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calculation_data\"/>
    </mc:Choice>
  </mc:AlternateContent>
  <xr:revisionPtr revIDLastSave="0" documentId="8_{50914EA2-E212-428A-89B7-1DF92FC6BEF3}" xr6:coauthVersionLast="41" xr6:coauthVersionMax="41" xr10:uidLastSave="{00000000-0000-0000-0000-000000000000}"/>
  <bookViews>
    <workbookView xWindow="-108" yWindow="-108" windowWidth="30936" windowHeight="16896" activeTab="4" xr2:uid="{00000000-000D-0000-FFFF-FFFF00000000}"/>
  </bookViews>
  <sheets>
    <sheet name="Table 5.2" sheetId="1" r:id="rId1"/>
    <sheet name="RSE 5.2" sheetId="3" r:id="rId2"/>
    <sheet name="Adjusted" sheetId="4" r:id="rId3"/>
    <sheet name="Adjusted_Py_Input" sheetId="7" r:id="rId4"/>
    <sheet name="Adjusted_PyInput_netelec" sheetId="12" r:id="rId5"/>
    <sheet name="2010 Byproducts" sheetId="5" r:id="rId6"/>
    <sheet name="Cogeneration" sheetId="6" r:id="rId7"/>
    <sheet name="Fuel_Mapping" sheetId="8" r:id="rId8"/>
    <sheet name="Temperature_Buckets" sheetId="9" r:id="rId9"/>
    <sheet name="Operation_Mode" sheetId="11" r:id="rId10"/>
  </sheets>
  <definedNames>
    <definedName name="_xlnm._FilterDatabase" localSheetId="2" hidden="1">Adjusted!$A$1:$L$1558</definedName>
    <definedName name="_Regression_Int" localSheetId="0" hidden="1">1</definedName>
    <definedName name="_xlnm.Print_Area" localSheetId="0">'Table 5.2'!$A$1:$J$1864</definedName>
    <definedName name="Print_Area_MI">'Table 5.2'!#REF!</definedName>
    <definedName name="_xlnm.Print_Titles" localSheetId="0">'Table 5.2'!#REF!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3" i="4" l="1"/>
  <c r="X232" i="4"/>
  <c r="AH232" i="4" s="1"/>
  <c r="AI246" i="4"/>
  <c r="X246" i="4"/>
  <c r="AH246" i="4" s="1"/>
  <c r="W246" i="4"/>
  <c r="AG246" i="4" s="1"/>
  <c r="V246" i="4"/>
  <c r="AF246" i="4" s="1"/>
  <c r="U246" i="4"/>
  <c r="AE246" i="4" s="1"/>
  <c r="T246" i="4"/>
  <c r="AD246" i="4" s="1"/>
  <c r="S246" i="4"/>
  <c r="AC246" i="4" s="1"/>
  <c r="R246" i="4"/>
  <c r="AB246" i="4" s="1"/>
  <c r="AI245" i="4"/>
  <c r="AG245" i="4"/>
  <c r="X245" i="4"/>
  <c r="AH245" i="4" s="1"/>
  <c r="W245" i="4"/>
  <c r="V245" i="4"/>
  <c r="AF245" i="4" s="1"/>
  <c r="U245" i="4"/>
  <c r="AE245" i="4" s="1"/>
  <c r="T245" i="4"/>
  <c r="AD245" i="4" s="1"/>
  <c r="S245" i="4"/>
  <c r="AC245" i="4" s="1"/>
  <c r="R245" i="4"/>
  <c r="AB245" i="4" s="1"/>
  <c r="AI244" i="4"/>
  <c r="X244" i="4"/>
  <c r="AH244" i="4" s="1"/>
  <c r="W244" i="4"/>
  <c r="AG244" i="4" s="1"/>
  <c r="V244" i="4"/>
  <c r="AF244" i="4" s="1"/>
  <c r="U244" i="4"/>
  <c r="AE244" i="4" s="1"/>
  <c r="T244" i="4"/>
  <c r="AD244" i="4" s="1"/>
  <c r="S244" i="4"/>
  <c r="AC244" i="4" s="1"/>
  <c r="R244" i="4"/>
  <c r="AB244" i="4" s="1"/>
  <c r="AI243" i="4"/>
  <c r="X243" i="4"/>
  <c r="AH243" i="4" s="1"/>
  <c r="W243" i="4"/>
  <c r="AG243" i="4" s="1"/>
  <c r="V243" i="4"/>
  <c r="AF243" i="4" s="1"/>
  <c r="U243" i="4"/>
  <c r="AE243" i="4" s="1"/>
  <c r="T243" i="4"/>
  <c r="AD243" i="4" s="1"/>
  <c r="S243" i="4"/>
  <c r="AC243" i="4" s="1"/>
  <c r="R243" i="4"/>
  <c r="AB243" i="4" s="1"/>
  <c r="AI242" i="4"/>
  <c r="X242" i="4"/>
  <c r="AH242" i="4" s="1"/>
  <c r="W242" i="4"/>
  <c r="AG242" i="4" s="1"/>
  <c r="V242" i="4"/>
  <c r="AF242" i="4" s="1"/>
  <c r="U242" i="4"/>
  <c r="AE242" i="4" s="1"/>
  <c r="T242" i="4"/>
  <c r="AD242" i="4" s="1"/>
  <c r="S242" i="4"/>
  <c r="S240" i="4" s="1"/>
  <c r="AC240" i="4" s="1"/>
  <c r="R242" i="4"/>
  <c r="AI241" i="4"/>
  <c r="AC241" i="4"/>
  <c r="X241" i="4"/>
  <c r="AH241" i="4" s="1"/>
  <c r="W241" i="4"/>
  <c r="AG241" i="4" s="1"/>
  <c r="V241" i="4"/>
  <c r="AF241" i="4" s="1"/>
  <c r="U241" i="4"/>
  <c r="AE241" i="4" s="1"/>
  <c r="T241" i="4"/>
  <c r="AD241" i="4" s="1"/>
  <c r="S241" i="4"/>
  <c r="R241" i="4"/>
  <c r="AI240" i="4"/>
  <c r="R240" i="4"/>
  <c r="AI239" i="4"/>
  <c r="X239" i="4"/>
  <c r="AH239" i="4" s="1"/>
  <c r="W239" i="4"/>
  <c r="AG239" i="4" s="1"/>
  <c r="V239" i="4"/>
  <c r="AF239" i="4" s="1"/>
  <c r="U239" i="4"/>
  <c r="AE239" i="4" s="1"/>
  <c r="T239" i="4"/>
  <c r="AD239" i="4" s="1"/>
  <c r="S239" i="4"/>
  <c r="AC239" i="4" s="1"/>
  <c r="R239" i="4"/>
  <c r="AB239" i="4" s="1"/>
  <c r="AI238" i="4"/>
  <c r="X238" i="4"/>
  <c r="AH238" i="4" s="1"/>
  <c r="W238" i="4"/>
  <c r="AG238" i="4" s="1"/>
  <c r="V238" i="4"/>
  <c r="AF238" i="4" s="1"/>
  <c r="U238" i="4"/>
  <c r="AE238" i="4" s="1"/>
  <c r="T238" i="4"/>
  <c r="AD238" i="4" s="1"/>
  <c r="S238" i="4"/>
  <c r="R238" i="4"/>
  <c r="AB238" i="4" s="1"/>
  <c r="AI237" i="4"/>
  <c r="AC237" i="4"/>
  <c r="X237" i="4"/>
  <c r="AH237" i="4" s="1"/>
  <c r="W237" i="4"/>
  <c r="AG237" i="4" s="1"/>
  <c r="V237" i="4"/>
  <c r="AF237" i="4" s="1"/>
  <c r="U237" i="4"/>
  <c r="AE237" i="4" s="1"/>
  <c r="T237" i="4"/>
  <c r="AD237" i="4" s="1"/>
  <c r="S237" i="4"/>
  <c r="R237" i="4"/>
  <c r="AI236" i="4"/>
  <c r="X236" i="4"/>
  <c r="AH236" i="4" s="1"/>
  <c r="W236" i="4"/>
  <c r="AG236" i="4" s="1"/>
  <c r="V236" i="4"/>
  <c r="AF236" i="4" s="1"/>
  <c r="U236" i="4"/>
  <c r="AE236" i="4" s="1"/>
  <c r="T236" i="4"/>
  <c r="AD236" i="4" s="1"/>
  <c r="S236" i="4"/>
  <c r="AC236" i="4" s="1"/>
  <c r="R236" i="4"/>
  <c r="AB236" i="4" s="1"/>
  <c r="AI235" i="4"/>
  <c r="AE235" i="4"/>
  <c r="X235" i="4"/>
  <c r="AH235" i="4" s="1"/>
  <c r="W235" i="4"/>
  <c r="AG235" i="4" s="1"/>
  <c r="V235" i="4"/>
  <c r="AF235" i="4" s="1"/>
  <c r="U235" i="4"/>
  <c r="T235" i="4"/>
  <c r="AD235" i="4" s="1"/>
  <c r="S235" i="4"/>
  <c r="AC235" i="4" s="1"/>
  <c r="R235" i="4"/>
  <c r="AI234" i="4"/>
  <c r="U234" i="4"/>
  <c r="AE234" i="4" s="1"/>
  <c r="R234" i="4"/>
  <c r="Y233" i="4"/>
  <c r="Y231" i="4" s="1"/>
  <c r="AI231" i="4" s="1"/>
  <c r="X233" i="4"/>
  <c r="AH233" i="4" s="1"/>
  <c r="W233" i="4"/>
  <c r="AG233" i="4" s="1"/>
  <c r="V233" i="4"/>
  <c r="AF233" i="4" s="1"/>
  <c r="U233" i="4"/>
  <c r="T233" i="4"/>
  <c r="AD233" i="4" s="1"/>
  <c r="S233" i="4"/>
  <c r="R233" i="4"/>
  <c r="AB233" i="4" s="1"/>
  <c r="AI232" i="4"/>
  <c r="AC232" i="4"/>
  <c r="W232" i="4"/>
  <c r="AG232" i="4" s="1"/>
  <c r="V232" i="4"/>
  <c r="AF232" i="4" s="1"/>
  <c r="U232" i="4"/>
  <c r="AE232" i="4" s="1"/>
  <c r="T232" i="4"/>
  <c r="AD232" i="4" s="1"/>
  <c r="S232" i="4"/>
  <c r="R232" i="4"/>
  <c r="AB232" i="4" s="1"/>
  <c r="V231" i="4"/>
  <c r="AF231" i="4" s="1"/>
  <c r="R231" i="4"/>
  <c r="AB240" i="4" s="1"/>
  <c r="AI227" i="4"/>
  <c r="X227" i="4"/>
  <c r="AH227" i="4" s="1"/>
  <c r="W227" i="4"/>
  <c r="AG227" i="4" s="1"/>
  <c r="V227" i="4"/>
  <c r="AF227" i="4" s="1"/>
  <c r="U227" i="4"/>
  <c r="AE227" i="4" s="1"/>
  <c r="T227" i="4"/>
  <c r="AD227" i="4" s="1"/>
  <c r="S227" i="4"/>
  <c r="R227" i="4"/>
  <c r="AB227" i="4" s="1"/>
  <c r="AI226" i="4"/>
  <c r="X226" i="4"/>
  <c r="AH226" i="4" s="1"/>
  <c r="W226" i="4"/>
  <c r="AG226" i="4" s="1"/>
  <c r="V226" i="4"/>
  <c r="V221" i="4" s="1"/>
  <c r="AF221" i="4" s="1"/>
  <c r="U226" i="4"/>
  <c r="AE226" i="4" s="1"/>
  <c r="T226" i="4"/>
  <c r="S226" i="4"/>
  <c r="AC226" i="4" s="1"/>
  <c r="R226" i="4"/>
  <c r="AB226" i="4" s="1"/>
  <c r="AI225" i="4"/>
  <c r="AG225" i="4"/>
  <c r="AB225" i="4"/>
  <c r="X225" i="4"/>
  <c r="AH225" i="4" s="1"/>
  <c r="W225" i="4"/>
  <c r="V225" i="4"/>
  <c r="AF225" i="4" s="1"/>
  <c r="U225" i="4"/>
  <c r="AE225" i="4" s="1"/>
  <c r="T225" i="4"/>
  <c r="AD225" i="4" s="1"/>
  <c r="S225" i="4"/>
  <c r="AC225" i="4" s="1"/>
  <c r="R225" i="4"/>
  <c r="AI224" i="4"/>
  <c r="X224" i="4"/>
  <c r="AH224" i="4" s="1"/>
  <c r="W224" i="4"/>
  <c r="AG224" i="4" s="1"/>
  <c r="V224" i="4"/>
  <c r="AF224" i="4" s="1"/>
  <c r="U224" i="4"/>
  <c r="AE224" i="4" s="1"/>
  <c r="T224" i="4"/>
  <c r="AD224" i="4" s="1"/>
  <c r="S224" i="4"/>
  <c r="AC224" i="4" s="1"/>
  <c r="R224" i="4"/>
  <c r="AB224" i="4" s="1"/>
  <c r="AI223" i="4"/>
  <c r="X223" i="4"/>
  <c r="AH223" i="4" s="1"/>
  <c r="W223" i="4"/>
  <c r="AG223" i="4" s="1"/>
  <c r="V223" i="4"/>
  <c r="AF223" i="4" s="1"/>
  <c r="U223" i="4"/>
  <c r="AE223" i="4" s="1"/>
  <c r="T223" i="4"/>
  <c r="AD223" i="4" s="1"/>
  <c r="S223" i="4"/>
  <c r="R223" i="4"/>
  <c r="AI222" i="4"/>
  <c r="AF222" i="4"/>
  <c r="X222" i="4"/>
  <c r="AH222" i="4" s="1"/>
  <c r="W222" i="4"/>
  <c r="AG222" i="4" s="1"/>
  <c r="V222" i="4"/>
  <c r="U222" i="4"/>
  <c r="U221" i="4" s="1"/>
  <c r="T222" i="4"/>
  <c r="AD222" i="4" s="1"/>
  <c r="S222" i="4"/>
  <c r="AC222" i="4" s="1"/>
  <c r="R222" i="4"/>
  <c r="AI221" i="4"/>
  <c r="R221" i="4"/>
  <c r="AI220" i="4"/>
  <c r="AG220" i="4"/>
  <c r="X220" i="4"/>
  <c r="AH220" i="4" s="1"/>
  <c r="W220" i="4"/>
  <c r="V220" i="4"/>
  <c r="AF220" i="4" s="1"/>
  <c r="U220" i="4"/>
  <c r="AE220" i="4" s="1"/>
  <c r="T220" i="4"/>
  <c r="AD220" i="4" s="1"/>
  <c r="S220" i="4"/>
  <c r="AC220" i="4" s="1"/>
  <c r="R220" i="4"/>
  <c r="AB220" i="4" s="1"/>
  <c r="AI219" i="4"/>
  <c r="X219" i="4"/>
  <c r="AH219" i="4" s="1"/>
  <c r="W219" i="4"/>
  <c r="AG219" i="4" s="1"/>
  <c r="V219" i="4"/>
  <c r="AF219" i="4" s="1"/>
  <c r="U219" i="4"/>
  <c r="AE219" i="4" s="1"/>
  <c r="T219" i="4"/>
  <c r="AD219" i="4" s="1"/>
  <c r="S219" i="4"/>
  <c r="R219" i="4"/>
  <c r="AB219" i="4" s="1"/>
  <c r="AI218" i="4"/>
  <c r="X218" i="4"/>
  <c r="W218" i="4"/>
  <c r="AG218" i="4" s="1"/>
  <c r="V218" i="4"/>
  <c r="AF218" i="4" s="1"/>
  <c r="U218" i="4"/>
  <c r="AE218" i="4" s="1"/>
  <c r="T218" i="4"/>
  <c r="S218" i="4"/>
  <c r="AC218" i="4" s="1"/>
  <c r="R218" i="4"/>
  <c r="AI217" i="4"/>
  <c r="AC217" i="4"/>
  <c r="X217" i="4"/>
  <c r="AH217" i="4" s="1"/>
  <c r="W217" i="4"/>
  <c r="AG217" i="4" s="1"/>
  <c r="V217" i="4"/>
  <c r="AF217" i="4" s="1"/>
  <c r="U217" i="4"/>
  <c r="AE217" i="4" s="1"/>
  <c r="T217" i="4"/>
  <c r="AD217" i="4" s="1"/>
  <c r="S217" i="4"/>
  <c r="R217" i="4"/>
  <c r="AB217" i="4" s="1"/>
  <c r="AI216" i="4"/>
  <c r="AC216" i="4"/>
  <c r="X216" i="4"/>
  <c r="AH216" i="4" s="1"/>
  <c r="W216" i="4"/>
  <c r="AG216" i="4" s="1"/>
  <c r="V216" i="4"/>
  <c r="AF216" i="4" s="1"/>
  <c r="U216" i="4"/>
  <c r="T216" i="4"/>
  <c r="AD216" i="4" s="1"/>
  <c r="S216" i="4"/>
  <c r="R216" i="4"/>
  <c r="AB216" i="4" s="1"/>
  <c r="AI215" i="4"/>
  <c r="R215" i="4"/>
  <c r="Y214" i="4"/>
  <c r="Y212" i="4" s="1"/>
  <c r="AI212" i="4" s="1"/>
  <c r="X214" i="4"/>
  <c r="AH214" i="4" s="1"/>
  <c r="W214" i="4"/>
  <c r="AG214" i="4" s="1"/>
  <c r="V214" i="4"/>
  <c r="AF214" i="4" s="1"/>
  <c r="U214" i="4"/>
  <c r="T214" i="4"/>
  <c r="AD214" i="4" s="1"/>
  <c r="S214" i="4"/>
  <c r="AC214" i="4" s="1"/>
  <c r="R214" i="4"/>
  <c r="AB214" i="4" s="1"/>
  <c r="AI213" i="4"/>
  <c r="AH213" i="4"/>
  <c r="W213" i="4"/>
  <c r="AG213" i="4" s="1"/>
  <c r="V213" i="4"/>
  <c r="AF213" i="4" s="1"/>
  <c r="U213" i="4"/>
  <c r="AE213" i="4" s="1"/>
  <c r="T213" i="4"/>
  <c r="S213" i="4"/>
  <c r="AC213" i="4" s="1"/>
  <c r="R213" i="4"/>
  <c r="X212" i="4"/>
  <c r="AH212" i="4" s="1"/>
  <c r="R212" i="4"/>
  <c r="AB222" i="4" s="1"/>
  <c r="E211" i="4"/>
  <c r="F211" i="4"/>
  <c r="F230" i="4"/>
  <c r="E230" i="4" s="1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AI341" i="4"/>
  <c r="X341" i="4"/>
  <c r="AH341" i="4" s="1"/>
  <c r="W341" i="4"/>
  <c r="AG341" i="4" s="1"/>
  <c r="V341" i="4"/>
  <c r="AF341" i="4" s="1"/>
  <c r="U341" i="4"/>
  <c r="AE341" i="4" s="1"/>
  <c r="T341" i="4"/>
  <c r="S341" i="4"/>
  <c r="AC341" i="4" s="1"/>
  <c r="R341" i="4"/>
  <c r="AB341" i="4" s="1"/>
  <c r="AI340" i="4"/>
  <c r="AG340" i="4"/>
  <c r="AB340" i="4"/>
  <c r="X340" i="4"/>
  <c r="AH340" i="4" s="1"/>
  <c r="W340" i="4"/>
  <c r="V340" i="4"/>
  <c r="AF340" i="4" s="1"/>
  <c r="U340" i="4"/>
  <c r="AE340" i="4" s="1"/>
  <c r="T340" i="4"/>
  <c r="AD340" i="4" s="1"/>
  <c r="S340" i="4"/>
  <c r="AC340" i="4" s="1"/>
  <c r="R340" i="4"/>
  <c r="AI339" i="4"/>
  <c r="AC339" i="4"/>
  <c r="X339" i="4"/>
  <c r="AH339" i="4" s="1"/>
  <c r="W339" i="4"/>
  <c r="AG339" i="4" s="1"/>
  <c r="V339" i="4"/>
  <c r="U339" i="4"/>
  <c r="AE339" i="4" s="1"/>
  <c r="T339" i="4"/>
  <c r="S339" i="4"/>
  <c r="R339" i="4"/>
  <c r="AB339" i="4" s="1"/>
  <c r="AI338" i="4"/>
  <c r="AH338" i="4"/>
  <c r="AE338" i="4"/>
  <c r="X338" i="4"/>
  <c r="W338" i="4"/>
  <c r="AG338" i="4" s="1"/>
  <c r="V338" i="4"/>
  <c r="AF338" i="4" s="1"/>
  <c r="U338" i="4"/>
  <c r="T338" i="4"/>
  <c r="AD338" i="4" s="1"/>
  <c r="S338" i="4"/>
  <c r="AC338" i="4" s="1"/>
  <c r="R338" i="4"/>
  <c r="AB338" i="4" s="1"/>
  <c r="AI337" i="4"/>
  <c r="X337" i="4"/>
  <c r="AH337" i="4" s="1"/>
  <c r="W337" i="4"/>
  <c r="AG337" i="4" s="1"/>
  <c r="V337" i="4"/>
  <c r="AF337" i="4" s="1"/>
  <c r="U337" i="4"/>
  <c r="AE337" i="4" s="1"/>
  <c r="T337" i="4"/>
  <c r="AD337" i="4" s="1"/>
  <c r="S337" i="4"/>
  <c r="AC337" i="4" s="1"/>
  <c r="R337" i="4"/>
  <c r="P337" i="4"/>
  <c r="AI336" i="4"/>
  <c r="X336" i="4"/>
  <c r="AH336" i="4" s="1"/>
  <c r="W336" i="4"/>
  <c r="AG336" i="4" s="1"/>
  <c r="V336" i="4"/>
  <c r="U336" i="4"/>
  <c r="T336" i="4"/>
  <c r="AD336" i="4" s="1"/>
  <c r="S336" i="4"/>
  <c r="AC336" i="4" s="1"/>
  <c r="R336" i="4"/>
  <c r="AI335" i="4"/>
  <c r="R335" i="4"/>
  <c r="AI334" i="4"/>
  <c r="AD334" i="4"/>
  <c r="X334" i="4"/>
  <c r="AH334" i="4" s="1"/>
  <c r="W334" i="4"/>
  <c r="AG334" i="4" s="1"/>
  <c r="V334" i="4"/>
  <c r="AF334" i="4" s="1"/>
  <c r="U334" i="4"/>
  <c r="T334" i="4"/>
  <c r="S334" i="4"/>
  <c r="AC334" i="4" s="1"/>
  <c r="R334" i="4"/>
  <c r="AB334" i="4" s="1"/>
  <c r="AI333" i="4"/>
  <c r="AB333" i="4"/>
  <c r="X333" i="4"/>
  <c r="W333" i="4"/>
  <c r="AG333" i="4" s="1"/>
  <c r="V333" i="4"/>
  <c r="AF333" i="4" s="1"/>
  <c r="U333" i="4"/>
  <c r="AE333" i="4" s="1"/>
  <c r="T333" i="4"/>
  <c r="S333" i="4"/>
  <c r="AC333" i="4" s="1"/>
  <c r="R333" i="4"/>
  <c r="AI332" i="4"/>
  <c r="X332" i="4"/>
  <c r="AH332" i="4" s="1"/>
  <c r="W332" i="4"/>
  <c r="AG332" i="4" s="1"/>
  <c r="V332" i="4"/>
  <c r="AF332" i="4" s="1"/>
  <c r="U332" i="4"/>
  <c r="AE332" i="4" s="1"/>
  <c r="T332" i="4"/>
  <c r="S332" i="4"/>
  <c r="AC332" i="4" s="1"/>
  <c r="R332" i="4"/>
  <c r="AI331" i="4"/>
  <c r="AD331" i="4"/>
  <c r="X331" i="4"/>
  <c r="AH331" i="4" s="1"/>
  <c r="W331" i="4"/>
  <c r="AG331" i="4" s="1"/>
  <c r="V331" i="4"/>
  <c r="AF331" i="4" s="1"/>
  <c r="U331" i="4"/>
  <c r="AE331" i="4" s="1"/>
  <c r="T331" i="4"/>
  <c r="S331" i="4"/>
  <c r="AC331" i="4" s="1"/>
  <c r="R331" i="4"/>
  <c r="AB331" i="4" s="1"/>
  <c r="AI330" i="4"/>
  <c r="X330" i="4"/>
  <c r="AH330" i="4" s="1"/>
  <c r="W330" i="4"/>
  <c r="AG330" i="4" s="1"/>
  <c r="V330" i="4"/>
  <c r="AF330" i="4" s="1"/>
  <c r="U330" i="4"/>
  <c r="T330" i="4"/>
  <c r="AD330" i="4" s="1"/>
  <c r="S330" i="4"/>
  <c r="AC330" i="4" s="1"/>
  <c r="R330" i="4"/>
  <c r="AI329" i="4"/>
  <c r="T329" i="4"/>
  <c r="R329" i="4"/>
  <c r="X328" i="4"/>
  <c r="AH328" i="4" s="1"/>
  <c r="W328" i="4"/>
  <c r="AG328" i="4" s="1"/>
  <c r="V328" i="4"/>
  <c r="U328" i="4"/>
  <c r="T328" i="4"/>
  <c r="AD328" i="4" s="1"/>
  <c r="S328" i="4"/>
  <c r="AC328" i="4" s="1"/>
  <c r="R328" i="4"/>
  <c r="AI327" i="4"/>
  <c r="X327" i="4"/>
  <c r="W327" i="4"/>
  <c r="AG327" i="4" s="1"/>
  <c r="V327" i="4"/>
  <c r="AF327" i="4" s="1"/>
  <c r="U327" i="4"/>
  <c r="T327" i="4"/>
  <c r="S327" i="4"/>
  <c r="AC327" i="4" s="1"/>
  <c r="R327" i="4"/>
  <c r="AB327" i="4" s="1"/>
  <c r="U326" i="4"/>
  <c r="R326" i="4"/>
  <c r="AB326" i="4" s="1"/>
  <c r="R325" i="4"/>
  <c r="AI322" i="4"/>
  <c r="X322" i="4"/>
  <c r="AH322" i="4" s="1"/>
  <c r="W322" i="4"/>
  <c r="AG322" i="4" s="1"/>
  <c r="V322" i="4"/>
  <c r="AF322" i="4" s="1"/>
  <c r="U322" i="4"/>
  <c r="T322" i="4"/>
  <c r="AD322" i="4" s="1"/>
  <c r="S322" i="4"/>
  <c r="AC322" i="4" s="1"/>
  <c r="R322" i="4"/>
  <c r="AB322" i="4" s="1"/>
  <c r="AI321" i="4"/>
  <c r="X321" i="4"/>
  <c r="AH321" i="4" s="1"/>
  <c r="W321" i="4"/>
  <c r="AG321" i="4" s="1"/>
  <c r="V321" i="4"/>
  <c r="AF321" i="4" s="1"/>
  <c r="U321" i="4"/>
  <c r="AE321" i="4" s="1"/>
  <c r="T321" i="4"/>
  <c r="AD321" i="4" s="1"/>
  <c r="S321" i="4"/>
  <c r="AC321" i="4" s="1"/>
  <c r="R321" i="4"/>
  <c r="AI320" i="4"/>
  <c r="X320" i="4"/>
  <c r="AH320" i="4" s="1"/>
  <c r="W320" i="4"/>
  <c r="AG320" i="4" s="1"/>
  <c r="V320" i="4"/>
  <c r="AF320" i="4" s="1"/>
  <c r="U320" i="4"/>
  <c r="AE320" i="4" s="1"/>
  <c r="T320" i="4"/>
  <c r="AD320" i="4" s="1"/>
  <c r="S320" i="4"/>
  <c r="AC320" i="4" s="1"/>
  <c r="R320" i="4"/>
  <c r="AB320" i="4" s="1"/>
  <c r="AI319" i="4"/>
  <c r="X319" i="4"/>
  <c r="AH319" i="4" s="1"/>
  <c r="W319" i="4"/>
  <c r="AG319" i="4" s="1"/>
  <c r="V319" i="4"/>
  <c r="AF319" i="4" s="1"/>
  <c r="U319" i="4"/>
  <c r="AE319" i="4" s="1"/>
  <c r="T319" i="4"/>
  <c r="AD319" i="4" s="1"/>
  <c r="S319" i="4"/>
  <c r="AC319" i="4" s="1"/>
  <c r="R319" i="4"/>
  <c r="AB319" i="4" s="1"/>
  <c r="AI318" i="4"/>
  <c r="X318" i="4"/>
  <c r="AH318" i="4" s="1"/>
  <c r="W318" i="4"/>
  <c r="AG318" i="4" s="1"/>
  <c r="V318" i="4"/>
  <c r="AF318" i="4" s="1"/>
  <c r="U318" i="4"/>
  <c r="AE318" i="4" s="1"/>
  <c r="T318" i="4"/>
  <c r="AD318" i="4" s="1"/>
  <c r="S318" i="4"/>
  <c r="AC318" i="4" s="1"/>
  <c r="R318" i="4"/>
  <c r="AI317" i="4"/>
  <c r="X317" i="4"/>
  <c r="AH317" i="4" s="1"/>
  <c r="W317" i="4"/>
  <c r="AG317" i="4" s="1"/>
  <c r="V317" i="4"/>
  <c r="AF317" i="4" s="1"/>
  <c r="U317" i="4"/>
  <c r="T317" i="4"/>
  <c r="AD317" i="4" s="1"/>
  <c r="S317" i="4"/>
  <c r="R317" i="4"/>
  <c r="AI316" i="4"/>
  <c r="R316" i="4"/>
  <c r="AI315" i="4"/>
  <c r="AH315" i="4"/>
  <c r="X315" i="4"/>
  <c r="W315" i="4"/>
  <c r="AG315" i="4" s="1"/>
  <c r="V315" i="4"/>
  <c r="AF315" i="4" s="1"/>
  <c r="U315" i="4"/>
  <c r="AE315" i="4" s="1"/>
  <c r="T315" i="4"/>
  <c r="AD315" i="4" s="1"/>
  <c r="S315" i="4"/>
  <c r="AC315" i="4" s="1"/>
  <c r="R315" i="4"/>
  <c r="AB315" i="4" s="1"/>
  <c r="AI314" i="4"/>
  <c r="AD314" i="4"/>
  <c r="X314" i="4"/>
  <c r="AH314" i="4" s="1"/>
  <c r="W314" i="4"/>
  <c r="AG314" i="4" s="1"/>
  <c r="V314" i="4"/>
  <c r="AF314" i="4" s="1"/>
  <c r="U314" i="4"/>
  <c r="AE314" i="4" s="1"/>
  <c r="T314" i="4"/>
  <c r="S314" i="4"/>
  <c r="AC314" i="4" s="1"/>
  <c r="R314" i="4"/>
  <c r="AB314" i="4" s="1"/>
  <c r="AI313" i="4"/>
  <c r="AF313" i="4"/>
  <c r="X313" i="4"/>
  <c r="AH313" i="4" s="1"/>
  <c r="W313" i="4"/>
  <c r="AG313" i="4" s="1"/>
  <c r="V313" i="4"/>
  <c r="U313" i="4"/>
  <c r="AE313" i="4" s="1"/>
  <c r="T313" i="4"/>
  <c r="S313" i="4"/>
  <c r="AC313" i="4" s="1"/>
  <c r="R313" i="4"/>
  <c r="AI312" i="4"/>
  <c r="AH312" i="4"/>
  <c r="AG312" i="4"/>
  <c r="AB312" i="4"/>
  <c r="X312" i="4"/>
  <c r="W312" i="4"/>
  <c r="V312" i="4"/>
  <c r="AF312" i="4" s="1"/>
  <c r="U312" i="4"/>
  <c r="AE312" i="4" s="1"/>
  <c r="T312" i="4"/>
  <c r="AD312" i="4" s="1"/>
  <c r="S312" i="4"/>
  <c r="AC312" i="4" s="1"/>
  <c r="R312" i="4"/>
  <c r="AI311" i="4"/>
  <c r="X311" i="4"/>
  <c r="AH311" i="4" s="1"/>
  <c r="W311" i="4"/>
  <c r="V311" i="4"/>
  <c r="AF311" i="4" s="1"/>
  <c r="U311" i="4"/>
  <c r="T311" i="4"/>
  <c r="S311" i="4"/>
  <c r="AC311" i="4" s="1"/>
  <c r="R311" i="4"/>
  <c r="AI310" i="4"/>
  <c r="R310" i="4"/>
  <c r="X309" i="4"/>
  <c r="AH309" i="4" s="1"/>
  <c r="W309" i="4"/>
  <c r="AG309" i="4" s="1"/>
  <c r="V309" i="4"/>
  <c r="AF309" i="4" s="1"/>
  <c r="U309" i="4"/>
  <c r="T309" i="4"/>
  <c r="T307" i="4" s="1"/>
  <c r="S309" i="4"/>
  <c r="AC309" i="4" s="1"/>
  <c r="R309" i="4"/>
  <c r="AI308" i="4"/>
  <c r="AD308" i="4"/>
  <c r="AC308" i="4"/>
  <c r="X308" i="4"/>
  <c r="AH308" i="4" s="1"/>
  <c r="W308" i="4"/>
  <c r="V308" i="4"/>
  <c r="AF308" i="4" s="1"/>
  <c r="U308" i="4"/>
  <c r="T308" i="4"/>
  <c r="S308" i="4"/>
  <c r="R308" i="4"/>
  <c r="AB308" i="4" s="1"/>
  <c r="R307" i="4"/>
  <c r="AB307" i="4" s="1"/>
  <c r="R306" i="4"/>
  <c r="M325" i="4"/>
  <c r="N325" i="4" s="1"/>
  <c r="M306" i="4"/>
  <c r="Y309" i="4" s="1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W212" i="4" l="1"/>
  <c r="AG212" i="4" s="1"/>
  <c r="AF226" i="4"/>
  <c r="P233" i="4"/>
  <c r="W240" i="4"/>
  <c r="AG240" i="4" s="1"/>
  <c r="AB318" i="4"/>
  <c r="V335" i="4"/>
  <c r="P222" i="4"/>
  <c r="W215" i="4"/>
  <c r="AG215" i="4" s="1"/>
  <c r="P235" i="4"/>
  <c r="V326" i="4"/>
  <c r="S212" i="4"/>
  <c r="AC212" i="4" s="1"/>
  <c r="AB237" i="4"/>
  <c r="X307" i="4"/>
  <c r="AH307" i="4" s="1"/>
  <c r="AB313" i="4"/>
  <c r="AB316" i="4"/>
  <c r="U212" i="4"/>
  <c r="AE212" i="4" s="1"/>
  <c r="W310" i="4"/>
  <c r="U316" i="4"/>
  <c r="AC317" i="4"/>
  <c r="P317" i="4"/>
  <c r="AB321" i="4"/>
  <c r="P321" i="4"/>
  <c r="AD341" i="4"/>
  <c r="P341" i="4"/>
  <c r="AD218" i="4"/>
  <c r="T215" i="4"/>
  <c r="AD215" i="4" s="1"/>
  <c r="P218" i="4"/>
  <c r="AH218" i="4"/>
  <c r="X215" i="4"/>
  <c r="AH215" i="4" s="1"/>
  <c r="T326" i="4"/>
  <c r="AD326" i="4" s="1"/>
  <c r="AD327" i="4"/>
  <c r="X326" i="4"/>
  <c r="AH326" i="4" s="1"/>
  <c r="AH327" i="4"/>
  <c r="S310" i="4"/>
  <c r="AC310" i="4" s="1"/>
  <c r="AB332" i="4"/>
  <c r="T212" i="4"/>
  <c r="AD212" i="4" s="1"/>
  <c r="AD213" i="4"/>
  <c r="AD226" i="4"/>
  <c r="P226" i="4"/>
  <c r="AD333" i="4"/>
  <c r="P333" i="4"/>
  <c r="AH333" i="4"/>
  <c r="X329" i="4"/>
  <c r="AH329" i="4" s="1"/>
  <c r="P312" i="4"/>
  <c r="P313" i="4"/>
  <c r="AE322" i="4"/>
  <c r="P332" i="4"/>
  <c r="P340" i="4"/>
  <c r="AB215" i="4"/>
  <c r="P217" i="4"/>
  <c r="P219" i="4"/>
  <c r="P225" i="4"/>
  <c r="P238" i="4"/>
  <c r="S307" i="4"/>
  <c r="AC307" i="4" s="1"/>
  <c r="W307" i="4"/>
  <c r="AB317" i="4"/>
  <c r="P336" i="4"/>
  <c r="AB213" i="4"/>
  <c r="S215" i="4"/>
  <c r="AC215" i="4" s="1"/>
  <c r="AB223" i="4"/>
  <c r="P227" i="4"/>
  <c r="U231" i="4"/>
  <c r="AE231" i="4" s="1"/>
  <c r="P236" i="4"/>
  <c r="AB241" i="4"/>
  <c r="P244" i="4"/>
  <c r="U307" i="4"/>
  <c r="AE307" i="4" s="1"/>
  <c r="AB311" i="4"/>
  <c r="P320" i="4"/>
  <c r="AB330" i="4"/>
  <c r="AB335" i="4"/>
  <c r="P223" i="4"/>
  <c r="AB235" i="4"/>
  <c r="P243" i="4"/>
  <c r="P239" i="4"/>
  <c r="P242" i="4"/>
  <c r="AB231" i="4"/>
  <c r="AC233" i="4"/>
  <c r="AB242" i="4"/>
  <c r="S231" i="4"/>
  <c r="AC231" i="4" s="1"/>
  <c r="W231" i="4"/>
  <c r="AG231" i="4" s="1"/>
  <c r="V234" i="4"/>
  <c r="AF234" i="4" s="1"/>
  <c r="AC238" i="4"/>
  <c r="T240" i="4"/>
  <c r="AD240" i="4" s="1"/>
  <c r="X240" i="4"/>
  <c r="AH240" i="4" s="1"/>
  <c r="AC242" i="4"/>
  <c r="P232" i="4"/>
  <c r="AB234" i="4"/>
  <c r="T231" i="4"/>
  <c r="AD231" i="4" s="1"/>
  <c r="AE233" i="4"/>
  <c r="AI233" i="4"/>
  <c r="S234" i="4"/>
  <c r="AC234" i="4" s="1"/>
  <c r="W234" i="4"/>
  <c r="AG234" i="4" s="1"/>
  <c r="P237" i="4"/>
  <c r="U240" i="4"/>
  <c r="AE240" i="4" s="1"/>
  <c r="P241" i="4"/>
  <c r="P245" i="4"/>
  <c r="X231" i="4"/>
  <c r="AH231" i="4" s="1"/>
  <c r="T234" i="4"/>
  <c r="AD234" i="4" s="1"/>
  <c r="X234" i="4"/>
  <c r="AH234" i="4" s="1"/>
  <c r="V240" i="4"/>
  <c r="AF240" i="4" s="1"/>
  <c r="P246" i="4"/>
  <c r="V212" i="4"/>
  <c r="AF212" i="4" s="1"/>
  <c r="AB212" i="4"/>
  <c r="P213" i="4"/>
  <c r="U215" i="4"/>
  <c r="AE215" i="4" s="1"/>
  <c r="P216" i="4"/>
  <c r="P220" i="4"/>
  <c r="S221" i="4"/>
  <c r="AC221" i="4" s="1"/>
  <c r="W221" i="4"/>
  <c r="AG221" i="4" s="1"/>
  <c r="P224" i="4"/>
  <c r="P214" i="4"/>
  <c r="V215" i="4"/>
  <c r="AF215" i="4" s="1"/>
  <c r="AC219" i="4"/>
  <c r="P221" i="4"/>
  <c r="T221" i="4"/>
  <c r="AD221" i="4" s="1"/>
  <c r="X221" i="4"/>
  <c r="AH221" i="4" s="1"/>
  <c r="AC223" i="4"/>
  <c r="AC227" i="4"/>
  <c r="AE214" i="4"/>
  <c r="AI214" i="4"/>
  <c r="AB221" i="4"/>
  <c r="AB218" i="4"/>
  <c r="P309" i="4"/>
  <c r="Y328" i="4"/>
  <c r="P328" i="4" s="1"/>
  <c r="N306" i="4"/>
  <c r="P308" i="4" s="1"/>
  <c r="AF336" i="4"/>
  <c r="AF326" i="4"/>
  <c r="AF339" i="4"/>
  <c r="P327" i="4"/>
  <c r="AB329" i="4"/>
  <c r="P330" i="4"/>
  <c r="P334" i="4"/>
  <c r="S335" i="4"/>
  <c r="AC335" i="4" s="1"/>
  <c r="W335" i="4"/>
  <c r="AG335" i="4" s="1"/>
  <c r="AB337" i="4"/>
  <c r="P338" i="4"/>
  <c r="AB328" i="4"/>
  <c r="AF328" i="4"/>
  <c r="AB336" i="4"/>
  <c r="U329" i="4"/>
  <c r="S326" i="4"/>
  <c r="AC326" i="4" s="1"/>
  <c r="W326" i="4"/>
  <c r="AG326" i="4" s="1"/>
  <c r="V329" i="4"/>
  <c r="AF329" i="4" s="1"/>
  <c r="P331" i="4"/>
  <c r="T335" i="4"/>
  <c r="AD335" i="4" s="1"/>
  <c r="X335" i="4"/>
  <c r="AH335" i="4" s="1"/>
  <c r="P339" i="4"/>
  <c r="S329" i="4"/>
  <c r="AC329" i="4" s="1"/>
  <c r="W329" i="4"/>
  <c r="AG329" i="4" s="1"/>
  <c r="U335" i="4"/>
  <c r="Y307" i="4"/>
  <c r="AI307" i="4" s="1"/>
  <c r="X310" i="4"/>
  <c r="AH310" i="4" s="1"/>
  <c r="V316" i="4"/>
  <c r="AF316" i="4" s="1"/>
  <c r="AB310" i="4"/>
  <c r="P311" i="4"/>
  <c r="P315" i="4"/>
  <c r="S316" i="4"/>
  <c r="AC316" i="4" s="1"/>
  <c r="W316" i="4"/>
  <c r="AG316" i="4" s="1"/>
  <c r="P319" i="4"/>
  <c r="AB309" i="4"/>
  <c r="T310" i="4"/>
  <c r="AD309" i="4" s="1"/>
  <c r="P314" i="4"/>
  <c r="P318" i="4"/>
  <c r="P322" i="4"/>
  <c r="V307" i="4"/>
  <c r="AF307" i="4" s="1"/>
  <c r="U310" i="4"/>
  <c r="V310" i="4"/>
  <c r="AF310" i="4" s="1"/>
  <c r="AD313" i="4"/>
  <c r="T316" i="4"/>
  <c r="AD316" i="4" s="1"/>
  <c r="X316" i="4"/>
  <c r="AH316" i="4" s="1"/>
  <c r="AG307" i="4" l="1"/>
  <c r="AE329" i="4"/>
  <c r="AG310" i="4"/>
  <c r="P316" i="4"/>
  <c r="P234" i="4"/>
  <c r="AE310" i="4"/>
  <c r="P231" i="4"/>
  <c r="P240" i="4"/>
  <c r="P212" i="4"/>
  <c r="AE221" i="4"/>
  <c r="AE222" i="4"/>
  <c r="P215" i="4"/>
  <c r="AE216" i="4"/>
  <c r="Y326" i="4"/>
  <c r="AI326" i="4" s="1"/>
  <c r="AE336" i="4"/>
  <c r="AE334" i="4"/>
  <c r="P329" i="4"/>
  <c r="P326" i="4"/>
  <c r="P335" i="4"/>
  <c r="AF335" i="4"/>
  <c r="AD332" i="4"/>
  <c r="AD339" i="4"/>
  <c r="AE335" i="4"/>
  <c r="AE330" i="4"/>
  <c r="AE326" i="4"/>
  <c r="AE327" i="4"/>
  <c r="AE328" i="4"/>
  <c r="AD329" i="4"/>
  <c r="AE309" i="4"/>
  <c r="AE308" i="4"/>
  <c r="P307" i="4"/>
  <c r="P310" i="4"/>
  <c r="AD311" i="4"/>
  <c r="AI309" i="4"/>
  <c r="AE317" i="4"/>
  <c r="AG311" i="4"/>
  <c r="AE316" i="4"/>
  <c r="AD310" i="4"/>
  <c r="AE311" i="4"/>
  <c r="AD307" i="4"/>
  <c r="AG308" i="4"/>
  <c r="X1557" i="4"/>
  <c r="W1557" i="4"/>
  <c r="V1557" i="4"/>
  <c r="U1557" i="4"/>
  <c r="T1557" i="4"/>
  <c r="S1557" i="4"/>
  <c r="X1556" i="4"/>
  <c r="W1556" i="4"/>
  <c r="V1556" i="4"/>
  <c r="U1556" i="4"/>
  <c r="T1556" i="4"/>
  <c r="S1556" i="4"/>
  <c r="X1555" i="4"/>
  <c r="W1555" i="4"/>
  <c r="V1555" i="4"/>
  <c r="V1551" i="4" s="1"/>
  <c r="U1555" i="4"/>
  <c r="T1555" i="4"/>
  <c r="S1555" i="4"/>
  <c r="X1554" i="4"/>
  <c r="W1554" i="4"/>
  <c r="V1554" i="4"/>
  <c r="U1554" i="4"/>
  <c r="T1554" i="4"/>
  <c r="S1554" i="4"/>
  <c r="X1553" i="4"/>
  <c r="W1553" i="4"/>
  <c r="V1553" i="4"/>
  <c r="U1553" i="4"/>
  <c r="T1553" i="4"/>
  <c r="S1553" i="4"/>
  <c r="X1552" i="4"/>
  <c r="W1552" i="4"/>
  <c r="W1551" i="4" s="1"/>
  <c r="V1552" i="4"/>
  <c r="U1552" i="4"/>
  <c r="T1552" i="4"/>
  <c r="S1552" i="4"/>
  <c r="U1551" i="4"/>
  <c r="X1550" i="4"/>
  <c r="W1550" i="4"/>
  <c r="V1550" i="4"/>
  <c r="U1550" i="4"/>
  <c r="T1550" i="4"/>
  <c r="S1550" i="4"/>
  <c r="X1549" i="4"/>
  <c r="W1549" i="4"/>
  <c r="V1549" i="4"/>
  <c r="V1545" i="4" s="1"/>
  <c r="U1549" i="4"/>
  <c r="T1549" i="4"/>
  <c r="S1549" i="4"/>
  <c r="X1548" i="4"/>
  <c r="W1548" i="4"/>
  <c r="V1548" i="4"/>
  <c r="U1548" i="4"/>
  <c r="T1548" i="4"/>
  <c r="S1548" i="4"/>
  <c r="X1547" i="4"/>
  <c r="W1547" i="4"/>
  <c r="V1547" i="4"/>
  <c r="U1547" i="4"/>
  <c r="T1547" i="4"/>
  <c r="S1547" i="4"/>
  <c r="X1546" i="4"/>
  <c r="W1546" i="4"/>
  <c r="W1545" i="4" s="1"/>
  <c r="V1546" i="4"/>
  <c r="U1546" i="4"/>
  <c r="U1545" i="4" s="1"/>
  <c r="T1546" i="4"/>
  <c r="S1546" i="4"/>
  <c r="S1545" i="4" s="1"/>
  <c r="X1544" i="4"/>
  <c r="W1544" i="4"/>
  <c r="V1544" i="4"/>
  <c r="U1544" i="4"/>
  <c r="T1544" i="4"/>
  <c r="S1544" i="4"/>
  <c r="X1543" i="4"/>
  <c r="W1543" i="4"/>
  <c r="V1543" i="4"/>
  <c r="U1543" i="4"/>
  <c r="U1542" i="4" s="1"/>
  <c r="T1543" i="4"/>
  <c r="T1542" i="4" s="1"/>
  <c r="S1543" i="4"/>
  <c r="S1542" i="4" s="1"/>
  <c r="W1542" i="4"/>
  <c r="X1538" i="4"/>
  <c r="W1538" i="4"/>
  <c r="V1538" i="4"/>
  <c r="U1538" i="4"/>
  <c r="T1538" i="4"/>
  <c r="S1538" i="4"/>
  <c r="X1537" i="4"/>
  <c r="W1537" i="4"/>
  <c r="V1537" i="4"/>
  <c r="U1537" i="4"/>
  <c r="T1537" i="4"/>
  <c r="S1537" i="4"/>
  <c r="X1536" i="4"/>
  <c r="W1536" i="4"/>
  <c r="V1536" i="4"/>
  <c r="U1536" i="4"/>
  <c r="T1536" i="4"/>
  <c r="S1536" i="4"/>
  <c r="X1535" i="4"/>
  <c r="W1535" i="4"/>
  <c r="V1535" i="4"/>
  <c r="U1535" i="4"/>
  <c r="T1535" i="4"/>
  <c r="S1535" i="4"/>
  <c r="X1534" i="4"/>
  <c r="W1534" i="4"/>
  <c r="V1534" i="4"/>
  <c r="V1532" i="4" s="1"/>
  <c r="U1534" i="4"/>
  <c r="T1534" i="4"/>
  <c r="S1534" i="4"/>
  <c r="X1533" i="4"/>
  <c r="W1533" i="4"/>
  <c r="W1532" i="4" s="1"/>
  <c r="V1533" i="4"/>
  <c r="U1533" i="4"/>
  <c r="T1533" i="4"/>
  <c r="T1532" i="4" s="1"/>
  <c r="S1533" i="4"/>
  <c r="S1532" i="4" s="1"/>
  <c r="U1532" i="4"/>
  <c r="X1531" i="4"/>
  <c r="W1531" i="4"/>
  <c r="V1531" i="4"/>
  <c r="U1531" i="4"/>
  <c r="T1531" i="4"/>
  <c r="S1531" i="4"/>
  <c r="X1530" i="4"/>
  <c r="W1530" i="4"/>
  <c r="V1530" i="4"/>
  <c r="U1530" i="4"/>
  <c r="T1530" i="4"/>
  <c r="S1530" i="4"/>
  <c r="X1529" i="4"/>
  <c r="W1529" i="4"/>
  <c r="V1529" i="4"/>
  <c r="U1529" i="4"/>
  <c r="T1529" i="4"/>
  <c r="S1529" i="4"/>
  <c r="X1528" i="4"/>
  <c r="W1528" i="4"/>
  <c r="V1528" i="4"/>
  <c r="U1528" i="4"/>
  <c r="T1528" i="4"/>
  <c r="S1528" i="4"/>
  <c r="X1527" i="4"/>
  <c r="X1526" i="4" s="1"/>
  <c r="W1527" i="4"/>
  <c r="V1527" i="4"/>
  <c r="U1527" i="4"/>
  <c r="U1526" i="4" s="1"/>
  <c r="T1527" i="4"/>
  <c r="T1526" i="4" s="1"/>
  <c r="S1527" i="4"/>
  <c r="S1526" i="4" s="1"/>
  <c r="X1525" i="4"/>
  <c r="W1525" i="4"/>
  <c r="W1523" i="4" s="1"/>
  <c r="V1525" i="4"/>
  <c r="U1525" i="4"/>
  <c r="T1525" i="4"/>
  <c r="S1525" i="4"/>
  <c r="X1524" i="4"/>
  <c r="X1523" i="4" s="1"/>
  <c r="W1524" i="4"/>
  <c r="V1524" i="4"/>
  <c r="V1523" i="4" s="1"/>
  <c r="U1524" i="4"/>
  <c r="U1523" i="4" s="1"/>
  <c r="T1524" i="4"/>
  <c r="S1524" i="4"/>
  <c r="S1523" i="4"/>
  <c r="X1519" i="4"/>
  <c r="W1519" i="4"/>
  <c r="V1519" i="4"/>
  <c r="U1519" i="4"/>
  <c r="T1519" i="4"/>
  <c r="S1519" i="4"/>
  <c r="X1518" i="4"/>
  <c r="W1518" i="4"/>
  <c r="V1518" i="4"/>
  <c r="U1518" i="4"/>
  <c r="T1518" i="4"/>
  <c r="S1518" i="4"/>
  <c r="X1517" i="4"/>
  <c r="W1517" i="4"/>
  <c r="V1517" i="4"/>
  <c r="U1517" i="4"/>
  <c r="U1513" i="4" s="1"/>
  <c r="T1517" i="4"/>
  <c r="S1517" i="4"/>
  <c r="X1516" i="4"/>
  <c r="W1516" i="4"/>
  <c r="V1516" i="4"/>
  <c r="U1516" i="4"/>
  <c r="T1516" i="4"/>
  <c r="S1516" i="4"/>
  <c r="X1515" i="4"/>
  <c r="W1515" i="4"/>
  <c r="V1515" i="4"/>
  <c r="U1515" i="4"/>
  <c r="T1515" i="4"/>
  <c r="S1515" i="4"/>
  <c r="X1514" i="4"/>
  <c r="W1514" i="4"/>
  <c r="W1513" i="4" s="1"/>
  <c r="V1514" i="4"/>
  <c r="V1513" i="4" s="1"/>
  <c r="U1514" i="4"/>
  <c r="T1514" i="4"/>
  <c r="S1514" i="4"/>
  <c r="X1513" i="4"/>
  <c r="X1512" i="4"/>
  <c r="W1512" i="4"/>
  <c r="V1512" i="4"/>
  <c r="U1512" i="4"/>
  <c r="T1512" i="4"/>
  <c r="S1512" i="4"/>
  <c r="X1511" i="4"/>
  <c r="W1511" i="4"/>
  <c r="V1511" i="4"/>
  <c r="U1511" i="4"/>
  <c r="T1511" i="4"/>
  <c r="S1511" i="4"/>
  <c r="X1510" i="4"/>
  <c r="W1510" i="4"/>
  <c r="V1510" i="4"/>
  <c r="U1510" i="4"/>
  <c r="T1510" i="4"/>
  <c r="S1510" i="4"/>
  <c r="X1509" i="4"/>
  <c r="W1509" i="4"/>
  <c r="V1509" i="4"/>
  <c r="U1509" i="4"/>
  <c r="T1509" i="4"/>
  <c r="S1509" i="4"/>
  <c r="X1508" i="4"/>
  <c r="W1508" i="4"/>
  <c r="W1507" i="4" s="1"/>
  <c r="V1508" i="4"/>
  <c r="V1507" i="4" s="1"/>
  <c r="U1508" i="4"/>
  <c r="T1508" i="4"/>
  <c r="T1507" i="4" s="1"/>
  <c r="S1508" i="4"/>
  <c r="X1507" i="4"/>
  <c r="X1506" i="4"/>
  <c r="W1506" i="4"/>
  <c r="W1504" i="4" s="1"/>
  <c r="V1506" i="4"/>
  <c r="U1506" i="4"/>
  <c r="T1506" i="4"/>
  <c r="S1506" i="4"/>
  <c r="X1505" i="4"/>
  <c r="W1505" i="4"/>
  <c r="V1505" i="4"/>
  <c r="V1504" i="4" s="1"/>
  <c r="U1505" i="4"/>
  <c r="U1504" i="4" s="1"/>
  <c r="T1505" i="4"/>
  <c r="S1505" i="4"/>
  <c r="S1504" i="4"/>
  <c r="X1500" i="4"/>
  <c r="W1500" i="4"/>
  <c r="V1500" i="4"/>
  <c r="U1500" i="4"/>
  <c r="T1500" i="4"/>
  <c r="S1500" i="4"/>
  <c r="X1499" i="4"/>
  <c r="W1499" i="4"/>
  <c r="V1499" i="4"/>
  <c r="U1499" i="4"/>
  <c r="T1499" i="4"/>
  <c r="S1499" i="4"/>
  <c r="X1498" i="4"/>
  <c r="W1498" i="4"/>
  <c r="V1498" i="4"/>
  <c r="U1498" i="4"/>
  <c r="T1498" i="4"/>
  <c r="S1498" i="4"/>
  <c r="X1497" i="4"/>
  <c r="W1497" i="4"/>
  <c r="V1497" i="4"/>
  <c r="U1497" i="4"/>
  <c r="T1497" i="4"/>
  <c r="S1497" i="4"/>
  <c r="X1496" i="4"/>
  <c r="W1496" i="4"/>
  <c r="V1496" i="4"/>
  <c r="U1496" i="4"/>
  <c r="U1494" i="4" s="1"/>
  <c r="T1496" i="4"/>
  <c r="S1496" i="4"/>
  <c r="X1495" i="4"/>
  <c r="X1494" i="4" s="1"/>
  <c r="W1495" i="4"/>
  <c r="V1495" i="4"/>
  <c r="V1494" i="4" s="1"/>
  <c r="U1495" i="4"/>
  <c r="T1495" i="4"/>
  <c r="S1495" i="4"/>
  <c r="T1494" i="4"/>
  <c r="X1493" i="4"/>
  <c r="W1493" i="4"/>
  <c r="V1493" i="4"/>
  <c r="U1493" i="4"/>
  <c r="T1493" i="4"/>
  <c r="S1493" i="4"/>
  <c r="X1492" i="4"/>
  <c r="W1492" i="4"/>
  <c r="V1492" i="4"/>
  <c r="U1492" i="4"/>
  <c r="T1492" i="4"/>
  <c r="S1492" i="4"/>
  <c r="X1491" i="4"/>
  <c r="X1488" i="4" s="1"/>
  <c r="W1491" i="4"/>
  <c r="V1491" i="4"/>
  <c r="U1491" i="4"/>
  <c r="T1491" i="4"/>
  <c r="S1491" i="4"/>
  <c r="X1490" i="4"/>
  <c r="W1490" i="4"/>
  <c r="V1490" i="4"/>
  <c r="U1490" i="4"/>
  <c r="T1490" i="4"/>
  <c r="S1490" i="4"/>
  <c r="X1489" i="4"/>
  <c r="W1489" i="4"/>
  <c r="W1488" i="4" s="1"/>
  <c r="V1489" i="4"/>
  <c r="U1489" i="4"/>
  <c r="T1489" i="4"/>
  <c r="S1489" i="4"/>
  <c r="U1488" i="4"/>
  <c r="X1487" i="4"/>
  <c r="W1487" i="4"/>
  <c r="V1487" i="4"/>
  <c r="U1487" i="4"/>
  <c r="T1487" i="4"/>
  <c r="S1487" i="4"/>
  <c r="S1485" i="4" s="1"/>
  <c r="X1486" i="4"/>
  <c r="X1485" i="4" s="1"/>
  <c r="W1486" i="4"/>
  <c r="V1486" i="4"/>
  <c r="U1486" i="4"/>
  <c r="U1485" i="4" s="1"/>
  <c r="T1486" i="4"/>
  <c r="S1486" i="4"/>
  <c r="V1485" i="4"/>
  <c r="X1481" i="4"/>
  <c r="W1481" i="4"/>
  <c r="V1481" i="4"/>
  <c r="U1481" i="4"/>
  <c r="T1481" i="4"/>
  <c r="S1481" i="4"/>
  <c r="X1480" i="4"/>
  <c r="W1480" i="4"/>
  <c r="V1480" i="4"/>
  <c r="U1480" i="4"/>
  <c r="T1480" i="4"/>
  <c r="S1480" i="4"/>
  <c r="X1479" i="4"/>
  <c r="W1479" i="4"/>
  <c r="V1479" i="4"/>
  <c r="U1479" i="4"/>
  <c r="U1475" i="4" s="1"/>
  <c r="T1479" i="4"/>
  <c r="S1479" i="4"/>
  <c r="X1478" i="4"/>
  <c r="W1478" i="4"/>
  <c r="V1478" i="4"/>
  <c r="U1478" i="4"/>
  <c r="T1478" i="4"/>
  <c r="S1478" i="4"/>
  <c r="X1477" i="4"/>
  <c r="W1477" i="4"/>
  <c r="V1477" i="4"/>
  <c r="V1475" i="4" s="1"/>
  <c r="U1477" i="4"/>
  <c r="T1477" i="4"/>
  <c r="S1477" i="4"/>
  <c r="X1476" i="4"/>
  <c r="X1475" i="4" s="1"/>
  <c r="W1476" i="4"/>
  <c r="W1475" i="4" s="1"/>
  <c r="V1476" i="4"/>
  <c r="U1476" i="4"/>
  <c r="T1476" i="4"/>
  <c r="T1475" i="4" s="1"/>
  <c r="S1476" i="4"/>
  <c r="X1474" i="4"/>
  <c r="W1474" i="4"/>
  <c r="V1474" i="4"/>
  <c r="U1474" i="4"/>
  <c r="T1474" i="4"/>
  <c r="S1474" i="4"/>
  <c r="X1473" i="4"/>
  <c r="W1473" i="4"/>
  <c r="V1473" i="4"/>
  <c r="U1473" i="4"/>
  <c r="T1473" i="4"/>
  <c r="S1473" i="4"/>
  <c r="X1472" i="4"/>
  <c r="W1472" i="4"/>
  <c r="V1472" i="4"/>
  <c r="U1472" i="4"/>
  <c r="T1472" i="4"/>
  <c r="S1472" i="4"/>
  <c r="X1471" i="4"/>
  <c r="W1471" i="4"/>
  <c r="V1471" i="4"/>
  <c r="U1471" i="4"/>
  <c r="U1469" i="4" s="1"/>
  <c r="T1471" i="4"/>
  <c r="S1471" i="4"/>
  <c r="X1470" i="4"/>
  <c r="W1470" i="4"/>
  <c r="W1469" i="4" s="1"/>
  <c r="V1470" i="4"/>
  <c r="U1470" i="4"/>
  <c r="T1470" i="4"/>
  <c r="S1470" i="4"/>
  <c r="S1469" i="4" s="1"/>
  <c r="X1468" i="4"/>
  <c r="W1468" i="4"/>
  <c r="V1468" i="4"/>
  <c r="U1468" i="4"/>
  <c r="T1468" i="4"/>
  <c r="S1468" i="4"/>
  <c r="X1467" i="4"/>
  <c r="X1466" i="4" s="1"/>
  <c r="W1467" i="4"/>
  <c r="V1467" i="4"/>
  <c r="V1466" i="4" s="1"/>
  <c r="U1467" i="4"/>
  <c r="T1467" i="4"/>
  <c r="S1467" i="4"/>
  <c r="S1466" i="4" s="1"/>
  <c r="W1466" i="4"/>
  <c r="X1462" i="4"/>
  <c r="W1462" i="4"/>
  <c r="V1462" i="4"/>
  <c r="U1462" i="4"/>
  <c r="T1462" i="4"/>
  <c r="S1462" i="4"/>
  <c r="X1461" i="4"/>
  <c r="W1461" i="4"/>
  <c r="V1461" i="4"/>
  <c r="U1461" i="4"/>
  <c r="T1461" i="4"/>
  <c r="S1461" i="4"/>
  <c r="X1460" i="4"/>
  <c r="W1460" i="4"/>
  <c r="V1460" i="4"/>
  <c r="U1460" i="4"/>
  <c r="T1460" i="4"/>
  <c r="S1460" i="4"/>
  <c r="X1459" i="4"/>
  <c r="W1459" i="4"/>
  <c r="V1459" i="4"/>
  <c r="U1459" i="4"/>
  <c r="T1459" i="4"/>
  <c r="S1459" i="4"/>
  <c r="X1458" i="4"/>
  <c r="W1458" i="4"/>
  <c r="V1458" i="4"/>
  <c r="U1458" i="4"/>
  <c r="T1458" i="4"/>
  <c r="S1458" i="4"/>
  <c r="X1457" i="4"/>
  <c r="W1457" i="4"/>
  <c r="W1456" i="4" s="1"/>
  <c r="V1457" i="4"/>
  <c r="U1457" i="4"/>
  <c r="T1457" i="4"/>
  <c r="S1457" i="4"/>
  <c r="S1456" i="4" s="1"/>
  <c r="V1456" i="4"/>
  <c r="U1456" i="4"/>
  <c r="X1455" i="4"/>
  <c r="W1455" i="4"/>
  <c r="V1455" i="4"/>
  <c r="U1455" i="4"/>
  <c r="T1455" i="4"/>
  <c r="S1455" i="4"/>
  <c r="X1454" i="4"/>
  <c r="W1454" i="4"/>
  <c r="V1454" i="4"/>
  <c r="U1454" i="4"/>
  <c r="T1454" i="4"/>
  <c r="S1454" i="4"/>
  <c r="X1453" i="4"/>
  <c r="W1453" i="4"/>
  <c r="V1453" i="4"/>
  <c r="U1453" i="4"/>
  <c r="T1453" i="4"/>
  <c r="S1453" i="4"/>
  <c r="X1452" i="4"/>
  <c r="W1452" i="4"/>
  <c r="V1452" i="4"/>
  <c r="U1452" i="4"/>
  <c r="T1452" i="4"/>
  <c r="S1452" i="4"/>
  <c r="X1451" i="4"/>
  <c r="W1451" i="4"/>
  <c r="W1450" i="4" s="1"/>
  <c r="V1451" i="4"/>
  <c r="U1451" i="4"/>
  <c r="T1451" i="4"/>
  <c r="S1451" i="4"/>
  <c r="S1450" i="4" s="1"/>
  <c r="V1450" i="4"/>
  <c r="U1450" i="4"/>
  <c r="X1449" i="4"/>
  <c r="W1449" i="4"/>
  <c r="V1449" i="4"/>
  <c r="U1449" i="4"/>
  <c r="T1449" i="4"/>
  <c r="S1449" i="4"/>
  <c r="X1448" i="4"/>
  <c r="X1447" i="4" s="1"/>
  <c r="W1448" i="4"/>
  <c r="V1448" i="4"/>
  <c r="U1448" i="4"/>
  <c r="U1447" i="4" s="1"/>
  <c r="T1448" i="4"/>
  <c r="T1447" i="4" s="1"/>
  <c r="S1448" i="4"/>
  <c r="W1447" i="4"/>
  <c r="S1447" i="4"/>
  <c r="X1443" i="4"/>
  <c r="W1443" i="4"/>
  <c r="V1443" i="4"/>
  <c r="U1443" i="4"/>
  <c r="T1443" i="4"/>
  <c r="S1443" i="4"/>
  <c r="X1442" i="4"/>
  <c r="W1442" i="4"/>
  <c r="V1442" i="4"/>
  <c r="U1442" i="4"/>
  <c r="T1442" i="4"/>
  <c r="S1442" i="4"/>
  <c r="X1441" i="4"/>
  <c r="W1441" i="4"/>
  <c r="V1441" i="4"/>
  <c r="U1441" i="4"/>
  <c r="T1441" i="4"/>
  <c r="S1441" i="4"/>
  <c r="X1440" i="4"/>
  <c r="W1440" i="4"/>
  <c r="V1440" i="4"/>
  <c r="U1440" i="4"/>
  <c r="T1440" i="4"/>
  <c r="S1440" i="4"/>
  <c r="X1439" i="4"/>
  <c r="W1439" i="4"/>
  <c r="V1439" i="4"/>
  <c r="V1437" i="4" s="1"/>
  <c r="U1439" i="4"/>
  <c r="T1439" i="4"/>
  <c r="S1439" i="4"/>
  <c r="X1438" i="4"/>
  <c r="X1437" i="4" s="1"/>
  <c r="W1438" i="4"/>
  <c r="W1437" i="4" s="1"/>
  <c r="V1438" i="4"/>
  <c r="U1438" i="4"/>
  <c r="T1438" i="4"/>
  <c r="T1437" i="4" s="1"/>
  <c r="S1438" i="4"/>
  <c r="S1437" i="4" s="1"/>
  <c r="X1436" i="4"/>
  <c r="W1436" i="4"/>
  <c r="V1436" i="4"/>
  <c r="U1436" i="4"/>
  <c r="T1436" i="4"/>
  <c r="S1436" i="4"/>
  <c r="X1435" i="4"/>
  <c r="W1435" i="4"/>
  <c r="V1435" i="4"/>
  <c r="U1435" i="4"/>
  <c r="T1435" i="4"/>
  <c r="S1435" i="4"/>
  <c r="X1434" i="4"/>
  <c r="W1434" i="4"/>
  <c r="U1434" i="4"/>
  <c r="S1434" i="4"/>
  <c r="X1433" i="4"/>
  <c r="W1433" i="4"/>
  <c r="V1433" i="4"/>
  <c r="U1433" i="4"/>
  <c r="T1433" i="4"/>
  <c r="S1433" i="4"/>
  <c r="X1432" i="4"/>
  <c r="W1432" i="4"/>
  <c r="V1432" i="4"/>
  <c r="U1432" i="4"/>
  <c r="T1432" i="4"/>
  <c r="S1432" i="4"/>
  <c r="S1431" i="4" s="1"/>
  <c r="X1431" i="4"/>
  <c r="X1430" i="4"/>
  <c r="W1430" i="4"/>
  <c r="V1430" i="4"/>
  <c r="U1430" i="4"/>
  <c r="T1430" i="4"/>
  <c r="S1430" i="4"/>
  <c r="X1429" i="4"/>
  <c r="X1428" i="4" s="1"/>
  <c r="W1429" i="4"/>
  <c r="W1428" i="4" s="1"/>
  <c r="V1429" i="4"/>
  <c r="U1429" i="4"/>
  <c r="T1429" i="4"/>
  <c r="S1429" i="4"/>
  <c r="S1428" i="4" s="1"/>
  <c r="U1428" i="4"/>
  <c r="T1428" i="4"/>
  <c r="X1424" i="4"/>
  <c r="W1424" i="4"/>
  <c r="V1424" i="4"/>
  <c r="U1424" i="4"/>
  <c r="T1424" i="4"/>
  <c r="S1424" i="4"/>
  <c r="X1423" i="4"/>
  <c r="W1423" i="4"/>
  <c r="V1423" i="4"/>
  <c r="U1423" i="4"/>
  <c r="T1423" i="4"/>
  <c r="S1423" i="4"/>
  <c r="X1422" i="4"/>
  <c r="W1422" i="4"/>
  <c r="V1422" i="4"/>
  <c r="U1422" i="4"/>
  <c r="T1422" i="4"/>
  <c r="S1422" i="4"/>
  <c r="X1421" i="4"/>
  <c r="W1421" i="4"/>
  <c r="V1421" i="4"/>
  <c r="U1421" i="4"/>
  <c r="T1421" i="4"/>
  <c r="S1421" i="4"/>
  <c r="X1420" i="4"/>
  <c r="W1420" i="4"/>
  <c r="V1420" i="4"/>
  <c r="U1420" i="4"/>
  <c r="T1420" i="4"/>
  <c r="S1420" i="4"/>
  <c r="X1419" i="4"/>
  <c r="X1418" i="4" s="1"/>
  <c r="W1419" i="4"/>
  <c r="W1418" i="4" s="1"/>
  <c r="V1419" i="4"/>
  <c r="U1419" i="4"/>
  <c r="T1419" i="4"/>
  <c r="T1418" i="4" s="1"/>
  <c r="S1419" i="4"/>
  <c r="X1417" i="4"/>
  <c r="W1417" i="4"/>
  <c r="V1417" i="4"/>
  <c r="U1417" i="4"/>
  <c r="T1417" i="4"/>
  <c r="S1417" i="4"/>
  <c r="X1416" i="4"/>
  <c r="W1416" i="4"/>
  <c r="V1416" i="4"/>
  <c r="U1416" i="4"/>
  <c r="T1416" i="4"/>
  <c r="S1416" i="4"/>
  <c r="X1415" i="4"/>
  <c r="W1415" i="4"/>
  <c r="V1415" i="4"/>
  <c r="U1415" i="4"/>
  <c r="T1415" i="4"/>
  <c r="S1415" i="4"/>
  <c r="X1414" i="4"/>
  <c r="W1414" i="4"/>
  <c r="V1414" i="4"/>
  <c r="U1414" i="4"/>
  <c r="T1414" i="4"/>
  <c r="S1414" i="4"/>
  <c r="X1413" i="4"/>
  <c r="X1412" i="4" s="1"/>
  <c r="W1413" i="4"/>
  <c r="W1412" i="4" s="1"/>
  <c r="V1413" i="4"/>
  <c r="U1413" i="4"/>
  <c r="T1413" i="4"/>
  <c r="S1413" i="4"/>
  <c r="V1412" i="4"/>
  <c r="T1412" i="4"/>
  <c r="X1411" i="4"/>
  <c r="W1411" i="4"/>
  <c r="V1411" i="4"/>
  <c r="U1411" i="4"/>
  <c r="T1411" i="4"/>
  <c r="S1411" i="4"/>
  <c r="X1410" i="4"/>
  <c r="X1409" i="4" s="1"/>
  <c r="W1410" i="4"/>
  <c r="W1409" i="4" s="1"/>
  <c r="V1410" i="4"/>
  <c r="V1409" i="4" s="1"/>
  <c r="U1410" i="4"/>
  <c r="U1409" i="4" s="1"/>
  <c r="T1410" i="4"/>
  <c r="S1410" i="4"/>
  <c r="S1409" i="4" s="1"/>
  <c r="X1405" i="4"/>
  <c r="W1405" i="4"/>
  <c r="V1405" i="4"/>
  <c r="U1405" i="4"/>
  <c r="T1405" i="4"/>
  <c r="S1405" i="4"/>
  <c r="X1404" i="4"/>
  <c r="W1404" i="4"/>
  <c r="V1404" i="4"/>
  <c r="U1404" i="4"/>
  <c r="T1404" i="4"/>
  <c r="S1404" i="4"/>
  <c r="X1403" i="4"/>
  <c r="W1403" i="4"/>
  <c r="V1403" i="4"/>
  <c r="U1403" i="4"/>
  <c r="T1403" i="4"/>
  <c r="S1403" i="4"/>
  <c r="X1402" i="4"/>
  <c r="W1402" i="4"/>
  <c r="V1402" i="4"/>
  <c r="U1402" i="4"/>
  <c r="T1402" i="4"/>
  <c r="S1402" i="4"/>
  <c r="X1401" i="4"/>
  <c r="W1401" i="4"/>
  <c r="W1399" i="4" s="1"/>
  <c r="V1401" i="4"/>
  <c r="U1401" i="4"/>
  <c r="T1401" i="4"/>
  <c r="S1401" i="4"/>
  <c r="X1400" i="4"/>
  <c r="W1400" i="4"/>
  <c r="V1400" i="4"/>
  <c r="V1399" i="4" s="1"/>
  <c r="U1400" i="4"/>
  <c r="U1399" i="4" s="1"/>
  <c r="T1400" i="4"/>
  <c r="S1400" i="4"/>
  <c r="S1399" i="4" s="1"/>
  <c r="X1398" i="4"/>
  <c r="W1398" i="4"/>
  <c r="V1398" i="4"/>
  <c r="U1398" i="4"/>
  <c r="T1398" i="4"/>
  <c r="S1398" i="4"/>
  <c r="X1397" i="4"/>
  <c r="W1397" i="4"/>
  <c r="V1397" i="4"/>
  <c r="U1397" i="4"/>
  <c r="U1393" i="4" s="1"/>
  <c r="T1397" i="4"/>
  <c r="S1397" i="4"/>
  <c r="X1396" i="4"/>
  <c r="W1396" i="4"/>
  <c r="V1396" i="4"/>
  <c r="U1396" i="4"/>
  <c r="T1396" i="4"/>
  <c r="S1396" i="4"/>
  <c r="S1393" i="4" s="1"/>
  <c r="X1395" i="4"/>
  <c r="W1395" i="4"/>
  <c r="V1395" i="4"/>
  <c r="U1395" i="4"/>
  <c r="T1395" i="4"/>
  <c r="S1395" i="4"/>
  <c r="X1394" i="4"/>
  <c r="W1394" i="4"/>
  <c r="W1393" i="4" s="1"/>
  <c r="V1394" i="4"/>
  <c r="U1394" i="4"/>
  <c r="T1394" i="4"/>
  <c r="S1394" i="4"/>
  <c r="X1392" i="4"/>
  <c r="W1392" i="4"/>
  <c r="V1392" i="4"/>
  <c r="U1392" i="4"/>
  <c r="T1392" i="4"/>
  <c r="S1392" i="4"/>
  <c r="X1391" i="4"/>
  <c r="W1391" i="4"/>
  <c r="W1390" i="4" s="1"/>
  <c r="V1391" i="4"/>
  <c r="U1391" i="4"/>
  <c r="U1390" i="4" s="1"/>
  <c r="T1391" i="4"/>
  <c r="T1390" i="4" s="1"/>
  <c r="S1391" i="4"/>
  <c r="S1390" i="4" s="1"/>
  <c r="X1386" i="4"/>
  <c r="W1386" i="4"/>
  <c r="V1386" i="4"/>
  <c r="U1386" i="4"/>
  <c r="T1386" i="4"/>
  <c r="S1386" i="4"/>
  <c r="X1385" i="4"/>
  <c r="W1385" i="4"/>
  <c r="V1385" i="4"/>
  <c r="U1385" i="4"/>
  <c r="T1385" i="4"/>
  <c r="S1385" i="4"/>
  <c r="X1384" i="4"/>
  <c r="W1384" i="4"/>
  <c r="V1384" i="4"/>
  <c r="U1384" i="4"/>
  <c r="T1384" i="4"/>
  <c r="S1384" i="4"/>
  <c r="X1383" i="4"/>
  <c r="W1383" i="4"/>
  <c r="V1383" i="4"/>
  <c r="U1383" i="4"/>
  <c r="T1383" i="4"/>
  <c r="S1383" i="4"/>
  <c r="X1382" i="4"/>
  <c r="W1382" i="4"/>
  <c r="W1380" i="4" s="1"/>
  <c r="V1382" i="4"/>
  <c r="V1380" i="4" s="1"/>
  <c r="U1382" i="4"/>
  <c r="T1382" i="4"/>
  <c r="S1382" i="4"/>
  <c r="X1381" i="4"/>
  <c r="W1381" i="4"/>
  <c r="V1381" i="4"/>
  <c r="U1381" i="4"/>
  <c r="U1380" i="4" s="1"/>
  <c r="T1381" i="4"/>
  <c r="T1380" i="4" s="1"/>
  <c r="S1381" i="4"/>
  <c r="X1379" i="4"/>
  <c r="W1379" i="4"/>
  <c r="V1379" i="4"/>
  <c r="U1379" i="4"/>
  <c r="T1379" i="4"/>
  <c r="S1379" i="4"/>
  <c r="X1378" i="4"/>
  <c r="W1378" i="4"/>
  <c r="V1378" i="4"/>
  <c r="U1378" i="4"/>
  <c r="T1378" i="4"/>
  <c r="S1378" i="4"/>
  <c r="X1377" i="4"/>
  <c r="W1377" i="4"/>
  <c r="V1377" i="4"/>
  <c r="U1377" i="4"/>
  <c r="T1377" i="4"/>
  <c r="S1377" i="4"/>
  <c r="X1376" i="4"/>
  <c r="W1376" i="4"/>
  <c r="V1376" i="4"/>
  <c r="V1374" i="4" s="1"/>
  <c r="U1376" i="4"/>
  <c r="U1374" i="4" s="1"/>
  <c r="T1376" i="4"/>
  <c r="S1376" i="4"/>
  <c r="X1375" i="4"/>
  <c r="W1375" i="4"/>
  <c r="V1375" i="4"/>
  <c r="U1375" i="4"/>
  <c r="T1375" i="4"/>
  <c r="T1374" i="4" s="1"/>
  <c r="S1375" i="4"/>
  <c r="S1374" i="4" s="1"/>
  <c r="X1373" i="4"/>
  <c r="W1373" i="4"/>
  <c r="V1373" i="4"/>
  <c r="U1373" i="4"/>
  <c r="T1373" i="4"/>
  <c r="S1373" i="4"/>
  <c r="X1372" i="4"/>
  <c r="W1372" i="4"/>
  <c r="W1371" i="4" s="1"/>
  <c r="V1372" i="4"/>
  <c r="V1371" i="4" s="1"/>
  <c r="U1372" i="4"/>
  <c r="T1372" i="4"/>
  <c r="S1372" i="4"/>
  <c r="X1371" i="4"/>
  <c r="T1371" i="4"/>
  <c r="X1367" i="4"/>
  <c r="W1367" i="4"/>
  <c r="V1367" i="4"/>
  <c r="U1367" i="4"/>
  <c r="T1367" i="4"/>
  <c r="S1367" i="4"/>
  <c r="X1366" i="4"/>
  <c r="W1366" i="4"/>
  <c r="V1366" i="4"/>
  <c r="U1366" i="4"/>
  <c r="T1366" i="4"/>
  <c r="S1366" i="4"/>
  <c r="X1365" i="4"/>
  <c r="W1365" i="4"/>
  <c r="V1365" i="4"/>
  <c r="U1365" i="4"/>
  <c r="T1365" i="4"/>
  <c r="S1365" i="4"/>
  <c r="X1364" i="4"/>
  <c r="W1364" i="4"/>
  <c r="V1364" i="4"/>
  <c r="U1364" i="4"/>
  <c r="T1364" i="4"/>
  <c r="S1364" i="4"/>
  <c r="X1363" i="4"/>
  <c r="W1363" i="4"/>
  <c r="V1363" i="4"/>
  <c r="U1363" i="4"/>
  <c r="T1363" i="4"/>
  <c r="S1363" i="4"/>
  <c r="X1362" i="4"/>
  <c r="X1361" i="4" s="1"/>
  <c r="W1362" i="4"/>
  <c r="W1361" i="4" s="1"/>
  <c r="V1362" i="4"/>
  <c r="U1362" i="4"/>
  <c r="T1362" i="4"/>
  <c r="S1362" i="4"/>
  <c r="S1361" i="4" s="1"/>
  <c r="X1360" i="4"/>
  <c r="W1360" i="4"/>
  <c r="V1360" i="4"/>
  <c r="T1360" i="4"/>
  <c r="S1360" i="4"/>
  <c r="X1359" i="4"/>
  <c r="W1359" i="4"/>
  <c r="V1359" i="4"/>
  <c r="U1359" i="4"/>
  <c r="T1359" i="4"/>
  <c r="S1359" i="4"/>
  <c r="X1358" i="4"/>
  <c r="W1358" i="4"/>
  <c r="V1358" i="4"/>
  <c r="U1358" i="4"/>
  <c r="S1358" i="4"/>
  <c r="X1357" i="4"/>
  <c r="W1357" i="4"/>
  <c r="W1355" i="4" s="1"/>
  <c r="V1357" i="4"/>
  <c r="U1357" i="4"/>
  <c r="T1357" i="4"/>
  <c r="S1357" i="4"/>
  <c r="X1356" i="4"/>
  <c r="W1356" i="4"/>
  <c r="V1356" i="4"/>
  <c r="U1356" i="4"/>
  <c r="T1356" i="4"/>
  <c r="S1356" i="4"/>
  <c r="S1355" i="4" s="1"/>
  <c r="X1354" i="4"/>
  <c r="W1354" i="4"/>
  <c r="V1354" i="4"/>
  <c r="U1354" i="4"/>
  <c r="T1354" i="4"/>
  <c r="T1352" i="4" s="1"/>
  <c r="S1354" i="4"/>
  <c r="X1353" i="4"/>
  <c r="W1353" i="4"/>
  <c r="W1352" i="4" s="1"/>
  <c r="V1353" i="4"/>
  <c r="V1352" i="4" s="1"/>
  <c r="U1353" i="4"/>
  <c r="T1353" i="4"/>
  <c r="S1353" i="4"/>
  <c r="S1352" i="4" s="1"/>
  <c r="X1352" i="4"/>
  <c r="W1348" i="4"/>
  <c r="V1348" i="4"/>
  <c r="T1348" i="4"/>
  <c r="S1348" i="4"/>
  <c r="W1347" i="4"/>
  <c r="V1347" i="4"/>
  <c r="T1347" i="4"/>
  <c r="S1347" i="4"/>
  <c r="W1346" i="4"/>
  <c r="V1346" i="4"/>
  <c r="T1346" i="4"/>
  <c r="S1346" i="4"/>
  <c r="W1345" i="4"/>
  <c r="V1345" i="4"/>
  <c r="T1345" i="4"/>
  <c r="S1345" i="4"/>
  <c r="W1344" i="4"/>
  <c r="V1344" i="4"/>
  <c r="T1344" i="4"/>
  <c r="S1344" i="4"/>
  <c r="W1343" i="4"/>
  <c r="W1342" i="4" s="1"/>
  <c r="V1343" i="4"/>
  <c r="S1343" i="4"/>
  <c r="S1342" i="4" s="1"/>
  <c r="W1341" i="4"/>
  <c r="V1341" i="4"/>
  <c r="T1341" i="4"/>
  <c r="S1341" i="4"/>
  <c r="W1340" i="4"/>
  <c r="V1340" i="4"/>
  <c r="T1340" i="4"/>
  <c r="S1340" i="4"/>
  <c r="W1339" i="4"/>
  <c r="V1339" i="4"/>
  <c r="T1339" i="4"/>
  <c r="S1339" i="4"/>
  <c r="W1338" i="4"/>
  <c r="V1338" i="4"/>
  <c r="T1338" i="4"/>
  <c r="S1338" i="4"/>
  <c r="W1337" i="4"/>
  <c r="W1336" i="4" s="1"/>
  <c r="V1337" i="4"/>
  <c r="T1337" i="4"/>
  <c r="S1337" i="4"/>
  <c r="S1336" i="4" s="1"/>
  <c r="W1335" i="4"/>
  <c r="V1335" i="4"/>
  <c r="T1335" i="4"/>
  <c r="T1333" i="4" s="1"/>
  <c r="S1335" i="4"/>
  <c r="W1334" i="4"/>
  <c r="W1333" i="4" s="1"/>
  <c r="V1334" i="4"/>
  <c r="T1334" i="4"/>
  <c r="S1334" i="4"/>
  <c r="S1333" i="4"/>
  <c r="X1329" i="4"/>
  <c r="W1329" i="4"/>
  <c r="V1329" i="4"/>
  <c r="U1329" i="4"/>
  <c r="T1329" i="4"/>
  <c r="S1329" i="4"/>
  <c r="X1328" i="4"/>
  <c r="W1328" i="4"/>
  <c r="V1328" i="4"/>
  <c r="U1328" i="4"/>
  <c r="T1328" i="4"/>
  <c r="S1328" i="4"/>
  <c r="X1327" i="4"/>
  <c r="W1327" i="4"/>
  <c r="V1327" i="4"/>
  <c r="U1327" i="4"/>
  <c r="U1323" i="4" s="1"/>
  <c r="T1327" i="4"/>
  <c r="S1327" i="4"/>
  <c r="X1326" i="4"/>
  <c r="W1326" i="4"/>
  <c r="V1326" i="4"/>
  <c r="U1326" i="4"/>
  <c r="T1326" i="4"/>
  <c r="S1326" i="4"/>
  <c r="X1325" i="4"/>
  <c r="X1323" i="4" s="1"/>
  <c r="W1325" i="4"/>
  <c r="V1325" i="4"/>
  <c r="U1325" i="4"/>
  <c r="T1325" i="4"/>
  <c r="S1325" i="4"/>
  <c r="X1324" i="4"/>
  <c r="W1324" i="4"/>
  <c r="W1323" i="4" s="1"/>
  <c r="V1324" i="4"/>
  <c r="V1323" i="4" s="1"/>
  <c r="U1324" i="4"/>
  <c r="T1324" i="4"/>
  <c r="S1324" i="4"/>
  <c r="X1322" i="4"/>
  <c r="W1322" i="4"/>
  <c r="V1322" i="4"/>
  <c r="U1322" i="4"/>
  <c r="T1322" i="4"/>
  <c r="S1322" i="4"/>
  <c r="X1321" i="4"/>
  <c r="W1321" i="4"/>
  <c r="V1321" i="4"/>
  <c r="U1321" i="4"/>
  <c r="U1317" i="4" s="1"/>
  <c r="T1321" i="4"/>
  <c r="S1321" i="4"/>
  <c r="X1320" i="4"/>
  <c r="W1320" i="4"/>
  <c r="V1320" i="4"/>
  <c r="U1320" i="4"/>
  <c r="T1320" i="4"/>
  <c r="S1320" i="4"/>
  <c r="X1319" i="4"/>
  <c r="W1319" i="4"/>
  <c r="V1319" i="4"/>
  <c r="U1319" i="4"/>
  <c r="T1319" i="4"/>
  <c r="S1319" i="4"/>
  <c r="X1318" i="4"/>
  <c r="W1318" i="4"/>
  <c r="W1317" i="4" s="1"/>
  <c r="V1318" i="4"/>
  <c r="U1318" i="4"/>
  <c r="T1318" i="4"/>
  <c r="S1318" i="4"/>
  <c r="X1316" i="4"/>
  <c r="W1316" i="4"/>
  <c r="V1316" i="4"/>
  <c r="V1314" i="4" s="1"/>
  <c r="U1316" i="4"/>
  <c r="T1316" i="4"/>
  <c r="S1316" i="4"/>
  <c r="X1315" i="4"/>
  <c r="X1314" i="4" s="1"/>
  <c r="W1315" i="4"/>
  <c r="W1314" i="4" s="1"/>
  <c r="V1315" i="4"/>
  <c r="U1315" i="4"/>
  <c r="T1315" i="4"/>
  <c r="T1314" i="4" s="1"/>
  <c r="S1315" i="4"/>
  <c r="S1314" i="4" s="1"/>
  <c r="X1310" i="4"/>
  <c r="W1310" i="4"/>
  <c r="V1310" i="4"/>
  <c r="U1310" i="4"/>
  <c r="T1310" i="4"/>
  <c r="S1310" i="4"/>
  <c r="X1309" i="4"/>
  <c r="W1309" i="4"/>
  <c r="V1309" i="4"/>
  <c r="U1309" i="4"/>
  <c r="T1309" i="4"/>
  <c r="S1309" i="4"/>
  <c r="X1308" i="4"/>
  <c r="W1308" i="4"/>
  <c r="V1308" i="4"/>
  <c r="U1308" i="4"/>
  <c r="T1308" i="4"/>
  <c r="S1308" i="4"/>
  <c r="X1307" i="4"/>
  <c r="W1307" i="4"/>
  <c r="V1307" i="4"/>
  <c r="V1304" i="4" s="1"/>
  <c r="U1307" i="4"/>
  <c r="T1307" i="4"/>
  <c r="S1307" i="4"/>
  <c r="X1306" i="4"/>
  <c r="W1306" i="4"/>
  <c r="V1306" i="4"/>
  <c r="U1306" i="4"/>
  <c r="T1306" i="4"/>
  <c r="T1304" i="4" s="1"/>
  <c r="S1306" i="4"/>
  <c r="X1305" i="4"/>
  <c r="W1305" i="4"/>
  <c r="V1305" i="4"/>
  <c r="U1305" i="4"/>
  <c r="T1305" i="4"/>
  <c r="S1305" i="4"/>
  <c r="X1304" i="4"/>
  <c r="X1303" i="4"/>
  <c r="W1303" i="4"/>
  <c r="V1303" i="4"/>
  <c r="U1303" i="4"/>
  <c r="T1303" i="4"/>
  <c r="S1303" i="4"/>
  <c r="X1302" i="4"/>
  <c r="W1302" i="4"/>
  <c r="V1302" i="4"/>
  <c r="U1302" i="4"/>
  <c r="T1302" i="4"/>
  <c r="S1302" i="4"/>
  <c r="X1301" i="4"/>
  <c r="X1298" i="4" s="1"/>
  <c r="W1301" i="4"/>
  <c r="V1301" i="4"/>
  <c r="U1301" i="4"/>
  <c r="T1301" i="4"/>
  <c r="S1301" i="4"/>
  <c r="X1300" i="4"/>
  <c r="W1300" i="4"/>
  <c r="V1300" i="4"/>
  <c r="V1298" i="4" s="1"/>
  <c r="U1300" i="4"/>
  <c r="T1300" i="4"/>
  <c r="S1300" i="4"/>
  <c r="X1299" i="4"/>
  <c r="W1299" i="4"/>
  <c r="V1299" i="4"/>
  <c r="U1299" i="4"/>
  <c r="T1299" i="4"/>
  <c r="T1298" i="4" s="1"/>
  <c r="S1299" i="4"/>
  <c r="S1298" i="4" s="1"/>
  <c r="X1297" i="4"/>
  <c r="W1297" i="4"/>
  <c r="V1297" i="4"/>
  <c r="U1297" i="4"/>
  <c r="T1297" i="4"/>
  <c r="T1295" i="4" s="1"/>
  <c r="S1297" i="4"/>
  <c r="X1296" i="4"/>
  <c r="W1296" i="4"/>
  <c r="W1295" i="4" s="1"/>
  <c r="V1296" i="4"/>
  <c r="V1295" i="4" s="1"/>
  <c r="U1296" i="4"/>
  <c r="T1296" i="4"/>
  <c r="S1296" i="4"/>
  <c r="S1295" i="4" s="1"/>
  <c r="X1295" i="4"/>
  <c r="X1291" i="4"/>
  <c r="W1291" i="4"/>
  <c r="V1291" i="4"/>
  <c r="U1291" i="4"/>
  <c r="T1291" i="4"/>
  <c r="S1291" i="4"/>
  <c r="X1290" i="4"/>
  <c r="W1290" i="4"/>
  <c r="V1290" i="4"/>
  <c r="U1290" i="4"/>
  <c r="T1290" i="4"/>
  <c r="S1290" i="4"/>
  <c r="X1289" i="4"/>
  <c r="W1289" i="4"/>
  <c r="V1289" i="4"/>
  <c r="U1289" i="4"/>
  <c r="T1289" i="4"/>
  <c r="S1289" i="4"/>
  <c r="X1288" i="4"/>
  <c r="W1288" i="4"/>
  <c r="V1288" i="4"/>
  <c r="U1288" i="4"/>
  <c r="U1285" i="4" s="1"/>
  <c r="T1288" i="4"/>
  <c r="S1288" i="4"/>
  <c r="X1287" i="4"/>
  <c r="W1287" i="4"/>
  <c r="V1287" i="4"/>
  <c r="U1287" i="4"/>
  <c r="T1287" i="4"/>
  <c r="S1287" i="4"/>
  <c r="X1286" i="4"/>
  <c r="W1286" i="4"/>
  <c r="V1286" i="4"/>
  <c r="U1286" i="4"/>
  <c r="T1286" i="4"/>
  <c r="S1286" i="4"/>
  <c r="X1284" i="4"/>
  <c r="W1284" i="4"/>
  <c r="V1284" i="4"/>
  <c r="U1284" i="4"/>
  <c r="T1284" i="4"/>
  <c r="S1284" i="4"/>
  <c r="X1283" i="4"/>
  <c r="W1283" i="4"/>
  <c r="V1283" i="4"/>
  <c r="U1283" i="4"/>
  <c r="T1283" i="4"/>
  <c r="S1283" i="4"/>
  <c r="X1282" i="4"/>
  <c r="W1282" i="4"/>
  <c r="V1282" i="4"/>
  <c r="U1282" i="4"/>
  <c r="T1282" i="4"/>
  <c r="S1282" i="4"/>
  <c r="X1281" i="4"/>
  <c r="W1281" i="4"/>
  <c r="V1281" i="4"/>
  <c r="U1281" i="4"/>
  <c r="T1281" i="4"/>
  <c r="S1281" i="4"/>
  <c r="X1280" i="4"/>
  <c r="X1279" i="4" s="1"/>
  <c r="W1280" i="4"/>
  <c r="V1280" i="4"/>
  <c r="U1280" i="4"/>
  <c r="T1280" i="4"/>
  <c r="S1280" i="4"/>
  <c r="U1279" i="4"/>
  <c r="X1278" i="4"/>
  <c r="X1276" i="4" s="1"/>
  <c r="W1278" i="4"/>
  <c r="V1278" i="4"/>
  <c r="U1278" i="4"/>
  <c r="T1278" i="4"/>
  <c r="S1278" i="4"/>
  <c r="X1277" i="4"/>
  <c r="W1277" i="4"/>
  <c r="W1276" i="4" s="1"/>
  <c r="V1277" i="4"/>
  <c r="V1276" i="4" s="1"/>
  <c r="U1277" i="4"/>
  <c r="U1276" i="4" s="1"/>
  <c r="T1277" i="4"/>
  <c r="S1277" i="4"/>
  <c r="S1276" i="4"/>
  <c r="X1272" i="4"/>
  <c r="W1272" i="4"/>
  <c r="V1272" i="4"/>
  <c r="U1272" i="4"/>
  <c r="T1272" i="4"/>
  <c r="S1272" i="4"/>
  <c r="X1271" i="4"/>
  <c r="W1271" i="4"/>
  <c r="V1271" i="4"/>
  <c r="U1271" i="4"/>
  <c r="T1271" i="4"/>
  <c r="S1271" i="4"/>
  <c r="X1270" i="4"/>
  <c r="W1270" i="4"/>
  <c r="V1270" i="4"/>
  <c r="U1270" i="4"/>
  <c r="T1270" i="4"/>
  <c r="T1266" i="4" s="1"/>
  <c r="S1270" i="4"/>
  <c r="X1269" i="4"/>
  <c r="W1269" i="4"/>
  <c r="V1269" i="4"/>
  <c r="U1269" i="4"/>
  <c r="T1269" i="4"/>
  <c r="S1269" i="4"/>
  <c r="X1268" i="4"/>
  <c r="X1266" i="4" s="1"/>
  <c r="W1268" i="4"/>
  <c r="V1268" i="4"/>
  <c r="U1268" i="4"/>
  <c r="T1268" i="4"/>
  <c r="S1268" i="4"/>
  <c r="X1267" i="4"/>
  <c r="W1267" i="4"/>
  <c r="V1267" i="4"/>
  <c r="V1266" i="4" s="1"/>
  <c r="U1267" i="4"/>
  <c r="T1267" i="4"/>
  <c r="S1267" i="4"/>
  <c r="X1265" i="4"/>
  <c r="W1265" i="4"/>
  <c r="V1265" i="4"/>
  <c r="U1265" i="4"/>
  <c r="T1265" i="4"/>
  <c r="S1265" i="4"/>
  <c r="X1264" i="4"/>
  <c r="W1264" i="4"/>
  <c r="V1264" i="4"/>
  <c r="U1264" i="4"/>
  <c r="T1264" i="4"/>
  <c r="T1260" i="4" s="1"/>
  <c r="S1264" i="4"/>
  <c r="X1263" i="4"/>
  <c r="W1263" i="4"/>
  <c r="V1263" i="4"/>
  <c r="U1263" i="4"/>
  <c r="T1263" i="4"/>
  <c r="S1263" i="4"/>
  <c r="X1262" i="4"/>
  <c r="X1260" i="4" s="1"/>
  <c r="W1262" i="4"/>
  <c r="V1262" i="4"/>
  <c r="U1262" i="4"/>
  <c r="T1262" i="4"/>
  <c r="S1262" i="4"/>
  <c r="X1261" i="4"/>
  <c r="W1261" i="4"/>
  <c r="V1261" i="4"/>
  <c r="V1260" i="4" s="1"/>
  <c r="U1261" i="4"/>
  <c r="T1261" i="4"/>
  <c r="S1261" i="4"/>
  <c r="X1259" i="4"/>
  <c r="X1257" i="4" s="1"/>
  <c r="W1259" i="4"/>
  <c r="W1257" i="4" s="1"/>
  <c r="V1259" i="4"/>
  <c r="U1259" i="4"/>
  <c r="T1259" i="4"/>
  <c r="S1259" i="4"/>
  <c r="X1258" i="4"/>
  <c r="W1258" i="4"/>
  <c r="V1258" i="4"/>
  <c r="V1257" i="4" s="1"/>
  <c r="U1258" i="4"/>
  <c r="U1257" i="4" s="1"/>
  <c r="T1258" i="4"/>
  <c r="T1257" i="4" s="1"/>
  <c r="S1258" i="4"/>
  <c r="S1257" i="4" s="1"/>
  <c r="X1253" i="4"/>
  <c r="W1253" i="4"/>
  <c r="V1253" i="4"/>
  <c r="U1253" i="4"/>
  <c r="T1253" i="4"/>
  <c r="S1253" i="4"/>
  <c r="X1252" i="4"/>
  <c r="W1252" i="4"/>
  <c r="V1252" i="4"/>
  <c r="U1252" i="4"/>
  <c r="T1252" i="4"/>
  <c r="S1252" i="4"/>
  <c r="X1251" i="4"/>
  <c r="W1251" i="4"/>
  <c r="V1251" i="4"/>
  <c r="U1251" i="4"/>
  <c r="T1251" i="4"/>
  <c r="S1251" i="4"/>
  <c r="X1250" i="4"/>
  <c r="W1250" i="4"/>
  <c r="V1250" i="4"/>
  <c r="U1250" i="4"/>
  <c r="T1250" i="4"/>
  <c r="S1250" i="4"/>
  <c r="X1249" i="4"/>
  <c r="X1247" i="4" s="1"/>
  <c r="W1249" i="4"/>
  <c r="V1249" i="4"/>
  <c r="U1249" i="4"/>
  <c r="T1249" i="4"/>
  <c r="S1249" i="4"/>
  <c r="X1248" i="4"/>
  <c r="W1248" i="4"/>
  <c r="V1248" i="4"/>
  <c r="V1247" i="4" s="1"/>
  <c r="U1248" i="4"/>
  <c r="U1247" i="4" s="1"/>
  <c r="T1248" i="4"/>
  <c r="S1248" i="4"/>
  <c r="X1246" i="4"/>
  <c r="W1246" i="4"/>
  <c r="V1246" i="4"/>
  <c r="U1246" i="4"/>
  <c r="T1246" i="4"/>
  <c r="S1246" i="4"/>
  <c r="X1245" i="4"/>
  <c r="W1245" i="4"/>
  <c r="V1245" i="4"/>
  <c r="U1245" i="4"/>
  <c r="T1245" i="4"/>
  <c r="S1245" i="4"/>
  <c r="X1244" i="4"/>
  <c r="W1244" i="4"/>
  <c r="V1244" i="4"/>
  <c r="U1244" i="4"/>
  <c r="T1244" i="4"/>
  <c r="S1244" i="4"/>
  <c r="X1243" i="4"/>
  <c r="W1243" i="4"/>
  <c r="V1243" i="4"/>
  <c r="U1243" i="4"/>
  <c r="T1243" i="4"/>
  <c r="S1243" i="4"/>
  <c r="X1242" i="4"/>
  <c r="W1242" i="4"/>
  <c r="V1242" i="4"/>
  <c r="U1242" i="4"/>
  <c r="U1241" i="4" s="1"/>
  <c r="T1242" i="4"/>
  <c r="S1242" i="4"/>
  <c r="X1240" i="4"/>
  <c r="W1240" i="4"/>
  <c r="V1240" i="4"/>
  <c r="V1238" i="4" s="1"/>
  <c r="U1240" i="4"/>
  <c r="T1240" i="4"/>
  <c r="S1240" i="4"/>
  <c r="X1239" i="4"/>
  <c r="X1238" i="4" s="1"/>
  <c r="W1239" i="4"/>
  <c r="V1239" i="4"/>
  <c r="U1239" i="4"/>
  <c r="T1239" i="4"/>
  <c r="S1239" i="4"/>
  <c r="S1238" i="4" s="1"/>
  <c r="W1238" i="4"/>
  <c r="X1234" i="4"/>
  <c r="W1234" i="4"/>
  <c r="V1234" i="4"/>
  <c r="T1234" i="4"/>
  <c r="S1234" i="4"/>
  <c r="X1233" i="4"/>
  <c r="W1233" i="4"/>
  <c r="V1233" i="4"/>
  <c r="T1233" i="4"/>
  <c r="S1233" i="4"/>
  <c r="X1232" i="4"/>
  <c r="W1232" i="4"/>
  <c r="V1232" i="4"/>
  <c r="T1232" i="4"/>
  <c r="T1228" i="4" s="1"/>
  <c r="S1232" i="4"/>
  <c r="X1231" i="4"/>
  <c r="W1231" i="4"/>
  <c r="V1231" i="4"/>
  <c r="T1231" i="4"/>
  <c r="S1231" i="4"/>
  <c r="X1230" i="4"/>
  <c r="W1230" i="4"/>
  <c r="V1230" i="4"/>
  <c r="T1230" i="4"/>
  <c r="S1230" i="4"/>
  <c r="X1229" i="4"/>
  <c r="W1229" i="4"/>
  <c r="V1229" i="4"/>
  <c r="T1229" i="4"/>
  <c r="S1229" i="4"/>
  <c r="V1228" i="4"/>
  <c r="X1227" i="4"/>
  <c r="W1227" i="4"/>
  <c r="V1227" i="4"/>
  <c r="T1227" i="4"/>
  <c r="S1227" i="4"/>
  <c r="X1226" i="4"/>
  <c r="W1226" i="4"/>
  <c r="V1226" i="4"/>
  <c r="T1226" i="4"/>
  <c r="S1226" i="4"/>
  <c r="X1225" i="4"/>
  <c r="W1225" i="4"/>
  <c r="V1225" i="4"/>
  <c r="T1225" i="4"/>
  <c r="S1225" i="4"/>
  <c r="X1224" i="4"/>
  <c r="W1224" i="4"/>
  <c r="V1224" i="4"/>
  <c r="T1224" i="4"/>
  <c r="S1224" i="4"/>
  <c r="X1223" i="4"/>
  <c r="W1223" i="4"/>
  <c r="V1223" i="4"/>
  <c r="V1222" i="4" s="1"/>
  <c r="T1223" i="4"/>
  <c r="S1223" i="4"/>
  <c r="X1221" i="4"/>
  <c r="W1221" i="4"/>
  <c r="V1221" i="4"/>
  <c r="T1221" i="4"/>
  <c r="S1221" i="4"/>
  <c r="X1220" i="4"/>
  <c r="X1219" i="4" s="1"/>
  <c r="W1220" i="4"/>
  <c r="W1219" i="4" s="1"/>
  <c r="V1220" i="4"/>
  <c r="T1220" i="4"/>
  <c r="S1220" i="4"/>
  <c r="T1219" i="4"/>
  <c r="S1219" i="4"/>
  <c r="X1215" i="4"/>
  <c r="W1215" i="4"/>
  <c r="V1215" i="4"/>
  <c r="U1215" i="4"/>
  <c r="T1215" i="4"/>
  <c r="S1215" i="4"/>
  <c r="X1214" i="4"/>
  <c r="W1214" i="4"/>
  <c r="V1214" i="4"/>
  <c r="U1214" i="4"/>
  <c r="T1214" i="4"/>
  <c r="S1214" i="4"/>
  <c r="X1213" i="4"/>
  <c r="W1213" i="4"/>
  <c r="V1213" i="4"/>
  <c r="U1213" i="4"/>
  <c r="T1213" i="4"/>
  <c r="S1213" i="4"/>
  <c r="X1212" i="4"/>
  <c r="W1212" i="4"/>
  <c r="V1212" i="4"/>
  <c r="U1212" i="4"/>
  <c r="T1212" i="4"/>
  <c r="S1212" i="4"/>
  <c r="X1211" i="4"/>
  <c r="W1211" i="4"/>
  <c r="V1211" i="4"/>
  <c r="U1211" i="4"/>
  <c r="T1211" i="4"/>
  <c r="S1211" i="4"/>
  <c r="X1210" i="4"/>
  <c r="X1209" i="4" s="1"/>
  <c r="W1210" i="4"/>
  <c r="W1209" i="4" s="1"/>
  <c r="V1210" i="4"/>
  <c r="U1210" i="4"/>
  <c r="U1209" i="4" s="1"/>
  <c r="T1210" i="4"/>
  <c r="S1210" i="4"/>
  <c r="X1208" i="4"/>
  <c r="W1208" i="4"/>
  <c r="V1208" i="4"/>
  <c r="U1208" i="4"/>
  <c r="T1208" i="4"/>
  <c r="S1208" i="4"/>
  <c r="X1207" i="4"/>
  <c r="W1207" i="4"/>
  <c r="V1207" i="4"/>
  <c r="U1207" i="4"/>
  <c r="T1207" i="4"/>
  <c r="S1207" i="4"/>
  <c r="X1206" i="4"/>
  <c r="W1206" i="4"/>
  <c r="V1206" i="4"/>
  <c r="U1206" i="4"/>
  <c r="T1206" i="4"/>
  <c r="S1206" i="4"/>
  <c r="X1205" i="4"/>
  <c r="W1205" i="4"/>
  <c r="V1205" i="4"/>
  <c r="U1205" i="4"/>
  <c r="T1205" i="4"/>
  <c r="S1205" i="4"/>
  <c r="X1204" i="4"/>
  <c r="W1204" i="4"/>
  <c r="W1203" i="4" s="1"/>
  <c r="V1204" i="4"/>
  <c r="U1204" i="4"/>
  <c r="U1203" i="4" s="1"/>
  <c r="T1204" i="4"/>
  <c r="S1204" i="4"/>
  <c r="X1202" i="4"/>
  <c r="W1202" i="4"/>
  <c r="V1202" i="4"/>
  <c r="U1202" i="4"/>
  <c r="T1202" i="4"/>
  <c r="S1202" i="4"/>
  <c r="X1201" i="4"/>
  <c r="W1201" i="4"/>
  <c r="V1201" i="4"/>
  <c r="U1201" i="4"/>
  <c r="T1201" i="4"/>
  <c r="S1201" i="4"/>
  <c r="S1200" i="4" s="1"/>
  <c r="X1200" i="4"/>
  <c r="W1200" i="4"/>
  <c r="X1196" i="4"/>
  <c r="W1196" i="4"/>
  <c r="V1196" i="4"/>
  <c r="U1196" i="4"/>
  <c r="T1196" i="4"/>
  <c r="S1196" i="4"/>
  <c r="X1195" i="4"/>
  <c r="W1195" i="4"/>
  <c r="V1195" i="4"/>
  <c r="U1195" i="4"/>
  <c r="T1195" i="4"/>
  <c r="S1195" i="4"/>
  <c r="X1194" i="4"/>
  <c r="W1194" i="4"/>
  <c r="V1194" i="4"/>
  <c r="U1194" i="4"/>
  <c r="T1194" i="4"/>
  <c r="S1194" i="4"/>
  <c r="X1193" i="4"/>
  <c r="W1193" i="4"/>
  <c r="V1193" i="4"/>
  <c r="U1193" i="4"/>
  <c r="T1193" i="4"/>
  <c r="S1193" i="4"/>
  <c r="X1192" i="4"/>
  <c r="W1192" i="4"/>
  <c r="V1192" i="4"/>
  <c r="U1192" i="4"/>
  <c r="U1190" i="4" s="1"/>
  <c r="T1192" i="4"/>
  <c r="T1190" i="4" s="1"/>
  <c r="S1192" i="4"/>
  <c r="X1191" i="4"/>
  <c r="W1191" i="4"/>
  <c r="V1191" i="4"/>
  <c r="U1191" i="4"/>
  <c r="T1191" i="4"/>
  <c r="S1191" i="4"/>
  <c r="S1190" i="4" s="1"/>
  <c r="X1190" i="4"/>
  <c r="X1189" i="4"/>
  <c r="W1189" i="4"/>
  <c r="V1189" i="4"/>
  <c r="U1189" i="4"/>
  <c r="T1189" i="4"/>
  <c r="S1189" i="4"/>
  <c r="X1188" i="4"/>
  <c r="W1188" i="4"/>
  <c r="V1188" i="4"/>
  <c r="U1188" i="4"/>
  <c r="T1188" i="4"/>
  <c r="S1188" i="4"/>
  <c r="X1187" i="4"/>
  <c r="W1187" i="4"/>
  <c r="V1187" i="4"/>
  <c r="U1187" i="4"/>
  <c r="T1187" i="4"/>
  <c r="S1187" i="4"/>
  <c r="X1186" i="4"/>
  <c r="W1186" i="4"/>
  <c r="V1186" i="4"/>
  <c r="U1186" i="4"/>
  <c r="T1186" i="4"/>
  <c r="S1186" i="4"/>
  <c r="X1185" i="4"/>
  <c r="W1185" i="4"/>
  <c r="V1185" i="4"/>
  <c r="U1185" i="4"/>
  <c r="T1185" i="4"/>
  <c r="S1185" i="4"/>
  <c r="S1184" i="4" s="1"/>
  <c r="U1184" i="4"/>
  <c r="X1183" i="4"/>
  <c r="W1183" i="4"/>
  <c r="V1183" i="4"/>
  <c r="U1183" i="4"/>
  <c r="T1183" i="4"/>
  <c r="S1183" i="4"/>
  <c r="X1182" i="4"/>
  <c r="X1181" i="4" s="1"/>
  <c r="W1182" i="4"/>
  <c r="W1181" i="4" s="1"/>
  <c r="V1182" i="4"/>
  <c r="V1181" i="4" s="1"/>
  <c r="U1182" i="4"/>
  <c r="U1181" i="4" s="1"/>
  <c r="T1182" i="4"/>
  <c r="S1182" i="4"/>
  <c r="S1181" i="4"/>
  <c r="X1177" i="4"/>
  <c r="W1177" i="4"/>
  <c r="V1177" i="4"/>
  <c r="U1177" i="4"/>
  <c r="T1177" i="4"/>
  <c r="S1177" i="4"/>
  <c r="X1176" i="4"/>
  <c r="W1176" i="4"/>
  <c r="V1176" i="4"/>
  <c r="U1176" i="4"/>
  <c r="T1176" i="4"/>
  <c r="S1176" i="4"/>
  <c r="X1175" i="4"/>
  <c r="W1175" i="4"/>
  <c r="V1175" i="4"/>
  <c r="U1175" i="4"/>
  <c r="T1175" i="4"/>
  <c r="S1175" i="4"/>
  <c r="X1174" i="4"/>
  <c r="W1174" i="4"/>
  <c r="V1174" i="4"/>
  <c r="U1174" i="4"/>
  <c r="T1174" i="4"/>
  <c r="S1174" i="4"/>
  <c r="X1173" i="4"/>
  <c r="W1173" i="4"/>
  <c r="V1173" i="4"/>
  <c r="U1173" i="4"/>
  <c r="T1173" i="4"/>
  <c r="S1173" i="4"/>
  <c r="X1172" i="4"/>
  <c r="W1172" i="4"/>
  <c r="W1171" i="4" s="1"/>
  <c r="V1172" i="4"/>
  <c r="V1171" i="4" s="1"/>
  <c r="U1172" i="4"/>
  <c r="U1171" i="4" s="1"/>
  <c r="T1172" i="4"/>
  <c r="S1172" i="4"/>
  <c r="X1170" i="4"/>
  <c r="W1170" i="4"/>
  <c r="V1170" i="4"/>
  <c r="U1170" i="4"/>
  <c r="T1170" i="4"/>
  <c r="S1170" i="4"/>
  <c r="X1169" i="4"/>
  <c r="W1169" i="4"/>
  <c r="V1169" i="4"/>
  <c r="U1169" i="4"/>
  <c r="U1165" i="4" s="1"/>
  <c r="T1169" i="4"/>
  <c r="S1169" i="4"/>
  <c r="X1168" i="4"/>
  <c r="W1168" i="4"/>
  <c r="V1168" i="4"/>
  <c r="U1168" i="4"/>
  <c r="T1168" i="4"/>
  <c r="S1168" i="4"/>
  <c r="X1167" i="4"/>
  <c r="X1165" i="4" s="1"/>
  <c r="W1167" i="4"/>
  <c r="V1167" i="4"/>
  <c r="U1167" i="4"/>
  <c r="T1167" i="4"/>
  <c r="S1167" i="4"/>
  <c r="X1166" i="4"/>
  <c r="W1166" i="4"/>
  <c r="W1165" i="4" s="1"/>
  <c r="V1166" i="4"/>
  <c r="V1165" i="4" s="1"/>
  <c r="U1166" i="4"/>
  <c r="T1166" i="4"/>
  <c r="S1166" i="4"/>
  <c r="X1164" i="4"/>
  <c r="W1164" i="4"/>
  <c r="V1164" i="4"/>
  <c r="U1164" i="4"/>
  <c r="T1164" i="4"/>
  <c r="S1164" i="4"/>
  <c r="X1163" i="4"/>
  <c r="W1163" i="4"/>
  <c r="V1163" i="4"/>
  <c r="U1163" i="4"/>
  <c r="T1163" i="4"/>
  <c r="S1163" i="4"/>
  <c r="S1162" i="4" s="1"/>
  <c r="X1162" i="4"/>
  <c r="X1158" i="4"/>
  <c r="W1158" i="4"/>
  <c r="V1158" i="4"/>
  <c r="U1158" i="4"/>
  <c r="T1158" i="4"/>
  <c r="S1158" i="4"/>
  <c r="X1157" i="4"/>
  <c r="W1157" i="4"/>
  <c r="V1157" i="4"/>
  <c r="U1157" i="4"/>
  <c r="T1157" i="4"/>
  <c r="S1157" i="4"/>
  <c r="X1156" i="4"/>
  <c r="W1156" i="4"/>
  <c r="V1156" i="4"/>
  <c r="U1156" i="4"/>
  <c r="T1156" i="4"/>
  <c r="S1156" i="4"/>
  <c r="X1155" i="4"/>
  <c r="W1155" i="4"/>
  <c r="V1155" i="4"/>
  <c r="U1155" i="4"/>
  <c r="T1155" i="4"/>
  <c r="S1155" i="4"/>
  <c r="X1154" i="4"/>
  <c r="W1154" i="4"/>
  <c r="V1154" i="4"/>
  <c r="U1154" i="4"/>
  <c r="U1152" i="4" s="1"/>
  <c r="T1154" i="4"/>
  <c r="T1152" i="4" s="1"/>
  <c r="S1154" i="4"/>
  <c r="X1153" i="4"/>
  <c r="W1153" i="4"/>
  <c r="V1153" i="4"/>
  <c r="V1152" i="4" s="1"/>
  <c r="U1153" i="4"/>
  <c r="T1153" i="4"/>
  <c r="S1153" i="4"/>
  <c r="S1152" i="4" s="1"/>
  <c r="X1152" i="4"/>
  <c r="X1151" i="4"/>
  <c r="W1151" i="4"/>
  <c r="V1151" i="4"/>
  <c r="U1151" i="4"/>
  <c r="T1151" i="4"/>
  <c r="S1151" i="4"/>
  <c r="X1150" i="4"/>
  <c r="W1150" i="4"/>
  <c r="V1150" i="4"/>
  <c r="U1150" i="4"/>
  <c r="T1150" i="4"/>
  <c r="S1150" i="4"/>
  <c r="X1149" i="4"/>
  <c r="X1146" i="4" s="1"/>
  <c r="W1149" i="4"/>
  <c r="V1149" i="4"/>
  <c r="U1149" i="4"/>
  <c r="T1149" i="4"/>
  <c r="S1149" i="4"/>
  <c r="X1148" i="4"/>
  <c r="W1148" i="4"/>
  <c r="V1148" i="4"/>
  <c r="V1146" i="4" s="1"/>
  <c r="U1148" i="4"/>
  <c r="T1148" i="4"/>
  <c r="S1148" i="4"/>
  <c r="X1147" i="4"/>
  <c r="W1147" i="4"/>
  <c r="V1147" i="4"/>
  <c r="U1147" i="4"/>
  <c r="T1147" i="4"/>
  <c r="T1146" i="4" s="1"/>
  <c r="S1147" i="4"/>
  <c r="X1145" i="4"/>
  <c r="W1145" i="4"/>
  <c r="W1143" i="4" s="1"/>
  <c r="V1145" i="4"/>
  <c r="T1145" i="4"/>
  <c r="S1145" i="4"/>
  <c r="X1144" i="4"/>
  <c r="W1144" i="4"/>
  <c r="V1144" i="4"/>
  <c r="T1144" i="4"/>
  <c r="S1144" i="4"/>
  <c r="X1143" i="4"/>
  <c r="V1143" i="4"/>
  <c r="T1143" i="4"/>
  <c r="X1139" i="4"/>
  <c r="W1139" i="4"/>
  <c r="V1139" i="4"/>
  <c r="U1139" i="4"/>
  <c r="T1139" i="4"/>
  <c r="S1139" i="4"/>
  <c r="X1138" i="4"/>
  <c r="W1138" i="4"/>
  <c r="V1138" i="4"/>
  <c r="U1138" i="4"/>
  <c r="T1138" i="4"/>
  <c r="S1138" i="4"/>
  <c r="X1137" i="4"/>
  <c r="W1137" i="4"/>
  <c r="V1137" i="4"/>
  <c r="U1137" i="4"/>
  <c r="T1137" i="4"/>
  <c r="S1137" i="4"/>
  <c r="X1136" i="4"/>
  <c r="W1136" i="4"/>
  <c r="V1136" i="4"/>
  <c r="U1136" i="4"/>
  <c r="T1136" i="4"/>
  <c r="S1136" i="4"/>
  <c r="X1135" i="4"/>
  <c r="W1135" i="4"/>
  <c r="V1135" i="4"/>
  <c r="U1135" i="4"/>
  <c r="T1135" i="4"/>
  <c r="S1135" i="4"/>
  <c r="X1134" i="4"/>
  <c r="X1133" i="4" s="1"/>
  <c r="W1134" i="4"/>
  <c r="W1133" i="4" s="1"/>
  <c r="V1134" i="4"/>
  <c r="U1134" i="4"/>
  <c r="U1133" i="4" s="1"/>
  <c r="T1134" i="4"/>
  <c r="S1134" i="4"/>
  <c r="X1132" i="4"/>
  <c r="W1132" i="4"/>
  <c r="V1132" i="4"/>
  <c r="U1132" i="4"/>
  <c r="T1132" i="4"/>
  <c r="S1132" i="4"/>
  <c r="X1131" i="4"/>
  <c r="W1131" i="4"/>
  <c r="V1131" i="4"/>
  <c r="U1131" i="4"/>
  <c r="T1131" i="4"/>
  <c r="S1131" i="4"/>
  <c r="X1130" i="4"/>
  <c r="W1130" i="4"/>
  <c r="V1130" i="4"/>
  <c r="U1130" i="4"/>
  <c r="T1130" i="4"/>
  <c r="S1130" i="4"/>
  <c r="X1129" i="4"/>
  <c r="W1129" i="4"/>
  <c r="V1129" i="4"/>
  <c r="U1129" i="4"/>
  <c r="T1129" i="4"/>
  <c r="S1129" i="4"/>
  <c r="X1128" i="4"/>
  <c r="X1127" i="4" s="1"/>
  <c r="W1128" i="4"/>
  <c r="W1127" i="4" s="1"/>
  <c r="V1128" i="4"/>
  <c r="U1128" i="4"/>
  <c r="U1127" i="4" s="1"/>
  <c r="T1128" i="4"/>
  <c r="S1128" i="4"/>
  <c r="X1126" i="4"/>
  <c r="W1126" i="4"/>
  <c r="W1124" i="4" s="1"/>
  <c r="V1126" i="4"/>
  <c r="V1124" i="4" s="1"/>
  <c r="U1126" i="4"/>
  <c r="T1126" i="4"/>
  <c r="S1126" i="4"/>
  <c r="X1125" i="4"/>
  <c r="X1124" i="4" s="1"/>
  <c r="W1125" i="4"/>
  <c r="V1125" i="4"/>
  <c r="U1125" i="4"/>
  <c r="U1124" i="4" s="1"/>
  <c r="T1125" i="4"/>
  <c r="T1124" i="4" s="1"/>
  <c r="S1125" i="4"/>
  <c r="S1124" i="4"/>
  <c r="X1120" i="4"/>
  <c r="W1120" i="4"/>
  <c r="V1120" i="4"/>
  <c r="U1120" i="4"/>
  <c r="T1120" i="4"/>
  <c r="S1120" i="4"/>
  <c r="X1119" i="4"/>
  <c r="W1119" i="4"/>
  <c r="V1119" i="4"/>
  <c r="U1119" i="4"/>
  <c r="T1119" i="4"/>
  <c r="S1119" i="4"/>
  <c r="X1118" i="4"/>
  <c r="W1118" i="4"/>
  <c r="V1118" i="4"/>
  <c r="U1118" i="4"/>
  <c r="T1118" i="4"/>
  <c r="S1118" i="4"/>
  <c r="X1117" i="4"/>
  <c r="X1114" i="4" s="1"/>
  <c r="W1117" i="4"/>
  <c r="V1117" i="4"/>
  <c r="U1117" i="4"/>
  <c r="T1117" i="4"/>
  <c r="S1117" i="4"/>
  <c r="X1116" i="4"/>
  <c r="W1116" i="4"/>
  <c r="V1116" i="4"/>
  <c r="U1116" i="4"/>
  <c r="U1114" i="4" s="1"/>
  <c r="T1116" i="4"/>
  <c r="S1116" i="4"/>
  <c r="X1115" i="4"/>
  <c r="W1115" i="4"/>
  <c r="V1115" i="4"/>
  <c r="U1115" i="4"/>
  <c r="T1115" i="4"/>
  <c r="T1114" i="4" s="1"/>
  <c r="S1115" i="4"/>
  <c r="X1113" i="4"/>
  <c r="W1113" i="4"/>
  <c r="V1113" i="4"/>
  <c r="U1113" i="4"/>
  <c r="T1113" i="4"/>
  <c r="S1113" i="4"/>
  <c r="X1112" i="4"/>
  <c r="W1112" i="4"/>
  <c r="V1112" i="4"/>
  <c r="U1112" i="4"/>
  <c r="T1112" i="4"/>
  <c r="S1112" i="4"/>
  <c r="S1108" i="4" s="1"/>
  <c r="X1111" i="4"/>
  <c r="X1108" i="4" s="1"/>
  <c r="W1111" i="4"/>
  <c r="V1111" i="4"/>
  <c r="U1111" i="4"/>
  <c r="T1111" i="4"/>
  <c r="S1111" i="4"/>
  <c r="X1110" i="4"/>
  <c r="W1110" i="4"/>
  <c r="W1108" i="4" s="1"/>
  <c r="V1110" i="4"/>
  <c r="U1110" i="4"/>
  <c r="T1110" i="4"/>
  <c r="S1110" i="4"/>
  <c r="X1109" i="4"/>
  <c r="W1109" i="4"/>
  <c r="V1109" i="4"/>
  <c r="U1109" i="4"/>
  <c r="U1108" i="4" s="1"/>
  <c r="T1109" i="4"/>
  <c r="T1108" i="4" s="1"/>
  <c r="S1109" i="4"/>
  <c r="X1107" i="4"/>
  <c r="W1107" i="4"/>
  <c r="W1105" i="4" s="1"/>
  <c r="V1107" i="4"/>
  <c r="U1107" i="4"/>
  <c r="T1107" i="4"/>
  <c r="S1107" i="4"/>
  <c r="X1106" i="4"/>
  <c r="W1106" i="4"/>
  <c r="V1106" i="4"/>
  <c r="U1106" i="4"/>
  <c r="U1105" i="4" s="1"/>
  <c r="T1106" i="4"/>
  <c r="T1105" i="4" s="1"/>
  <c r="S1106" i="4"/>
  <c r="S1105" i="4"/>
  <c r="X1101" i="4"/>
  <c r="W1101" i="4"/>
  <c r="V1101" i="4"/>
  <c r="U1101" i="4"/>
  <c r="T1101" i="4"/>
  <c r="S1101" i="4"/>
  <c r="X1100" i="4"/>
  <c r="W1100" i="4"/>
  <c r="V1100" i="4"/>
  <c r="U1100" i="4"/>
  <c r="T1100" i="4"/>
  <c r="S1100" i="4"/>
  <c r="X1099" i="4"/>
  <c r="W1099" i="4"/>
  <c r="V1099" i="4"/>
  <c r="U1099" i="4"/>
  <c r="T1099" i="4"/>
  <c r="S1099" i="4"/>
  <c r="S1095" i="4" s="1"/>
  <c r="X1098" i="4"/>
  <c r="X1095" i="4" s="1"/>
  <c r="W1098" i="4"/>
  <c r="V1098" i="4"/>
  <c r="U1098" i="4"/>
  <c r="T1098" i="4"/>
  <c r="S1098" i="4"/>
  <c r="X1097" i="4"/>
  <c r="W1097" i="4"/>
  <c r="W1095" i="4" s="1"/>
  <c r="V1097" i="4"/>
  <c r="U1097" i="4"/>
  <c r="T1097" i="4"/>
  <c r="S1097" i="4"/>
  <c r="X1096" i="4"/>
  <c r="W1096" i="4"/>
  <c r="V1096" i="4"/>
  <c r="U1096" i="4"/>
  <c r="U1095" i="4" s="1"/>
  <c r="T1096" i="4"/>
  <c r="S1096" i="4"/>
  <c r="X1094" i="4"/>
  <c r="W1094" i="4"/>
  <c r="V1094" i="4"/>
  <c r="U1094" i="4"/>
  <c r="T1094" i="4"/>
  <c r="S1094" i="4"/>
  <c r="X1093" i="4"/>
  <c r="W1093" i="4"/>
  <c r="V1093" i="4"/>
  <c r="U1093" i="4"/>
  <c r="U1089" i="4" s="1"/>
  <c r="T1093" i="4"/>
  <c r="T1089" i="4" s="1"/>
  <c r="S1093" i="4"/>
  <c r="X1092" i="4"/>
  <c r="W1092" i="4"/>
  <c r="V1092" i="4"/>
  <c r="U1092" i="4"/>
  <c r="T1092" i="4"/>
  <c r="S1092" i="4"/>
  <c r="X1091" i="4"/>
  <c r="X1089" i="4" s="1"/>
  <c r="W1091" i="4"/>
  <c r="V1091" i="4"/>
  <c r="U1091" i="4"/>
  <c r="T1091" i="4"/>
  <c r="S1091" i="4"/>
  <c r="X1090" i="4"/>
  <c r="W1090" i="4"/>
  <c r="W1089" i="4" s="1"/>
  <c r="V1090" i="4"/>
  <c r="V1089" i="4" s="1"/>
  <c r="U1090" i="4"/>
  <c r="T1090" i="4"/>
  <c r="S1090" i="4"/>
  <c r="S1089" i="4"/>
  <c r="X1088" i="4"/>
  <c r="W1088" i="4"/>
  <c r="V1088" i="4"/>
  <c r="T1088" i="4"/>
  <c r="S1088" i="4"/>
  <c r="X1087" i="4"/>
  <c r="X1086" i="4" s="1"/>
  <c r="W1087" i="4"/>
  <c r="W1086" i="4" s="1"/>
  <c r="V1087" i="4"/>
  <c r="V1086" i="4" s="1"/>
  <c r="T1087" i="4"/>
  <c r="T1086" i="4" s="1"/>
  <c r="S1087" i="4"/>
  <c r="S1086" i="4"/>
  <c r="X1082" i="4"/>
  <c r="W1082" i="4"/>
  <c r="V1082" i="4"/>
  <c r="U1082" i="4"/>
  <c r="T1082" i="4"/>
  <c r="S1082" i="4"/>
  <c r="X1081" i="4"/>
  <c r="W1081" i="4"/>
  <c r="V1081" i="4"/>
  <c r="U1081" i="4"/>
  <c r="T1081" i="4"/>
  <c r="S1081" i="4"/>
  <c r="X1080" i="4"/>
  <c r="W1080" i="4"/>
  <c r="V1080" i="4"/>
  <c r="U1080" i="4"/>
  <c r="T1080" i="4"/>
  <c r="S1080" i="4"/>
  <c r="S1076" i="4" s="1"/>
  <c r="X1079" i="4"/>
  <c r="X1076" i="4" s="1"/>
  <c r="W1079" i="4"/>
  <c r="V1079" i="4"/>
  <c r="U1079" i="4"/>
  <c r="T1079" i="4"/>
  <c r="S1079" i="4"/>
  <c r="X1078" i="4"/>
  <c r="W1078" i="4"/>
  <c r="W1076" i="4" s="1"/>
  <c r="V1078" i="4"/>
  <c r="U1078" i="4"/>
  <c r="T1078" i="4"/>
  <c r="S1078" i="4"/>
  <c r="X1077" i="4"/>
  <c r="W1077" i="4"/>
  <c r="V1077" i="4"/>
  <c r="U1077" i="4"/>
  <c r="U1076" i="4" s="1"/>
  <c r="T1077" i="4"/>
  <c r="T1076" i="4" s="1"/>
  <c r="S1077" i="4"/>
  <c r="X1075" i="4"/>
  <c r="W1075" i="4"/>
  <c r="V1075" i="4"/>
  <c r="U1075" i="4"/>
  <c r="T1075" i="4"/>
  <c r="S1075" i="4"/>
  <c r="X1074" i="4"/>
  <c r="W1074" i="4"/>
  <c r="V1074" i="4"/>
  <c r="U1074" i="4"/>
  <c r="U1070" i="4" s="1"/>
  <c r="T1074" i="4"/>
  <c r="S1074" i="4"/>
  <c r="X1073" i="4"/>
  <c r="W1073" i="4"/>
  <c r="V1073" i="4"/>
  <c r="U1073" i="4"/>
  <c r="T1073" i="4"/>
  <c r="S1073" i="4"/>
  <c r="X1072" i="4"/>
  <c r="W1072" i="4"/>
  <c r="V1072" i="4"/>
  <c r="U1072" i="4"/>
  <c r="T1072" i="4"/>
  <c r="S1072" i="4"/>
  <c r="X1071" i="4"/>
  <c r="X1070" i="4" s="1"/>
  <c r="W1071" i="4"/>
  <c r="W1070" i="4" s="1"/>
  <c r="V1071" i="4"/>
  <c r="U1071" i="4"/>
  <c r="T1071" i="4"/>
  <c r="S1071" i="4"/>
  <c r="S1070" i="4"/>
  <c r="X1069" i="4"/>
  <c r="W1069" i="4"/>
  <c r="V1069" i="4"/>
  <c r="U1069" i="4"/>
  <c r="T1069" i="4"/>
  <c r="S1069" i="4"/>
  <c r="X1068" i="4"/>
  <c r="X1067" i="4" s="1"/>
  <c r="W1068" i="4"/>
  <c r="W1067" i="4" s="1"/>
  <c r="V1068" i="4"/>
  <c r="U1068" i="4"/>
  <c r="U1067" i="4" s="1"/>
  <c r="T1068" i="4"/>
  <c r="T1067" i="4" s="1"/>
  <c r="S1068" i="4"/>
  <c r="S1067" i="4"/>
  <c r="X1063" i="4"/>
  <c r="W1063" i="4"/>
  <c r="V1063" i="4"/>
  <c r="U1063" i="4"/>
  <c r="T1063" i="4"/>
  <c r="S1063" i="4"/>
  <c r="X1062" i="4"/>
  <c r="W1062" i="4"/>
  <c r="V1062" i="4"/>
  <c r="U1062" i="4"/>
  <c r="T1062" i="4"/>
  <c r="S1062" i="4"/>
  <c r="X1061" i="4"/>
  <c r="W1061" i="4"/>
  <c r="V1061" i="4"/>
  <c r="U1061" i="4"/>
  <c r="T1061" i="4"/>
  <c r="S1061" i="4"/>
  <c r="X1060" i="4"/>
  <c r="W1060" i="4"/>
  <c r="V1060" i="4"/>
  <c r="U1060" i="4"/>
  <c r="T1060" i="4"/>
  <c r="S1060" i="4"/>
  <c r="X1059" i="4"/>
  <c r="X1057" i="4" s="1"/>
  <c r="W1059" i="4"/>
  <c r="V1059" i="4"/>
  <c r="U1059" i="4"/>
  <c r="T1059" i="4"/>
  <c r="S1059" i="4"/>
  <c r="X1058" i="4"/>
  <c r="W1058" i="4"/>
  <c r="V1058" i="4"/>
  <c r="V1057" i="4" s="1"/>
  <c r="U1058" i="4"/>
  <c r="T1058" i="4"/>
  <c r="S1058" i="4"/>
  <c r="X1056" i="4"/>
  <c r="W1056" i="4"/>
  <c r="V1056" i="4"/>
  <c r="U1056" i="4"/>
  <c r="T1056" i="4"/>
  <c r="S1056" i="4"/>
  <c r="X1055" i="4"/>
  <c r="W1055" i="4"/>
  <c r="V1055" i="4"/>
  <c r="U1055" i="4"/>
  <c r="T1055" i="4"/>
  <c r="T1051" i="4" s="1"/>
  <c r="S1055" i="4"/>
  <c r="X1054" i="4"/>
  <c r="W1054" i="4"/>
  <c r="V1054" i="4"/>
  <c r="U1054" i="4"/>
  <c r="T1054" i="4"/>
  <c r="S1054" i="4"/>
  <c r="X1053" i="4"/>
  <c r="X1051" i="4" s="1"/>
  <c r="W1053" i="4"/>
  <c r="W1051" i="4" s="1"/>
  <c r="V1053" i="4"/>
  <c r="U1053" i="4"/>
  <c r="T1053" i="4"/>
  <c r="S1053" i="4"/>
  <c r="X1052" i="4"/>
  <c r="W1052" i="4"/>
  <c r="V1052" i="4"/>
  <c r="V1051" i="4" s="1"/>
  <c r="U1052" i="4"/>
  <c r="U1051" i="4" s="1"/>
  <c r="T1052" i="4"/>
  <c r="S1052" i="4"/>
  <c r="X1050" i="4"/>
  <c r="W1050" i="4"/>
  <c r="V1050" i="4"/>
  <c r="U1050" i="4"/>
  <c r="T1050" i="4"/>
  <c r="S1050" i="4"/>
  <c r="X1049" i="4"/>
  <c r="X1048" i="4" s="1"/>
  <c r="W1049" i="4"/>
  <c r="V1049" i="4"/>
  <c r="U1049" i="4"/>
  <c r="T1049" i="4"/>
  <c r="T1048" i="4" s="1"/>
  <c r="S1049" i="4"/>
  <c r="X1044" i="4"/>
  <c r="W1044" i="4"/>
  <c r="V1044" i="4"/>
  <c r="U1044" i="4"/>
  <c r="T1044" i="4"/>
  <c r="S1044" i="4"/>
  <c r="X1043" i="4"/>
  <c r="W1043" i="4"/>
  <c r="V1043" i="4"/>
  <c r="U1043" i="4"/>
  <c r="T1043" i="4"/>
  <c r="S1043" i="4"/>
  <c r="X1042" i="4"/>
  <c r="W1042" i="4"/>
  <c r="V1042" i="4"/>
  <c r="U1042" i="4"/>
  <c r="T1042" i="4"/>
  <c r="S1042" i="4"/>
  <c r="X1041" i="4"/>
  <c r="W1041" i="4"/>
  <c r="V1041" i="4"/>
  <c r="U1041" i="4"/>
  <c r="T1041" i="4"/>
  <c r="S1041" i="4"/>
  <c r="X1040" i="4"/>
  <c r="W1040" i="4"/>
  <c r="V1040" i="4"/>
  <c r="U1040" i="4"/>
  <c r="T1040" i="4"/>
  <c r="S1040" i="4"/>
  <c r="S1038" i="4" s="1"/>
  <c r="X1039" i="4"/>
  <c r="X1038" i="4" s="1"/>
  <c r="W1039" i="4"/>
  <c r="V1039" i="4"/>
  <c r="U1039" i="4"/>
  <c r="T1039" i="4"/>
  <c r="S1039" i="4"/>
  <c r="W1038" i="4"/>
  <c r="X1037" i="4"/>
  <c r="W1037" i="4"/>
  <c r="V1037" i="4"/>
  <c r="U1037" i="4"/>
  <c r="T1037" i="4"/>
  <c r="S1037" i="4"/>
  <c r="X1036" i="4"/>
  <c r="W1036" i="4"/>
  <c r="V1036" i="4"/>
  <c r="U1036" i="4"/>
  <c r="T1036" i="4"/>
  <c r="S1036" i="4"/>
  <c r="X1035" i="4"/>
  <c r="W1035" i="4"/>
  <c r="V1035" i="4"/>
  <c r="U1035" i="4"/>
  <c r="T1035" i="4"/>
  <c r="S1035" i="4"/>
  <c r="X1034" i="4"/>
  <c r="W1034" i="4"/>
  <c r="V1034" i="4"/>
  <c r="U1034" i="4"/>
  <c r="T1034" i="4"/>
  <c r="S1034" i="4"/>
  <c r="S1032" i="4" s="1"/>
  <c r="X1033" i="4"/>
  <c r="X1032" i="4" s="1"/>
  <c r="W1033" i="4"/>
  <c r="V1033" i="4"/>
  <c r="U1033" i="4"/>
  <c r="T1033" i="4"/>
  <c r="S1033" i="4"/>
  <c r="W1032" i="4"/>
  <c r="T1032" i="4"/>
  <c r="X1031" i="4"/>
  <c r="W1031" i="4"/>
  <c r="V1031" i="4"/>
  <c r="U1031" i="4"/>
  <c r="T1031" i="4"/>
  <c r="S1031" i="4"/>
  <c r="X1030" i="4"/>
  <c r="X1029" i="4" s="1"/>
  <c r="W1030" i="4"/>
  <c r="V1030" i="4"/>
  <c r="U1030" i="4"/>
  <c r="T1030" i="4"/>
  <c r="T1029" i="4" s="1"/>
  <c r="S1030" i="4"/>
  <c r="X1025" i="4"/>
  <c r="W1025" i="4"/>
  <c r="V1025" i="4"/>
  <c r="U1025" i="4"/>
  <c r="T1025" i="4"/>
  <c r="S1025" i="4"/>
  <c r="X1024" i="4"/>
  <c r="W1024" i="4"/>
  <c r="V1024" i="4"/>
  <c r="U1024" i="4"/>
  <c r="T1024" i="4"/>
  <c r="S1024" i="4"/>
  <c r="X1023" i="4"/>
  <c r="W1023" i="4"/>
  <c r="V1023" i="4"/>
  <c r="U1023" i="4"/>
  <c r="T1023" i="4"/>
  <c r="S1023" i="4"/>
  <c r="X1022" i="4"/>
  <c r="X1019" i="4" s="1"/>
  <c r="W1022" i="4"/>
  <c r="W1019" i="4" s="1"/>
  <c r="V1022" i="4"/>
  <c r="U1022" i="4"/>
  <c r="T1022" i="4"/>
  <c r="S1022" i="4"/>
  <c r="X1021" i="4"/>
  <c r="W1021" i="4"/>
  <c r="V1021" i="4"/>
  <c r="U1021" i="4"/>
  <c r="T1021" i="4"/>
  <c r="S1021" i="4"/>
  <c r="X1020" i="4"/>
  <c r="W1020" i="4"/>
  <c r="V1020" i="4"/>
  <c r="U1020" i="4"/>
  <c r="T1020" i="4"/>
  <c r="S1020" i="4"/>
  <c r="X1018" i="4"/>
  <c r="W1018" i="4"/>
  <c r="V1018" i="4"/>
  <c r="U1018" i="4"/>
  <c r="T1018" i="4"/>
  <c r="S1018" i="4"/>
  <c r="X1017" i="4"/>
  <c r="W1017" i="4"/>
  <c r="V1017" i="4"/>
  <c r="U1017" i="4"/>
  <c r="T1017" i="4"/>
  <c r="S1017" i="4"/>
  <c r="X1016" i="4"/>
  <c r="W1016" i="4"/>
  <c r="W1013" i="4" s="1"/>
  <c r="V1016" i="4"/>
  <c r="U1016" i="4"/>
  <c r="T1016" i="4"/>
  <c r="S1016" i="4"/>
  <c r="X1015" i="4"/>
  <c r="W1015" i="4"/>
  <c r="V1015" i="4"/>
  <c r="U1015" i="4"/>
  <c r="T1015" i="4"/>
  <c r="S1015" i="4"/>
  <c r="X1014" i="4"/>
  <c r="W1014" i="4"/>
  <c r="V1014" i="4"/>
  <c r="V1013" i="4" s="1"/>
  <c r="U1014" i="4"/>
  <c r="T1014" i="4"/>
  <c r="T1013" i="4" s="1"/>
  <c r="S1014" i="4"/>
  <c r="X1013" i="4"/>
  <c r="X1012" i="4"/>
  <c r="W1012" i="4"/>
  <c r="V1012" i="4"/>
  <c r="U1012" i="4"/>
  <c r="T1012" i="4"/>
  <c r="S1012" i="4"/>
  <c r="X1011" i="4"/>
  <c r="X1010" i="4" s="1"/>
  <c r="W1011" i="4"/>
  <c r="V1011" i="4"/>
  <c r="U1011" i="4"/>
  <c r="T1011" i="4"/>
  <c r="S1011" i="4"/>
  <c r="X1006" i="4"/>
  <c r="W1006" i="4"/>
  <c r="V1006" i="4"/>
  <c r="U1006" i="4"/>
  <c r="T1006" i="4"/>
  <c r="S1006" i="4"/>
  <c r="X1005" i="4"/>
  <c r="W1005" i="4"/>
  <c r="V1005" i="4"/>
  <c r="U1005" i="4"/>
  <c r="T1005" i="4"/>
  <c r="S1005" i="4"/>
  <c r="X1004" i="4"/>
  <c r="W1004" i="4"/>
  <c r="V1004" i="4"/>
  <c r="U1004" i="4"/>
  <c r="T1004" i="4"/>
  <c r="S1004" i="4"/>
  <c r="X1003" i="4"/>
  <c r="W1003" i="4"/>
  <c r="V1003" i="4"/>
  <c r="U1003" i="4"/>
  <c r="T1003" i="4"/>
  <c r="S1003" i="4"/>
  <c r="X1002" i="4"/>
  <c r="X1000" i="4" s="1"/>
  <c r="W1002" i="4"/>
  <c r="V1002" i="4"/>
  <c r="U1002" i="4"/>
  <c r="T1002" i="4"/>
  <c r="S1002" i="4"/>
  <c r="X1001" i="4"/>
  <c r="W1001" i="4"/>
  <c r="V1001" i="4"/>
  <c r="V1000" i="4" s="1"/>
  <c r="U1001" i="4"/>
  <c r="U1000" i="4" s="1"/>
  <c r="T1001" i="4"/>
  <c r="S1001" i="4"/>
  <c r="W1000" i="4"/>
  <c r="X999" i="4"/>
  <c r="W999" i="4"/>
  <c r="V999" i="4"/>
  <c r="U999" i="4"/>
  <c r="T999" i="4"/>
  <c r="S999" i="4"/>
  <c r="X998" i="4"/>
  <c r="W998" i="4"/>
  <c r="V998" i="4"/>
  <c r="U998" i="4"/>
  <c r="T998" i="4"/>
  <c r="T994" i="4" s="1"/>
  <c r="S998" i="4"/>
  <c r="X997" i="4"/>
  <c r="W997" i="4"/>
  <c r="V997" i="4"/>
  <c r="U997" i="4"/>
  <c r="T997" i="4"/>
  <c r="S997" i="4"/>
  <c r="X996" i="4"/>
  <c r="X994" i="4" s="1"/>
  <c r="W996" i="4"/>
  <c r="V996" i="4"/>
  <c r="U996" i="4"/>
  <c r="T996" i="4"/>
  <c r="S996" i="4"/>
  <c r="X995" i="4"/>
  <c r="W995" i="4"/>
  <c r="V995" i="4"/>
  <c r="V994" i="4" s="1"/>
  <c r="U995" i="4"/>
  <c r="U994" i="4" s="1"/>
  <c r="T995" i="4"/>
  <c r="S995" i="4"/>
  <c r="W994" i="4"/>
  <c r="X993" i="4"/>
  <c r="W993" i="4"/>
  <c r="V993" i="4"/>
  <c r="U993" i="4"/>
  <c r="T993" i="4"/>
  <c r="S993" i="4"/>
  <c r="X992" i="4"/>
  <c r="X991" i="4" s="1"/>
  <c r="W992" i="4"/>
  <c r="V992" i="4"/>
  <c r="U992" i="4"/>
  <c r="T992" i="4"/>
  <c r="T991" i="4" s="1"/>
  <c r="S992" i="4"/>
  <c r="X987" i="4"/>
  <c r="W987" i="4"/>
  <c r="V987" i="4"/>
  <c r="U987" i="4"/>
  <c r="T987" i="4"/>
  <c r="S987" i="4"/>
  <c r="X986" i="4"/>
  <c r="W986" i="4"/>
  <c r="V986" i="4"/>
  <c r="U986" i="4"/>
  <c r="T986" i="4"/>
  <c r="S986" i="4"/>
  <c r="X985" i="4"/>
  <c r="W985" i="4"/>
  <c r="V985" i="4"/>
  <c r="U985" i="4"/>
  <c r="T985" i="4"/>
  <c r="S985" i="4"/>
  <c r="X984" i="4"/>
  <c r="W984" i="4"/>
  <c r="V984" i="4"/>
  <c r="U984" i="4"/>
  <c r="T984" i="4"/>
  <c r="S984" i="4"/>
  <c r="X983" i="4"/>
  <c r="W983" i="4"/>
  <c r="V983" i="4"/>
  <c r="U983" i="4"/>
  <c r="T983" i="4"/>
  <c r="S983" i="4"/>
  <c r="S981" i="4" s="1"/>
  <c r="X982" i="4"/>
  <c r="W982" i="4"/>
  <c r="V982" i="4"/>
  <c r="V981" i="4" s="1"/>
  <c r="U982" i="4"/>
  <c r="T982" i="4"/>
  <c r="S982" i="4"/>
  <c r="X981" i="4"/>
  <c r="W981" i="4"/>
  <c r="X980" i="4"/>
  <c r="W980" i="4"/>
  <c r="V980" i="4"/>
  <c r="U980" i="4"/>
  <c r="T980" i="4"/>
  <c r="S980" i="4"/>
  <c r="X979" i="4"/>
  <c r="W979" i="4"/>
  <c r="V979" i="4"/>
  <c r="U979" i="4"/>
  <c r="T979" i="4"/>
  <c r="S979" i="4"/>
  <c r="X978" i="4"/>
  <c r="W978" i="4"/>
  <c r="V978" i="4"/>
  <c r="U978" i="4"/>
  <c r="T978" i="4"/>
  <c r="S978" i="4"/>
  <c r="X977" i="4"/>
  <c r="W977" i="4"/>
  <c r="V977" i="4"/>
  <c r="U977" i="4"/>
  <c r="T977" i="4"/>
  <c r="S977" i="4"/>
  <c r="S975" i="4" s="1"/>
  <c r="X976" i="4"/>
  <c r="X975" i="4" s="1"/>
  <c r="W976" i="4"/>
  <c r="V976" i="4"/>
  <c r="V975" i="4" s="1"/>
  <c r="U976" i="4"/>
  <c r="T976" i="4"/>
  <c r="S976" i="4"/>
  <c r="W975" i="4"/>
  <c r="T975" i="4"/>
  <c r="X974" i="4"/>
  <c r="W974" i="4"/>
  <c r="V974" i="4"/>
  <c r="U974" i="4"/>
  <c r="T974" i="4"/>
  <c r="S974" i="4"/>
  <c r="X973" i="4"/>
  <c r="X972" i="4" s="1"/>
  <c r="W973" i="4"/>
  <c r="V973" i="4"/>
  <c r="U973" i="4"/>
  <c r="T973" i="4"/>
  <c r="T972" i="4" s="1"/>
  <c r="S973" i="4"/>
  <c r="X968" i="4"/>
  <c r="W968" i="4"/>
  <c r="V968" i="4"/>
  <c r="U968" i="4"/>
  <c r="T968" i="4"/>
  <c r="S968" i="4"/>
  <c r="X967" i="4"/>
  <c r="W967" i="4"/>
  <c r="V967" i="4"/>
  <c r="U967" i="4"/>
  <c r="T967" i="4"/>
  <c r="S967" i="4"/>
  <c r="X966" i="4"/>
  <c r="W966" i="4"/>
  <c r="V966" i="4"/>
  <c r="U966" i="4"/>
  <c r="T966" i="4"/>
  <c r="S966" i="4"/>
  <c r="X965" i="4"/>
  <c r="X962" i="4" s="1"/>
  <c r="W965" i="4"/>
  <c r="V965" i="4"/>
  <c r="U965" i="4"/>
  <c r="T965" i="4"/>
  <c r="S965" i="4"/>
  <c r="X964" i="4"/>
  <c r="W964" i="4"/>
  <c r="V964" i="4"/>
  <c r="U964" i="4"/>
  <c r="T964" i="4"/>
  <c r="S964" i="4"/>
  <c r="X963" i="4"/>
  <c r="W963" i="4"/>
  <c r="V963" i="4"/>
  <c r="U963" i="4"/>
  <c r="U962" i="4" s="1"/>
  <c r="T963" i="4"/>
  <c r="S963" i="4"/>
  <c r="W962" i="4"/>
  <c r="X961" i="4"/>
  <c r="W961" i="4"/>
  <c r="V961" i="4"/>
  <c r="U961" i="4"/>
  <c r="T961" i="4"/>
  <c r="S961" i="4"/>
  <c r="X960" i="4"/>
  <c r="W960" i="4"/>
  <c r="V960" i="4"/>
  <c r="U960" i="4"/>
  <c r="T960" i="4"/>
  <c r="S960" i="4"/>
  <c r="X959" i="4"/>
  <c r="X956" i="4" s="1"/>
  <c r="W959" i="4"/>
  <c r="V959" i="4"/>
  <c r="U959" i="4"/>
  <c r="T959" i="4"/>
  <c r="S959" i="4"/>
  <c r="X958" i="4"/>
  <c r="W958" i="4"/>
  <c r="V958" i="4"/>
  <c r="U958" i="4"/>
  <c r="T958" i="4"/>
  <c r="S958" i="4"/>
  <c r="X957" i="4"/>
  <c r="W957" i="4"/>
  <c r="V957" i="4"/>
  <c r="U957" i="4"/>
  <c r="T957" i="4"/>
  <c r="T956" i="4" s="1"/>
  <c r="S957" i="4"/>
  <c r="X955" i="4"/>
  <c r="W955" i="4"/>
  <c r="V955" i="4"/>
  <c r="V953" i="4" s="1"/>
  <c r="U955" i="4"/>
  <c r="T955" i="4"/>
  <c r="S955" i="4"/>
  <c r="X954" i="4"/>
  <c r="X953" i="4" s="1"/>
  <c r="W954" i="4"/>
  <c r="V954" i="4"/>
  <c r="U954" i="4"/>
  <c r="T954" i="4"/>
  <c r="S954" i="4"/>
  <c r="X949" i="4"/>
  <c r="W949" i="4"/>
  <c r="V949" i="4"/>
  <c r="U949" i="4"/>
  <c r="T949" i="4"/>
  <c r="S949" i="4"/>
  <c r="X948" i="4"/>
  <c r="W948" i="4"/>
  <c r="V948" i="4"/>
  <c r="U948" i="4"/>
  <c r="T948" i="4"/>
  <c r="S948" i="4"/>
  <c r="X947" i="4"/>
  <c r="W947" i="4"/>
  <c r="V947" i="4"/>
  <c r="U947" i="4"/>
  <c r="T947" i="4"/>
  <c r="S947" i="4"/>
  <c r="X946" i="4"/>
  <c r="W946" i="4"/>
  <c r="V946" i="4"/>
  <c r="U946" i="4"/>
  <c r="T946" i="4"/>
  <c r="S946" i="4"/>
  <c r="X945" i="4"/>
  <c r="W945" i="4"/>
  <c r="V945" i="4"/>
  <c r="U945" i="4"/>
  <c r="T945" i="4"/>
  <c r="S945" i="4"/>
  <c r="X944" i="4"/>
  <c r="W944" i="4"/>
  <c r="V944" i="4"/>
  <c r="U944" i="4"/>
  <c r="T944" i="4"/>
  <c r="S944" i="4"/>
  <c r="W943" i="4"/>
  <c r="U943" i="4"/>
  <c r="X942" i="4"/>
  <c r="W942" i="4"/>
  <c r="V942" i="4"/>
  <c r="U942" i="4"/>
  <c r="T942" i="4"/>
  <c r="S942" i="4"/>
  <c r="X941" i="4"/>
  <c r="W941" i="4"/>
  <c r="V941" i="4"/>
  <c r="U941" i="4"/>
  <c r="T941" i="4"/>
  <c r="S941" i="4"/>
  <c r="X940" i="4"/>
  <c r="W940" i="4"/>
  <c r="V940" i="4"/>
  <c r="U940" i="4"/>
  <c r="T940" i="4"/>
  <c r="S940" i="4"/>
  <c r="X939" i="4"/>
  <c r="X937" i="4" s="1"/>
  <c r="W939" i="4"/>
  <c r="V939" i="4"/>
  <c r="U939" i="4"/>
  <c r="T939" i="4"/>
  <c r="S939" i="4"/>
  <c r="X938" i="4"/>
  <c r="W938" i="4"/>
  <c r="V938" i="4"/>
  <c r="V937" i="4" s="1"/>
  <c r="U938" i="4"/>
  <c r="T938" i="4"/>
  <c r="T937" i="4" s="1"/>
  <c r="S938" i="4"/>
  <c r="X936" i="4"/>
  <c r="W936" i="4"/>
  <c r="V936" i="4"/>
  <c r="V934" i="4" s="1"/>
  <c r="U936" i="4"/>
  <c r="T936" i="4"/>
  <c r="S936" i="4"/>
  <c r="X935" i="4"/>
  <c r="X934" i="4" s="1"/>
  <c r="W935" i="4"/>
  <c r="V935" i="4"/>
  <c r="U935" i="4"/>
  <c r="U934" i="4" s="1"/>
  <c r="T935" i="4"/>
  <c r="T934" i="4" s="1"/>
  <c r="S935" i="4"/>
  <c r="X930" i="4"/>
  <c r="W930" i="4"/>
  <c r="V930" i="4"/>
  <c r="U930" i="4"/>
  <c r="T930" i="4"/>
  <c r="S930" i="4"/>
  <c r="X929" i="4"/>
  <c r="W929" i="4"/>
  <c r="V929" i="4"/>
  <c r="U929" i="4"/>
  <c r="T929" i="4"/>
  <c r="S929" i="4"/>
  <c r="X928" i="4"/>
  <c r="W928" i="4"/>
  <c r="V928" i="4"/>
  <c r="U928" i="4"/>
  <c r="T928" i="4"/>
  <c r="S928" i="4"/>
  <c r="X927" i="4"/>
  <c r="W927" i="4"/>
  <c r="V927" i="4"/>
  <c r="U927" i="4"/>
  <c r="T927" i="4"/>
  <c r="S927" i="4"/>
  <c r="X926" i="4"/>
  <c r="W926" i="4"/>
  <c r="V926" i="4"/>
  <c r="U926" i="4"/>
  <c r="T926" i="4"/>
  <c r="S926" i="4"/>
  <c r="X925" i="4"/>
  <c r="X924" i="4" s="1"/>
  <c r="W925" i="4"/>
  <c r="V925" i="4"/>
  <c r="U925" i="4"/>
  <c r="T925" i="4"/>
  <c r="S925" i="4"/>
  <c r="W924" i="4"/>
  <c r="U924" i="4"/>
  <c r="X923" i="4"/>
  <c r="W923" i="4"/>
  <c r="V923" i="4"/>
  <c r="U923" i="4"/>
  <c r="T923" i="4"/>
  <c r="S923" i="4"/>
  <c r="X922" i="4"/>
  <c r="W922" i="4"/>
  <c r="V922" i="4"/>
  <c r="U922" i="4"/>
  <c r="T922" i="4"/>
  <c r="S922" i="4"/>
  <c r="X921" i="4"/>
  <c r="W921" i="4"/>
  <c r="V921" i="4"/>
  <c r="U921" i="4"/>
  <c r="T921" i="4"/>
  <c r="T918" i="4" s="1"/>
  <c r="S921" i="4"/>
  <c r="X920" i="4"/>
  <c r="W920" i="4"/>
  <c r="V920" i="4"/>
  <c r="U920" i="4"/>
  <c r="T920" i="4"/>
  <c r="S920" i="4"/>
  <c r="X919" i="4"/>
  <c r="X918" i="4" s="1"/>
  <c r="W919" i="4"/>
  <c r="V919" i="4"/>
  <c r="U919" i="4"/>
  <c r="T919" i="4"/>
  <c r="S919" i="4"/>
  <c r="X917" i="4"/>
  <c r="W917" i="4"/>
  <c r="V917" i="4"/>
  <c r="U917" i="4"/>
  <c r="T917" i="4"/>
  <c r="S917" i="4"/>
  <c r="X916" i="4"/>
  <c r="W916" i="4"/>
  <c r="V916" i="4"/>
  <c r="U916" i="4"/>
  <c r="T916" i="4"/>
  <c r="T915" i="4" s="1"/>
  <c r="S916" i="4"/>
  <c r="X911" i="4"/>
  <c r="W911" i="4"/>
  <c r="V911" i="4"/>
  <c r="U911" i="4"/>
  <c r="T911" i="4"/>
  <c r="S911" i="4"/>
  <c r="X910" i="4"/>
  <c r="W910" i="4"/>
  <c r="V910" i="4"/>
  <c r="U910" i="4"/>
  <c r="T910" i="4"/>
  <c r="S910" i="4"/>
  <c r="X909" i="4"/>
  <c r="W909" i="4"/>
  <c r="V909" i="4"/>
  <c r="U909" i="4"/>
  <c r="T909" i="4"/>
  <c r="S909" i="4"/>
  <c r="X908" i="4"/>
  <c r="W908" i="4"/>
  <c r="V908" i="4"/>
  <c r="U908" i="4"/>
  <c r="T908" i="4"/>
  <c r="S908" i="4"/>
  <c r="X907" i="4"/>
  <c r="W907" i="4"/>
  <c r="V907" i="4"/>
  <c r="U907" i="4"/>
  <c r="T907" i="4"/>
  <c r="S907" i="4"/>
  <c r="X906" i="4"/>
  <c r="W906" i="4"/>
  <c r="V906" i="4"/>
  <c r="U906" i="4"/>
  <c r="U905" i="4" s="1"/>
  <c r="T906" i="4"/>
  <c r="S906" i="4"/>
  <c r="W905" i="4"/>
  <c r="X904" i="4"/>
  <c r="W904" i="4"/>
  <c r="V904" i="4"/>
  <c r="U904" i="4"/>
  <c r="T904" i="4"/>
  <c r="S904" i="4"/>
  <c r="X903" i="4"/>
  <c r="W903" i="4"/>
  <c r="V903" i="4"/>
  <c r="U903" i="4"/>
  <c r="T903" i="4"/>
  <c r="S903" i="4"/>
  <c r="X902" i="4"/>
  <c r="W902" i="4"/>
  <c r="V902" i="4"/>
  <c r="U902" i="4"/>
  <c r="T902" i="4"/>
  <c r="S902" i="4"/>
  <c r="X901" i="4"/>
  <c r="W901" i="4"/>
  <c r="V901" i="4"/>
  <c r="U901" i="4"/>
  <c r="T901" i="4"/>
  <c r="S901" i="4"/>
  <c r="X900" i="4"/>
  <c r="W900" i="4"/>
  <c r="V900" i="4"/>
  <c r="U900" i="4"/>
  <c r="T900" i="4"/>
  <c r="T899" i="4" s="1"/>
  <c r="S900" i="4"/>
  <c r="X899" i="4"/>
  <c r="X898" i="4"/>
  <c r="W898" i="4"/>
  <c r="V898" i="4"/>
  <c r="U898" i="4"/>
  <c r="T898" i="4"/>
  <c r="S898" i="4"/>
  <c r="X897" i="4"/>
  <c r="X896" i="4" s="1"/>
  <c r="W897" i="4"/>
  <c r="V897" i="4"/>
  <c r="U897" i="4"/>
  <c r="U896" i="4" s="1"/>
  <c r="T897" i="4"/>
  <c r="T896" i="4" s="1"/>
  <c r="S897" i="4"/>
  <c r="X892" i="4"/>
  <c r="W892" i="4"/>
  <c r="V892" i="4"/>
  <c r="U892" i="4"/>
  <c r="T892" i="4"/>
  <c r="S892" i="4"/>
  <c r="X891" i="4"/>
  <c r="W891" i="4"/>
  <c r="V891" i="4"/>
  <c r="U891" i="4"/>
  <c r="T891" i="4"/>
  <c r="S891" i="4"/>
  <c r="X890" i="4"/>
  <c r="W890" i="4"/>
  <c r="V890" i="4"/>
  <c r="U890" i="4"/>
  <c r="T890" i="4"/>
  <c r="S890" i="4"/>
  <c r="X889" i="4"/>
  <c r="W889" i="4"/>
  <c r="V889" i="4"/>
  <c r="U889" i="4"/>
  <c r="T889" i="4"/>
  <c r="S889" i="4"/>
  <c r="X888" i="4"/>
  <c r="W888" i="4"/>
  <c r="V888" i="4"/>
  <c r="U888" i="4"/>
  <c r="T888" i="4"/>
  <c r="S888" i="4"/>
  <c r="X887" i="4"/>
  <c r="W887" i="4"/>
  <c r="V887" i="4"/>
  <c r="U887" i="4"/>
  <c r="T887" i="4"/>
  <c r="S887" i="4"/>
  <c r="W886" i="4"/>
  <c r="U886" i="4"/>
  <c r="X885" i="4"/>
  <c r="W885" i="4"/>
  <c r="V885" i="4"/>
  <c r="U885" i="4"/>
  <c r="T885" i="4"/>
  <c r="T880" i="4" s="1"/>
  <c r="S885" i="4"/>
  <c r="X884" i="4"/>
  <c r="W884" i="4"/>
  <c r="V884" i="4"/>
  <c r="U884" i="4"/>
  <c r="T884" i="4"/>
  <c r="S884" i="4"/>
  <c r="X883" i="4"/>
  <c r="X880" i="4" s="1"/>
  <c r="W883" i="4"/>
  <c r="V883" i="4"/>
  <c r="U883" i="4"/>
  <c r="T883" i="4"/>
  <c r="S883" i="4"/>
  <c r="X882" i="4"/>
  <c r="W882" i="4"/>
  <c r="V882" i="4"/>
  <c r="T882" i="4"/>
  <c r="S882" i="4"/>
  <c r="X881" i="4"/>
  <c r="W881" i="4"/>
  <c r="V881" i="4"/>
  <c r="U881" i="4"/>
  <c r="T881" i="4"/>
  <c r="S881" i="4"/>
  <c r="X879" i="4"/>
  <c r="W879" i="4"/>
  <c r="V879" i="4"/>
  <c r="U879" i="4"/>
  <c r="T879" i="4"/>
  <c r="S879" i="4"/>
  <c r="X878" i="4"/>
  <c r="X877" i="4" s="1"/>
  <c r="W878" i="4"/>
  <c r="V878" i="4"/>
  <c r="U878" i="4"/>
  <c r="T878" i="4"/>
  <c r="T877" i="4" s="1"/>
  <c r="S878" i="4"/>
  <c r="X873" i="4"/>
  <c r="W873" i="4"/>
  <c r="V873" i="4"/>
  <c r="U873" i="4"/>
  <c r="T873" i="4"/>
  <c r="S873" i="4"/>
  <c r="X872" i="4"/>
  <c r="W872" i="4"/>
  <c r="V872" i="4"/>
  <c r="U872" i="4"/>
  <c r="T872" i="4"/>
  <c r="S872" i="4"/>
  <c r="X871" i="4"/>
  <c r="W871" i="4"/>
  <c r="V871" i="4"/>
  <c r="U871" i="4"/>
  <c r="T871" i="4"/>
  <c r="S871" i="4"/>
  <c r="X870" i="4"/>
  <c r="W870" i="4"/>
  <c r="V870" i="4"/>
  <c r="U870" i="4"/>
  <c r="T870" i="4"/>
  <c r="S870" i="4"/>
  <c r="X869" i="4"/>
  <c r="W869" i="4"/>
  <c r="W867" i="4" s="1"/>
  <c r="V869" i="4"/>
  <c r="U869" i="4"/>
  <c r="T869" i="4"/>
  <c r="S869" i="4"/>
  <c r="X868" i="4"/>
  <c r="X867" i="4" s="1"/>
  <c r="W868" i="4"/>
  <c r="V868" i="4"/>
  <c r="U868" i="4"/>
  <c r="U867" i="4" s="1"/>
  <c r="T868" i="4"/>
  <c r="S868" i="4"/>
  <c r="X866" i="4"/>
  <c r="W866" i="4"/>
  <c r="V866" i="4"/>
  <c r="U866" i="4"/>
  <c r="T866" i="4"/>
  <c r="S866" i="4"/>
  <c r="X865" i="4"/>
  <c r="W865" i="4"/>
  <c r="V865" i="4"/>
  <c r="U865" i="4"/>
  <c r="T865" i="4"/>
  <c r="S865" i="4"/>
  <c r="X864" i="4"/>
  <c r="W864" i="4"/>
  <c r="V864" i="4"/>
  <c r="U864" i="4"/>
  <c r="T864" i="4"/>
  <c r="S864" i="4"/>
  <c r="X863" i="4"/>
  <c r="W863" i="4"/>
  <c r="V863" i="4"/>
  <c r="U863" i="4"/>
  <c r="T863" i="4"/>
  <c r="S863" i="4"/>
  <c r="X862" i="4"/>
  <c r="W862" i="4"/>
  <c r="V862" i="4"/>
  <c r="V861" i="4" s="1"/>
  <c r="U862" i="4"/>
  <c r="T862" i="4"/>
  <c r="S862" i="4"/>
  <c r="X861" i="4"/>
  <c r="T861" i="4"/>
  <c r="X860" i="4"/>
  <c r="V860" i="4"/>
  <c r="U860" i="4"/>
  <c r="T860" i="4"/>
  <c r="S860" i="4"/>
  <c r="X859" i="4"/>
  <c r="X858" i="4" s="1"/>
  <c r="W859" i="4"/>
  <c r="V859" i="4"/>
  <c r="U859" i="4"/>
  <c r="T859" i="4"/>
  <c r="S859" i="4"/>
  <c r="X854" i="4"/>
  <c r="W854" i="4"/>
  <c r="V854" i="4"/>
  <c r="U854" i="4"/>
  <c r="T854" i="4"/>
  <c r="S854" i="4"/>
  <c r="X853" i="4"/>
  <c r="W853" i="4"/>
  <c r="V853" i="4"/>
  <c r="U853" i="4"/>
  <c r="T853" i="4"/>
  <c r="S853" i="4"/>
  <c r="X852" i="4"/>
  <c r="W852" i="4"/>
  <c r="V852" i="4"/>
  <c r="U852" i="4"/>
  <c r="T852" i="4"/>
  <c r="S852" i="4"/>
  <c r="X851" i="4"/>
  <c r="W851" i="4"/>
  <c r="V851" i="4"/>
  <c r="U851" i="4"/>
  <c r="T851" i="4"/>
  <c r="S851" i="4"/>
  <c r="X850" i="4"/>
  <c r="W850" i="4"/>
  <c r="V850" i="4"/>
  <c r="U850" i="4"/>
  <c r="T850" i="4"/>
  <c r="S850" i="4"/>
  <c r="X849" i="4"/>
  <c r="W849" i="4"/>
  <c r="V849" i="4"/>
  <c r="U849" i="4"/>
  <c r="T849" i="4"/>
  <c r="S849" i="4"/>
  <c r="W848" i="4"/>
  <c r="U848" i="4"/>
  <c r="X847" i="4"/>
  <c r="W847" i="4"/>
  <c r="V847" i="4"/>
  <c r="U847" i="4"/>
  <c r="T847" i="4"/>
  <c r="S847" i="4"/>
  <c r="X846" i="4"/>
  <c r="W846" i="4"/>
  <c r="V846" i="4"/>
  <c r="U846" i="4"/>
  <c r="T846" i="4"/>
  <c r="S846" i="4"/>
  <c r="X845" i="4"/>
  <c r="W845" i="4"/>
  <c r="V845" i="4"/>
  <c r="U845" i="4"/>
  <c r="T845" i="4"/>
  <c r="S845" i="4"/>
  <c r="X844" i="4"/>
  <c r="W844" i="4"/>
  <c r="V844" i="4"/>
  <c r="U844" i="4"/>
  <c r="T844" i="4"/>
  <c r="S844" i="4"/>
  <c r="X843" i="4"/>
  <c r="W843" i="4"/>
  <c r="V843" i="4"/>
  <c r="U843" i="4"/>
  <c r="T843" i="4"/>
  <c r="S843" i="4"/>
  <c r="X841" i="4"/>
  <c r="W841" i="4"/>
  <c r="V841" i="4"/>
  <c r="U841" i="4"/>
  <c r="T841" i="4"/>
  <c r="S841" i="4"/>
  <c r="X840" i="4"/>
  <c r="W840" i="4"/>
  <c r="V840" i="4"/>
  <c r="U840" i="4"/>
  <c r="T840" i="4"/>
  <c r="S840" i="4"/>
  <c r="U839" i="4"/>
  <c r="X835" i="4"/>
  <c r="W835" i="4"/>
  <c r="V835" i="4"/>
  <c r="U835" i="4"/>
  <c r="T835" i="4"/>
  <c r="S835" i="4"/>
  <c r="X834" i="4"/>
  <c r="W834" i="4"/>
  <c r="V834" i="4"/>
  <c r="U834" i="4"/>
  <c r="T834" i="4"/>
  <c r="S834" i="4"/>
  <c r="X833" i="4"/>
  <c r="W833" i="4"/>
  <c r="V833" i="4"/>
  <c r="U833" i="4"/>
  <c r="T833" i="4"/>
  <c r="S833" i="4"/>
  <c r="X832" i="4"/>
  <c r="W832" i="4"/>
  <c r="V832" i="4"/>
  <c r="U832" i="4"/>
  <c r="T832" i="4"/>
  <c r="S832" i="4"/>
  <c r="X831" i="4"/>
  <c r="W831" i="4"/>
  <c r="V831" i="4"/>
  <c r="U831" i="4"/>
  <c r="T831" i="4"/>
  <c r="S831" i="4"/>
  <c r="X830" i="4"/>
  <c r="X829" i="4" s="1"/>
  <c r="W830" i="4"/>
  <c r="W829" i="4" s="1"/>
  <c r="V830" i="4"/>
  <c r="U830" i="4"/>
  <c r="T830" i="4"/>
  <c r="S830" i="4"/>
  <c r="X828" i="4"/>
  <c r="W828" i="4"/>
  <c r="V828" i="4"/>
  <c r="U828" i="4"/>
  <c r="T828" i="4"/>
  <c r="S828" i="4"/>
  <c r="X827" i="4"/>
  <c r="W827" i="4"/>
  <c r="V827" i="4"/>
  <c r="U827" i="4"/>
  <c r="T827" i="4"/>
  <c r="S827" i="4"/>
  <c r="X826" i="4"/>
  <c r="W826" i="4"/>
  <c r="V826" i="4"/>
  <c r="U826" i="4"/>
  <c r="T826" i="4"/>
  <c r="S826" i="4"/>
  <c r="X825" i="4"/>
  <c r="W825" i="4"/>
  <c r="V825" i="4"/>
  <c r="U825" i="4"/>
  <c r="T825" i="4"/>
  <c r="S825" i="4"/>
  <c r="X824" i="4"/>
  <c r="X823" i="4" s="1"/>
  <c r="W824" i="4"/>
  <c r="V824" i="4"/>
  <c r="U824" i="4"/>
  <c r="T824" i="4"/>
  <c r="T823" i="4" s="1"/>
  <c r="S824" i="4"/>
  <c r="X822" i="4"/>
  <c r="W822" i="4"/>
  <c r="V822" i="4"/>
  <c r="U822" i="4"/>
  <c r="T822" i="4"/>
  <c r="S822" i="4"/>
  <c r="S820" i="4" s="1"/>
  <c r="X821" i="4"/>
  <c r="W821" i="4"/>
  <c r="V821" i="4"/>
  <c r="U821" i="4"/>
  <c r="U820" i="4" s="1"/>
  <c r="T821" i="4"/>
  <c r="S821" i="4"/>
  <c r="X816" i="4"/>
  <c r="W816" i="4"/>
  <c r="V816" i="4"/>
  <c r="U816" i="4"/>
  <c r="T816" i="4"/>
  <c r="S816" i="4"/>
  <c r="X815" i="4"/>
  <c r="W815" i="4"/>
  <c r="V815" i="4"/>
  <c r="U815" i="4"/>
  <c r="T815" i="4"/>
  <c r="S815" i="4"/>
  <c r="X814" i="4"/>
  <c r="W814" i="4"/>
  <c r="V814" i="4"/>
  <c r="U814" i="4"/>
  <c r="T814" i="4"/>
  <c r="S814" i="4"/>
  <c r="X813" i="4"/>
  <c r="W813" i="4"/>
  <c r="V813" i="4"/>
  <c r="U813" i="4"/>
  <c r="T813" i="4"/>
  <c r="S813" i="4"/>
  <c r="X812" i="4"/>
  <c r="X810" i="4" s="1"/>
  <c r="W812" i="4"/>
  <c r="V812" i="4"/>
  <c r="U812" i="4"/>
  <c r="T812" i="4"/>
  <c r="S812" i="4"/>
  <c r="X811" i="4"/>
  <c r="W811" i="4"/>
  <c r="W810" i="4" s="1"/>
  <c r="V811" i="4"/>
  <c r="V810" i="4" s="1"/>
  <c r="U811" i="4"/>
  <c r="U810" i="4" s="1"/>
  <c r="T811" i="4"/>
  <c r="S811" i="4"/>
  <c r="X809" i="4"/>
  <c r="W809" i="4"/>
  <c r="V809" i="4"/>
  <c r="U809" i="4"/>
  <c r="T809" i="4"/>
  <c r="S809" i="4"/>
  <c r="X808" i="4"/>
  <c r="W808" i="4"/>
  <c r="V808" i="4"/>
  <c r="U808" i="4"/>
  <c r="T808" i="4"/>
  <c r="S808" i="4"/>
  <c r="X807" i="4"/>
  <c r="W807" i="4"/>
  <c r="V807" i="4"/>
  <c r="U807" i="4"/>
  <c r="T807" i="4"/>
  <c r="S807" i="4"/>
  <c r="X806" i="4"/>
  <c r="W806" i="4"/>
  <c r="V806" i="4"/>
  <c r="U806" i="4"/>
  <c r="T806" i="4"/>
  <c r="S806" i="4"/>
  <c r="X805" i="4"/>
  <c r="X804" i="4" s="1"/>
  <c r="W805" i="4"/>
  <c r="V805" i="4"/>
  <c r="U805" i="4"/>
  <c r="T805" i="4"/>
  <c r="T804" i="4" s="1"/>
  <c r="S805" i="4"/>
  <c r="X803" i="4"/>
  <c r="W803" i="4"/>
  <c r="V803" i="4"/>
  <c r="U803" i="4"/>
  <c r="T803" i="4"/>
  <c r="S803" i="4"/>
  <c r="S801" i="4" s="1"/>
  <c r="X802" i="4"/>
  <c r="W802" i="4"/>
  <c r="V802" i="4"/>
  <c r="U802" i="4"/>
  <c r="U801" i="4" s="1"/>
  <c r="T802" i="4"/>
  <c r="S802" i="4"/>
  <c r="X797" i="4"/>
  <c r="W797" i="4"/>
  <c r="V797" i="4"/>
  <c r="U797" i="4"/>
  <c r="T797" i="4"/>
  <c r="S797" i="4"/>
  <c r="X796" i="4"/>
  <c r="W796" i="4"/>
  <c r="V796" i="4"/>
  <c r="U796" i="4"/>
  <c r="T796" i="4"/>
  <c r="S796" i="4"/>
  <c r="X795" i="4"/>
  <c r="W795" i="4"/>
  <c r="V795" i="4"/>
  <c r="U795" i="4"/>
  <c r="T795" i="4"/>
  <c r="S795" i="4"/>
  <c r="X794" i="4"/>
  <c r="W794" i="4"/>
  <c r="V794" i="4"/>
  <c r="U794" i="4"/>
  <c r="T794" i="4"/>
  <c r="S794" i="4"/>
  <c r="X793" i="4"/>
  <c r="X791" i="4" s="1"/>
  <c r="W793" i="4"/>
  <c r="V793" i="4"/>
  <c r="U793" i="4"/>
  <c r="T793" i="4"/>
  <c r="S793" i="4"/>
  <c r="X792" i="4"/>
  <c r="W792" i="4"/>
  <c r="W791" i="4" s="1"/>
  <c r="V792" i="4"/>
  <c r="V791" i="4" s="1"/>
  <c r="U792" i="4"/>
  <c r="U791" i="4" s="1"/>
  <c r="T792" i="4"/>
  <c r="S792" i="4"/>
  <c r="X790" i="4"/>
  <c r="W790" i="4"/>
  <c r="V790" i="4"/>
  <c r="U790" i="4"/>
  <c r="T790" i="4"/>
  <c r="S790" i="4"/>
  <c r="X789" i="4"/>
  <c r="W789" i="4"/>
  <c r="V789" i="4"/>
  <c r="U789" i="4"/>
  <c r="T789" i="4"/>
  <c r="S789" i="4"/>
  <c r="X788" i="4"/>
  <c r="W788" i="4"/>
  <c r="V788" i="4"/>
  <c r="U788" i="4"/>
  <c r="T788" i="4"/>
  <c r="S788" i="4"/>
  <c r="X787" i="4"/>
  <c r="W787" i="4"/>
  <c r="V787" i="4"/>
  <c r="U787" i="4"/>
  <c r="T787" i="4"/>
  <c r="S787" i="4"/>
  <c r="X786" i="4"/>
  <c r="X785" i="4" s="1"/>
  <c r="W786" i="4"/>
  <c r="V786" i="4"/>
  <c r="U786" i="4"/>
  <c r="T786" i="4"/>
  <c r="T785" i="4" s="1"/>
  <c r="S786" i="4"/>
  <c r="X784" i="4"/>
  <c r="W784" i="4"/>
  <c r="V784" i="4"/>
  <c r="U784" i="4"/>
  <c r="T784" i="4"/>
  <c r="S784" i="4"/>
  <c r="S782" i="4" s="1"/>
  <c r="X783" i="4"/>
  <c r="W783" i="4"/>
  <c r="V783" i="4"/>
  <c r="U783" i="4"/>
  <c r="U782" i="4" s="1"/>
  <c r="T783" i="4"/>
  <c r="S783" i="4"/>
  <c r="X778" i="4"/>
  <c r="W778" i="4"/>
  <c r="V778" i="4"/>
  <c r="U778" i="4"/>
  <c r="T778" i="4"/>
  <c r="S778" i="4"/>
  <c r="X777" i="4"/>
  <c r="W777" i="4"/>
  <c r="V777" i="4"/>
  <c r="U777" i="4"/>
  <c r="T777" i="4"/>
  <c r="S777" i="4"/>
  <c r="X776" i="4"/>
  <c r="W776" i="4"/>
  <c r="V776" i="4"/>
  <c r="U776" i="4"/>
  <c r="T776" i="4"/>
  <c r="S776" i="4"/>
  <c r="X775" i="4"/>
  <c r="W775" i="4"/>
  <c r="V775" i="4"/>
  <c r="U775" i="4"/>
  <c r="T775" i="4"/>
  <c r="S775" i="4"/>
  <c r="X774" i="4"/>
  <c r="X772" i="4" s="1"/>
  <c r="W774" i="4"/>
  <c r="V774" i="4"/>
  <c r="U774" i="4"/>
  <c r="T774" i="4"/>
  <c r="S774" i="4"/>
  <c r="X773" i="4"/>
  <c r="W773" i="4"/>
  <c r="W772" i="4" s="1"/>
  <c r="V773" i="4"/>
  <c r="V772" i="4" s="1"/>
  <c r="U773" i="4"/>
  <c r="U772" i="4" s="1"/>
  <c r="T773" i="4"/>
  <c r="S773" i="4"/>
  <c r="X771" i="4"/>
  <c r="W771" i="4"/>
  <c r="V771" i="4"/>
  <c r="U771" i="4"/>
  <c r="T771" i="4"/>
  <c r="S771" i="4"/>
  <c r="X770" i="4"/>
  <c r="W770" i="4"/>
  <c r="V770" i="4"/>
  <c r="U770" i="4"/>
  <c r="T770" i="4"/>
  <c r="S770" i="4"/>
  <c r="X769" i="4"/>
  <c r="W769" i="4"/>
  <c r="V769" i="4"/>
  <c r="U769" i="4"/>
  <c r="T769" i="4"/>
  <c r="S769" i="4"/>
  <c r="X768" i="4"/>
  <c r="W768" i="4"/>
  <c r="V768" i="4"/>
  <c r="U768" i="4"/>
  <c r="T768" i="4"/>
  <c r="S768" i="4"/>
  <c r="X767" i="4"/>
  <c r="X766" i="4" s="1"/>
  <c r="W767" i="4"/>
  <c r="V767" i="4"/>
  <c r="U767" i="4"/>
  <c r="T767" i="4"/>
  <c r="T766" i="4" s="1"/>
  <c r="S767" i="4"/>
  <c r="X765" i="4"/>
  <c r="W765" i="4"/>
  <c r="V765" i="4"/>
  <c r="U765" i="4"/>
  <c r="T765" i="4"/>
  <c r="S765" i="4"/>
  <c r="S763" i="4" s="1"/>
  <c r="X764" i="4"/>
  <c r="W764" i="4"/>
  <c r="V764" i="4"/>
  <c r="U764" i="4"/>
  <c r="U763" i="4" s="1"/>
  <c r="T764" i="4"/>
  <c r="S764" i="4"/>
  <c r="X759" i="4"/>
  <c r="W759" i="4"/>
  <c r="V759" i="4"/>
  <c r="U759" i="4"/>
  <c r="T759" i="4"/>
  <c r="S759" i="4"/>
  <c r="X758" i="4"/>
  <c r="W758" i="4"/>
  <c r="V758" i="4"/>
  <c r="U758" i="4"/>
  <c r="T758" i="4"/>
  <c r="S758" i="4"/>
  <c r="X757" i="4"/>
  <c r="W757" i="4"/>
  <c r="V757" i="4"/>
  <c r="U757" i="4"/>
  <c r="T757" i="4"/>
  <c r="S757" i="4"/>
  <c r="X756" i="4"/>
  <c r="W756" i="4"/>
  <c r="V756" i="4"/>
  <c r="U756" i="4"/>
  <c r="T756" i="4"/>
  <c r="S756" i="4"/>
  <c r="X755" i="4"/>
  <c r="W755" i="4"/>
  <c r="V755" i="4"/>
  <c r="U755" i="4"/>
  <c r="T755" i="4"/>
  <c r="S755" i="4"/>
  <c r="X754" i="4"/>
  <c r="W754" i="4"/>
  <c r="W753" i="4" s="1"/>
  <c r="V754" i="4"/>
  <c r="V753" i="4" s="1"/>
  <c r="U754" i="4"/>
  <c r="T754" i="4"/>
  <c r="S754" i="4"/>
  <c r="S753" i="4" s="1"/>
  <c r="X752" i="4"/>
  <c r="W752" i="4"/>
  <c r="V752" i="4"/>
  <c r="U752" i="4"/>
  <c r="T752" i="4"/>
  <c r="S752" i="4"/>
  <c r="X751" i="4"/>
  <c r="W751" i="4"/>
  <c r="V751" i="4"/>
  <c r="U751" i="4"/>
  <c r="T751" i="4"/>
  <c r="S751" i="4"/>
  <c r="X750" i="4"/>
  <c r="W750" i="4"/>
  <c r="V750" i="4"/>
  <c r="U750" i="4"/>
  <c r="T750" i="4"/>
  <c r="S750" i="4"/>
  <c r="X749" i="4"/>
  <c r="W749" i="4"/>
  <c r="V749" i="4"/>
  <c r="U749" i="4"/>
  <c r="T749" i="4"/>
  <c r="S749" i="4"/>
  <c r="X748" i="4"/>
  <c r="X747" i="4" s="1"/>
  <c r="W748" i="4"/>
  <c r="V748" i="4"/>
  <c r="V747" i="4" s="1"/>
  <c r="U748" i="4"/>
  <c r="T748" i="4"/>
  <c r="T747" i="4" s="1"/>
  <c r="S748" i="4"/>
  <c r="S747" i="4" s="1"/>
  <c r="X746" i="4"/>
  <c r="W746" i="4"/>
  <c r="V746" i="4"/>
  <c r="U746" i="4"/>
  <c r="T746" i="4"/>
  <c r="S746" i="4"/>
  <c r="X745" i="4"/>
  <c r="W745" i="4"/>
  <c r="V745" i="4"/>
  <c r="V744" i="4" s="1"/>
  <c r="U745" i="4"/>
  <c r="U744" i="4" s="1"/>
  <c r="T745" i="4"/>
  <c r="S745" i="4"/>
  <c r="X744" i="4"/>
  <c r="W744" i="4"/>
  <c r="T744" i="4"/>
  <c r="X740" i="4"/>
  <c r="W740" i="4"/>
  <c r="V740" i="4"/>
  <c r="U740" i="4"/>
  <c r="T740" i="4"/>
  <c r="S740" i="4"/>
  <c r="X739" i="4"/>
  <c r="W739" i="4"/>
  <c r="V739" i="4"/>
  <c r="U739" i="4"/>
  <c r="T739" i="4"/>
  <c r="S739" i="4"/>
  <c r="X738" i="4"/>
  <c r="W738" i="4"/>
  <c r="V738" i="4"/>
  <c r="U738" i="4"/>
  <c r="T738" i="4"/>
  <c r="S738" i="4"/>
  <c r="X737" i="4"/>
  <c r="W737" i="4"/>
  <c r="V737" i="4"/>
  <c r="U737" i="4"/>
  <c r="T737" i="4"/>
  <c r="S737" i="4"/>
  <c r="X736" i="4"/>
  <c r="W736" i="4"/>
  <c r="V736" i="4"/>
  <c r="U736" i="4"/>
  <c r="T736" i="4"/>
  <c r="S736" i="4"/>
  <c r="X735" i="4"/>
  <c r="X734" i="4" s="1"/>
  <c r="W735" i="4"/>
  <c r="V735" i="4"/>
  <c r="U735" i="4"/>
  <c r="U734" i="4" s="1"/>
  <c r="T735" i="4"/>
  <c r="T734" i="4" s="1"/>
  <c r="S735" i="4"/>
  <c r="V734" i="4"/>
  <c r="X733" i="4"/>
  <c r="W733" i="4"/>
  <c r="V733" i="4"/>
  <c r="U733" i="4"/>
  <c r="T733" i="4"/>
  <c r="S733" i="4"/>
  <c r="X732" i="4"/>
  <c r="W732" i="4"/>
  <c r="V732" i="4"/>
  <c r="U732" i="4"/>
  <c r="T732" i="4"/>
  <c r="S732" i="4"/>
  <c r="X731" i="4"/>
  <c r="W731" i="4"/>
  <c r="V731" i="4"/>
  <c r="U731" i="4"/>
  <c r="T731" i="4"/>
  <c r="S731" i="4"/>
  <c r="X730" i="4"/>
  <c r="W730" i="4"/>
  <c r="V730" i="4"/>
  <c r="U730" i="4"/>
  <c r="T730" i="4"/>
  <c r="S730" i="4"/>
  <c r="X729" i="4"/>
  <c r="X728" i="4" s="1"/>
  <c r="W729" i="4"/>
  <c r="V729" i="4"/>
  <c r="U729" i="4"/>
  <c r="T729" i="4"/>
  <c r="T728" i="4" s="1"/>
  <c r="S729" i="4"/>
  <c r="V728" i="4"/>
  <c r="U728" i="4"/>
  <c r="X727" i="4"/>
  <c r="W727" i="4"/>
  <c r="V727" i="4"/>
  <c r="U727" i="4"/>
  <c r="T727" i="4"/>
  <c r="S727" i="4"/>
  <c r="X726" i="4"/>
  <c r="W726" i="4"/>
  <c r="W725" i="4" s="1"/>
  <c r="V726" i="4"/>
  <c r="V725" i="4" s="1"/>
  <c r="U726" i="4"/>
  <c r="T726" i="4"/>
  <c r="T725" i="4" s="1"/>
  <c r="S726" i="4"/>
  <c r="X725" i="4"/>
  <c r="S725" i="4"/>
  <c r="X721" i="4"/>
  <c r="W721" i="4"/>
  <c r="V721" i="4"/>
  <c r="U721" i="4"/>
  <c r="T721" i="4"/>
  <c r="S721" i="4"/>
  <c r="X720" i="4"/>
  <c r="W720" i="4"/>
  <c r="V720" i="4"/>
  <c r="U720" i="4"/>
  <c r="T720" i="4"/>
  <c r="S720" i="4"/>
  <c r="X719" i="4"/>
  <c r="W719" i="4"/>
  <c r="V719" i="4"/>
  <c r="U719" i="4"/>
  <c r="T719" i="4"/>
  <c r="S719" i="4"/>
  <c r="X718" i="4"/>
  <c r="W718" i="4"/>
  <c r="V718" i="4"/>
  <c r="U718" i="4"/>
  <c r="T718" i="4"/>
  <c r="S718" i="4"/>
  <c r="X717" i="4"/>
  <c r="W717" i="4"/>
  <c r="V717" i="4"/>
  <c r="U717" i="4"/>
  <c r="T717" i="4"/>
  <c r="S717" i="4"/>
  <c r="X716" i="4"/>
  <c r="X715" i="4" s="1"/>
  <c r="W716" i="4"/>
  <c r="W715" i="4" s="1"/>
  <c r="V716" i="4"/>
  <c r="U716" i="4"/>
  <c r="T716" i="4"/>
  <c r="T715" i="4" s="1"/>
  <c r="S716" i="4"/>
  <c r="S715" i="4" s="1"/>
  <c r="V715" i="4"/>
  <c r="X714" i="4"/>
  <c r="W714" i="4"/>
  <c r="V714" i="4"/>
  <c r="U714" i="4"/>
  <c r="T714" i="4"/>
  <c r="S714" i="4"/>
  <c r="X713" i="4"/>
  <c r="W713" i="4"/>
  <c r="V713" i="4"/>
  <c r="U713" i="4"/>
  <c r="T713" i="4"/>
  <c r="S713" i="4"/>
  <c r="X712" i="4"/>
  <c r="W712" i="4"/>
  <c r="V712" i="4"/>
  <c r="U712" i="4"/>
  <c r="T712" i="4"/>
  <c r="S712" i="4"/>
  <c r="X711" i="4"/>
  <c r="W711" i="4"/>
  <c r="V711" i="4"/>
  <c r="U711" i="4"/>
  <c r="U709" i="4" s="1"/>
  <c r="T711" i="4"/>
  <c r="S711" i="4"/>
  <c r="X710" i="4"/>
  <c r="X709" i="4" s="1"/>
  <c r="W710" i="4"/>
  <c r="W709" i="4" s="1"/>
  <c r="V710" i="4"/>
  <c r="U710" i="4"/>
  <c r="T710" i="4"/>
  <c r="T709" i="4" s="1"/>
  <c r="S710" i="4"/>
  <c r="S709" i="4" s="1"/>
  <c r="V709" i="4"/>
  <c r="X708" i="4"/>
  <c r="W708" i="4"/>
  <c r="V708" i="4"/>
  <c r="U708" i="4"/>
  <c r="T708" i="4"/>
  <c r="S708" i="4"/>
  <c r="S706" i="4" s="1"/>
  <c r="X707" i="4"/>
  <c r="X706" i="4" s="1"/>
  <c r="W707" i="4"/>
  <c r="V707" i="4"/>
  <c r="V706" i="4" s="1"/>
  <c r="U707" i="4"/>
  <c r="U706" i="4" s="1"/>
  <c r="T707" i="4"/>
  <c r="S707" i="4"/>
  <c r="W706" i="4"/>
  <c r="T706" i="4"/>
  <c r="X702" i="4"/>
  <c r="W702" i="4"/>
  <c r="V702" i="4"/>
  <c r="U702" i="4"/>
  <c r="T702" i="4"/>
  <c r="S702" i="4"/>
  <c r="X701" i="4"/>
  <c r="W701" i="4"/>
  <c r="V701" i="4"/>
  <c r="U701" i="4"/>
  <c r="T701" i="4"/>
  <c r="S701" i="4"/>
  <c r="X700" i="4"/>
  <c r="W700" i="4"/>
  <c r="V700" i="4"/>
  <c r="U700" i="4"/>
  <c r="T700" i="4"/>
  <c r="S700" i="4"/>
  <c r="X699" i="4"/>
  <c r="W699" i="4"/>
  <c r="V699" i="4"/>
  <c r="U699" i="4"/>
  <c r="T699" i="4"/>
  <c r="S699" i="4"/>
  <c r="X698" i="4"/>
  <c r="W698" i="4"/>
  <c r="V698" i="4"/>
  <c r="U698" i="4"/>
  <c r="T698" i="4"/>
  <c r="S698" i="4"/>
  <c r="X697" i="4"/>
  <c r="X696" i="4" s="1"/>
  <c r="W697" i="4"/>
  <c r="V697" i="4"/>
  <c r="V696" i="4" s="1"/>
  <c r="U697" i="4"/>
  <c r="U696" i="4" s="1"/>
  <c r="T697" i="4"/>
  <c r="T696" i="4" s="1"/>
  <c r="S697" i="4"/>
  <c r="X695" i="4"/>
  <c r="W695" i="4"/>
  <c r="V695" i="4"/>
  <c r="U695" i="4"/>
  <c r="T695" i="4"/>
  <c r="S695" i="4"/>
  <c r="X694" i="4"/>
  <c r="W694" i="4"/>
  <c r="V694" i="4"/>
  <c r="U694" i="4"/>
  <c r="T694" i="4"/>
  <c r="S694" i="4"/>
  <c r="X693" i="4"/>
  <c r="W693" i="4"/>
  <c r="V693" i="4"/>
  <c r="U693" i="4"/>
  <c r="T693" i="4"/>
  <c r="S693" i="4"/>
  <c r="X692" i="4"/>
  <c r="W692" i="4"/>
  <c r="V692" i="4"/>
  <c r="U692" i="4"/>
  <c r="T692" i="4"/>
  <c r="S692" i="4"/>
  <c r="X691" i="4"/>
  <c r="X690" i="4" s="1"/>
  <c r="W691" i="4"/>
  <c r="V691" i="4"/>
  <c r="V690" i="4" s="1"/>
  <c r="U691" i="4"/>
  <c r="U690" i="4" s="1"/>
  <c r="T691" i="4"/>
  <c r="T690" i="4" s="1"/>
  <c r="S691" i="4"/>
  <c r="X689" i="4"/>
  <c r="W689" i="4"/>
  <c r="V689" i="4"/>
  <c r="U689" i="4"/>
  <c r="T689" i="4"/>
  <c r="S689" i="4"/>
  <c r="X688" i="4"/>
  <c r="W688" i="4"/>
  <c r="W687" i="4" s="1"/>
  <c r="V688" i="4"/>
  <c r="V687" i="4" s="1"/>
  <c r="U688" i="4"/>
  <c r="T688" i="4"/>
  <c r="S688" i="4"/>
  <c r="X687" i="4"/>
  <c r="T687" i="4"/>
  <c r="S687" i="4"/>
  <c r="X683" i="4"/>
  <c r="W683" i="4"/>
  <c r="V683" i="4"/>
  <c r="U683" i="4"/>
  <c r="T683" i="4"/>
  <c r="S683" i="4"/>
  <c r="X682" i="4"/>
  <c r="W682" i="4"/>
  <c r="V682" i="4"/>
  <c r="U682" i="4"/>
  <c r="T682" i="4"/>
  <c r="S682" i="4"/>
  <c r="X681" i="4"/>
  <c r="W681" i="4"/>
  <c r="V681" i="4"/>
  <c r="U681" i="4"/>
  <c r="T681" i="4"/>
  <c r="S681" i="4"/>
  <c r="X680" i="4"/>
  <c r="W680" i="4"/>
  <c r="V680" i="4"/>
  <c r="U680" i="4"/>
  <c r="T680" i="4"/>
  <c r="S680" i="4"/>
  <c r="X679" i="4"/>
  <c r="W679" i="4"/>
  <c r="V679" i="4"/>
  <c r="U679" i="4"/>
  <c r="T679" i="4"/>
  <c r="S679" i="4"/>
  <c r="X678" i="4"/>
  <c r="X677" i="4" s="1"/>
  <c r="W678" i="4"/>
  <c r="W677" i="4" s="1"/>
  <c r="V678" i="4"/>
  <c r="U678" i="4"/>
  <c r="T678" i="4"/>
  <c r="T677" i="4" s="1"/>
  <c r="S678" i="4"/>
  <c r="S677" i="4" s="1"/>
  <c r="V677" i="4"/>
  <c r="X676" i="4"/>
  <c r="W676" i="4"/>
  <c r="V676" i="4"/>
  <c r="U676" i="4"/>
  <c r="T676" i="4"/>
  <c r="S676" i="4"/>
  <c r="X675" i="4"/>
  <c r="W675" i="4"/>
  <c r="V675" i="4"/>
  <c r="U675" i="4"/>
  <c r="T675" i="4"/>
  <c r="S675" i="4"/>
  <c r="X674" i="4"/>
  <c r="W674" i="4"/>
  <c r="V674" i="4"/>
  <c r="U674" i="4"/>
  <c r="T674" i="4"/>
  <c r="S674" i="4"/>
  <c r="X673" i="4"/>
  <c r="W673" i="4"/>
  <c r="V673" i="4"/>
  <c r="U673" i="4"/>
  <c r="T673" i="4"/>
  <c r="S673" i="4"/>
  <c r="X672" i="4"/>
  <c r="X671" i="4" s="1"/>
  <c r="W672" i="4"/>
  <c r="W671" i="4" s="1"/>
  <c r="V672" i="4"/>
  <c r="U672" i="4"/>
  <c r="T672" i="4"/>
  <c r="T671" i="4" s="1"/>
  <c r="S672" i="4"/>
  <c r="S671" i="4" s="1"/>
  <c r="V671" i="4"/>
  <c r="X670" i="4"/>
  <c r="W670" i="4"/>
  <c r="V670" i="4"/>
  <c r="U670" i="4"/>
  <c r="T670" i="4"/>
  <c r="S670" i="4"/>
  <c r="X669" i="4"/>
  <c r="X668" i="4" s="1"/>
  <c r="W669" i="4"/>
  <c r="V669" i="4"/>
  <c r="U669" i="4"/>
  <c r="U668" i="4" s="1"/>
  <c r="T669" i="4"/>
  <c r="S669" i="4"/>
  <c r="W668" i="4"/>
  <c r="T668" i="4"/>
  <c r="S668" i="4"/>
  <c r="X664" i="4"/>
  <c r="W664" i="4"/>
  <c r="V664" i="4"/>
  <c r="U664" i="4"/>
  <c r="T664" i="4"/>
  <c r="S664" i="4"/>
  <c r="X663" i="4"/>
  <c r="W663" i="4"/>
  <c r="V663" i="4"/>
  <c r="U663" i="4"/>
  <c r="T663" i="4"/>
  <c r="S663" i="4"/>
  <c r="X662" i="4"/>
  <c r="W662" i="4"/>
  <c r="V662" i="4"/>
  <c r="U662" i="4"/>
  <c r="T662" i="4"/>
  <c r="S662" i="4"/>
  <c r="X661" i="4"/>
  <c r="W661" i="4"/>
  <c r="V661" i="4"/>
  <c r="U661" i="4"/>
  <c r="T661" i="4"/>
  <c r="S661" i="4"/>
  <c r="X660" i="4"/>
  <c r="W660" i="4"/>
  <c r="V660" i="4"/>
  <c r="U660" i="4"/>
  <c r="T660" i="4"/>
  <c r="S660" i="4"/>
  <c r="X659" i="4"/>
  <c r="X658" i="4" s="1"/>
  <c r="W659" i="4"/>
  <c r="W658" i="4" s="1"/>
  <c r="V659" i="4"/>
  <c r="U659" i="4"/>
  <c r="U658" i="4" s="1"/>
  <c r="T659" i="4"/>
  <c r="T658" i="4" s="1"/>
  <c r="S659" i="4"/>
  <c r="S658" i="4" s="1"/>
  <c r="X657" i="4"/>
  <c r="W657" i="4"/>
  <c r="V657" i="4"/>
  <c r="U657" i="4"/>
  <c r="T657" i="4"/>
  <c r="S657" i="4"/>
  <c r="X656" i="4"/>
  <c r="W656" i="4"/>
  <c r="V656" i="4"/>
  <c r="U656" i="4"/>
  <c r="T656" i="4"/>
  <c r="S656" i="4"/>
  <c r="X655" i="4"/>
  <c r="W655" i="4"/>
  <c r="V655" i="4"/>
  <c r="U655" i="4"/>
  <c r="T655" i="4"/>
  <c r="S655" i="4"/>
  <c r="X654" i="4"/>
  <c r="W654" i="4"/>
  <c r="V654" i="4"/>
  <c r="U654" i="4"/>
  <c r="T654" i="4"/>
  <c r="S654" i="4"/>
  <c r="X653" i="4"/>
  <c r="X652" i="4" s="1"/>
  <c r="W653" i="4"/>
  <c r="W652" i="4" s="1"/>
  <c r="V653" i="4"/>
  <c r="U653" i="4"/>
  <c r="U652" i="4" s="1"/>
  <c r="T653" i="4"/>
  <c r="T652" i="4" s="1"/>
  <c r="S653" i="4"/>
  <c r="S652" i="4" s="1"/>
  <c r="X651" i="4"/>
  <c r="W651" i="4"/>
  <c r="V651" i="4"/>
  <c r="U651" i="4"/>
  <c r="T651" i="4"/>
  <c r="S651" i="4"/>
  <c r="X650" i="4"/>
  <c r="W650" i="4"/>
  <c r="V650" i="4"/>
  <c r="V649" i="4" s="1"/>
  <c r="U650" i="4"/>
  <c r="U649" i="4" s="1"/>
  <c r="T650" i="4"/>
  <c r="S650" i="4"/>
  <c r="X649" i="4"/>
  <c r="W649" i="4"/>
  <c r="S649" i="4"/>
  <c r="X645" i="4"/>
  <c r="W645" i="4"/>
  <c r="V645" i="4"/>
  <c r="U645" i="4"/>
  <c r="T645" i="4"/>
  <c r="S645" i="4"/>
  <c r="X644" i="4"/>
  <c r="W644" i="4"/>
  <c r="V644" i="4"/>
  <c r="U644" i="4"/>
  <c r="T644" i="4"/>
  <c r="S644" i="4"/>
  <c r="X643" i="4"/>
  <c r="W643" i="4"/>
  <c r="V643" i="4"/>
  <c r="U643" i="4"/>
  <c r="T643" i="4"/>
  <c r="S643" i="4"/>
  <c r="X642" i="4"/>
  <c r="W642" i="4"/>
  <c r="V642" i="4"/>
  <c r="U642" i="4"/>
  <c r="T642" i="4"/>
  <c r="S642" i="4"/>
  <c r="X641" i="4"/>
  <c r="W641" i="4"/>
  <c r="V641" i="4"/>
  <c r="U641" i="4"/>
  <c r="T641" i="4"/>
  <c r="S641" i="4"/>
  <c r="X640" i="4"/>
  <c r="W640" i="4"/>
  <c r="W639" i="4" s="1"/>
  <c r="V640" i="4"/>
  <c r="V639" i="4" s="1"/>
  <c r="U640" i="4"/>
  <c r="U639" i="4" s="1"/>
  <c r="T640" i="4"/>
  <c r="S640" i="4"/>
  <c r="S639" i="4" s="1"/>
  <c r="X638" i="4"/>
  <c r="W638" i="4"/>
  <c r="V638" i="4"/>
  <c r="U638" i="4"/>
  <c r="T638" i="4"/>
  <c r="S638" i="4"/>
  <c r="X637" i="4"/>
  <c r="W637" i="4"/>
  <c r="V637" i="4"/>
  <c r="U637" i="4"/>
  <c r="T637" i="4"/>
  <c r="S637" i="4"/>
  <c r="X636" i="4"/>
  <c r="W636" i="4"/>
  <c r="V636" i="4"/>
  <c r="U636" i="4"/>
  <c r="T636" i="4"/>
  <c r="S636" i="4"/>
  <c r="X635" i="4"/>
  <c r="W635" i="4"/>
  <c r="V635" i="4"/>
  <c r="U635" i="4"/>
  <c r="T635" i="4"/>
  <c r="S635" i="4"/>
  <c r="X634" i="4"/>
  <c r="W634" i="4"/>
  <c r="W633" i="4" s="1"/>
  <c r="V634" i="4"/>
  <c r="V633" i="4" s="1"/>
  <c r="U634" i="4"/>
  <c r="T634" i="4"/>
  <c r="S634" i="4"/>
  <c r="S633" i="4" s="1"/>
  <c r="U633" i="4"/>
  <c r="X632" i="4"/>
  <c r="W632" i="4"/>
  <c r="V632" i="4"/>
  <c r="U632" i="4"/>
  <c r="T632" i="4"/>
  <c r="S632" i="4"/>
  <c r="X631" i="4"/>
  <c r="X630" i="4" s="1"/>
  <c r="W631" i="4"/>
  <c r="W630" i="4" s="1"/>
  <c r="V631" i="4"/>
  <c r="U631" i="4"/>
  <c r="U630" i="4" s="1"/>
  <c r="T631" i="4"/>
  <c r="T630" i="4" s="1"/>
  <c r="S631" i="4"/>
  <c r="X626" i="4"/>
  <c r="W626" i="4"/>
  <c r="V626" i="4"/>
  <c r="U626" i="4"/>
  <c r="T626" i="4"/>
  <c r="S626" i="4"/>
  <c r="X625" i="4"/>
  <c r="W625" i="4"/>
  <c r="V625" i="4"/>
  <c r="U625" i="4"/>
  <c r="T625" i="4"/>
  <c r="S625" i="4"/>
  <c r="X624" i="4"/>
  <c r="W624" i="4"/>
  <c r="V624" i="4"/>
  <c r="U624" i="4"/>
  <c r="T624" i="4"/>
  <c r="S624" i="4"/>
  <c r="X623" i="4"/>
  <c r="W623" i="4"/>
  <c r="V623" i="4"/>
  <c r="U623" i="4"/>
  <c r="T623" i="4"/>
  <c r="S623" i="4"/>
  <c r="X622" i="4"/>
  <c r="W622" i="4"/>
  <c r="V622" i="4"/>
  <c r="V620" i="4" s="1"/>
  <c r="U622" i="4"/>
  <c r="T622" i="4"/>
  <c r="S622" i="4"/>
  <c r="X621" i="4"/>
  <c r="X620" i="4" s="1"/>
  <c r="W621" i="4"/>
  <c r="W620" i="4" s="1"/>
  <c r="V621" i="4"/>
  <c r="U621" i="4"/>
  <c r="T621" i="4"/>
  <c r="T620" i="4" s="1"/>
  <c r="S621" i="4"/>
  <c r="S620" i="4" s="1"/>
  <c r="U620" i="4"/>
  <c r="X619" i="4"/>
  <c r="W619" i="4"/>
  <c r="V619" i="4"/>
  <c r="U619" i="4"/>
  <c r="T619" i="4"/>
  <c r="S619" i="4"/>
  <c r="X618" i="4"/>
  <c r="W618" i="4"/>
  <c r="V618" i="4"/>
  <c r="U618" i="4"/>
  <c r="T618" i="4"/>
  <c r="S618" i="4"/>
  <c r="X617" i="4"/>
  <c r="W617" i="4"/>
  <c r="V617" i="4"/>
  <c r="U617" i="4"/>
  <c r="T617" i="4"/>
  <c r="S617" i="4"/>
  <c r="X616" i="4"/>
  <c r="W616" i="4"/>
  <c r="V616" i="4"/>
  <c r="U616" i="4"/>
  <c r="T616" i="4"/>
  <c r="S616" i="4"/>
  <c r="X615" i="4"/>
  <c r="X614" i="4" s="1"/>
  <c r="W615" i="4"/>
  <c r="W614" i="4" s="1"/>
  <c r="V615" i="4"/>
  <c r="U615" i="4"/>
  <c r="T615" i="4"/>
  <c r="T614" i="4" s="1"/>
  <c r="S615" i="4"/>
  <c r="S614" i="4" s="1"/>
  <c r="U614" i="4"/>
  <c r="X613" i="4"/>
  <c r="W613" i="4"/>
  <c r="V613" i="4"/>
  <c r="U613" i="4"/>
  <c r="T613" i="4"/>
  <c r="S613" i="4"/>
  <c r="X612" i="4"/>
  <c r="X611" i="4" s="1"/>
  <c r="W612" i="4"/>
  <c r="V612" i="4"/>
  <c r="V611" i="4" s="1"/>
  <c r="U612" i="4"/>
  <c r="U611" i="4" s="1"/>
  <c r="T612" i="4"/>
  <c r="S612" i="4"/>
  <c r="W611" i="4"/>
  <c r="S611" i="4"/>
  <c r="X607" i="4"/>
  <c r="W607" i="4"/>
  <c r="V607" i="4"/>
  <c r="U607" i="4"/>
  <c r="T607" i="4"/>
  <c r="S607" i="4"/>
  <c r="X606" i="4"/>
  <c r="W606" i="4"/>
  <c r="V606" i="4"/>
  <c r="U606" i="4"/>
  <c r="T606" i="4"/>
  <c r="S606" i="4"/>
  <c r="X605" i="4"/>
  <c r="W605" i="4"/>
  <c r="V605" i="4"/>
  <c r="U605" i="4"/>
  <c r="T605" i="4"/>
  <c r="S605" i="4"/>
  <c r="X604" i="4"/>
  <c r="W604" i="4"/>
  <c r="V604" i="4"/>
  <c r="U604" i="4"/>
  <c r="T604" i="4"/>
  <c r="S604" i="4"/>
  <c r="X603" i="4"/>
  <c r="W603" i="4"/>
  <c r="V603" i="4"/>
  <c r="U603" i="4"/>
  <c r="T603" i="4"/>
  <c r="S603" i="4"/>
  <c r="X602" i="4"/>
  <c r="W602" i="4"/>
  <c r="W601" i="4" s="1"/>
  <c r="V602" i="4"/>
  <c r="U602" i="4"/>
  <c r="T602" i="4"/>
  <c r="S602" i="4"/>
  <c r="S601" i="4" s="1"/>
  <c r="V601" i="4"/>
  <c r="U601" i="4"/>
  <c r="X600" i="4"/>
  <c r="W600" i="4"/>
  <c r="V600" i="4"/>
  <c r="U600" i="4"/>
  <c r="T600" i="4"/>
  <c r="S600" i="4"/>
  <c r="X599" i="4"/>
  <c r="W599" i="4"/>
  <c r="V599" i="4"/>
  <c r="U599" i="4"/>
  <c r="T599" i="4"/>
  <c r="S599" i="4"/>
  <c r="X598" i="4"/>
  <c r="W598" i="4"/>
  <c r="V598" i="4"/>
  <c r="T598" i="4"/>
  <c r="S598" i="4"/>
  <c r="X597" i="4"/>
  <c r="W597" i="4"/>
  <c r="V597" i="4"/>
  <c r="U597" i="4"/>
  <c r="T597" i="4"/>
  <c r="S597" i="4"/>
  <c r="X596" i="4"/>
  <c r="W596" i="4"/>
  <c r="W595" i="4" s="1"/>
  <c r="V596" i="4"/>
  <c r="V595" i="4" s="1"/>
  <c r="T596" i="4"/>
  <c r="S596" i="4"/>
  <c r="S595" i="4" s="1"/>
  <c r="X594" i="4"/>
  <c r="W594" i="4"/>
  <c r="V594" i="4"/>
  <c r="U594" i="4"/>
  <c r="T594" i="4"/>
  <c r="S594" i="4"/>
  <c r="X593" i="4"/>
  <c r="X592" i="4" s="1"/>
  <c r="W593" i="4"/>
  <c r="V593" i="4"/>
  <c r="U593" i="4"/>
  <c r="U592" i="4" s="1"/>
  <c r="T593" i="4"/>
  <c r="T592" i="4" s="1"/>
  <c r="S593" i="4"/>
  <c r="S592" i="4" s="1"/>
  <c r="W592" i="4"/>
  <c r="X588" i="4"/>
  <c r="W588" i="4"/>
  <c r="V588" i="4"/>
  <c r="U588" i="4"/>
  <c r="T588" i="4"/>
  <c r="S588" i="4"/>
  <c r="X587" i="4"/>
  <c r="W587" i="4"/>
  <c r="V587" i="4"/>
  <c r="U587" i="4"/>
  <c r="T587" i="4"/>
  <c r="S587" i="4"/>
  <c r="X586" i="4"/>
  <c r="W586" i="4"/>
  <c r="V586" i="4"/>
  <c r="U586" i="4"/>
  <c r="T586" i="4"/>
  <c r="S586" i="4"/>
  <c r="X585" i="4"/>
  <c r="W585" i="4"/>
  <c r="V585" i="4"/>
  <c r="U585" i="4"/>
  <c r="T585" i="4"/>
  <c r="S585" i="4"/>
  <c r="X584" i="4"/>
  <c r="W584" i="4"/>
  <c r="V584" i="4"/>
  <c r="V582" i="4" s="1"/>
  <c r="U584" i="4"/>
  <c r="T584" i="4"/>
  <c r="S584" i="4"/>
  <c r="X583" i="4"/>
  <c r="X582" i="4" s="1"/>
  <c r="W583" i="4"/>
  <c r="W582" i="4" s="1"/>
  <c r="V583" i="4"/>
  <c r="U583" i="4"/>
  <c r="T583" i="4"/>
  <c r="T582" i="4" s="1"/>
  <c r="S583" i="4"/>
  <c r="S582" i="4" s="1"/>
  <c r="U582" i="4"/>
  <c r="X581" i="4"/>
  <c r="W581" i="4"/>
  <c r="V581" i="4"/>
  <c r="U581" i="4"/>
  <c r="T581" i="4"/>
  <c r="S581" i="4"/>
  <c r="X580" i="4"/>
  <c r="W580" i="4"/>
  <c r="V580" i="4"/>
  <c r="U580" i="4"/>
  <c r="T580" i="4"/>
  <c r="S580" i="4"/>
  <c r="X579" i="4"/>
  <c r="W579" i="4"/>
  <c r="V579" i="4"/>
  <c r="U579" i="4"/>
  <c r="T579" i="4"/>
  <c r="S579" i="4"/>
  <c r="X578" i="4"/>
  <c r="W578" i="4"/>
  <c r="V578" i="4"/>
  <c r="V576" i="4" s="1"/>
  <c r="U578" i="4"/>
  <c r="T578" i="4"/>
  <c r="S578" i="4"/>
  <c r="X577" i="4"/>
  <c r="X576" i="4" s="1"/>
  <c r="W577" i="4"/>
  <c r="W576" i="4" s="1"/>
  <c r="V577" i="4"/>
  <c r="U577" i="4"/>
  <c r="T577" i="4"/>
  <c r="T576" i="4" s="1"/>
  <c r="S577" i="4"/>
  <c r="S576" i="4" s="1"/>
  <c r="U576" i="4"/>
  <c r="X575" i="4"/>
  <c r="W575" i="4"/>
  <c r="V575" i="4"/>
  <c r="U575" i="4"/>
  <c r="T575" i="4"/>
  <c r="S575" i="4"/>
  <c r="X574" i="4"/>
  <c r="W574" i="4"/>
  <c r="V574" i="4"/>
  <c r="V573" i="4" s="1"/>
  <c r="U574" i="4"/>
  <c r="U573" i="4" s="1"/>
  <c r="T574" i="4"/>
  <c r="S574" i="4"/>
  <c r="X573" i="4"/>
  <c r="W573" i="4"/>
  <c r="S573" i="4"/>
  <c r="X569" i="4"/>
  <c r="W569" i="4"/>
  <c r="V569" i="4"/>
  <c r="U569" i="4"/>
  <c r="T569" i="4"/>
  <c r="S569" i="4"/>
  <c r="X568" i="4"/>
  <c r="W568" i="4"/>
  <c r="V568" i="4"/>
  <c r="U568" i="4"/>
  <c r="T568" i="4"/>
  <c r="S568" i="4"/>
  <c r="X567" i="4"/>
  <c r="W567" i="4"/>
  <c r="V567" i="4"/>
  <c r="U567" i="4"/>
  <c r="T567" i="4"/>
  <c r="S567" i="4"/>
  <c r="X566" i="4"/>
  <c r="W566" i="4"/>
  <c r="V566" i="4"/>
  <c r="U566" i="4"/>
  <c r="T566" i="4"/>
  <c r="S566" i="4"/>
  <c r="X565" i="4"/>
  <c r="W565" i="4"/>
  <c r="V565" i="4"/>
  <c r="U565" i="4"/>
  <c r="T565" i="4"/>
  <c r="S565" i="4"/>
  <c r="X564" i="4"/>
  <c r="W564" i="4"/>
  <c r="W563" i="4" s="1"/>
  <c r="V564" i="4"/>
  <c r="V563" i="4" s="1"/>
  <c r="U564" i="4"/>
  <c r="T564" i="4"/>
  <c r="S564" i="4"/>
  <c r="S563" i="4" s="1"/>
  <c r="U563" i="4"/>
  <c r="X562" i="4"/>
  <c r="W562" i="4"/>
  <c r="V562" i="4"/>
  <c r="U562" i="4"/>
  <c r="T562" i="4"/>
  <c r="S562" i="4"/>
  <c r="X561" i="4"/>
  <c r="W561" i="4"/>
  <c r="V561" i="4"/>
  <c r="U561" i="4"/>
  <c r="T561" i="4"/>
  <c r="S561" i="4"/>
  <c r="X560" i="4"/>
  <c r="W560" i="4"/>
  <c r="V560" i="4"/>
  <c r="T560" i="4"/>
  <c r="S560" i="4"/>
  <c r="X559" i="4"/>
  <c r="W559" i="4"/>
  <c r="V559" i="4"/>
  <c r="U559" i="4"/>
  <c r="T559" i="4"/>
  <c r="S559" i="4"/>
  <c r="X558" i="4"/>
  <c r="W558" i="4"/>
  <c r="W557" i="4" s="1"/>
  <c r="V558" i="4"/>
  <c r="V557" i="4" s="1"/>
  <c r="T558" i="4"/>
  <c r="S558" i="4"/>
  <c r="S557" i="4" s="1"/>
  <c r="X556" i="4"/>
  <c r="W556" i="4"/>
  <c r="V556" i="4"/>
  <c r="U556" i="4"/>
  <c r="T556" i="4"/>
  <c r="S556" i="4"/>
  <c r="X555" i="4"/>
  <c r="X554" i="4" s="1"/>
  <c r="W555" i="4"/>
  <c r="V555" i="4"/>
  <c r="U555" i="4"/>
  <c r="U554" i="4" s="1"/>
  <c r="T555" i="4"/>
  <c r="S555" i="4"/>
  <c r="W554" i="4"/>
  <c r="T554" i="4"/>
  <c r="S554" i="4"/>
  <c r="X550" i="4"/>
  <c r="W550" i="4"/>
  <c r="V550" i="4"/>
  <c r="U550" i="4"/>
  <c r="T550" i="4"/>
  <c r="S550" i="4"/>
  <c r="X549" i="4"/>
  <c r="W549" i="4"/>
  <c r="V549" i="4"/>
  <c r="U549" i="4"/>
  <c r="T549" i="4"/>
  <c r="S549" i="4"/>
  <c r="X548" i="4"/>
  <c r="W548" i="4"/>
  <c r="V548" i="4"/>
  <c r="U548" i="4"/>
  <c r="T548" i="4"/>
  <c r="S548" i="4"/>
  <c r="X547" i="4"/>
  <c r="W547" i="4"/>
  <c r="V547" i="4"/>
  <c r="U547" i="4"/>
  <c r="T547" i="4"/>
  <c r="S547" i="4"/>
  <c r="X546" i="4"/>
  <c r="W546" i="4"/>
  <c r="V546" i="4"/>
  <c r="U546" i="4"/>
  <c r="T546" i="4"/>
  <c r="S546" i="4"/>
  <c r="X545" i="4"/>
  <c r="X544" i="4" s="1"/>
  <c r="W545" i="4"/>
  <c r="W544" i="4" s="1"/>
  <c r="V545" i="4"/>
  <c r="U545" i="4"/>
  <c r="T545" i="4"/>
  <c r="T544" i="4" s="1"/>
  <c r="S545" i="4"/>
  <c r="S544" i="4" s="1"/>
  <c r="U544" i="4"/>
  <c r="X543" i="4"/>
  <c r="W543" i="4"/>
  <c r="V543" i="4"/>
  <c r="U543" i="4"/>
  <c r="T543" i="4"/>
  <c r="S543" i="4"/>
  <c r="X542" i="4"/>
  <c r="W542" i="4"/>
  <c r="V542" i="4"/>
  <c r="U542" i="4"/>
  <c r="T542" i="4"/>
  <c r="S542" i="4"/>
  <c r="X541" i="4"/>
  <c r="W541" i="4"/>
  <c r="V541" i="4"/>
  <c r="U541" i="4"/>
  <c r="T541" i="4"/>
  <c r="S541" i="4"/>
  <c r="X540" i="4"/>
  <c r="W540" i="4"/>
  <c r="V540" i="4"/>
  <c r="U540" i="4"/>
  <c r="T540" i="4"/>
  <c r="S540" i="4"/>
  <c r="X539" i="4"/>
  <c r="X538" i="4" s="1"/>
  <c r="W539" i="4"/>
  <c r="W538" i="4" s="1"/>
  <c r="V539" i="4"/>
  <c r="U539" i="4"/>
  <c r="T539" i="4"/>
  <c r="T538" i="4" s="1"/>
  <c r="S539" i="4"/>
  <c r="S538" i="4" s="1"/>
  <c r="U538" i="4"/>
  <c r="X537" i="4"/>
  <c r="W537" i="4"/>
  <c r="V537" i="4"/>
  <c r="U537" i="4"/>
  <c r="T537" i="4"/>
  <c r="S537" i="4"/>
  <c r="X536" i="4"/>
  <c r="W536" i="4"/>
  <c r="V536" i="4"/>
  <c r="V535" i="4" s="1"/>
  <c r="U536" i="4"/>
  <c r="U535" i="4" s="1"/>
  <c r="T536" i="4"/>
  <c r="S536" i="4"/>
  <c r="X535" i="4"/>
  <c r="W535" i="4"/>
  <c r="S535" i="4"/>
  <c r="X531" i="4"/>
  <c r="W531" i="4"/>
  <c r="V531" i="4"/>
  <c r="U531" i="4"/>
  <c r="T531" i="4"/>
  <c r="S531" i="4"/>
  <c r="X530" i="4"/>
  <c r="W530" i="4"/>
  <c r="V530" i="4"/>
  <c r="U530" i="4"/>
  <c r="T530" i="4"/>
  <c r="S530" i="4"/>
  <c r="X529" i="4"/>
  <c r="W529" i="4"/>
  <c r="V529" i="4"/>
  <c r="U529" i="4"/>
  <c r="T529" i="4"/>
  <c r="S529" i="4"/>
  <c r="X528" i="4"/>
  <c r="W528" i="4"/>
  <c r="V528" i="4"/>
  <c r="U528" i="4"/>
  <c r="T528" i="4"/>
  <c r="S528" i="4"/>
  <c r="X527" i="4"/>
  <c r="W527" i="4"/>
  <c r="V527" i="4"/>
  <c r="U527" i="4"/>
  <c r="T527" i="4"/>
  <c r="S527" i="4"/>
  <c r="X526" i="4"/>
  <c r="W526" i="4"/>
  <c r="W525" i="4" s="1"/>
  <c r="V526" i="4"/>
  <c r="V525" i="4" s="1"/>
  <c r="U526" i="4"/>
  <c r="T526" i="4"/>
  <c r="S526" i="4"/>
  <c r="S525" i="4" s="1"/>
  <c r="U525" i="4"/>
  <c r="X524" i="4"/>
  <c r="W524" i="4"/>
  <c r="V524" i="4"/>
  <c r="U524" i="4"/>
  <c r="T524" i="4"/>
  <c r="S524" i="4"/>
  <c r="X523" i="4"/>
  <c r="W523" i="4"/>
  <c r="V523" i="4"/>
  <c r="U523" i="4"/>
  <c r="T523" i="4"/>
  <c r="S523" i="4"/>
  <c r="X522" i="4"/>
  <c r="W522" i="4"/>
  <c r="V522" i="4"/>
  <c r="U522" i="4"/>
  <c r="T522" i="4"/>
  <c r="S522" i="4"/>
  <c r="X521" i="4"/>
  <c r="W521" i="4"/>
  <c r="V521" i="4"/>
  <c r="U521" i="4"/>
  <c r="T521" i="4"/>
  <c r="S521" i="4"/>
  <c r="X520" i="4"/>
  <c r="W520" i="4"/>
  <c r="W519" i="4" s="1"/>
  <c r="V520" i="4"/>
  <c r="U520" i="4"/>
  <c r="T520" i="4"/>
  <c r="S520" i="4"/>
  <c r="S519" i="4" s="1"/>
  <c r="V519" i="4"/>
  <c r="U519" i="4"/>
  <c r="X518" i="4"/>
  <c r="W518" i="4"/>
  <c r="W516" i="4" s="1"/>
  <c r="V518" i="4"/>
  <c r="U518" i="4"/>
  <c r="T518" i="4"/>
  <c r="S518" i="4"/>
  <c r="X517" i="4"/>
  <c r="X516" i="4" s="1"/>
  <c r="W517" i="4"/>
  <c r="V517" i="4"/>
  <c r="U517" i="4"/>
  <c r="U516" i="4" s="1"/>
  <c r="T517" i="4"/>
  <c r="T516" i="4" s="1"/>
  <c r="S517" i="4"/>
  <c r="S516" i="4"/>
  <c r="X512" i="4"/>
  <c r="W512" i="4"/>
  <c r="V512" i="4"/>
  <c r="U512" i="4"/>
  <c r="T512" i="4"/>
  <c r="S512" i="4"/>
  <c r="X511" i="4"/>
  <c r="W511" i="4"/>
  <c r="V511" i="4"/>
  <c r="U511" i="4"/>
  <c r="T511" i="4"/>
  <c r="S511" i="4"/>
  <c r="X510" i="4"/>
  <c r="W510" i="4"/>
  <c r="V510" i="4"/>
  <c r="U510" i="4"/>
  <c r="T510" i="4"/>
  <c r="S510" i="4"/>
  <c r="X509" i="4"/>
  <c r="W509" i="4"/>
  <c r="V509" i="4"/>
  <c r="U509" i="4"/>
  <c r="T509" i="4"/>
  <c r="S509" i="4"/>
  <c r="X508" i="4"/>
  <c r="W508" i="4"/>
  <c r="V508" i="4"/>
  <c r="U508" i="4"/>
  <c r="T508" i="4"/>
  <c r="S508" i="4"/>
  <c r="X507" i="4"/>
  <c r="X506" i="4" s="1"/>
  <c r="W507" i="4"/>
  <c r="W506" i="4" s="1"/>
  <c r="V507" i="4"/>
  <c r="V506" i="4" s="1"/>
  <c r="U507" i="4"/>
  <c r="T507" i="4"/>
  <c r="T506" i="4" s="1"/>
  <c r="S507" i="4"/>
  <c r="S506" i="4" s="1"/>
  <c r="X505" i="4"/>
  <c r="W505" i="4"/>
  <c r="V505" i="4"/>
  <c r="U505" i="4"/>
  <c r="T505" i="4"/>
  <c r="S505" i="4"/>
  <c r="X504" i="4"/>
  <c r="W504" i="4"/>
  <c r="V504" i="4"/>
  <c r="U504" i="4"/>
  <c r="T504" i="4"/>
  <c r="S504" i="4"/>
  <c r="X503" i="4"/>
  <c r="W503" i="4"/>
  <c r="V503" i="4"/>
  <c r="U503" i="4"/>
  <c r="T503" i="4"/>
  <c r="S503" i="4"/>
  <c r="X502" i="4"/>
  <c r="W502" i="4"/>
  <c r="V502" i="4"/>
  <c r="U502" i="4"/>
  <c r="U500" i="4" s="1"/>
  <c r="T502" i="4"/>
  <c r="S502" i="4"/>
  <c r="X501" i="4"/>
  <c r="X500" i="4" s="1"/>
  <c r="V501" i="4"/>
  <c r="U501" i="4"/>
  <c r="T501" i="4"/>
  <c r="T500" i="4" s="1"/>
  <c r="S501" i="4"/>
  <c r="S500" i="4" s="1"/>
  <c r="V500" i="4"/>
  <c r="X499" i="4"/>
  <c r="W499" i="4"/>
  <c r="V499" i="4"/>
  <c r="U499" i="4"/>
  <c r="T499" i="4"/>
  <c r="S499" i="4"/>
  <c r="X498" i="4"/>
  <c r="W498" i="4"/>
  <c r="V498" i="4"/>
  <c r="V497" i="4" s="1"/>
  <c r="U498" i="4"/>
  <c r="U497" i="4" s="1"/>
  <c r="T498" i="4"/>
  <c r="T497" i="4" s="1"/>
  <c r="S498" i="4"/>
  <c r="X497" i="4"/>
  <c r="W497" i="4"/>
  <c r="X493" i="4"/>
  <c r="W493" i="4"/>
  <c r="V493" i="4"/>
  <c r="U493" i="4"/>
  <c r="T493" i="4"/>
  <c r="S493" i="4"/>
  <c r="X492" i="4"/>
  <c r="W492" i="4"/>
  <c r="V492" i="4"/>
  <c r="U492" i="4"/>
  <c r="T492" i="4"/>
  <c r="S492" i="4"/>
  <c r="X491" i="4"/>
  <c r="W491" i="4"/>
  <c r="V491" i="4"/>
  <c r="U491" i="4"/>
  <c r="T491" i="4"/>
  <c r="S491" i="4"/>
  <c r="X490" i="4"/>
  <c r="W490" i="4"/>
  <c r="V490" i="4"/>
  <c r="U490" i="4"/>
  <c r="T490" i="4"/>
  <c r="S490" i="4"/>
  <c r="X489" i="4"/>
  <c r="W489" i="4"/>
  <c r="V489" i="4"/>
  <c r="U489" i="4"/>
  <c r="T489" i="4"/>
  <c r="S489" i="4"/>
  <c r="X488" i="4"/>
  <c r="X487" i="4" s="1"/>
  <c r="W488" i="4"/>
  <c r="V488" i="4"/>
  <c r="U488" i="4"/>
  <c r="T488" i="4"/>
  <c r="T487" i="4" s="1"/>
  <c r="S488" i="4"/>
  <c r="V487" i="4"/>
  <c r="U487" i="4"/>
  <c r="X486" i="4"/>
  <c r="W486" i="4"/>
  <c r="V486" i="4"/>
  <c r="U486" i="4"/>
  <c r="T486" i="4"/>
  <c r="S486" i="4"/>
  <c r="X485" i="4"/>
  <c r="W485" i="4"/>
  <c r="V485" i="4"/>
  <c r="U485" i="4"/>
  <c r="T485" i="4"/>
  <c r="S485" i="4"/>
  <c r="X484" i="4"/>
  <c r="W484" i="4"/>
  <c r="V484" i="4"/>
  <c r="U484" i="4"/>
  <c r="T484" i="4"/>
  <c r="S484" i="4"/>
  <c r="X483" i="4"/>
  <c r="W483" i="4"/>
  <c r="V483" i="4"/>
  <c r="U483" i="4"/>
  <c r="T483" i="4"/>
  <c r="S483" i="4"/>
  <c r="X482" i="4"/>
  <c r="X481" i="4" s="1"/>
  <c r="W482" i="4"/>
  <c r="V482" i="4"/>
  <c r="U482" i="4"/>
  <c r="U481" i="4" s="1"/>
  <c r="T482" i="4"/>
  <c r="T481" i="4" s="1"/>
  <c r="S482" i="4"/>
  <c r="V481" i="4"/>
  <c r="X480" i="4"/>
  <c r="W480" i="4"/>
  <c r="V480" i="4"/>
  <c r="U480" i="4"/>
  <c r="T480" i="4"/>
  <c r="S480" i="4"/>
  <c r="X479" i="4"/>
  <c r="W479" i="4"/>
  <c r="W478" i="4" s="1"/>
  <c r="V479" i="4"/>
  <c r="V478" i="4" s="1"/>
  <c r="U479" i="4"/>
  <c r="T479" i="4"/>
  <c r="S479" i="4"/>
  <c r="S478" i="4" s="1"/>
  <c r="X478" i="4"/>
  <c r="T478" i="4"/>
  <c r="X474" i="4"/>
  <c r="W474" i="4"/>
  <c r="V474" i="4"/>
  <c r="U474" i="4"/>
  <c r="T474" i="4"/>
  <c r="S474" i="4"/>
  <c r="X473" i="4"/>
  <c r="W473" i="4"/>
  <c r="V473" i="4"/>
  <c r="U473" i="4"/>
  <c r="T473" i="4"/>
  <c r="S473" i="4"/>
  <c r="X472" i="4"/>
  <c r="W472" i="4"/>
  <c r="V472" i="4"/>
  <c r="U472" i="4"/>
  <c r="T472" i="4"/>
  <c r="S472" i="4"/>
  <c r="X471" i="4"/>
  <c r="W471" i="4"/>
  <c r="V471" i="4"/>
  <c r="U471" i="4"/>
  <c r="T471" i="4"/>
  <c r="S471" i="4"/>
  <c r="X470" i="4"/>
  <c r="W470" i="4"/>
  <c r="V470" i="4"/>
  <c r="U470" i="4"/>
  <c r="T470" i="4"/>
  <c r="S470" i="4"/>
  <c r="X469" i="4"/>
  <c r="X468" i="4" s="1"/>
  <c r="W469" i="4"/>
  <c r="W468" i="4" s="1"/>
  <c r="V469" i="4"/>
  <c r="V468" i="4" s="1"/>
  <c r="U469" i="4"/>
  <c r="T469" i="4"/>
  <c r="T468" i="4" s="1"/>
  <c r="S469" i="4"/>
  <c r="S468" i="4" s="1"/>
  <c r="X467" i="4"/>
  <c r="W467" i="4"/>
  <c r="V467" i="4"/>
  <c r="U467" i="4"/>
  <c r="T467" i="4"/>
  <c r="S467" i="4"/>
  <c r="X466" i="4"/>
  <c r="W466" i="4"/>
  <c r="V466" i="4"/>
  <c r="U466" i="4"/>
  <c r="T466" i="4"/>
  <c r="S466" i="4"/>
  <c r="X465" i="4"/>
  <c r="W465" i="4"/>
  <c r="V465" i="4"/>
  <c r="U465" i="4"/>
  <c r="T465" i="4"/>
  <c r="S465" i="4"/>
  <c r="X464" i="4"/>
  <c r="W464" i="4"/>
  <c r="V464" i="4"/>
  <c r="U464" i="4"/>
  <c r="T464" i="4"/>
  <c r="S464" i="4"/>
  <c r="X463" i="4"/>
  <c r="X462" i="4" s="1"/>
  <c r="W463" i="4"/>
  <c r="W462" i="4" s="1"/>
  <c r="V463" i="4"/>
  <c r="V462" i="4" s="1"/>
  <c r="U463" i="4"/>
  <c r="T463" i="4"/>
  <c r="T462" i="4" s="1"/>
  <c r="S463" i="4"/>
  <c r="S462" i="4" s="1"/>
  <c r="X461" i="4"/>
  <c r="W461" i="4"/>
  <c r="V461" i="4"/>
  <c r="U461" i="4"/>
  <c r="T461" i="4"/>
  <c r="S461" i="4"/>
  <c r="X460" i="4"/>
  <c r="X459" i="4" s="1"/>
  <c r="W460" i="4"/>
  <c r="V460" i="4"/>
  <c r="V459" i="4" s="1"/>
  <c r="U460" i="4"/>
  <c r="U459" i="4" s="1"/>
  <c r="T460" i="4"/>
  <c r="S460" i="4"/>
  <c r="W459" i="4"/>
  <c r="T459" i="4"/>
  <c r="X151" i="4"/>
  <c r="W151" i="4"/>
  <c r="V151" i="4"/>
  <c r="U151" i="4"/>
  <c r="T151" i="4"/>
  <c r="S151" i="4"/>
  <c r="X150" i="4"/>
  <c r="W150" i="4"/>
  <c r="V150" i="4"/>
  <c r="U150" i="4"/>
  <c r="T150" i="4"/>
  <c r="S150" i="4"/>
  <c r="X149" i="4"/>
  <c r="W149" i="4"/>
  <c r="V149" i="4"/>
  <c r="U149" i="4"/>
  <c r="T149" i="4"/>
  <c r="S149" i="4"/>
  <c r="X148" i="4"/>
  <c r="W148" i="4"/>
  <c r="V148" i="4"/>
  <c r="U148" i="4"/>
  <c r="T148" i="4"/>
  <c r="S148" i="4"/>
  <c r="X147" i="4"/>
  <c r="W147" i="4"/>
  <c r="V147" i="4"/>
  <c r="U147" i="4"/>
  <c r="T147" i="4"/>
  <c r="S147" i="4"/>
  <c r="X146" i="4"/>
  <c r="X145" i="4" s="1"/>
  <c r="W146" i="4"/>
  <c r="W145" i="4" s="1"/>
  <c r="V146" i="4"/>
  <c r="V145" i="4" s="1"/>
  <c r="U146" i="4"/>
  <c r="U145" i="4" s="1"/>
  <c r="T146" i="4"/>
  <c r="S146" i="4"/>
  <c r="T145" i="4"/>
  <c r="X144" i="4"/>
  <c r="W144" i="4"/>
  <c r="V144" i="4"/>
  <c r="U144" i="4"/>
  <c r="T144" i="4"/>
  <c r="S144" i="4"/>
  <c r="X143" i="4"/>
  <c r="W143" i="4"/>
  <c r="V143" i="4"/>
  <c r="U143" i="4"/>
  <c r="T143" i="4"/>
  <c r="S143" i="4"/>
  <c r="X142" i="4"/>
  <c r="W142" i="4"/>
  <c r="V142" i="4"/>
  <c r="U142" i="4"/>
  <c r="T142" i="4"/>
  <c r="S142" i="4"/>
  <c r="X141" i="4"/>
  <c r="W141" i="4"/>
  <c r="V141" i="4"/>
  <c r="U141" i="4"/>
  <c r="T141" i="4"/>
  <c r="S141" i="4"/>
  <c r="X140" i="4"/>
  <c r="W140" i="4"/>
  <c r="W139" i="4" s="1"/>
  <c r="V140" i="4"/>
  <c r="V139" i="4" s="1"/>
  <c r="U140" i="4"/>
  <c r="T140" i="4"/>
  <c r="S140" i="4"/>
  <c r="S139" i="4" s="1"/>
  <c r="X139" i="4"/>
  <c r="T139" i="4"/>
  <c r="X138" i="4"/>
  <c r="W138" i="4"/>
  <c r="V138" i="4"/>
  <c r="U138" i="4"/>
  <c r="T138" i="4"/>
  <c r="S138" i="4"/>
  <c r="X137" i="4"/>
  <c r="X136" i="4" s="1"/>
  <c r="W137" i="4"/>
  <c r="W136" i="4" s="1"/>
  <c r="V137" i="4"/>
  <c r="U137" i="4"/>
  <c r="T137" i="4"/>
  <c r="T136" i="4" s="1"/>
  <c r="S137" i="4"/>
  <c r="S136" i="4" s="1"/>
  <c r="V136" i="4"/>
  <c r="X132" i="4"/>
  <c r="W132" i="4"/>
  <c r="V132" i="4"/>
  <c r="U132" i="4"/>
  <c r="T132" i="4"/>
  <c r="S132" i="4"/>
  <c r="X131" i="4"/>
  <c r="W131" i="4"/>
  <c r="V131" i="4"/>
  <c r="U131" i="4"/>
  <c r="T131" i="4"/>
  <c r="S131" i="4"/>
  <c r="X130" i="4"/>
  <c r="W130" i="4"/>
  <c r="V130" i="4"/>
  <c r="U130" i="4"/>
  <c r="T130" i="4"/>
  <c r="S130" i="4"/>
  <c r="X129" i="4"/>
  <c r="W129" i="4"/>
  <c r="V129" i="4"/>
  <c r="U129" i="4"/>
  <c r="T129" i="4"/>
  <c r="S129" i="4"/>
  <c r="X128" i="4"/>
  <c r="W128" i="4"/>
  <c r="V128" i="4"/>
  <c r="U128" i="4"/>
  <c r="T128" i="4"/>
  <c r="S128" i="4"/>
  <c r="S126" i="4" s="1"/>
  <c r="X127" i="4"/>
  <c r="W127" i="4"/>
  <c r="V127" i="4"/>
  <c r="U127" i="4"/>
  <c r="U126" i="4" s="1"/>
  <c r="T127" i="4"/>
  <c r="S127" i="4"/>
  <c r="X126" i="4"/>
  <c r="W126" i="4"/>
  <c r="V126" i="4"/>
  <c r="T126" i="4"/>
  <c r="X125" i="4"/>
  <c r="W125" i="4"/>
  <c r="V125" i="4"/>
  <c r="U125" i="4"/>
  <c r="T125" i="4"/>
  <c r="S125" i="4"/>
  <c r="X124" i="4"/>
  <c r="W124" i="4"/>
  <c r="V124" i="4"/>
  <c r="U124" i="4"/>
  <c r="T124" i="4"/>
  <c r="S124" i="4"/>
  <c r="X123" i="4"/>
  <c r="W123" i="4"/>
  <c r="V123" i="4"/>
  <c r="U123" i="4"/>
  <c r="T123" i="4"/>
  <c r="S123" i="4"/>
  <c r="X122" i="4"/>
  <c r="W122" i="4"/>
  <c r="V122" i="4"/>
  <c r="U122" i="4"/>
  <c r="T122" i="4"/>
  <c r="S122" i="4"/>
  <c r="X121" i="4"/>
  <c r="X120" i="4" s="1"/>
  <c r="W121" i="4"/>
  <c r="V121" i="4"/>
  <c r="U121" i="4"/>
  <c r="T121" i="4"/>
  <c r="T120" i="4" s="1"/>
  <c r="S121" i="4"/>
  <c r="W120" i="4"/>
  <c r="V120" i="4"/>
  <c r="U120" i="4"/>
  <c r="S120" i="4"/>
  <c r="X119" i="4"/>
  <c r="W119" i="4"/>
  <c r="U119" i="4"/>
  <c r="T119" i="4"/>
  <c r="S119" i="4"/>
  <c r="X118" i="4"/>
  <c r="X117" i="4" s="1"/>
  <c r="W118" i="4"/>
  <c r="V118" i="4"/>
  <c r="U118" i="4"/>
  <c r="T118" i="4"/>
  <c r="S118" i="4"/>
  <c r="S117" i="4" s="1"/>
  <c r="W117" i="4"/>
  <c r="U117" i="4"/>
  <c r="T117" i="4"/>
  <c r="X113" i="4"/>
  <c r="W113" i="4"/>
  <c r="V113" i="4"/>
  <c r="U113" i="4"/>
  <c r="T113" i="4"/>
  <c r="S113" i="4"/>
  <c r="X112" i="4"/>
  <c r="W112" i="4"/>
  <c r="V112" i="4"/>
  <c r="U112" i="4"/>
  <c r="T112" i="4"/>
  <c r="S112" i="4"/>
  <c r="X111" i="4"/>
  <c r="W111" i="4"/>
  <c r="V111" i="4"/>
  <c r="U111" i="4"/>
  <c r="T111" i="4"/>
  <c r="S111" i="4"/>
  <c r="X110" i="4"/>
  <c r="W110" i="4"/>
  <c r="V110" i="4"/>
  <c r="U110" i="4"/>
  <c r="T110" i="4"/>
  <c r="S110" i="4"/>
  <c r="X109" i="4"/>
  <c r="W109" i="4"/>
  <c r="V109" i="4"/>
  <c r="U109" i="4"/>
  <c r="T109" i="4"/>
  <c r="S109" i="4"/>
  <c r="X108" i="4"/>
  <c r="X107" i="4" s="1"/>
  <c r="W108" i="4"/>
  <c r="V108" i="4"/>
  <c r="U108" i="4"/>
  <c r="U107" i="4" s="1"/>
  <c r="T108" i="4"/>
  <c r="T107" i="4" s="1"/>
  <c r="S108" i="4"/>
  <c r="W107" i="4"/>
  <c r="S107" i="4"/>
  <c r="X106" i="4"/>
  <c r="W106" i="4"/>
  <c r="V106" i="4"/>
  <c r="U106" i="4"/>
  <c r="T106" i="4"/>
  <c r="S106" i="4"/>
  <c r="X105" i="4"/>
  <c r="W105" i="4"/>
  <c r="V105" i="4"/>
  <c r="U105" i="4"/>
  <c r="T105" i="4"/>
  <c r="S105" i="4"/>
  <c r="X104" i="4"/>
  <c r="W104" i="4"/>
  <c r="V104" i="4"/>
  <c r="U104" i="4"/>
  <c r="T104" i="4"/>
  <c r="S104" i="4"/>
  <c r="X103" i="4"/>
  <c r="W103" i="4"/>
  <c r="V103" i="4"/>
  <c r="U103" i="4"/>
  <c r="T103" i="4"/>
  <c r="S103" i="4"/>
  <c r="X102" i="4"/>
  <c r="W102" i="4"/>
  <c r="V102" i="4"/>
  <c r="V101" i="4" s="1"/>
  <c r="U102" i="4"/>
  <c r="U101" i="4" s="1"/>
  <c r="T102" i="4"/>
  <c r="S102" i="4"/>
  <c r="X101" i="4"/>
  <c r="W101" i="4"/>
  <c r="S101" i="4"/>
  <c r="X100" i="4"/>
  <c r="W100" i="4"/>
  <c r="V100" i="4"/>
  <c r="U100" i="4"/>
  <c r="T100" i="4"/>
  <c r="S100" i="4"/>
  <c r="X99" i="4"/>
  <c r="W99" i="4"/>
  <c r="W98" i="4" s="1"/>
  <c r="V99" i="4"/>
  <c r="V98" i="4" s="1"/>
  <c r="U99" i="4"/>
  <c r="U98" i="4" s="1"/>
  <c r="T99" i="4"/>
  <c r="S99" i="4"/>
  <c r="S98" i="4" s="1"/>
  <c r="X94" i="4"/>
  <c r="W94" i="4"/>
  <c r="V94" i="4"/>
  <c r="U94" i="4"/>
  <c r="T94" i="4"/>
  <c r="S94" i="4"/>
  <c r="X93" i="4"/>
  <c r="W93" i="4"/>
  <c r="V93" i="4"/>
  <c r="U93" i="4"/>
  <c r="T93" i="4"/>
  <c r="S93" i="4"/>
  <c r="X92" i="4"/>
  <c r="W92" i="4"/>
  <c r="V92" i="4"/>
  <c r="U92" i="4"/>
  <c r="T92" i="4"/>
  <c r="S92" i="4"/>
  <c r="X91" i="4"/>
  <c r="W91" i="4"/>
  <c r="V91" i="4"/>
  <c r="U91" i="4"/>
  <c r="T91" i="4"/>
  <c r="S91" i="4"/>
  <c r="X90" i="4"/>
  <c r="W90" i="4"/>
  <c r="V90" i="4"/>
  <c r="U90" i="4"/>
  <c r="T90" i="4"/>
  <c r="S90" i="4"/>
  <c r="X89" i="4"/>
  <c r="X88" i="4" s="1"/>
  <c r="W89" i="4"/>
  <c r="W88" i="4" s="1"/>
  <c r="V89" i="4"/>
  <c r="U89" i="4"/>
  <c r="U88" i="4" s="1"/>
  <c r="T89" i="4"/>
  <c r="T88" i="4" s="1"/>
  <c r="S89" i="4"/>
  <c r="S88" i="4" s="1"/>
  <c r="X87" i="4"/>
  <c r="W87" i="4"/>
  <c r="V87" i="4"/>
  <c r="U87" i="4"/>
  <c r="T87" i="4"/>
  <c r="S87" i="4"/>
  <c r="X86" i="4"/>
  <c r="W86" i="4"/>
  <c r="V86" i="4"/>
  <c r="U86" i="4"/>
  <c r="T86" i="4"/>
  <c r="S86" i="4"/>
  <c r="X85" i="4"/>
  <c r="W85" i="4"/>
  <c r="V85" i="4"/>
  <c r="U85" i="4"/>
  <c r="T85" i="4"/>
  <c r="S85" i="4"/>
  <c r="X84" i="4"/>
  <c r="W84" i="4"/>
  <c r="V84" i="4"/>
  <c r="U84" i="4"/>
  <c r="T84" i="4"/>
  <c r="S84" i="4"/>
  <c r="X83" i="4"/>
  <c r="X82" i="4" s="1"/>
  <c r="W83" i="4"/>
  <c r="W82" i="4" s="1"/>
  <c r="V83" i="4"/>
  <c r="U83" i="4"/>
  <c r="S83" i="4"/>
  <c r="S82" i="4" s="1"/>
  <c r="U82" i="4"/>
  <c r="X81" i="4"/>
  <c r="X79" i="4" s="1"/>
  <c r="W81" i="4"/>
  <c r="V81" i="4"/>
  <c r="U81" i="4"/>
  <c r="T81" i="4"/>
  <c r="T79" i="4" s="1"/>
  <c r="S81" i="4"/>
  <c r="X80" i="4"/>
  <c r="W80" i="4"/>
  <c r="V80" i="4"/>
  <c r="V79" i="4" s="1"/>
  <c r="U80" i="4"/>
  <c r="U79" i="4" s="1"/>
  <c r="T80" i="4"/>
  <c r="S80" i="4"/>
  <c r="W79" i="4"/>
  <c r="S79" i="4"/>
  <c r="X75" i="4"/>
  <c r="W75" i="4"/>
  <c r="V75" i="4"/>
  <c r="U75" i="4"/>
  <c r="T75" i="4"/>
  <c r="S75" i="4"/>
  <c r="X74" i="4"/>
  <c r="W74" i="4"/>
  <c r="V74" i="4"/>
  <c r="U74" i="4"/>
  <c r="T74" i="4"/>
  <c r="S74" i="4"/>
  <c r="X73" i="4"/>
  <c r="W73" i="4"/>
  <c r="V73" i="4"/>
  <c r="U73" i="4"/>
  <c r="T73" i="4"/>
  <c r="S73" i="4"/>
  <c r="X72" i="4"/>
  <c r="W72" i="4"/>
  <c r="V72" i="4"/>
  <c r="U72" i="4"/>
  <c r="T72" i="4"/>
  <c r="S72" i="4"/>
  <c r="X71" i="4"/>
  <c r="W71" i="4"/>
  <c r="V71" i="4"/>
  <c r="U71" i="4"/>
  <c r="T71" i="4"/>
  <c r="S71" i="4"/>
  <c r="X70" i="4"/>
  <c r="W70" i="4"/>
  <c r="V70" i="4"/>
  <c r="V69" i="4" s="1"/>
  <c r="U70" i="4"/>
  <c r="U69" i="4" s="1"/>
  <c r="T70" i="4"/>
  <c r="S70" i="4"/>
  <c r="S69" i="4" s="1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W63" i="4" s="1"/>
  <c r="V64" i="4"/>
  <c r="V63" i="4" s="1"/>
  <c r="U64" i="4"/>
  <c r="U63" i="4" s="1"/>
  <c r="T64" i="4"/>
  <c r="S64" i="4"/>
  <c r="S63" i="4" s="1"/>
  <c r="X62" i="4"/>
  <c r="W62" i="4"/>
  <c r="V62" i="4"/>
  <c r="U62" i="4"/>
  <c r="T62" i="4"/>
  <c r="S62" i="4"/>
  <c r="X61" i="4"/>
  <c r="X60" i="4" s="1"/>
  <c r="W61" i="4"/>
  <c r="V61" i="4"/>
  <c r="U61" i="4"/>
  <c r="U60" i="4" s="1"/>
  <c r="T61" i="4"/>
  <c r="S61" i="4"/>
  <c r="W60" i="4"/>
  <c r="T60" i="4"/>
  <c r="S60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X50" i="4" s="1"/>
  <c r="W51" i="4"/>
  <c r="W50" i="4" s="1"/>
  <c r="V51" i="4"/>
  <c r="U51" i="4"/>
  <c r="U50" i="4" s="1"/>
  <c r="T51" i="4"/>
  <c r="T50" i="4" s="1"/>
  <c r="S51" i="4"/>
  <c r="S50" i="4" s="1"/>
  <c r="X49" i="4"/>
  <c r="W49" i="4"/>
  <c r="V49" i="4"/>
  <c r="U49" i="4"/>
  <c r="T49" i="4"/>
  <c r="S49" i="4"/>
  <c r="X48" i="4"/>
  <c r="W48" i="4"/>
  <c r="V48" i="4"/>
  <c r="U48" i="4"/>
  <c r="T48" i="4"/>
  <c r="S48" i="4"/>
  <c r="X47" i="4"/>
  <c r="W47" i="4"/>
  <c r="V47" i="4"/>
  <c r="U47" i="4"/>
  <c r="T47" i="4"/>
  <c r="S47" i="4"/>
  <c r="X46" i="4"/>
  <c r="W46" i="4"/>
  <c r="V46" i="4"/>
  <c r="U46" i="4"/>
  <c r="T46" i="4"/>
  <c r="T44" i="4" s="1"/>
  <c r="S46" i="4"/>
  <c r="X45" i="4"/>
  <c r="W45" i="4"/>
  <c r="V45" i="4"/>
  <c r="V44" i="4" s="1"/>
  <c r="U45" i="4"/>
  <c r="U44" i="4" s="1"/>
  <c r="T45" i="4"/>
  <c r="S45" i="4"/>
  <c r="X44" i="4"/>
  <c r="W44" i="4"/>
  <c r="S44" i="4"/>
  <c r="X43" i="4"/>
  <c r="W43" i="4"/>
  <c r="V43" i="4"/>
  <c r="U43" i="4"/>
  <c r="T43" i="4"/>
  <c r="S43" i="4"/>
  <c r="X42" i="4"/>
  <c r="W42" i="4"/>
  <c r="W41" i="4" s="1"/>
  <c r="V42" i="4"/>
  <c r="V41" i="4" s="1"/>
  <c r="U42" i="4"/>
  <c r="U41" i="4" s="1"/>
  <c r="T42" i="4"/>
  <c r="S42" i="4"/>
  <c r="X37" i="4"/>
  <c r="W37" i="4"/>
  <c r="V37" i="4"/>
  <c r="U37" i="4"/>
  <c r="T37" i="4"/>
  <c r="S37" i="4"/>
  <c r="X36" i="4"/>
  <c r="W36" i="4"/>
  <c r="V36" i="4"/>
  <c r="U36" i="4"/>
  <c r="T36" i="4"/>
  <c r="S36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X31" i="4" s="1"/>
  <c r="W32" i="4"/>
  <c r="V32" i="4"/>
  <c r="U32" i="4"/>
  <c r="U31" i="4" s="1"/>
  <c r="T32" i="4"/>
  <c r="T31" i="4" s="1"/>
  <c r="S32" i="4"/>
  <c r="W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V25" i="4" s="1"/>
  <c r="U26" i="4"/>
  <c r="U25" i="4" s="1"/>
  <c r="T26" i="4"/>
  <c r="S26" i="4"/>
  <c r="W25" i="4"/>
  <c r="S25" i="4"/>
  <c r="X24" i="4"/>
  <c r="W24" i="4"/>
  <c r="V24" i="4"/>
  <c r="U24" i="4"/>
  <c r="T24" i="4"/>
  <c r="S24" i="4"/>
  <c r="X23" i="4"/>
  <c r="W23" i="4"/>
  <c r="V23" i="4"/>
  <c r="V22" i="4" s="1"/>
  <c r="U23" i="4"/>
  <c r="U22" i="4" s="1"/>
  <c r="T23" i="4"/>
  <c r="T22" i="4" s="1"/>
  <c r="S23" i="4"/>
  <c r="X22" i="4"/>
  <c r="W22" i="4"/>
  <c r="S22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U12" i="4" s="1"/>
  <c r="T14" i="4"/>
  <c r="S14" i="4"/>
  <c r="X13" i="4"/>
  <c r="W13" i="4"/>
  <c r="W12" i="4" s="1"/>
  <c r="V13" i="4"/>
  <c r="V12" i="4" s="1"/>
  <c r="U13" i="4"/>
  <c r="T13" i="4"/>
  <c r="T12" i="4" s="1"/>
  <c r="S13" i="4"/>
  <c r="S12" i="4" s="1"/>
  <c r="X12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X6" i="4" s="1"/>
  <c r="W7" i="4"/>
  <c r="W6" i="4" s="1"/>
  <c r="V7" i="4"/>
  <c r="U7" i="4"/>
  <c r="U6" i="4" s="1"/>
  <c r="T7" i="4"/>
  <c r="T6" i="4" s="1"/>
  <c r="S7" i="4"/>
  <c r="S6" i="4" s="1"/>
  <c r="X5" i="4"/>
  <c r="W5" i="4"/>
  <c r="V5" i="4"/>
  <c r="U5" i="4"/>
  <c r="T5" i="4"/>
  <c r="S5" i="4"/>
  <c r="X4" i="4"/>
  <c r="X3" i="4" s="1"/>
  <c r="W4" i="4"/>
  <c r="W3" i="4" s="1"/>
  <c r="V4" i="4"/>
  <c r="U4" i="4"/>
  <c r="T4" i="4"/>
  <c r="T3" i="4" s="1"/>
  <c r="S4" i="4"/>
  <c r="V3" i="4"/>
  <c r="X455" i="4"/>
  <c r="W455" i="4"/>
  <c r="V455" i="4"/>
  <c r="U455" i="4"/>
  <c r="T455" i="4"/>
  <c r="S455" i="4"/>
  <c r="X454" i="4"/>
  <c r="W454" i="4"/>
  <c r="V454" i="4"/>
  <c r="U454" i="4"/>
  <c r="T454" i="4"/>
  <c r="S454" i="4"/>
  <c r="X453" i="4"/>
  <c r="W453" i="4"/>
  <c r="V453" i="4"/>
  <c r="U453" i="4"/>
  <c r="T453" i="4"/>
  <c r="S453" i="4"/>
  <c r="X452" i="4"/>
  <c r="W452" i="4"/>
  <c r="V452" i="4"/>
  <c r="U452" i="4"/>
  <c r="T452" i="4"/>
  <c r="S452" i="4"/>
  <c r="X451" i="4"/>
  <c r="W451" i="4"/>
  <c r="V451" i="4"/>
  <c r="U451" i="4"/>
  <c r="T451" i="4"/>
  <c r="S451" i="4"/>
  <c r="S449" i="4" s="1"/>
  <c r="X450" i="4"/>
  <c r="W450" i="4"/>
  <c r="V450" i="4"/>
  <c r="V449" i="4" s="1"/>
  <c r="U450" i="4"/>
  <c r="U449" i="4" s="1"/>
  <c r="T450" i="4"/>
  <c r="T449" i="4" s="1"/>
  <c r="S450" i="4"/>
  <c r="X449" i="4"/>
  <c r="W449" i="4"/>
  <c r="X448" i="4"/>
  <c r="W448" i="4"/>
  <c r="V448" i="4"/>
  <c r="U448" i="4"/>
  <c r="T448" i="4"/>
  <c r="S448" i="4"/>
  <c r="X447" i="4"/>
  <c r="W447" i="4"/>
  <c r="V447" i="4"/>
  <c r="U447" i="4"/>
  <c r="T447" i="4"/>
  <c r="S447" i="4"/>
  <c r="X446" i="4"/>
  <c r="W446" i="4"/>
  <c r="V446" i="4"/>
  <c r="U446" i="4"/>
  <c r="T446" i="4"/>
  <c r="S446" i="4"/>
  <c r="X445" i="4"/>
  <c r="W445" i="4"/>
  <c r="V445" i="4"/>
  <c r="U445" i="4"/>
  <c r="T445" i="4"/>
  <c r="S445" i="4"/>
  <c r="X444" i="4"/>
  <c r="W444" i="4"/>
  <c r="W443" i="4" s="1"/>
  <c r="V444" i="4"/>
  <c r="V443" i="4" s="1"/>
  <c r="U444" i="4"/>
  <c r="T444" i="4"/>
  <c r="T443" i="4" s="1"/>
  <c r="S444" i="4"/>
  <c r="S443" i="4" s="1"/>
  <c r="X443" i="4"/>
  <c r="X442" i="4"/>
  <c r="W442" i="4"/>
  <c r="V442" i="4"/>
  <c r="U442" i="4"/>
  <c r="T442" i="4"/>
  <c r="S442" i="4"/>
  <c r="X441" i="4"/>
  <c r="X440" i="4" s="1"/>
  <c r="W441" i="4"/>
  <c r="W440" i="4" s="1"/>
  <c r="V441" i="4"/>
  <c r="U441" i="4"/>
  <c r="T441" i="4"/>
  <c r="T440" i="4" s="1"/>
  <c r="S441" i="4"/>
  <c r="S440" i="4" s="1"/>
  <c r="V440" i="4"/>
  <c r="X436" i="4"/>
  <c r="W436" i="4"/>
  <c r="V436" i="4"/>
  <c r="U436" i="4"/>
  <c r="T436" i="4"/>
  <c r="S436" i="4"/>
  <c r="X435" i="4"/>
  <c r="W435" i="4"/>
  <c r="V435" i="4"/>
  <c r="U435" i="4"/>
  <c r="T435" i="4"/>
  <c r="S435" i="4"/>
  <c r="X434" i="4"/>
  <c r="W434" i="4"/>
  <c r="V434" i="4"/>
  <c r="U434" i="4"/>
  <c r="T434" i="4"/>
  <c r="S434" i="4"/>
  <c r="X433" i="4"/>
  <c r="W433" i="4"/>
  <c r="V433" i="4"/>
  <c r="U433" i="4"/>
  <c r="T433" i="4"/>
  <c r="S433" i="4"/>
  <c r="X432" i="4"/>
  <c r="W432" i="4"/>
  <c r="V432" i="4"/>
  <c r="U432" i="4"/>
  <c r="T432" i="4"/>
  <c r="S432" i="4"/>
  <c r="X431" i="4"/>
  <c r="X430" i="4" s="1"/>
  <c r="W431" i="4"/>
  <c r="V431" i="4"/>
  <c r="V430" i="4" s="1"/>
  <c r="U431" i="4"/>
  <c r="U430" i="4" s="1"/>
  <c r="T431" i="4"/>
  <c r="T430" i="4" s="1"/>
  <c r="S431" i="4"/>
  <c r="X429" i="4"/>
  <c r="W429" i="4"/>
  <c r="V429" i="4"/>
  <c r="U429" i="4"/>
  <c r="T429" i="4"/>
  <c r="S429" i="4"/>
  <c r="X428" i="4"/>
  <c r="W428" i="4"/>
  <c r="V428" i="4"/>
  <c r="U428" i="4"/>
  <c r="T428" i="4"/>
  <c r="S428" i="4"/>
  <c r="X427" i="4"/>
  <c r="W427" i="4"/>
  <c r="V427" i="4"/>
  <c r="U427" i="4"/>
  <c r="T427" i="4"/>
  <c r="S427" i="4"/>
  <c r="X426" i="4"/>
  <c r="W426" i="4"/>
  <c r="V426" i="4"/>
  <c r="U426" i="4"/>
  <c r="T426" i="4"/>
  <c r="S426" i="4"/>
  <c r="X425" i="4"/>
  <c r="X424" i="4" s="1"/>
  <c r="W425" i="4"/>
  <c r="V425" i="4"/>
  <c r="U425" i="4"/>
  <c r="U424" i="4" s="1"/>
  <c r="T425" i="4"/>
  <c r="T424" i="4" s="1"/>
  <c r="S425" i="4"/>
  <c r="V424" i="4"/>
  <c r="X423" i="4"/>
  <c r="W423" i="4"/>
  <c r="V423" i="4"/>
  <c r="U423" i="4"/>
  <c r="T423" i="4"/>
  <c r="S423" i="4"/>
  <c r="X422" i="4"/>
  <c r="W422" i="4"/>
  <c r="W421" i="4" s="1"/>
  <c r="V422" i="4"/>
  <c r="V421" i="4" s="1"/>
  <c r="U422" i="4"/>
  <c r="T422" i="4"/>
  <c r="S422" i="4"/>
  <c r="S421" i="4" s="1"/>
  <c r="X421" i="4"/>
  <c r="T421" i="4"/>
  <c r="X417" i="4"/>
  <c r="W417" i="4"/>
  <c r="V417" i="4"/>
  <c r="U417" i="4"/>
  <c r="T417" i="4"/>
  <c r="S417" i="4"/>
  <c r="X416" i="4"/>
  <c r="W416" i="4"/>
  <c r="V416" i="4"/>
  <c r="U416" i="4"/>
  <c r="T416" i="4"/>
  <c r="S416" i="4"/>
  <c r="X415" i="4"/>
  <c r="W415" i="4"/>
  <c r="V415" i="4"/>
  <c r="U415" i="4"/>
  <c r="T415" i="4"/>
  <c r="S415" i="4"/>
  <c r="X414" i="4"/>
  <c r="W414" i="4"/>
  <c r="V414" i="4"/>
  <c r="U414" i="4"/>
  <c r="T414" i="4"/>
  <c r="S414" i="4"/>
  <c r="X413" i="4"/>
  <c r="W413" i="4"/>
  <c r="V413" i="4"/>
  <c r="U413" i="4"/>
  <c r="T413" i="4"/>
  <c r="S413" i="4"/>
  <c r="X412" i="4"/>
  <c r="X411" i="4" s="1"/>
  <c r="W412" i="4"/>
  <c r="W411" i="4" s="1"/>
  <c r="V412" i="4"/>
  <c r="V411" i="4" s="1"/>
  <c r="U412" i="4"/>
  <c r="T412" i="4"/>
  <c r="T411" i="4" s="1"/>
  <c r="S412" i="4"/>
  <c r="S411" i="4"/>
  <c r="X410" i="4"/>
  <c r="W410" i="4"/>
  <c r="V410" i="4"/>
  <c r="U410" i="4"/>
  <c r="T410" i="4"/>
  <c r="S410" i="4"/>
  <c r="X409" i="4"/>
  <c r="W409" i="4"/>
  <c r="V409" i="4"/>
  <c r="U409" i="4"/>
  <c r="T409" i="4"/>
  <c r="S409" i="4"/>
  <c r="X408" i="4"/>
  <c r="W408" i="4"/>
  <c r="V408" i="4"/>
  <c r="U408" i="4"/>
  <c r="T408" i="4"/>
  <c r="S408" i="4"/>
  <c r="X407" i="4"/>
  <c r="W407" i="4"/>
  <c r="V407" i="4"/>
  <c r="U407" i="4"/>
  <c r="T407" i="4"/>
  <c r="S407" i="4"/>
  <c r="X406" i="4"/>
  <c r="X405" i="4" s="1"/>
  <c r="W406" i="4"/>
  <c r="V406" i="4"/>
  <c r="V405" i="4" s="1"/>
  <c r="U406" i="4"/>
  <c r="U405" i="4" s="1"/>
  <c r="T406" i="4"/>
  <c r="S406" i="4"/>
  <c r="W405" i="4"/>
  <c r="T405" i="4"/>
  <c r="X404" i="4"/>
  <c r="W404" i="4"/>
  <c r="V404" i="4"/>
  <c r="U404" i="4"/>
  <c r="T404" i="4"/>
  <c r="S404" i="4"/>
  <c r="X403" i="4"/>
  <c r="X402" i="4" s="1"/>
  <c r="W403" i="4"/>
  <c r="V403" i="4"/>
  <c r="V402" i="4" s="1"/>
  <c r="U403" i="4"/>
  <c r="U402" i="4" s="1"/>
  <c r="T403" i="4"/>
  <c r="T402" i="4" s="1"/>
  <c r="S403" i="4"/>
  <c r="X398" i="4"/>
  <c r="W398" i="4"/>
  <c r="V398" i="4"/>
  <c r="U398" i="4"/>
  <c r="T398" i="4"/>
  <c r="S398" i="4"/>
  <c r="X397" i="4"/>
  <c r="W397" i="4"/>
  <c r="V397" i="4"/>
  <c r="U397" i="4"/>
  <c r="T397" i="4"/>
  <c r="S397" i="4"/>
  <c r="X396" i="4"/>
  <c r="W396" i="4"/>
  <c r="V396" i="4"/>
  <c r="U396" i="4"/>
  <c r="T396" i="4"/>
  <c r="S396" i="4"/>
  <c r="X395" i="4"/>
  <c r="W395" i="4"/>
  <c r="V395" i="4"/>
  <c r="U395" i="4"/>
  <c r="T395" i="4"/>
  <c r="S395" i="4"/>
  <c r="X394" i="4"/>
  <c r="W394" i="4"/>
  <c r="V394" i="4"/>
  <c r="U394" i="4"/>
  <c r="U392" i="4" s="1"/>
  <c r="T394" i="4"/>
  <c r="S394" i="4"/>
  <c r="X393" i="4"/>
  <c r="X392" i="4" s="1"/>
  <c r="W393" i="4"/>
  <c r="W392" i="4" s="1"/>
  <c r="V393" i="4"/>
  <c r="U393" i="4"/>
  <c r="T393" i="4"/>
  <c r="T392" i="4" s="1"/>
  <c r="S393" i="4"/>
  <c r="S392" i="4" s="1"/>
  <c r="V392" i="4"/>
  <c r="X391" i="4"/>
  <c r="W391" i="4"/>
  <c r="V391" i="4"/>
  <c r="U391" i="4"/>
  <c r="T391" i="4"/>
  <c r="S391" i="4"/>
  <c r="X390" i="4"/>
  <c r="W390" i="4"/>
  <c r="V390" i="4"/>
  <c r="U390" i="4"/>
  <c r="T390" i="4"/>
  <c r="S390" i="4"/>
  <c r="X389" i="4"/>
  <c r="W389" i="4"/>
  <c r="V389" i="4"/>
  <c r="U389" i="4"/>
  <c r="T389" i="4"/>
  <c r="S389" i="4"/>
  <c r="X388" i="4"/>
  <c r="W388" i="4"/>
  <c r="V388" i="4"/>
  <c r="U388" i="4"/>
  <c r="T388" i="4"/>
  <c r="S388" i="4"/>
  <c r="S386" i="4" s="1"/>
  <c r="X387" i="4"/>
  <c r="X386" i="4" s="1"/>
  <c r="W387" i="4"/>
  <c r="V387" i="4"/>
  <c r="V386" i="4" s="1"/>
  <c r="U387" i="4"/>
  <c r="U386" i="4" s="1"/>
  <c r="T387" i="4"/>
  <c r="T386" i="4" s="1"/>
  <c r="S387" i="4"/>
  <c r="X385" i="4"/>
  <c r="W385" i="4"/>
  <c r="V385" i="4"/>
  <c r="U385" i="4"/>
  <c r="T385" i="4"/>
  <c r="S385" i="4"/>
  <c r="X384" i="4"/>
  <c r="X383" i="4" s="1"/>
  <c r="W384" i="4"/>
  <c r="V384" i="4"/>
  <c r="U384" i="4"/>
  <c r="U383" i="4" s="1"/>
  <c r="T384" i="4"/>
  <c r="S384" i="4"/>
  <c r="W383" i="4"/>
  <c r="S383" i="4"/>
  <c r="X379" i="4"/>
  <c r="W379" i="4"/>
  <c r="V379" i="4"/>
  <c r="U379" i="4"/>
  <c r="T379" i="4"/>
  <c r="S379" i="4"/>
  <c r="X378" i="4"/>
  <c r="W378" i="4"/>
  <c r="V378" i="4"/>
  <c r="U378" i="4"/>
  <c r="T378" i="4"/>
  <c r="S378" i="4"/>
  <c r="X377" i="4"/>
  <c r="W377" i="4"/>
  <c r="V377" i="4"/>
  <c r="U377" i="4"/>
  <c r="T377" i="4"/>
  <c r="S377" i="4"/>
  <c r="X376" i="4"/>
  <c r="W376" i="4"/>
  <c r="V376" i="4"/>
  <c r="U376" i="4"/>
  <c r="T376" i="4"/>
  <c r="S376" i="4"/>
  <c r="X375" i="4"/>
  <c r="W375" i="4"/>
  <c r="W373" i="4" s="1"/>
  <c r="V375" i="4"/>
  <c r="U375" i="4"/>
  <c r="T375" i="4"/>
  <c r="S375" i="4"/>
  <c r="X374" i="4"/>
  <c r="X373" i="4" s="1"/>
  <c r="W374" i="4"/>
  <c r="V374" i="4"/>
  <c r="V373" i="4" s="1"/>
  <c r="U374" i="4"/>
  <c r="U373" i="4" s="1"/>
  <c r="T374" i="4"/>
  <c r="T373" i="4" s="1"/>
  <c r="S374" i="4"/>
  <c r="X372" i="4"/>
  <c r="W372" i="4"/>
  <c r="V372" i="4"/>
  <c r="U372" i="4"/>
  <c r="T372" i="4"/>
  <c r="S372" i="4"/>
  <c r="X371" i="4"/>
  <c r="W371" i="4"/>
  <c r="V371" i="4"/>
  <c r="U371" i="4"/>
  <c r="T371" i="4"/>
  <c r="S371" i="4"/>
  <c r="X370" i="4"/>
  <c r="W370" i="4"/>
  <c r="V370" i="4"/>
  <c r="U370" i="4"/>
  <c r="T370" i="4"/>
  <c r="S370" i="4"/>
  <c r="X369" i="4"/>
  <c r="W369" i="4"/>
  <c r="V369" i="4"/>
  <c r="U369" i="4"/>
  <c r="T369" i="4"/>
  <c r="S369" i="4"/>
  <c r="X368" i="4"/>
  <c r="W368" i="4"/>
  <c r="V368" i="4"/>
  <c r="U368" i="4"/>
  <c r="U367" i="4" s="1"/>
  <c r="T368" i="4"/>
  <c r="S368" i="4"/>
  <c r="S367" i="4" s="1"/>
  <c r="W367" i="4"/>
  <c r="X366" i="4"/>
  <c r="W366" i="4"/>
  <c r="V366" i="4"/>
  <c r="U366" i="4"/>
  <c r="T366" i="4"/>
  <c r="S366" i="4"/>
  <c r="X365" i="4"/>
  <c r="W365" i="4"/>
  <c r="V365" i="4"/>
  <c r="V364" i="4" s="1"/>
  <c r="U365" i="4"/>
  <c r="T365" i="4"/>
  <c r="T364" i="4" s="1"/>
  <c r="S365" i="4"/>
  <c r="X364" i="4"/>
  <c r="W364" i="4"/>
  <c r="U364" i="4"/>
  <c r="S364" i="4"/>
  <c r="X360" i="4"/>
  <c r="W360" i="4"/>
  <c r="V360" i="4"/>
  <c r="U360" i="4"/>
  <c r="T360" i="4"/>
  <c r="S360" i="4"/>
  <c r="X359" i="4"/>
  <c r="W359" i="4"/>
  <c r="V359" i="4"/>
  <c r="U359" i="4"/>
  <c r="T359" i="4"/>
  <c r="S359" i="4"/>
  <c r="X358" i="4"/>
  <c r="W358" i="4"/>
  <c r="V358" i="4"/>
  <c r="U358" i="4"/>
  <c r="T358" i="4"/>
  <c r="S358" i="4"/>
  <c r="X357" i="4"/>
  <c r="W357" i="4"/>
  <c r="V357" i="4"/>
  <c r="U357" i="4"/>
  <c r="T357" i="4"/>
  <c r="S357" i="4"/>
  <c r="X356" i="4"/>
  <c r="W356" i="4"/>
  <c r="V356" i="4"/>
  <c r="U356" i="4"/>
  <c r="T356" i="4"/>
  <c r="S356" i="4"/>
  <c r="X355" i="4"/>
  <c r="X354" i="4" s="1"/>
  <c r="W355" i="4"/>
  <c r="W354" i="4" s="1"/>
  <c r="V355" i="4"/>
  <c r="U355" i="4"/>
  <c r="T355" i="4"/>
  <c r="T354" i="4" s="1"/>
  <c r="S355" i="4"/>
  <c r="S354" i="4" s="1"/>
  <c r="V354" i="4"/>
  <c r="X353" i="4"/>
  <c r="W353" i="4"/>
  <c r="V353" i="4"/>
  <c r="U353" i="4"/>
  <c r="T353" i="4"/>
  <c r="S353" i="4"/>
  <c r="X352" i="4"/>
  <c r="W352" i="4"/>
  <c r="V352" i="4"/>
  <c r="U352" i="4"/>
  <c r="T352" i="4"/>
  <c r="S352" i="4"/>
  <c r="X351" i="4"/>
  <c r="W351" i="4"/>
  <c r="V351" i="4"/>
  <c r="U351" i="4"/>
  <c r="T351" i="4"/>
  <c r="S351" i="4"/>
  <c r="X350" i="4"/>
  <c r="W350" i="4"/>
  <c r="V350" i="4"/>
  <c r="U350" i="4"/>
  <c r="T350" i="4"/>
  <c r="S350" i="4"/>
  <c r="X349" i="4"/>
  <c r="X348" i="4" s="1"/>
  <c r="W349" i="4"/>
  <c r="W348" i="4" s="1"/>
  <c r="V349" i="4"/>
  <c r="U349" i="4"/>
  <c r="T349" i="4"/>
  <c r="T348" i="4" s="1"/>
  <c r="S349" i="4"/>
  <c r="S348" i="4" s="1"/>
  <c r="V348" i="4"/>
  <c r="X347" i="4"/>
  <c r="W347" i="4"/>
  <c r="V347" i="4"/>
  <c r="U347" i="4"/>
  <c r="T347" i="4"/>
  <c r="S347" i="4"/>
  <c r="S345" i="4" s="1"/>
  <c r="X346" i="4"/>
  <c r="W346" i="4"/>
  <c r="V346" i="4"/>
  <c r="V345" i="4" s="1"/>
  <c r="U346" i="4"/>
  <c r="U345" i="4" s="1"/>
  <c r="T346" i="4"/>
  <c r="T345" i="4" s="1"/>
  <c r="S346" i="4"/>
  <c r="X345" i="4"/>
  <c r="W345" i="4"/>
  <c r="X303" i="4"/>
  <c r="W303" i="4"/>
  <c r="V303" i="4"/>
  <c r="U303" i="4"/>
  <c r="T303" i="4"/>
  <c r="S303" i="4"/>
  <c r="X302" i="4"/>
  <c r="W302" i="4"/>
  <c r="V302" i="4"/>
  <c r="U302" i="4"/>
  <c r="T302" i="4"/>
  <c r="S302" i="4"/>
  <c r="X301" i="4"/>
  <c r="W301" i="4"/>
  <c r="V301" i="4"/>
  <c r="U301" i="4"/>
  <c r="T301" i="4"/>
  <c r="S301" i="4"/>
  <c r="X300" i="4"/>
  <c r="W300" i="4"/>
  <c r="V300" i="4"/>
  <c r="U300" i="4"/>
  <c r="T300" i="4"/>
  <c r="S300" i="4"/>
  <c r="X299" i="4"/>
  <c r="W299" i="4"/>
  <c r="V299" i="4"/>
  <c r="U299" i="4"/>
  <c r="T299" i="4"/>
  <c r="S299" i="4"/>
  <c r="X298" i="4"/>
  <c r="X297" i="4" s="1"/>
  <c r="W298" i="4"/>
  <c r="V298" i="4"/>
  <c r="U298" i="4"/>
  <c r="U297" i="4" s="1"/>
  <c r="T298" i="4"/>
  <c r="T297" i="4" s="1"/>
  <c r="S298" i="4"/>
  <c r="V297" i="4"/>
  <c r="X296" i="4"/>
  <c r="W296" i="4"/>
  <c r="V296" i="4"/>
  <c r="U296" i="4"/>
  <c r="T296" i="4"/>
  <c r="S296" i="4"/>
  <c r="X295" i="4"/>
  <c r="W295" i="4"/>
  <c r="V295" i="4"/>
  <c r="U295" i="4"/>
  <c r="T295" i="4"/>
  <c r="S295" i="4"/>
  <c r="X294" i="4"/>
  <c r="W294" i="4"/>
  <c r="V294" i="4"/>
  <c r="U294" i="4"/>
  <c r="T294" i="4"/>
  <c r="S294" i="4"/>
  <c r="X293" i="4"/>
  <c r="W293" i="4"/>
  <c r="V293" i="4"/>
  <c r="U293" i="4"/>
  <c r="T293" i="4"/>
  <c r="S293" i="4"/>
  <c r="X292" i="4"/>
  <c r="X291" i="4" s="1"/>
  <c r="W292" i="4"/>
  <c r="V292" i="4"/>
  <c r="U292" i="4"/>
  <c r="T292" i="4"/>
  <c r="T291" i="4" s="1"/>
  <c r="S292" i="4"/>
  <c r="V291" i="4"/>
  <c r="U291" i="4"/>
  <c r="X290" i="4"/>
  <c r="W290" i="4"/>
  <c r="V290" i="4"/>
  <c r="U290" i="4"/>
  <c r="S290" i="4"/>
  <c r="X289" i="4"/>
  <c r="W289" i="4"/>
  <c r="W288" i="4" s="1"/>
  <c r="V289" i="4"/>
  <c r="V288" i="4" s="1"/>
  <c r="U289" i="4"/>
  <c r="T289" i="4"/>
  <c r="S289" i="4"/>
  <c r="S288" i="4" s="1"/>
  <c r="X288" i="4"/>
  <c r="X284" i="4"/>
  <c r="W284" i="4"/>
  <c r="V284" i="4"/>
  <c r="U284" i="4"/>
  <c r="S284" i="4"/>
  <c r="X283" i="4"/>
  <c r="W283" i="4"/>
  <c r="V283" i="4"/>
  <c r="U283" i="4"/>
  <c r="S283" i="4"/>
  <c r="X282" i="4"/>
  <c r="W282" i="4"/>
  <c r="V282" i="4"/>
  <c r="U282" i="4"/>
  <c r="S282" i="4"/>
  <c r="X281" i="4"/>
  <c r="W281" i="4"/>
  <c r="V281" i="4"/>
  <c r="U281" i="4"/>
  <c r="S281" i="4"/>
  <c r="X280" i="4"/>
  <c r="W280" i="4"/>
  <c r="V280" i="4"/>
  <c r="U280" i="4"/>
  <c r="U278" i="4" s="1"/>
  <c r="S280" i="4"/>
  <c r="X279" i="4"/>
  <c r="X278" i="4" s="1"/>
  <c r="W279" i="4"/>
  <c r="W278" i="4" s="1"/>
  <c r="V279" i="4"/>
  <c r="U279" i="4"/>
  <c r="S279" i="4"/>
  <c r="S278" i="4" s="1"/>
  <c r="V278" i="4"/>
  <c r="X277" i="4"/>
  <c r="W277" i="4"/>
  <c r="V277" i="4"/>
  <c r="U277" i="4"/>
  <c r="S277" i="4"/>
  <c r="X276" i="4"/>
  <c r="W276" i="4"/>
  <c r="V276" i="4"/>
  <c r="U276" i="4"/>
  <c r="S276" i="4"/>
  <c r="X275" i="4"/>
  <c r="W275" i="4"/>
  <c r="V275" i="4"/>
  <c r="U275" i="4"/>
  <c r="S275" i="4"/>
  <c r="X274" i="4"/>
  <c r="W274" i="4"/>
  <c r="V274" i="4"/>
  <c r="U274" i="4"/>
  <c r="U272" i="4" s="1"/>
  <c r="S274" i="4"/>
  <c r="X273" i="4"/>
  <c r="X272" i="4" s="1"/>
  <c r="W273" i="4"/>
  <c r="W272" i="4" s="1"/>
  <c r="V273" i="4"/>
  <c r="U273" i="4"/>
  <c r="S273" i="4"/>
  <c r="S272" i="4" s="1"/>
  <c r="V272" i="4"/>
  <c r="X271" i="4"/>
  <c r="W271" i="4"/>
  <c r="V271" i="4"/>
  <c r="U271" i="4"/>
  <c r="S271" i="4"/>
  <c r="X270" i="4"/>
  <c r="X269" i="4" s="1"/>
  <c r="W270" i="4"/>
  <c r="W269" i="4" s="1"/>
  <c r="V270" i="4"/>
  <c r="V269" i="4" s="1"/>
  <c r="U270" i="4"/>
  <c r="U269" i="4" s="1"/>
  <c r="S270" i="4"/>
  <c r="X265" i="4"/>
  <c r="W265" i="4"/>
  <c r="V265" i="4"/>
  <c r="U265" i="4"/>
  <c r="S265" i="4"/>
  <c r="X264" i="4"/>
  <c r="W264" i="4"/>
  <c r="V264" i="4"/>
  <c r="U264" i="4"/>
  <c r="S264" i="4"/>
  <c r="X263" i="4"/>
  <c r="W263" i="4"/>
  <c r="V263" i="4"/>
  <c r="U263" i="4"/>
  <c r="S263" i="4"/>
  <c r="X262" i="4"/>
  <c r="W262" i="4"/>
  <c r="V262" i="4"/>
  <c r="U262" i="4"/>
  <c r="S262" i="4"/>
  <c r="X261" i="4"/>
  <c r="W261" i="4"/>
  <c r="V261" i="4"/>
  <c r="U261" i="4"/>
  <c r="S261" i="4"/>
  <c r="X260" i="4"/>
  <c r="X259" i="4" s="1"/>
  <c r="W260" i="4"/>
  <c r="V260" i="4"/>
  <c r="U260" i="4"/>
  <c r="S260" i="4"/>
  <c r="V259" i="4"/>
  <c r="U259" i="4"/>
  <c r="X258" i="4"/>
  <c r="W258" i="4"/>
  <c r="V258" i="4"/>
  <c r="U258" i="4"/>
  <c r="S258" i="4"/>
  <c r="X257" i="4"/>
  <c r="W257" i="4"/>
  <c r="V257" i="4"/>
  <c r="U257" i="4"/>
  <c r="S257" i="4"/>
  <c r="X256" i="4"/>
  <c r="W256" i="4"/>
  <c r="V256" i="4"/>
  <c r="U256" i="4"/>
  <c r="S256" i="4"/>
  <c r="X255" i="4"/>
  <c r="W255" i="4"/>
  <c r="V255" i="4"/>
  <c r="U255" i="4"/>
  <c r="S255" i="4"/>
  <c r="X254" i="4"/>
  <c r="X253" i="4" s="1"/>
  <c r="W254" i="4"/>
  <c r="V254" i="4"/>
  <c r="U254" i="4"/>
  <c r="U253" i="4" s="1"/>
  <c r="S254" i="4"/>
  <c r="V253" i="4"/>
  <c r="X252" i="4"/>
  <c r="W252" i="4"/>
  <c r="V252" i="4"/>
  <c r="U252" i="4"/>
  <c r="S252" i="4"/>
  <c r="X251" i="4"/>
  <c r="W251" i="4"/>
  <c r="W250" i="4" s="1"/>
  <c r="V251" i="4"/>
  <c r="V250" i="4" s="1"/>
  <c r="U251" i="4"/>
  <c r="S251" i="4"/>
  <c r="S250" i="4" s="1"/>
  <c r="X250" i="4"/>
  <c r="X208" i="4"/>
  <c r="W208" i="4"/>
  <c r="V208" i="4"/>
  <c r="U208" i="4"/>
  <c r="T208" i="4"/>
  <c r="S208" i="4"/>
  <c r="X207" i="4"/>
  <c r="W207" i="4"/>
  <c r="V207" i="4"/>
  <c r="U207" i="4"/>
  <c r="T207" i="4"/>
  <c r="S207" i="4"/>
  <c r="X206" i="4"/>
  <c r="W206" i="4"/>
  <c r="V206" i="4"/>
  <c r="U206" i="4"/>
  <c r="T206" i="4"/>
  <c r="S206" i="4"/>
  <c r="X205" i="4"/>
  <c r="W205" i="4"/>
  <c r="V205" i="4"/>
  <c r="U205" i="4"/>
  <c r="T205" i="4"/>
  <c r="S205" i="4"/>
  <c r="X204" i="4"/>
  <c r="W204" i="4"/>
  <c r="V204" i="4"/>
  <c r="U204" i="4"/>
  <c r="T204" i="4"/>
  <c r="S204" i="4"/>
  <c r="X203" i="4"/>
  <c r="X202" i="4" s="1"/>
  <c r="W203" i="4"/>
  <c r="W202" i="4" s="1"/>
  <c r="V203" i="4"/>
  <c r="U203" i="4"/>
  <c r="T203" i="4"/>
  <c r="T202" i="4" s="1"/>
  <c r="S203" i="4"/>
  <c r="S202" i="4" s="1"/>
  <c r="X201" i="4"/>
  <c r="W201" i="4"/>
  <c r="V201" i="4"/>
  <c r="U201" i="4"/>
  <c r="T201" i="4"/>
  <c r="S201" i="4"/>
  <c r="X200" i="4"/>
  <c r="W200" i="4"/>
  <c r="V200" i="4"/>
  <c r="U200" i="4"/>
  <c r="T200" i="4"/>
  <c r="S200" i="4"/>
  <c r="X199" i="4"/>
  <c r="W199" i="4"/>
  <c r="V199" i="4"/>
  <c r="U199" i="4"/>
  <c r="T199" i="4"/>
  <c r="S199" i="4"/>
  <c r="X198" i="4"/>
  <c r="W198" i="4"/>
  <c r="V198" i="4"/>
  <c r="U198" i="4"/>
  <c r="T198" i="4"/>
  <c r="S198" i="4"/>
  <c r="X197" i="4"/>
  <c r="W197" i="4"/>
  <c r="V197" i="4"/>
  <c r="V196" i="4" s="1"/>
  <c r="U197" i="4"/>
  <c r="T197" i="4"/>
  <c r="S197" i="4"/>
  <c r="X196" i="4"/>
  <c r="T196" i="4"/>
  <c r="X195" i="4"/>
  <c r="W195" i="4"/>
  <c r="V195" i="4"/>
  <c r="U195" i="4"/>
  <c r="T195" i="4"/>
  <c r="S195" i="4"/>
  <c r="X194" i="4"/>
  <c r="X193" i="4" s="1"/>
  <c r="W194" i="4"/>
  <c r="V194" i="4"/>
  <c r="V193" i="4" s="1"/>
  <c r="U194" i="4"/>
  <c r="U193" i="4" s="1"/>
  <c r="T194" i="4"/>
  <c r="T193" i="4" s="1"/>
  <c r="S194" i="4"/>
  <c r="X189" i="4"/>
  <c r="W189" i="4"/>
  <c r="V189" i="4"/>
  <c r="U189" i="4"/>
  <c r="T189" i="4"/>
  <c r="S189" i="4"/>
  <c r="X188" i="4"/>
  <c r="W188" i="4"/>
  <c r="V188" i="4"/>
  <c r="U188" i="4"/>
  <c r="T188" i="4"/>
  <c r="S188" i="4"/>
  <c r="X187" i="4"/>
  <c r="W187" i="4"/>
  <c r="V187" i="4"/>
  <c r="U187" i="4"/>
  <c r="T187" i="4"/>
  <c r="S187" i="4"/>
  <c r="X186" i="4"/>
  <c r="W186" i="4"/>
  <c r="V186" i="4"/>
  <c r="U186" i="4"/>
  <c r="T186" i="4"/>
  <c r="S186" i="4"/>
  <c r="X185" i="4"/>
  <c r="W185" i="4"/>
  <c r="V185" i="4"/>
  <c r="U185" i="4"/>
  <c r="T185" i="4"/>
  <c r="S185" i="4"/>
  <c r="X184" i="4"/>
  <c r="W184" i="4"/>
  <c r="V184" i="4"/>
  <c r="U184" i="4"/>
  <c r="U183" i="4" s="1"/>
  <c r="T184" i="4"/>
  <c r="S184" i="4"/>
  <c r="W183" i="4"/>
  <c r="S183" i="4"/>
  <c r="X182" i="4"/>
  <c r="W182" i="4"/>
  <c r="V182" i="4"/>
  <c r="U182" i="4"/>
  <c r="T182" i="4"/>
  <c r="S182" i="4"/>
  <c r="X181" i="4"/>
  <c r="W181" i="4"/>
  <c r="V181" i="4"/>
  <c r="U181" i="4"/>
  <c r="T181" i="4"/>
  <c r="S181" i="4"/>
  <c r="X180" i="4"/>
  <c r="W180" i="4"/>
  <c r="V180" i="4"/>
  <c r="U180" i="4"/>
  <c r="S180" i="4"/>
  <c r="X179" i="4"/>
  <c r="W179" i="4"/>
  <c r="V179" i="4"/>
  <c r="U179" i="4"/>
  <c r="T179" i="4"/>
  <c r="S179" i="4"/>
  <c r="X178" i="4"/>
  <c r="X177" i="4" s="1"/>
  <c r="V178" i="4"/>
  <c r="U178" i="4"/>
  <c r="T178" i="4"/>
  <c r="X176" i="4"/>
  <c r="W176" i="4"/>
  <c r="V176" i="4"/>
  <c r="U176" i="4"/>
  <c r="T176" i="4"/>
  <c r="S176" i="4"/>
  <c r="X175" i="4"/>
  <c r="V175" i="4"/>
  <c r="V174" i="4" s="1"/>
  <c r="U175" i="4"/>
  <c r="T175" i="4"/>
  <c r="S175" i="4"/>
  <c r="U174" i="4"/>
  <c r="S174" i="4"/>
  <c r="X170" i="4"/>
  <c r="W170" i="4"/>
  <c r="V170" i="4"/>
  <c r="U170" i="4"/>
  <c r="T170" i="4"/>
  <c r="S170" i="4"/>
  <c r="X169" i="4"/>
  <c r="W169" i="4"/>
  <c r="V169" i="4"/>
  <c r="U169" i="4"/>
  <c r="T169" i="4"/>
  <c r="S169" i="4"/>
  <c r="X168" i="4"/>
  <c r="W168" i="4"/>
  <c r="V168" i="4"/>
  <c r="U168" i="4"/>
  <c r="T168" i="4"/>
  <c r="S168" i="4"/>
  <c r="X167" i="4"/>
  <c r="W167" i="4"/>
  <c r="V167" i="4"/>
  <c r="U167" i="4"/>
  <c r="T167" i="4"/>
  <c r="S167" i="4"/>
  <c r="X166" i="4"/>
  <c r="W166" i="4"/>
  <c r="V166" i="4"/>
  <c r="U166" i="4"/>
  <c r="T166" i="4"/>
  <c r="S166" i="4"/>
  <c r="X165" i="4"/>
  <c r="W165" i="4"/>
  <c r="V165" i="4"/>
  <c r="U165" i="4"/>
  <c r="T165" i="4"/>
  <c r="S165" i="4"/>
  <c r="X163" i="4"/>
  <c r="W163" i="4"/>
  <c r="V163" i="4"/>
  <c r="U163" i="4"/>
  <c r="T163" i="4"/>
  <c r="S163" i="4"/>
  <c r="X162" i="4"/>
  <c r="W162" i="4"/>
  <c r="V162" i="4"/>
  <c r="U162" i="4"/>
  <c r="T162" i="4"/>
  <c r="S162" i="4"/>
  <c r="X161" i="4"/>
  <c r="W161" i="4"/>
  <c r="V161" i="4"/>
  <c r="U161" i="4"/>
  <c r="T161" i="4"/>
  <c r="S161" i="4"/>
  <c r="X160" i="4"/>
  <c r="W160" i="4"/>
  <c r="V160" i="4"/>
  <c r="U160" i="4"/>
  <c r="T160" i="4"/>
  <c r="S160" i="4"/>
  <c r="X159" i="4"/>
  <c r="W159" i="4"/>
  <c r="V159" i="4"/>
  <c r="U159" i="4"/>
  <c r="T159" i="4"/>
  <c r="S159" i="4"/>
  <c r="X157" i="4"/>
  <c r="W157" i="4"/>
  <c r="V157" i="4"/>
  <c r="U157" i="4"/>
  <c r="T157" i="4"/>
  <c r="S157" i="4"/>
  <c r="X156" i="4"/>
  <c r="W156" i="4"/>
  <c r="V156" i="4"/>
  <c r="U156" i="4"/>
  <c r="T156" i="4"/>
  <c r="S156" i="4"/>
  <c r="R118" i="4"/>
  <c r="V88" i="4" l="1"/>
  <c r="V538" i="4"/>
  <c r="T611" i="4"/>
  <c r="W1222" i="4"/>
  <c r="S193" i="4"/>
  <c r="S373" i="4"/>
  <c r="W386" i="4"/>
  <c r="S405" i="4"/>
  <c r="W69" i="4"/>
  <c r="V82" i="4"/>
  <c r="U506" i="4"/>
  <c r="T535" i="4"/>
  <c r="S630" i="4"/>
  <c r="W747" i="4"/>
  <c r="X753" i="4"/>
  <c r="W766" i="4"/>
  <c r="W785" i="4"/>
  <c r="W804" i="4"/>
  <c r="W823" i="4"/>
  <c r="X842" i="4"/>
  <c r="X848" i="4"/>
  <c r="T858" i="4"/>
  <c r="V858" i="4"/>
  <c r="X915" i="4"/>
  <c r="X943" i="4"/>
  <c r="T953" i="4"/>
  <c r="V956" i="4"/>
  <c r="V962" i="4"/>
  <c r="T1010" i="4"/>
  <c r="U1013" i="4"/>
  <c r="U1019" i="4"/>
  <c r="V1076" i="4"/>
  <c r="V1095" i="4"/>
  <c r="V1108" i="4"/>
  <c r="U1146" i="4"/>
  <c r="V1162" i="4"/>
  <c r="T1184" i="4"/>
  <c r="V1184" i="4"/>
  <c r="U1200" i="4"/>
  <c r="X1203" i="4"/>
  <c r="T1238" i="4"/>
  <c r="W1241" i="4"/>
  <c r="W1247" i="4"/>
  <c r="W1266" i="4"/>
  <c r="T1279" i="4"/>
  <c r="S1285" i="4"/>
  <c r="U1298" i="4"/>
  <c r="U1314" i="4"/>
  <c r="X1317" i="4"/>
  <c r="S1371" i="4"/>
  <c r="U1371" i="4"/>
  <c r="X1393" i="4"/>
  <c r="S1412" i="4"/>
  <c r="V1526" i="4"/>
  <c r="S41" i="4"/>
  <c r="T101" i="4"/>
  <c r="U136" i="4"/>
  <c r="V880" i="4"/>
  <c r="S943" i="4"/>
  <c r="S994" i="4"/>
  <c r="S1000" i="4"/>
  <c r="V1019" i="4"/>
  <c r="T1070" i="4"/>
  <c r="X1105" i="4"/>
  <c r="V1114" i="4"/>
  <c r="W1162" i="4"/>
  <c r="T1181" i="4"/>
  <c r="V1200" i="4"/>
  <c r="U1238" i="4"/>
  <c r="X1241" i="4"/>
  <c r="S1279" i="4"/>
  <c r="T1285" i="4"/>
  <c r="V1285" i="4"/>
  <c r="U1304" i="4"/>
  <c r="X1390" i="4"/>
  <c r="T1409" i="4"/>
  <c r="W1431" i="4"/>
  <c r="U1466" i="4"/>
  <c r="X1469" i="4"/>
  <c r="T1485" i="4"/>
  <c r="V1488" i="4"/>
  <c r="T1523" i="4"/>
  <c r="X1542" i="4"/>
  <c r="T383" i="4"/>
  <c r="U440" i="4"/>
  <c r="V658" i="4"/>
  <c r="W763" i="4"/>
  <c r="W782" i="4"/>
  <c r="W801" i="4"/>
  <c r="W820" i="4"/>
  <c r="X886" i="4"/>
  <c r="V896" i="4"/>
  <c r="V899" i="4"/>
  <c r="U975" i="4"/>
  <c r="U981" i="4"/>
  <c r="S1051" i="4"/>
  <c r="T1057" i="4"/>
  <c r="S1127" i="4"/>
  <c r="S1133" i="4"/>
  <c r="T1165" i="4"/>
  <c r="V1190" i="4"/>
  <c r="S1209" i="4"/>
  <c r="T1276" i="4"/>
  <c r="W1298" i="4"/>
  <c r="T1323" i="4"/>
  <c r="X1355" i="4"/>
  <c r="W1374" i="4"/>
  <c r="X1380" i="4"/>
  <c r="S1418" i="4"/>
  <c r="W1485" i="4"/>
  <c r="T1513" i="4"/>
  <c r="S1551" i="4"/>
  <c r="U468" i="4"/>
  <c r="S497" i="4"/>
  <c r="T573" i="4"/>
  <c r="V652" i="4"/>
  <c r="U715" i="4"/>
  <c r="U753" i="4"/>
  <c r="S962" i="4"/>
  <c r="U1032" i="4"/>
  <c r="U1038" i="4"/>
  <c r="V1067" i="4"/>
  <c r="T1127" i="4"/>
  <c r="T1133" i="4"/>
  <c r="W1152" i="4"/>
  <c r="S1165" i="4"/>
  <c r="S1171" i="4"/>
  <c r="W1184" i="4"/>
  <c r="W1190" i="4"/>
  <c r="S1203" i="4"/>
  <c r="T1209" i="4"/>
  <c r="V1209" i="4"/>
  <c r="X1228" i="4"/>
  <c r="T1247" i="4"/>
  <c r="S1317" i="4"/>
  <c r="S1323" i="4"/>
  <c r="V1333" i="4"/>
  <c r="T1361" i="4"/>
  <c r="V1361" i="4"/>
  <c r="X1374" i="4"/>
  <c r="S1380" i="4"/>
  <c r="S1475" i="4"/>
  <c r="S1507" i="4"/>
  <c r="U1507" i="4"/>
  <c r="S1513" i="4"/>
  <c r="W1526" i="4"/>
  <c r="X1532" i="4"/>
  <c r="W193" i="4"/>
  <c r="U354" i="4"/>
  <c r="V31" i="4"/>
  <c r="U462" i="4"/>
  <c r="T649" i="4"/>
  <c r="U677" i="4"/>
  <c r="U747" i="4"/>
  <c r="T753" i="4"/>
  <c r="S766" i="4"/>
  <c r="S785" i="4"/>
  <c r="S804" i="4"/>
  <c r="S823" i="4"/>
  <c r="U829" i="4"/>
  <c r="T842" i="4"/>
  <c r="X905" i="4"/>
  <c r="V918" i="4"/>
  <c r="S1013" i="4"/>
  <c r="S1019" i="4"/>
  <c r="V1032" i="4"/>
  <c r="V1038" i="4"/>
  <c r="T1095" i="4"/>
  <c r="T1162" i="4"/>
  <c r="X1184" i="4"/>
  <c r="T1203" i="4"/>
  <c r="V1203" i="4"/>
  <c r="S1222" i="4"/>
  <c r="S1241" i="4"/>
  <c r="S1247" i="4"/>
  <c r="S1266" i="4"/>
  <c r="U1266" i="4"/>
  <c r="V1279" i="4"/>
  <c r="W1285" i="4"/>
  <c r="T1317" i="4"/>
  <c r="V1317" i="4"/>
  <c r="U1361" i="4"/>
  <c r="T1393" i="4"/>
  <c r="V1393" i="4"/>
  <c r="U1412" i="4"/>
  <c r="U348" i="4"/>
  <c r="S459" i="4"/>
  <c r="U671" i="4"/>
  <c r="S744" i="4"/>
  <c r="U1057" i="4"/>
  <c r="V1070" i="4"/>
  <c r="V1105" i="4"/>
  <c r="V1133" i="4"/>
  <c r="T1200" i="4"/>
  <c r="T1241" i="4"/>
  <c r="V1241" i="4"/>
  <c r="U1260" i="4"/>
  <c r="W1279" i="4"/>
  <c r="X1285" i="4"/>
  <c r="V1418" i="4"/>
  <c r="U1437" i="4"/>
  <c r="T1469" i="4"/>
  <c r="V1469" i="4"/>
  <c r="T1488" i="4"/>
  <c r="S269" i="4"/>
  <c r="V367" i="4"/>
  <c r="S145" i="4"/>
  <c r="V544" i="4"/>
  <c r="V614" i="4"/>
  <c r="T1466" i="4"/>
  <c r="S1488" i="4"/>
  <c r="V202" i="4"/>
  <c r="T1336" i="4"/>
  <c r="V1342" i="4"/>
  <c r="T174" i="4"/>
  <c r="X174" i="4"/>
  <c r="V177" i="4"/>
  <c r="V183" i="4"/>
  <c r="T183" i="4"/>
  <c r="X183" i="4"/>
  <c r="U196" i="4"/>
  <c r="S196" i="4"/>
  <c r="W196" i="4"/>
  <c r="U202" i="4"/>
  <c r="U250" i="4"/>
  <c r="S253" i="4"/>
  <c r="W253" i="4"/>
  <c r="S259" i="4"/>
  <c r="W259" i="4"/>
  <c r="U288" i="4"/>
  <c r="S291" i="4"/>
  <c r="W291" i="4"/>
  <c r="S297" i="4"/>
  <c r="W297" i="4"/>
  <c r="T367" i="4"/>
  <c r="X367" i="4"/>
  <c r="V383" i="4"/>
  <c r="S402" i="4"/>
  <c r="W402" i="4"/>
  <c r="U411" i="4"/>
  <c r="U421" i="4"/>
  <c r="S424" i="4"/>
  <c r="W424" i="4"/>
  <c r="S430" i="4"/>
  <c r="W430" i="4"/>
  <c r="U443" i="4"/>
  <c r="U3" i="4"/>
  <c r="S3" i="4"/>
  <c r="S2" i="4" s="1"/>
  <c r="V6" i="4"/>
  <c r="T25" i="4"/>
  <c r="X25" i="4"/>
  <c r="T41" i="4"/>
  <c r="X41" i="4"/>
  <c r="V50" i="4"/>
  <c r="V60" i="4"/>
  <c r="T63" i="4"/>
  <c r="X63" i="4"/>
  <c r="T69" i="4"/>
  <c r="X69" i="4"/>
  <c r="T98" i="4"/>
  <c r="X98" i="4"/>
  <c r="V107" i="4"/>
  <c r="U139" i="4"/>
  <c r="U478" i="4"/>
  <c r="S481" i="4"/>
  <c r="W481" i="4"/>
  <c r="S487" i="4"/>
  <c r="W487" i="4"/>
  <c r="V516" i="4"/>
  <c r="T519" i="4"/>
  <c r="X519" i="4"/>
  <c r="T525" i="4"/>
  <c r="X525" i="4"/>
  <c r="V554" i="4"/>
  <c r="T557" i="4"/>
  <c r="X557" i="4"/>
  <c r="T563" i="4"/>
  <c r="X563" i="4"/>
  <c r="V592" i="4"/>
  <c r="T595" i="4"/>
  <c r="X595" i="4"/>
  <c r="T601" i="4"/>
  <c r="X601" i="4"/>
  <c r="V630" i="4"/>
  <c r="T633" i="4"/>
  <c r="X633" i="4"/>
  <c r="T639" i="4"/>
  <c r="X639" i="4"/>
  <c r="V668" i="4"/>
  <c r="U687" i="4"/>
  <c r="S690" i="4"/>
  <c r="W690" i="4"/>
  <c r="S696" i="4"/>
  <c r="W696" i="4"/>
  <c r="U725" i="4"/>
  <c r="S728" i="4"/>
  <c r="W728" i="4"/>
  <c r="S734" i="4"/>
  <c r="W734" i="4"/>
  <c r="T763" i="4"/>
  <c r="X763" i="4"/>
  <c r="V763" i="4"/>
  <c r="V766" i="4"/>
  <c r="S772" i="4"/>
  <c r="T782" i="4"/>
  <c r="X782" i="4"/>
  <c r="V782" i="4"/>
  <c r="V785" i="4"/>
  <c r="S791" i="4"/>
  <c r="T801" i="4"/>
  <c r="X801" i="4"/>
  <c r="V801" i="4"/>
  <c r="V804" i="4"/>
  <c r="S810" i="4"/>
  <c r="T820" i="4"/>
  <c r="X820" i="4"/>
  <c r="V820" i="4"/>
  <c r="V823" i="4"/>
  <c r="S829" i="4"/>
  <c r="T839" i="4"/>
  <c r="X839" i="4"/>
  <c r="V839" i="4"/>
  <c r="V842" i="4"/>
  <c r="U858" i="4"/>
  <c r="U915" i="4"/>
  <c r="U953" i="4"/>
  <c r="V1127" i="4"/>
  <c r="V1336" i="4"/>
  <c r="U177" i="4"/>
  <c r="U766" i="4"/>
  <c r="T772" i="4"/>
  <c r="U785" i="4"/>
  <c r="T791" i="4"/>
  <c r="U804" i="4"/>
  <c r="T810" i="4"/>
  <c r="U823" i="4"/>
  <c r="V829" i="4"/>
  <c r="T829" i="4"/>
  <c r="S839" i="4"/>
  <c r="W839" i="4"/>
  <c r="S842" i="4"/>
  <c r="W842" i="4"/>
  <c r="U842" i="4"/>
  <c r="V848" i="4"/>
  <c r="T848" i="4"/>
  <c r="U877" i="4"/>
  <c r="S1143" i="4"/>
  <c r="V1355" i="4"/>
  <c r="S848" i="4"/>
  <c r="S867" i="4"/>
  <c r="V877" i="4"/>
  <c r="S886" i="4"/>
  <c r="S905" i="4"/>
  <c r="V915" i="4"/>
  <c r="S924" i="4"/>
  <c r="T962" i="4"/>
  <c r="T981" i="4"/>
  <c r="T1000" i="4"/>
  <c r="T1019" i="4"/>
  <c r="T1038" i="4"/>
  <c r="S858" i="4"/>
  <c r="S861" i="4"/>
  <c r="W861" i="4"/>
  <c r="U861" i="4"/>
  <c r="V867" i="4"/>
  <c r="T867" i="4"/>
  <c r="S877" i="4"/>
  <c r="W877" i="4"/>
  <c r="S880" i="4"/>
  <c r="W880" i="4"/>
  <c r="V886" i="4"/>
  <c r="T886" i="4"/>
  <c r="S896" i="4"/>
  <c r="W896" i="4"/>
  <c r="S899" i="4"/>
  <c r="W899" i="4"/>
  <c r="U899" i="4"/>
  <c r="V905" i="4"/>
  <c r="T905" i="4"/>
  <c r="S915" i="4"/>
  <c r="W915" i="4"/>
  <c r="S918" i="4"/>
  <c r="W918" i="4"/>
  <c r="U918" i="4"/>
  <c r="V924" i="4"/>
  <c r="T924" i="4"/>
  <c r="S934" i="4"/>
  <c r="W934" i="4"/>
  <c r="S937" i="4"/>
  <c r="W937" i="4"/>
  <c r="U937" i="4"/>
  <c r="V943" i="4"/>
  <c r="T943" i="4"/>
  <c r="S953" i="4"/>
  <c r="W953" i="4"/>
  <c r="S956" i="4"/>
  <c r="W956" i="4"/>
  <c r="U956" i="4"/>
  <c r="S972" i="4"/>
  <c r="W972" i="4"/>
  <c r="U972" i="4"/>
  <c r="S991" i="4"/>
  <c r="W991" i="4"/>
  <c r="U991" i="4"/>
  <c r="S1010" i="4"/>
  <c r="W1010" i="4"/>
  <c r="U1010" i="4"/>
  <c r="S1029" i="4"/>
  <c r="W1029" i="4"/>
  <c r="U1029" i="4"/>
  <c r="S1048" i="4"/>
  <c r="W1048" i="4"/>
  <c r="U1048" i="4"/>
  <c r="S1114" i="4"/>
  <c r="W1114" i="4"/>
  <c r="S1146" i="4"/>
  <c r="W1146" i="4"/>
  <c r="T1171" i="4"/>
  <c r="X1171" i="4"/>
  <c r="V1219" i="4"/>
  <c r="T1222" i="4"/>
  <c r="X1222" i="4"/>
  <c r="S1228" i="4"/>
  <c r="W1228" i="4"/>
  <c r="S1260" i="4"/>
  <c r="W1260" i="4"/>
  <c r="U1295" i="4"/>
  <c r="S1304" i="4"/>
  <c r="W1304" i="4"/>
  <c r="U1352" i="4"/>
  <c r="V1390" i="4"/>
  <c r="T1399" i="4"/>
  <c r="X1399" i="4"/>
  <c r="U1418" i="4"/>
  <c r="V1428" i="4"/>
  <c r="U1431" i="4"/>
  <c r="V1447" i="4"/>
  <c r="T1450" i="4"/>
  <c r="X1450" i="4"/>
  <c r="T1456" i="4"/>
  <c r="X1456" i="4"/>
  <c r="S1494" i="4"/>
  <c r="W1494" i="4"/>
  <c r="T1504" i="4"/>
  <c r="X1504" i="4"/>
  <c r="V1542" i="4"/>
  <c r="T1545" i="4"/>
  <c r="X1545" i="4"/>
  <c r="T1551" i="4"/>
  <c r="X1551" i="4"/>
  <c r="V972" i="4"/>
  <c r="V991" i="4"/>
  <c r="V1010" i="4"/>
  <c r="V1029" i="4"/>
  <c r="V1048" i="4"/>
  <c r="S1057" i="4"/>
  <c r="W1057" i="4"/>
  <c r="U1162" i="4"/>
  <c r="P211" i="4"/>
  <c r="Q215" i="4" s="1"/>
  <c r="P230" i="4"/>
  <c r="Q240" i="4" s="1"/>
  <c r="AI328" i="4"/>
  <c r="P325" i="4"/>
  <c r="P306" i="4"/>
  <c r="Q307" i="4" s="1"/>
  <c r="V2" i="4"/>
  <c r="T2" i="4"/>
  <c r="X2" i="4"/>
  <c r="U2" i="4"/>
  <c r="W2" i="4"/>
  <c r="Q222" i="4" l="1"/>
  <c r="Q219" i="4"/>
  <c r="Q220" i="4"/>
  <c r="Q221" i="4"/>
  <c r="Q226" i="4"/>
  <c r="Q227" i="4"/>
  <c r="Q225" i="4"/>
  <c r="Q213" i="4"/>
  <c r="Q216" i="4"/>
  <c r="Q224" i="4"/>
  <c r="Q218" i="4"/>
  <c r="Q223" i="4"/>
  <c r="Q214" i="4"/>
  <c r="Q217" i="4"/>
  <c r="Q212" i="4"/>
  <c r="Q231" i="4"/>
  <c r="Q236" i="4"/>
  <c r="Q239" i="4"/>
  <c r="Q242" i="4"/>
  <c r="Q233" i="4"/>
  <c r="Q235" i="4"/>
  <c r="Q244" i="4"/>
  <c r="Q243" i="4"/>
  <c r="Q238" i="4"/>
  <c r="Q234" i="4"/>
  <c r="Q237" i="4"/>
  <c r="Q241" i="4"/>
  <c r="Q245" i="4"/>
  <c r="Q232" i="4"/>
  <c r="Q246" i="4"/>
  <c r="Q340" i="4"/>
  <c r="Z325" i="4"/>
  <c r="Q332" i="4"/>
  <c r="Q341" i="4"/>
  <c r="Q328" i="4"/>
  <c r="Q333" i="4"/>
  <c r="Q337" i="4"/>
  <c r="Q336" i="4"/>
  <c r="AA325" i="4"/>
  <c r="Q338" i="4"/>
  <c r="Q339" i="4"/>
  <c r="Q327" i="4"/>
  <c r="Q334" i="4"/>
  <c r="Q330" i="4"/>
  <c r="Q331" i="4"/>
  <c r="Q335" i="4"/>
  <c r="Q329" i="4"/>
  <c r="Q326" i="4"/>
  <c r="Z306" i="4"/>
  <c r="Q313" i="4"/>
  <c r="Q312" i="4"/>
  <c r="AA306" i="4"/>
  <c r="Q320" i="4"/>
  <c r="Q321" i="4"/>
  <c r="Q309" i="4"/>
  <c r="Q317" i="4"/>
  <c r="Q316" i="4"/>
  <c r="Q308" i="4"/>
  <c r="Q311" i="4"/>
  <c r="Q315" i="4"/>
  <c r="Q318" i="4"/>
  <c r="Q322" i="4"/>
  <c r="Q314" i="4"/>
  <c r="Q319" i="4"/>
  <c r="Q310" i="4"/>
  <c r="P1015" i="4"/>
  <c r="P925" i="4"/>
  <c r="P434" i="4"/>
  <c r="R19" i="4"/>
  <c r="R20" i="4"/>
  <c r="R21" i="4"/>
  <c r="R22" i="4"/>
  <c r="R23" i="4"/>
  <c r="R24" i="4"/>
  <c r="AB24" i="4" s="1"/>
  <c r="R25" i="4"/>
  <c r="R26" i="4"/>
  <c r="R27" i="4"/>
  <c r="P27" i="4" s="1"/>
  <c r="R28" i="4"/>
  <c r="R29" i="4"/>
  <c r="AB29" i="4" s="1"/>
  <c r="R30" i="4"/>
  <c r="R31" i="4"/>
  <c r="R32" i="4"/>
  <c r="P32" i="4" s="1"/>
  <c r="R33" i="4"/>
  <c r="R34" i="4"/>
  <c r="R35" i="4"/>
  <c r="AB35" i="4" s="1"/>
  <c r="R36" i="4"/>
  <c r="AB36" i="4" s="1"/>
  <c r="R37" i="4"/>
  <c r="AB37" i="4" s="1"/>
  <c r="R38" i="4"/>
  <c r="R39" i="4"/>
  <c r="R40" i="4"/>
  <c r="R41" i="4"/>
  <c r="R42" i="4"/>
  <c r="R43" i="4"/>
  <c r="AB43" i="4" s="1"/>
  <c r="R44" i="4"/>
  <c r="R45" i="4"/>
  <c r="AB45" i="4" s="1"/>
  <c r="R46" i="4"/>
  <c r="R47" i="4"/>
  <c r="P47" i="4" s="1"/>
  <c r="R48" i="4"/>
  <c r="R49" i="4"/>
  <c r="AB49" i="4" s="1"/>
  <c r="R50" i="4"/>
  <c r="R51" i="4"/>
  <c r="R52" i="4"/>
  <c r="P52" i="4" s="1"/>
  <c r="R53" i="4"/>
  <c r="AB53" i="4" s="1"/>
  <c r="R54" i="4"/>
  <c r="AB54" i="4" s="1"/>
  <c r="R55" i="4"/>
  <c r="AB55" i="4" s="1"/>
  <c r="R56" i="4"/>
  <c r="AB56" i="4" s="1"/>
  <c r="R57" i="4"/>
  <c r="R58" i="4"/>
  <c r="R59" i="4"/>
  <c r="R60" i="4"/>
  <c r="AB60" i="4" s="1"/>
  <c r="R61" i="4"/>
  <c r="AB61" i="4" s="1"/>
  <c r="R62" i="4"/>
  <c r="AB62" i="4" s="1"/>
  <c r="R63" i="4"/>
  <c r="R64" i="4"/>
  <c r="R65" i="4"/>
  <c r="AB65" i="4" s="1"/>
  <c r="R66" i="4"/>
  <c r="R67" i="4"/>
  <c r="AB67" i="4" s="1"/>
  <c r="R68" i="4"/>
  <c r="R69" i="4"/>
  <c r="R70" i="4"/>
  <c r="AB70" i="4" s="1"/>
  <c r="R71" i="4"/>
  <c r="AB71" i="4" s="1"/>
  <c r="R72" i="4"/>
  <c r="AB72" i="4" s="1"/>
  <c r="R73" i="4"/>
  <c r="AB73" i="4" s="1"/>
  <c r="R74" i="4"/>
  <c r="AB74" i="4" s="1"/>
  <c r="R75" i="4"/>
  <c r="AB75" i="4" s="1"/>
  <c r="R76" i="4"/>
  <c r="R77" i="4"/>
  <c r="R78" i="4"/>
  <c r="R79" i="4"/>
  <c r="R80" i="4"/>
  <c r="R81" i="4"/>
  <c r="AB81" i="4" s="1"/>
  <c r="R82" i="4"/>
  <c r="R83" i="4"/>
  <c r="R84" i="4"/>
  <c r="R85" i="4"/>
  <c r="P85" i="4" s="1"/>
  <c r="R86" i="4"/>
  <c r="R87" i="4"/>
  <c r="AB87" i="4" s="1"/>
  <c r="R88" i="4"/>
  <c r="R89" i="4"/>
  <c r="R90" i="4"/>
  <c r="R91" i="4"/>
  <c r="R92" i="4"/>
  <c r="AB92" i="4" s="1"/>
  <c r="R93" i="4"/>
  <c r="AB93" i="4" s="1"/>
  <c r="R94" i="4"/>
  <c r="AB94" i="4" s="1"/>
  <c r="R95" i="4"/>
  <c r="R96" i="4"/>
  <c r="R97" i="4"/>
  <c r="R98" i="4"/>
  <c r="R99" i="4"/>
  <c r="R100" i="4"/>
  <c r="AB100" i="4" s="1"/>
  <c r="R101" i="4"/>
  <c r="R102" i="4"/>
  <c r="R103" i="4"/>
  <c r="P103" i="4" s="1"/>
  <c r="R104" i="4"/>
  <c r="R105" i="4"/>
  <c r="AB105" i="4" s="1"/>
  <c r="R106" i="4"/>
  <c r="R107" i="4"/>
  <c r="R108" i="4"/>
  <c r="R109" i="4"/>
  <c r="R110" i="4"/>
  <c r="R111" i="4"/>
  <c r="AB111" i="4" s="1"/>
  <c r="R112" i="4"/>
  <c r="AB112" i="4" s="1"/>
  <c r="R113" i="4"/>
  <c r="AB113" i="4" s="1"/>
  <c r="R114" i="4"/>
  <c r="R115" i="4"/>
  <c r="R116" i="4"/>
  <c r="R117" i="4"/>
  <c r="R119" i="4"/>
  <c r="AB119" i="4" s="1"/>
  <c r="R120" i="4"/>
  <c r="R121" i="4"/>
  <c r="R122" i="4"/>
  <c r="P122" i="4" s="1"/>
  <c r="R123" i="4"/>
  <c r="R124" i="4"/>
  <c r="AB124" i="4" s="1"/>
  <c r="R125" i="4"/>
  <c r="P125" i="4" s="1"/>
  <c r="R126" i="4"/>
  <c r="R127" i="4"/>
  <c r="R128" i="4"/>
  <c r="R129" i="4"/>
  <c r="R130" i="4"/>
  <c r="AB130" i="4" s="1"/>
  <c r="R131" i="4"/>
  <c r="R132" i="4"/>
  <c r="AB132" i="4" s="1"/>
  <c r="R133" i="4"/>
  <c r="R134" i="4"/>
  <c r="R135" i="4"/>
  <c r="R136" i="4"/>
  <c r="AB136" i="4" s="1"/>
  <c r="R137" i="4"/>
  <c r="AB137" i="4" s="1"/>
  <c r="R138" i="4"/>
  <c r="AB138" i="4" s="1"/>
  <c r="R139" i="4"/>
  <c r="R140" i="4"/>
  <c r="R141" i="4"/>
  <c r="R142" i="4"/>
  <c r="P142" i="4" s="1"/>
  <c r="R143" i="4"/>
  <c r="AB143" i="4" s="1"/>
  <c r="R144" i="4"/>
  <c r="AB144" i="4" s="1"/>
  <c r="R145" i="4"/>
  <c r="R146" i="4"/>
  <c r="P146" i="4" s="1"/>
  <c r="R147" i="4"/>
  <c r="R148" i="4"/>
  <c r="AB148" i="4" s="1"/>
  <c r="R149" i="4"/>
  <c r="R150" i="4"/>
  <c r="AB150" i="4" s="1"/>
  <c r="R151" i="4"/>
  <c r="R152" i="4"/>
  <c r="R153" i="4"/>
  <c r="R154" i="4"/>
  <c r="R155" i="4"/>
  <c r="AB155" i="4" s="1"/>
  <c r="R156" i="4"/>
  <c r="AB156" i="4" s="1"/>
  <c r="R157" i="4"/>
  <c r="AB157" i="4" s="1"/>
  <c r="R158" i="4"/>
  <c r="R159" i="4"/>
  <c r="AB159" i="4" s="1"/>
  <c r="R160" i="4"/>
  <c r="AB160" i="4" s="1"/>
  <c r="R161" i="4"/>
  <c r="R162" i="4"/>
  <c r="AB162" i="4" s="1"/>
  <c r="R163" i="4"/>
  <c r="AB163" i="4" s="1"/>
  <c r="R164" i="4"/>
  <c r="R165" i="4"/>
  <c r="R166" i="4"/>
  <c r="AB166" i="4" s="1"/>
  <c r="R167" i="4"/>
  <c r="R168" i="4"/>
  <c r="AB168" i="4" s="1"/>
  <c r="R169" i="4"/>
  <c r="R170" i="4"/>
  <c r="AB170" i="4" s="1"/>
  <c r="R171" i="4"/>
  <c r="R172" i="4"/>
  <c r="R173" i="4"/>
  <c r="R174" i="4"/>
  <c r="R175" i="4"/>
  <c r="R176" i="4"/>
  <c r="AB176" i="4" s="1"/>
  <c r="R177" i="4"/>
  <c r="R178" i="4"/>
  <c r="R179" i="4"/>
  <c r="P179" i="4" s="1"/>
  <c r="R180" i="4"/>
  <c r="R181" i="4"/>
  <c r="AB181" i="4" s="1"/>
  <c r="R183" i="4"/>
  <c r="R184" i="4"/>
  <c r="P184" i="4" s="1"/>
  <c r="R185" i="4"/>
  <c r="R186" i="4"/>
  <c r="P186" i="4" s="1"/>
  <c r="R187" i="4"/>
  <c r="R188" i="4"/>
  <c r="AB188" i="4" s="1"/>
  <c r="R189" i="4"/>
  <c r="R190" i="4"/>
  <c r="R191" i="4"/>
  <c r="R192" i="4"/>
  <c r="R193" i="4"/>
  <c r="AB193" i="4" s="1"/>
  <c r="R194" i="4"/>
  <c r="AB194" i="4" s="1"/>
  <c r="R195" i="4"/>
  <c r="AB195" i="4" s="1"/>
  <c r="R196" i="4"/>
  <c r="R197" i="4"/>
  <c r="R198" i="4"/>
  <c r="AB198" i="4" s="1"/>
  <c r="R199" i="4"/>
  <c r="R200" i="4"/>
  <c r="AB200" i="4" s="1"/>
  <c r="R201" i="4"/>
  <c r="AB201" i="4" s="1"/>
  <c r="R202" i="4"/>
  <c r="R203" i="4"/>
  <c r="R204" i="4"/>
  <c r="P204" i="4" s="1"/>
  <c r="R205" i="4"/>
  <c r="R206" i="4"/>
  <c r="AB206" i="4" s="1"/>
  <c r="R207" i="4"/>
  <c r="R208" i="4"/>
  <c r="AB208" i="4" s="1"/>
  <c r="R209" i="4"/>
  <c r="R248" i="4"/>
  <c r="R249" i="4"/>
  <c r="R250" i="4"/>
  <c r="R251" i="4"/>
  <c r="R252" i="4"/>
  <c r="AB252" i="4" s="1"/>
  <c r="R253" i="4"/>
  <c r="R254" i="4"/>
  <c r="R255" i="4"/>
  <c r="R256" i="4"/>
  <c r="R257" i="4"/>
  <c r="AB257" i="4" s="1"/>
  <c r="R258" i="4"/>
  <c r="AB258" i="4" s="1"/>
  <c r="R259" i="4"/>
  <c r="R260" i="4"/>
  <c r="R261" i="4"/>
  <c r="R262" i="4"/>
  <c r="R263" i="4"/>
  <c r="R264" i="4"/>
  <c r="AB264" i="4" s="1"/>
  <c r="R265" i="4"/>
  <c r="R266" i="4"/>
  <c r="R267" i="4"/>
  <c r="R268" i="4"/>
  <c r="R269" i="4"/>
  <c r="AB269" i="4" s="1"/>
  <c r="R270" i="4"/>
  <c r="AB270" i="4" s="1"/>
  <c r="R271" i="4"/>
  <c r="AB271" i="4" s="1"/>
  <c r="R272" i="4"/>
  <c r="R273" i="4"/>
  <c r="R274" i="4"/>
  <c r="AB274" i="4" s="1"/>
  <c r="R275" i="4"/>
  <c r="R276" i="4"/>
  <c r="AB276" i="4" s="1"/>
  <c r="R277" i="4"/>
  <c r="AB277" i="4" s="1"/>
  <c r="R278" i="4"/>
  <c r="R279" i="4"/>
  <c r="R280" i="4"/>
  <c r="R281" i="4"/>
  <c r="R282" i="4"/>
  <c r="AB282" i="4" s="1"/>
  <c r="R283" i="4"/>
  <c r="R284" i="4"/>
  <c r="AB284" i="4" s="1"/>
  <c r="R285" i="4"/>
  <c r="R286" i="4"/>
  <c r="R287" i="4"/>
  <c r="R288" i="4"/>
  <c r="AB288" i="4" s="1"/>
  <c r="R289" i="4"/>
  <c r="AB289" i="4" s="1"/>
  <c r="R290" i="4"/>
  <c r="AB290" i="4" s="1"/>
  <c r="R291" i="4"/>
  <c r="R292" i="4"/>
  <c r="P292" i="4" s="1"/>
  <c r="R293" i="4"/>
  <c r="R294" i="4"/>
  <c r="R295" i="4"/>
  <c r="AB295" i="4" s="1"/>
  <c r="R296" i="4"/>
  <c r="AB296" i="4" s="1"/>
  <c r="R297" i="4"/>
  <c r="R298" i="4"/>
  <c r="P298" i="4" s="1"/>
  <c r="R299" i="4"/>
  <c r="R300" i="4"/>
  <c r="AB300" i="4" s="1"/>
  <c r="R301" i="4"/>
  <c r="R302" i="4"/>
  <c r="AB302" i="4" s="1"/>
  <c r="R303" i="4"/>
  <c r="R304" i="4"/>
  <c r="R305" i="4"/>
  <c r="R344" i="4"/>
  <c r="R345" i="4"/>
  <c r="R346" i="4"/>
  <c r="R347" i="4"/>
  <c r="AB347" i="4" s="1"/>
  <c r="R348" i="4"/>
  <c r="R349" i="4"/>
  <c r="R350" i="4"/>
  <c r="P350" i="4" s="1"/>
  <c r="R351" i="4"/>
  <c r="R352" i="4"/>
  <c r="R353" i="4"/>
  <c r="R354" i="4"/>
  <c r="R355" i="4"/>
  <c r="R356" i="4"/>
  <c r="P356" i="4" s="1"/>
  <c r="R357" i="4"/>
  <c r="R358" i="4"/>
  <c r="AB358" i="4" s="1"/>
  <c r="R359" i="4"/>
  <c r="R360" i="4"/>
  <c r="AB360" i="4" s="1"/>
  <c r="R361" i="4"/>
  <c r="R362" i="4"/>
  <c r="R363" i="4"/>
  <c r="R364" i="4"/>
  <c r="AB364" i="4" s="1"/>
  <c r="R365" i="4"/>
  <c r="AB365" i="4" s="1"/>
  <c r="R366" i="4"/>
  <c r="AB366" i="4" s="1"/>
  <c r="R367" i="4"/>
  <c r="R368" i="4"/>
  <c r="R369" i="4"/>
  <c r="AB369" i="4" s="1"/>
  <c r="R370" i="4"/>
  <c r="P370" i="4" s="1"/>
  <c r="R371" i="4"/>
  <c r="R372" i="4"/>
  <c r="AB372" i="4" s="1"/>
  <c r="R373" i="4"/>
  <c r="AB373" i="4" s="1"/>
  <c r="R374" i="4"/>
  <c r="AB374" i="4" s="1"/>
  <c r="R375" i="4"/>
  <c r="R376" i="4"/>
  <c r="AB376" i="4" s="1"/>
  <c r="R377" i="4"/>
  <c r="R378" i="4"/>
  <c r="AB378" i="4" s="1"/>
  <c r="R379" i="4"/>
  <c r="R380" i="4"/>
  <c r="R381" i="4"/>
  <c r="R382" i="4"/>
  <c r="R383" i="4"/>
  <c r="R384" i="4"/>
  <c r="R385" i="4"/>
  <c r="AB385" i="4" s="1"/>
  <c r="R386" i="4"/>
  <c r="R387" i="4"/>
  <c r="R388" i="4"/>
  <c r="R389" i="4"/>
  <c r="R390" i="4"/>
  <c r="AB390" i="4" s="1"/>
  <c r="R391" i="4"/>
  <c r="R392" i="4"/>
  <c r="R393" i="4"/>
  <c r="R394" i="4"/>
  <c r="P394" i="4" s="1"/>
  <c r="R395" i="4"/>
  <c r="R396" i="4"/>
  <c r="R397" i="4"/>
  <c r="R398" i="4"/>
  <c r="AB398" i="4" s="1"/>
  <c r="R399" i="4"/>
  <c r="R400" i="4"/>
  <c r="R401" i="4"/>
  <c r="R402" i="4"/>
  <c r="AB402" i="4" s="1"/>
  <c r="R403" i="4"/>
  <c r="AB403" i="4" s="1"/>
  <c r="R404" i="4"/>
  <c r="AB404" i="4" s="1"/>
  <c r="R405" i="4"/>
  <c r="R406" i="4"/>
  <c r="AB406" i="4" s="1"/>
  <c r="R407" i="4"/>
  <c r="AB407" i="4" s="1"/>
  <c r="R408" i="4"/>
  <c r="R409" i="4"/>
  <c r="AB409" i="4" s="1"/>
  <c r="R410" i="4"/>
  <c r="R411" i="4"/>
  <c r="R412" i="4"/>
  <c r="R413" i="4"/>
  <c r="R414" i="4"/>
  <c r="AB414" i="4" s="1"/>
  <c r="R415" i="4"/>
  <c r="AB415" i="4" s="1"/>
  <c r="R416" i="4"/>
  <c r="R417" i="4"/>
  <c r="AB417" i="4" s="1"/>
  <c r="R418" i="4"/>
  <c r="R419" i="4"/>
  <c r="R420" i="4"/>
  <c r="R421" i="4"/>
  <c r="R422" i="4"/>
  <c r="R423" i="4"/>
  <c r="AB423" i="4" s="1"/>
  <c r="R424" i="4"/>
  <c r="R425" i="4"/>
  <c r="P425" i="4" s="1"/>
  <c r="R426" i="4"/>
  <c r="P426" i="4" s="1"/>
  <c r="R427" i="4"/>
  <c r="R428" i="4"/>
  <c r="R429" i="4"/>
  <c r="P429" i="4" s="1"/>
  <c r="R430" i="4"/>
  <c r="R431" i="4"/>
  <c r="R432" i="4"/>
  <c r="R433" i="4"/>
  <c r="AB433" i="4" s="1"/>
  <c r="R434" i="4"/>
  <c r="AB434" i="4" s="1"/>
  <c r="R435" i="4"/>
  <c r="AB435" i="4" s="1"/>
  <c r="R436" i="4"/>
  <c r="R437" i="4"/>
  <c r="R438" i="4"/>
  <c r="R439" i="4"/>
  <c r="R440" i="4"/>
  <c r="R441" i="4"/>
  <c r="R442" i="4"/>
  <c r="AB442" i="4" s="1"/>
  <c r="R443" i="4"/>
  <c r="R444" i="4"/>
  <c r="R445" i="4"/>
  <c r="P445" i="4" s="1"/>
  <c r="R446" i="4"/>
  <c r="P446" i="4" s="1"/>
  <c r="R447" i="4"/>
  <c r="AB447" i="4" s="1"/>
  <c r="R448" i="4"/>
  <c r="R449" i="4"/>
  <c r="R450" i="4"/>
  <c r="P450" i="4" s="1"/>
  <c r="R451" i="4"/>
  <c r="R452" i="4"/>
  <c r="R453" i="4"/>
  <c r="AB453" i="4" s="1"/>
  <c r="R454" i="4"/>
  <c r="AB454" i="4" s="1"/>
  <c r="R455" i="4"/>
  <c r="AB455" i="4" s="1"/>
  <c r="R456" i="4"/>
  <c r="R457" i="4"/>
  <c r="R458" i="4"/>
  <c r="R459" i="4"/>
  <c r="R460" i="4"/>
  <c r="R461" i="4"/>
  <c r="AB461" i="4" s="1"/>
  <c r="R462" i="4"/>
  <c r="R463" i="4"/>
  <c r="R464" i="4"/>
  <c r="R465" i="4"/>
  <c r="R466" i="4"/>
  <c r="AB466" i="4" s="1"/>
  <c r="R467" i="4"/>
  <c r="R468" i="4"/>
  <c r="AB468" i="4" s="1"/>
  <c r="R469" i="4"/>
  <c r="R470" i="4"/>
  <c r="R471" i="4"/>
  <c r="R472" i="4"/>
  <c r="AB472" i="4" s="1"/>
  <c r="R473" i="4"/>
  <c r="AB473" i="4" s="1"/>
  <c r="R474" i="4"/>
  <c r="R475" i="4"/>
  <c r="R476" i="4"/>
  <c r="R477" i="4"/>
  <c r="R478" i="4"/>
  <c r="AB478" i="4" s="1"/>
  <c r="R479" i="4"/>
  <c r="R480" i="4"/>
  <c r="AB480" i="4" s="1"/>
  <c r="R481" i="4"/>
  <c r="R482" i="4"/>
  <c r="AB482" i="4" s="1"/>
  <c r="R483" i="4"/>
  <c r="R484" i="4"/>
  <c r="AB484" i="4" s="1"/>
  <c r="R485" i="4"/>
  <c r="AB485" i="4" s="1"/>
  <c r="R486" i="4"/>
  <c r="AB486" i="4" s="1"/>
  <c r="R487" i="4"/>
  <c r="R488" i="4"/>
  <c r="R489" i="4"/>
  <c r="R490" i="4"/>
  <c r="AB490" i="4" s="1"/>
  <c r="R491" i="4"/>
  <c r="AB491" i="4" s="1"/>
  <c r="R492" i="4"/>
  <c r="AB492" i="4" s="1"/>
  <c r="R493" i="4"/>
  <c r="R494" i="4"/>
  <c r="R495" i="4"/>
  <c r="R496" i="4"/>
  <c r="R497" i="4"/>
  <c r="AB497" i="4" s="1"/>
  <c r="R498" i="4"/>
  <c r="AB498" i="4" s="1"/>
  <c r="R499" i="4"/>
  <c r="AB499" i="4" s="1"/>
  <c r="R500" i="4"/>
  <c r="AB500" i="4" s="1"/>
  <c r="R501" i="4"/>
  <c r="AB501" i="4" s="1"/>
  <c r="R502" i="4"/>
  <c r="AB502" i="4" s="1"/>
  <c r="R503" i="4"/>
  <c r="R504" i="4"/>
  <c r="AB504" i="4" s="1"/>
  <c r="R505" i="4"/>
  <c r="AB505" i="4" s="1"/>
  <c r="R506" i="4"/>
  <c r="R507" i="4"/>
  <c r="AB507" i="4" s="1"/>
  <c r="R508" i="4"/>
  <c r="AB508" i="4" s="1"/>
  <c r="R509" i="4"/>
  <c r="AB509" i="4" s="1"/>
  <c r="R510" i="4"/>
  <c r="AB510" i="4" s="1"/>
  <c r="R511" i="4"/>
  <c r="AB511" i="4" s="1"/>
  <c r="R512" i="4"/>
  <c r="AB512" i="4" s="1"/>
  <c r="R513" i="4"/>
  <c r="R514" i="4"/>
  <c r="R515" i="4"/>
  <c r="R516" i="4"/>
  <c r="AB516" i="4" s="1"/>
  <c r="R517" i="4"/>
  <c r="AB517" i="4" s="1"/>
  <c r="R518" i="4"/>
  <c r="AB518" i="4" s="1"/>
  <c r="R519" i="4"/>
  <c r="AB519" i="4" s="1"/>
  <c r="R520" i="4"/>
  <c r="AB520" i="4" s="1"/>
  <c r="R521" i="4"/>
  <c r="AB521" i="4" s="1"/>
  <c r="R522" i="4"/>
  <c r="R523" i="4"/>
  <c r="AB523" i="4" s="1"/>
  <c r="R524" i="4"/>
  <c r="AB524" i="4" s="1"/>
  <c r="R525" i="4"/>
  <c r="AB525" i="4" s="1"/>
  <c r="R526" i="4"/>
  <c r="AB526" i="4" s="1"/>
  <c r="R527" i="4"/>
  <c r="AB527" i="4" s="1"/>
  <c r="R528" i="4"/>
  <c r="AB528" i="4" s="1"/>
  <c r="R529" i="4"/>
  <c r="AB529" i="4" s="1"/>
  <c r="R530" i="4"/>
  <c r="AB530" i="4" s="1"/>
  <c r="R531" i="4"/>
  <c r="AB531" i="4" s="1"/>
  <c r="R532" i="4"/>
  <c r="R533" i="4"/>
  <c r="R534" i="4"/>
  <c r="R535" i="4"/>
  <c r="R536" i="4"/>
  <c r="R537" i="4"/>
  <c r="AB537" i="4" s="1"/>
  <c r="R538" i="4"/>
  <c r="R539" i="4"/>
  <c r="R540" i="4"/>
  <c r="R541" i="4"/>
  <c r="R542" i="4"/>
  <c r="R543" i="4"/>
  <c r="R544" i="4"/>
  <c r="R545" i="4"/>
  <c r="R546" i="4"/>
  <c r="R547" i="4"/>
  <c r="R548" i="4"/>
  <c r="AB548" i="4" s="1"/>
  <c r="R549" i="4"/>
  <c r="AB549" i="4" s="1"/>
  <c r="R550" i="4"/>
  <c r="R551" i="4"/>
  <c r="R552" i="4"/>
  <c r="R553" i="4"/>
  <c r="R554" i="4"/>
  <c r="AB554" i="4" s="1"/>
  <c r="R555" i="4"/>
  <c r="AB555" i="4" s="1"/>
  <c r="R556" i="4"/>
  <c r="AB556" i="4" s="1"/>
  <c r="R557" i="4"/>
  <c r="R558" i="4"/>
  <c r="AB558" i="4" s="1"/>
  <c r="R559" i="4"/>
  <c r="R560" i="4"/>
  <c r="R561" i="4"/>
  <c r="R562" i="4"/>
  <c r="AB562" i="4" s="1"/>
  <c r="R563" i="4"/>
  <c r="R564" i="4"/>
  <c r="AB564" i="4" s="1"/>
  <c r="R565" i="4"/>
  <c r="AB565" i="4" s="1"/>
  <c r="R566" i="4"/>
  <c r="AB566" i="4" s="1"/>
  <c r="R567" i="4"/>
  <c r="AB567" i="4" s="1"/>
  <c r="R568" i="4"/>
  <c r="AB568" i="4" s="1"/>
  <c r="R569" i="4"/>
  <c r="AB569" i="4" s="1"/>
  <c r="R570" i="4"/>
  <c r="R571" i="4"/>
  <c r="R572" i="4"/>
  <c r="R573" i="4"/>
  <c r="AB573" i="4" s="1"/>
  <c r="R574" i="4"/>
  <c r="AB574" i="4" s="1"/>
  <c r="R575" i="4"/>
  <c r="AB575" i="4" s="1"/>
  <c r="R576" i="4"/>
  <c r="R577" i="4"/>
  <c r="R578" i="4"/>
  <c r="R579" i="4"/>
  <c r="R580" i="4"/>
  <c r="AB580" i="4" s="1"/>
  <c r="R581" i="4"/>
  <c r="AB581" i="4" s="1"/>
  <c r="R582" i="4"/>
  <c r="R583" i="4"/>
  <c r="R584" i="4"/>
  <c r="AB584" i="4" s="1"/>
  <c r="R585" i="4"/>
  <c r="AB585" i="4" s="1"/>
  <c r="R586" i="4"/>
  <c r="AB586" i="4" s="1"/>
  <c r="R587" i="4"/>
  <c r="AB587" i="4" s="1"/>
  <c r="R588" i="4"/>
  <c r="AB588" i="4" s="1"/>
  <c r="R589" i="4"/>
  <c r="R590" i="4"/>
  <c r="R591" i="4"/>
  <c r="R592" i="4"/>
  <c r="AB592" i="4" s="1"/>
  <c r="R593" i="4"/>
  <c r="AB593" i="4" s="1"/>
  <c r="R594" i="4"/>
  <c r="AB594" i="4" s="1"/>
  <c r="R595" i="4"/>
  <c r="R596" i="4"/>
  <c r="AB596" i="4" s="1"/>
  <c r="R597" i="4"/>
  <c r="AB597" i="4" s="1"/>
  <c r="R598" i="4"/>
  <c r="R599" i="4"/>
  <c r="R600" i="4"/>
  <c r="AB600" i="4" s="1"/>
  <c r="R601" i="4"/>
  <c r="R602" i="4"/>
  <c r="AB602" i="4" s="1"/>
  <c r="R603" i="4"/>
  <c r="R604" i="4"/>
  <c r="AB604" i="4" s="1"/>
  <c r="R605" i="4"/>
  <c r="AB605" i="4" s="1"/>
  <c r="R606" i="4"/>
  <c r="AB606" i="4" s="1"/>
  <c r="R607" i="4"/>
  <c r="AB607" i="4" s="1"/>
  <c r="R608" i="4"/>
  <c r="R609" i="4"/>
  <c r="R610" i="4"/>
  <c r="R611" i="4"/>
  <c r="AB611" i="4" s="1"/>
  <c r="R612" i="4"/>
  <c r="AB612" i="4" s="1"/>
  <c r="R613" i="4"/>
  <c r="AB613" i="4" s="1"/>
  <c r="R614" i="4"/>
  <c r="R615" i="4"/>
  <c r="AB615" i="4" s="1"/>
  <c r="R616" i="4"/>
  <c r="AB616" i="4" s="1"/>
  <c r="R617" i="4"/>
  <c r="R618" i="4"/>
  <c r="AB618" i="4" s="1"/>
  <c r="R619" i="4"/>
  <c r="AB619" i="4" s="1"/>
  <c r="R620" i="4"/>
  <c r="AB620" i="4" s="1"/>
  <c r="R621" i="4"/>
  <c r="AB621" i="4" s="1"/>
  <c r="R622" i="4"/>
  <c r="AB622" i="4" s="1"/>
  <c r="R623" i="4"/>
  <c r="AB623" i="4" s="1"/>
  <c r="R624" i="4"/>
  <c r="AB624" i="4" s="1"/>
  <c r="R625" i="4"/>
  <c r="AB625" i="4" s="1"/>
  <c r="R626" i="4"/>
  <c r="AB626" i="4" s="1"/>
  <c r="R627" i="4"/>
  <c r="R628" i="4"/>
  <c r="R629" i="4"/>
  <c r="R630" i="4"/>
  <c r="AB630" i="4" s="1"/>
  <c r="R631" i="4"/>
  <c r="AB631" i="4" s="1"/>
  <c r="R632" i="4"/>
  <c r="AB632" i="4" s="1"/>
  <c r="R633" i="4"/>
  <c r="R634" i="4"/>
  <c r="AB634" i="4" s="1"/>
  <c r="R635" i="4"/>
  <c r="R636" i="4"/>
  <c r="AB636" i="4" s="1"/>
  <c r="R637" i="4"/>
  <c r="R638" i="4"/>
  <c r="AB638" i="4" s="1"/>
  <c r="R639" i="4"/>
  <c r="R640" i="4"/>
  <c r="R641" i="4"/>
  <c r="R642" i="4"/>
  <c r="AB642" i="4" s="1"/>
  <c r="R643" i="4"/>
  <c r="AB643" i="4" s="1"/>
  <c r="R644" i="4"/>
  <c r="AB644" i="4" s="1"/>
  <c r="R645" i="4"/>
  <c r="AB645" i="4" s="1"/>
  <c r="R646" i="4"/>
  <c r="R647" i="4"/>
  <c r="R648" i="4"/>
  <c r="R649" i="4"/>
  <c r="AB649" i="4" s="1"/>
  <c r="R650" i="4"/>
  <c r="AB650" i="4" s="1"/>
  <c r="R651" i="4"/>
  <c r="AB651" i="4" s="1"/>
  <c r="R652" i="4"/>
  <c r="AB652" i="4" s="1"/>
  <c r="R653" i="4"/>
  <c r="R654" i="4"/>
  <c r="R655" i="4"/>
  <c r="R656" i="4"/>
  <c r="AB656" i="4" s="1"/>
  <c r="R657" i="4"/>
  <c r="AB657" i="4" s="1"/>
  <c r="R658" i="4"/>
  <c r="R659" i="4"/>
  <c r="R660" i="4"/>
  <c r="AB660" i="4" s="1"/>
  <c r="R661" i="4"/>
  <c r="AB661" i="4" s="1"/>
  <c r="R662" i="4"/>
  <c r="AB662" i="4" s="1"/>
  <c r="R663" i="4"/>
  <c r="AB663" i="4" s="1"/>
  <c r="R664" i="4"/>
  <c r="AB664" i="4" s="1"/>
  <c r="R665" i="4"/>
  <c r="R666" i="4"/>
  <c r="R667" i="4"/>
  <c r="R668" i="4"/>
  <c r="AB668" i="4" s="1"/>
  <c r="R669" i="4"/>
  <c r="R670" i="4"/>
  <c r="AB670" i="4" s="1"/>
  <c r="R671" i="4"/>
  <c r="R672" i="4"/>
  <c r="R673" i="4"/>
  <c r="R674" i="4"/>
  <c r="R675" i="4"/>
  <c r="AB675" i="4" s="1"/>
  <c r="R676" i="4"/>
  <c r="AB676" i="4" s="1"/>
  <c r="R677" i="4"/>
  <c r="R678" i="4"/>
  <c r="R679" i="4"/>
  <c r="R680" i="4"/>
  <c r="AB680" i="4" s="1"/>
  <c r="R681" i="4"/>
  <c r="AB681" i="4" s="1"/>
  <c r="R682" i="4"/>
  <c r="AB682" i="4" s="1"/>
  <c r="R683" i="4"/>
  <c r="AB683" i="4" s="1"/>
  <c r="R684" i="4"/>
  <c r="R685" i="4"/>
  <c r="R686" i="4"/>
  <c r="R687" i="4"/>
  <c r="R688" i="4"/>
  <c r="R689" i="4"/>
  <c r="AB689" i="4" s="1"/>
  <c r="R690" i="4"/>
  <c r="R691" i="4"/>
  <c r="R692" i="4"/>
  <c r="R693" i="4"/>
  <c r="R694" i="4"/>
  <c r="R695" i="4"/>
  <c r="R696" i="4"/>
  <c r="R697" i="4"/>
  <c r="R698" i="4"/>
  <c r="R699" i="4"/>
  <c r="R700" i="4"/>
  <c r="AB700" i="4" s="1"/>
  <c r="R701" i="4"/>
  <c r="AB701" i="4" s="1"/>
  <c r="R702" i="4"/>
  <c r="AB702" i="4" s="1"/>
  <c r="R703" i="4"/>
  <c r="R704" i="4"/>
  <c r="R705" i="4"/>
  <c r="R706" i="4"/>
  <c r="R707" i="4"/>
  <c r="R708" i="4"/>
  <c r="AB708" i="4" s="1"/>
  <c r="R709" i="4"/>
  <c r="R710" i="4"/>
  <c r="R711" i="4"/>
  <c r="R712" i="4"/>
  <c r="R713" i="4"/>
  <c r="R714" i="4"/>
  <c r="AB714" i="4" s="1"/>
  <c r="R715" i="4"/>
  <c r="R716" i="4"/>
  <c r="AB716" i="4" s="1"/>
  <c r="R717" i="4"/>
  <c r="R718" i="4"/>
  <c r="R719" i="4"/>
  <c r="AB719" i="4" s="1"/>
  <c r="R720" i="4"/>
  <c r="AB720" i="4" s="1"/>
  <c r="R721" i="4"/>
  <c r="AB721" i="4" s="1"/>
  <c r="R722" i="4"/>
  <c r="R723" i="4"/>
  <c r="R724" i="4"/>
  <c r="R725" i="4"/>
  <c r="AB725" i="4" s="1"/>
  <c r="R726" i="4"/>
  <c r="AB726" i="4" s="1"/>
  <c r="R727" i="4"/>
  <c r="AB727" i="4" s="1"/>
  <c r="R728" i="4"/>
  <c r="R729" i="4"/>
  <c r="AB729" i="4" s="1"/>
  <c r="R730" i="4"/>
  <c r="R731" i="4"/>
  <c r="R732" i="4"/>
  <c r="AB732" i="4" s="1"/>
  <c r="R733" i="4"/>
  <c r="AB733" i="4" s="1"/>
  <c r="R734" i="4"/>
  <c r="R735" i="4"/>
  <c r="AB735" i="4" s="1"/>
  <c r="R736" i="4"/>
  <c r="AB736" i="4" s="1"/>
  <c r="R737" i="4"/>
  <c r="AB737" i="4" s="1"/>
  <c r="R738" i="4"/>
  <c r="AB738" i="4" s="1"/>
  <c r="R739" i="4"/>
  <c r="AB739" i="4" s="1"/>
  <c r="R740" i="4"/>
  <c r="AB740" i="4" s="1"/>
  <c r="R741" i="4"/>
  <c r="R742" i="4"/>
  <c r="R743" i="4"/>
  <c r="R744" i="4"/>
  <c r="AB744" i="4" s="1"/>
  <c r="R745" i="4"/>
  <c r="AB745" i="4" s="1"/>
  <c r="R746" i="4"/>
  <c r="AB746" i="4" s="1"/>
  <c r="R747" i="4"/>
  <c r="R748" i="4"/>
  <c r="AB748" i="4" s="1"/>
  <c r="R749" i="4"/>
  <c r="R750" i="4"/>
  <c r="R751" i="4"/>
  <c r="AB751" i="4" s="1"/>
  <c r="R752" i="4"/>
  <c r="R753" i="4"/>
  <c r="R754" i="4"/>
  <c r="R755" i="4"/>
  <c r="R756" i="4"/>
  <c r="AB756" i="4" s="1"/>
  <c r="R757" i="4"/>
  <c r="AB757" i="4" s="1"/>
  <c r="R758" i="4"/>
  <c r="AB758" i="4" s="1"/>
  <c r="R759" i="4"/>
  <c r="AB759" i="4" s="1"/>
  <c r="R760" i="4"/>
  <c r="R761" i="4"/>
  <c r="R762" i="4"/>
  <c r="R763" i="4"/>
  <c r="AB763" i="4" s="1"/>
  <c r="R764" i="4"/>
  <c r="AB764" i="4" s="1"/>
  <c r="R765" i="4"/>
  <c r="AB765" i="4" s="1"/>
  <c r="R766" i="4"/>
  <c r="R767" i="4"/>
  <c r="AB767" i="4" s="1"/>
  <c r="R768" i="4"/>
  <c r="R769" i="4"/>
  <c r="R770" i="4"/>
  <c r="AB770" i="4" s="1"/>
  <c r="R771" i="4"/>
  <c r="AB771" i="4" s="1"/>
  <c r="R772" i="4"/>
  <c r="AB772" i="4" s="1"/>
  <c r="R773" i="4"/>
  <c r="AB773" i="4" s="1"/>
  <c r="R774" i="4"/>
  <c r="AB774" i="4" s="1"/>
  <c r="R775" i="4"/>
  <c r="AB775" i="4" s="1"/>
  <c r="R776" i="4"/>
  <c r="AB776" i="4" s="1"/>
  <c r="R777" i="4"/>
  <c r="AB777" i="4" s="1"/>
  <c r="R778" i="4"/>
  <c r="AB778" i="4" s="1"/>
  <c r="R779" i="4"/>
  <c r="R780" i="4"/>
  <c r="R781" i="4"/>
  <c r="R782" i="4"/>
  <c r="AB782" i="4" s="1"/>
  <c r="R783" i="4"/>
  <c r="AB783" i="4" s="1"/>
  <c r="R784" i="4"/>
  <c r="AB784" i="4" s="1"/>
  <c r="R785" i="4"/>
  <c r="R786" i="4"/>
  <c r="AB786" i="4" s="1"/>
  <c r="R787" i="4"/>
  <c r="AB787" i="4" s="1"/>
  <c r="R788" i="4"/>
  <c r="AB788" i="4" s="1"/>
  <c r="R789" i="4"/>
  <c r="AB789" i="4" s="1"/>
  <c r="R790" i="4"/>
  <c r="AB790" i="4" s="1"/>
  <c r="R791" i="4"/>
  <c r="AB791" i="4" s="1"/>
  <c r="R792" i="4"/>
  <c r="AB792" i="4" s="1"/>
  <c r="R793" i="4"/>
  <c r="AB793" i="4" s="1"/>
  <c r="R794" i="4"/>
  <c r="AB794" i="4" s="1"/>
  <c r="R795" i="4"/>
  <c r="AB795" i="4" s="1"/>
  <c r="R796" i="4"/>
  <c r="AB796" i="4" s="1"/>
  <c r="R797" i="4"/>
  <c r="AB797" i="4" s="1"/>
  <c r="R798" i="4"/>
  <c r="R799" i="4"/>
  <c r="R800" i="4"/>
  <c r="R801" i="4"/>
  <c r="AB801" i="4" s="1"/>
  <c r="R802" i="4"/>
  <c r="AB802" i="4" s="1"/>
  <c r="R803" i="4"/>
  <c r="AB803" i="4" s="1"/>
  <c r="R804" i="4"/>
  <c r="AB804" i="4" s="1"/>
  <c r="R805" i="4"/>
  <c r="R806" i="4"/>
  <c r="R807" i="4"/>
  <c r="R808" i="4"/>
  <c r="AB808" i="4" s="1"/>
  <c r="R809" i="4"/>
  <c r="R810" i="4"/>
  <c r="R811" i="4"/>
  <c r="R812" i="4"/>
  <c r="AB812" i="4" s="1"/>
  <c r="R813" i="4"/>
  <c r="R814" i="4"/>
  <c r="AB814" i="4" s="1"/>
  <c r="R815" i="4"/>
  <c r="AB815" i="4" s="1"/>
  <c r="R816" i="4"/>
  <c r="AB816" i="4" s="1"/>
  <c r="R817" i="4"/>
  <c r="R818" i="4"/>
  <c r="R819" i="4"/>
  <c r="R820" i="4"/>
  <c r="AB820" i="4" s="1"/>
  <c r="R821" i="4"/>
  <c r="AB821" i="4" s="1"/>
  <c r="R822" i="4"/>
  <c r="AB822" i="4" s="1"/>
  <c r="R823" i="4"/>
  <c r="R824" i="4"/>
  <c r="R825" i="4"/>
  <c r="R826" i="4"/>
  <c r="R827" i="4"/>
  <c r="AB827" i="4" s="1"/>
  <c r="R828" i="4"/>
  <c r="AB828" i="4" s="1"/>
  <c r="R829" i="4"/>
  <c r="R830" i="4"/>
  <c r="R831" i="4"/>
  <c r="R832" i="4"/>
  <c r="R833" i="4"/>
  <c r="AB833" i="4" s="1"/>
  <c r="R834" i="4"/>
  <c r="AB834" i="4" s="1"/>
  <c r="R835" i="4"/>
  <c r="AB835" i="4" s="1"/>
  <c r="R836" i="4"/>
  <c r="R837" i="4"/>
  <c r="R838" i="4"/>
  <c r="R839" i="4"/>
  <c r="AB839" i="4" s="1"/>
  <c r="R840" i="4"/>
  <c r="AB840" i="4" s="1"/>
  <c r="R841" i="4"/>
  <c r="AB841" i="4" s="1"/>
  <c r="R842" i="4"/>
  <c r="R843" i="4"/>
  <c r="AB843" i="4" s="1"/>
  <c r="R844" i="4"/>
  <c r="R845" i="4"/>
  <c r="R846" i="4"/>
  <c r="AB846" i="4" s="1"/>
  <c r="R847" i="4"/>
  <c r="AB847" i="4" s="1"/>
  <c r="R848" i="4"/>
  <c r="R849" i="4"/>
  <c r="R850" i="4"/>
  <c r="AB850" i="4" s="1"/>
  <c r="R851" i="4"/>
  <c r="AB851" i="4" s="1"/>
  <c r="R852" i="4"/>
  <c r="AB852" i="4" s="1"/>
  <c r="R853" i="4"/>
  <c r="AB853" i="4" s="1"/>
  <c r="R854" i="4"/>
  <c r="AB854" i="4" s="1"/>
  <c r="R855" i="4"/>
  <c r="R856" i="4"/>
  <c r="R857" i="4"/>
  <c r="R858" i="4"/>
  <c r="R859" i="4"/>
  <c r="R860" i="4"/>
  <c r="R861" i="4"/>
  <c r="R862" i="4"/>
  <c r="R863" i="4"/>
  <c r="P863" i="4" s="1"/>
  <c r="R864" i="4"/>
  <c r="R865" i="4"/>
  <c r="P865" i="4" s="1"/>
  <c r="R866" i="4"/>
  <c r="R867" i="4"/>
  <c r="R868" i="4"/>
  <c r="AB868" i="4" s="1"/>
  <c r="R869" i="4"/>
  <c r="P869" i="4" s="1"/>
  <c r="R870" i="4"/>
  <c r="R871" i="4"/>
  <c r="AB871" i="4" s="1"/>
  <c r="R872" i="4"/>
  <c r="AB872" i="4" s="1"/>
  <c r="R873" i="4"/>
  <c r="AB873" i="4" s="1"/>
  <c r="R874" i="4"/>
  <c r="R875" i="4"/>
  <c r="R876" i="4"/>
  <c r="R877" i="4"/>
  <c r="AB877" i="4" s="1"/>
  <c r="R878" i="4"/>
  <c r="AB878" i="4" s="1"/>
  <c r="R879" i="4"/>
  <c r="AB879" i="4" s="1"/>
  <c r="R880" i="4"/>
  <c r="R881" i="4"/>
  <c r="R882" i="4"/>
  <c r="R883" i="4"/>
  <c r="R884" i="4"/>
  <c r="R885" i="4"/>
  <c r="R886" i="4"/>
  <c r="R887" i="4"/>
  <c r="P887" i="4" s="1"/>
  <c r="R888" i="4"/>
  <c r="R889" i="4"/>
  <c r="P889" i="4" s="1"/>
  <c r="R890" i="4"/>
  <c r="R891" i="4"/>
  <c r="AB891" i="4" s="1"/>
  <c r="R892" i="4"/>
  <c r="R893" i="4"/>
  <c r="R894" i="4"/>
  <c r="R895" i="4"/>
  <c r="R896" i="4"/>
  <c r="AB896" i="4" s="1"/>
  <c r="R897" i="4"/>
  <c r="AB897" i="4" s="1"/>
  <c r="R898" i="4"/>
  <c r="R899" i="4"/>
  <c r="R900" i="4"/>
  <c r="R901" i="4"/>
  <c r="AB901" i="4" s="1"/>
  <c r="R902" i="4"/>
  <c r="R903" i="4"/>
  <c r="AB903" i="4" s="1"/>
  <c r="R904" i="4"/>
  <c r="R905" i="4"/>
  <c r="AB905" i="4" s="1"/>
  <c r="R906" i="4"/>
  <c r="AB906" i="4" s="1"/>
  <c r="R907" i="4"/>
  <c r="AB907" i="4" s="1"/>
  <c r="R908" i="4"/>
  <c r="R909" i="4"/>
  <c r="AB909" i="4" s="1"/>
  <c r="R910" i="4"/>
  <c r="AB910" i="4" s="1"/>
  <c r="R911" i="4"/>
  <c r="AB911" i="4" s="1"/>
  <c r="R912" i="4"/>
  <c r="R913" i="4"/>
  <c r="R914" i="4"/>
  <c r="R915" i="4"/>
  <c r="AB915" i="4" s="1"/>
  <c r="R916" i="4"/>
  <c r="AB916" i="4" s="1"/>
  <c r="R917" i="4"/>
  <c r="AB917" i="4" s="1"/>
  <c r="R918" i="4"/>
  <c r="R919" i="4"/>
  <c r="R920" i="4"/>
  <c r="AB920" i="4" s="1"/>
  <c r="R921" i="4"/>
  <c r="P921" i="4" s="1"/>
  <c r="R922" i="4"/>
  <c r="R923" i="4"/>
  <c r="AB923" i="4" s="1"/>
  <c r="R924" i="4"/>
  <c r="AB924" i="4" s="1"/>
  <c r="R925" i="4"/>
  <c r="AB925" i="4" s="1"/>
  <c r="R926" i="4"/>
  <c r="R927" i="4"/>
  <c r="AB927" i="4" s="1"/>
  <c r="R928" i="4"/>
  <c r="R929" i="4"/>
  <c r="AB929" i="4" s="1"/>
  <c r="R930" i="4"/>
  <c r="R931" i="4"/>
  <c r="R932" i="4"/>
  <c r="R933" i="4"/>
  <c r="R934" i="4"/>
  <c r="R935" i="4"/>
  <c r="R936" i="4"/>
  <c r="R937" i="4"/>
  <c r="R938" i="4"/>
  <c r="R939" i="4"/>
  <c r="P939" i="4" s="1"/>
  <c r="R940" i="4"/>
  <c r="R941" i="4"/>
  <c r="AB941" i="4" s="1"/>
  <c r="R942" i="4"/>
  <c r="R943" i="4"/>
  <c r="R944" i="4"/>
  <c r="R945" i="4"/>
  <c r="P945" i="4" s="1"/>
  <c r="R946" i="4"/>
  <c r="R947" i="4"/>
  <c r="AB947" i="4" s="1"/>
  <c r="R948" i="4"/>
  <c r="AB948" i="4" s="1"/>
  <c r="R949" i="4"/>
  <c r="AB949" i="4" s="1"/>
  <c r="R950" i="4"/>
  <c r="R951" i="4"/>
  <c r="R952" i="4"/>
  <c r="R953" i="4"/>
  <c r="AB953" i="4" s="1"/>
  <c r="R954" i="4"/>
  <c r="AB954" i="4" s="1"/>
  <c r="R955" i="4"/>
  <c r="AB955" i="4" s="1"/>
  <c r="R956" i="4"/>
  <c r="AB956" i="4" s="1"/>
  <c r="R957" i="4"/>
  <c r="R958" i="4"/>
  <c r="AB958" i="4" s="1"/>
  <c r="R959" i="4"/>
  <c r="R960" i="4"/>
  <c r="R961" i="4"/>
  <c r="AB961" i="4" s="1"/>
  <c r="R962" i="4"/>
  <c r="R963" i="4"/>
  <c r="P963" i="4" s="1"/>
  <c r="R964" i="4"/>
  <c r="R965" i="4"/>
  <c r="AB965" i="4" s="1"/>
  <c r="R966" i="4"/>
  <c r="R967" i="4"/>
  <c r="AB967" i="4" s="1"/>
  <c r="R968" i="4"/>
  <c r="R969" i="4"/>
  <c r="R970" i="4"/>
  <c r="R971" i="4"/>
  <c r="R972" i="4"/>
  <c r="AB972" i="4" s="1"/>
  <c r="R973" i="4"/>
  <c r="AB973" i="4" s="1"/>
  <c r="R974" i="4"/>
  <c r="R975" i="4"/>
  <c r="R976" i="4"/>
  <c r="R977" i="4"/>
  <c r="AB977" i="4" s="1"/>
  <c r="R978" i="4"/>
  <c r="R979" i="4"/>
  <c r="AB979" i="4" s="1"/>
  <c r="R980" i="4"/>
  <c r="R981" i="4"/>
  <c r="R982" i="4"/>
  <c r="R983" i="4"/>
  <c r="R984" i="4"/>
  <c r="R985" i="4"/>
  <c r="AB985" i="4" s="1"/>
  <c r="R986" i="4"/>
  <c r="AB986" i="4" s="1"/>
  <c r="R987" i="4"/>
  <c r="AB987" i="4" s="1"/>
  <c r="R988" i="4"/>
  <c r="R989" i="4"/>
  <c r="R990" i="4"/>
  <c r="R991" i="4"/>
  <c r="AB991" i="4" s="1"/>
  <c r="R992" i="4"/>
  <c r="AB992" i="4" s="1"/>
  <c r="R993" i="4"/>
  <c r="AB993" i="4" s="1"/>
  <c r="R994" i="4"/>
  <c r="R995" i="4"/>
  <c r="R996" i="4"/>
  <c r="AB996" i="4" s="1"/>
  <c r="R997" i="4"/>
  <c r="P997" i="4" s="1"/>
  <c r="R998" i="4"/>
  <c r="R999" i="4"/>
  <c r="AB999" i="4" s="1"/>
  <c r="R1000" i="4"/>
  <c r="R1001" i="4"/>
  <c r="P1001" i="4" s="1"/>
  <c r="R1002" i="4"/>
  <c r="R1003" i="4"/>
  <c r="AB1003" i="4" s="1"/>
  <c r="R1004" i="4"/>
  <c r="R1005" i="4"/>
  <c r="AB1005" i="4" s="1"/>
  <c r="R1006" i="4"/>
  <c r="R1007" i="4"/>
  <c r="R1008" i="4"/>
  <c r="R1009" i="4"/>
  <c r="R1010" i="4"/>
  <c r="AB1010" i="4" s="1"/>
  <c r="R1011" i="4"/>
  <c r="AB1011" i="4" s="1"/>
  <c r="R1012" i="4"/>
  <c r="R1013" i="4"/>
  <c r="R1014" i="4"/>
  <c r="R1015" i="4"/>
  <c r="AB1015" i="4" s="1"/>
  <c r="R1016" i="4"/>
  <c r="R1017" i="4"/>
  <c r="AB1017" i="4" s="1"/>
  <c r="R1018" i="4"/>
  <c r="R1019" i="4"/>
  <c r="AB1019" i="4" s="1"/>
  <c r="R1020" i="4"/>
  <c r="AB1020" i="4" s="1"/>
  <c r="R1021" i="4"/>
  <c r="AB1021" i="4" s="1"/>
  <c r="R1022" i="4"/>
  <c r="R1023" i="4"/>
  <c r="AB1023" i="4" s="1"/>
  <c r="R1024" i="4"/>
  <c r="AB1024" i="4" s="1"/>
  <c r="R1025" i="4"/>
  <c r="AB1025" i="4" s="1"/>
  <c r="R1026" i="4"/>
  <c r="R1027" i="4"/>
  <c r="R1028" i="4"/>
  <c r="R1029" i="4"/>
  <c r="AB1029" i="4" s="1"/>
  <c r="R1030" i="4"/>
  <c r="AB1030" i="4" s="1"/>
  <c r="R1031" i="4"/>
  <c r="AB1031" i="4" s="1"/>
  <c r="R1032" i="4"/>
  <c r="R1033" i="4"/>
  <c r="AB1033" i="4" s="1"/>
  <c r="R1034" i="4"/>
  <c r="AB1034" i="4" s="1"/>
  <c r="R1035" i="4"/>
  <c r="R1036" i="4"/>
  <c r="R1037" i="4"/>
  <c r="AB1037" i="4" s="1"/>
  <c r="R1038" i="4"/>
  <c r="R1039" i="4"/>
  <c r="AB1039" i="4" s="1"/>
  <c r="R1040" i="4"/>
  <c r="R1041" i="4"/>
  <c r="AB1041" i="4" s="1"/>
  <c r="R1042" i="4"/>
  <c r="R1043" i="4"/>
  <c r="AB1043" i="4" s="1"/>
  <c r="R1044" i="4"/>
  <c r="R1045" i="4"/>
  <c r="R1046" i="4"/>
  <c r="R1047" i="4"/>
  <c r="R1048" i="4"/>
  <c r="AB1048" i="4" s="1"/>
  <c r="R1049" i="4"/>
  <c r="AB1049" i="4" s="1"/>
  <c r="R1050" i="4"/>
  <c r="R1051" i="4"/>
  <c r="R1052" i="4"/>
  <c r="R1053" i="4"/>
  <c r="AB1053" i="4" s="1"/>
  <c r="R1054" i="4"/>
  <c r="R1055" i="4"/>
  <c r="R1056" i="4"/>
  <c r="R1057" i="4"/>
  <c r="R1058" i="4"/>
  <c r="R1059" i="4"/>
  <c r="R1060" i="4"/>
  <c r="R1061" i="4"/>
  <c r="AB1061" i="4" s="1"/>
  <c r="R1062" i="4"/>
  <c r="AB1062" i="4" s="1"/>
  <c r="R1063" i="4"/>
  <c r="R1064" i="4"/>
  <c r="R1065" i="4"/>
  <c r="R1066" i="4"/>
  <c r="R1067" i="4"/>
  <c r="R1068" i="4"/>
  <c r="R1069" i="4"/>
  <c r="AB1069" i="4" s="1"/>
  <c r="R1070" i="4"/>
  <c r="R1071" i="4"/>
  <c r="R1072" i="4"/>
  <c r="R1073" i="4"/>
  <c r="R1074" i="4"/>
  <c r="P1074" i="4" s="1"/>
  <c r="R1075" i="4"/>
  <c r="R1076" i="4"/>
  <c r="AB1076" i="4" s="1"/>
  <c r="R1077" i="4"/>
  <c r="P1077" i="4" s="1"/>
  <c r="R1078" i="4"/>
  <c r="R1079" i="4"/>
  <c r="R1080" i="4"/>
  <c r="R1081" i="4"/>
  <c r="AB1081" i="4" s="1"/>
  <c r="R1082" i="4"/>
  <c r="R1083" i="4"/>
  <c r="R1084" i="4"/>
  <c r="R1085" i="4"/>
  <c r="R1086" i="4"/>
  <c r="AB1086" i="4" s="1"/>
  <c r="R1087" i="4"/>
  <c r="AB1087" i="4" s="1"/>
  <c r="R1088" i="4"/>
  <c r="AB1088" i="4" s="1"/>
  <c r="R1089" i="4"/>
  <c r="R1090" i="4"/>
  <c r="R1091" i="4"/>
  <c r="R1092" i="4"/>
  <c r="R1093" i="4"/>
  <c r="P1093" i="4" s="1"/>
  <c r="R1094" i="4"/>
  <c r="R1095" i="4"/>
  <c r="R1096" i="4"/>
  <c r="R1097" i="4"/>
  <c r="P1097" i="4" s="1"/>
  <c r="R1098" i="4"/>
  <c r="R1099" i="4"/>
  <c r="R1100" i="4"/>
  <c r="AB1100" i="4" s="1"/>
  <c r="R1101" i="4"/>
  <c r="P1101" i="4" s="1"/>
  <c r="R1102" i="4"/>
  <c r="R1103" i="4"/>
  <c r="R1104" i="4"/>
  <c r="R1105" i="4"/>
  <c r="AB1105" i="4" s="1"/>
  <c r="R1106" i="4"/>
  <c r="AB1106" i="4" s="1"/>
  <c r="R1107" i="4"/>
  <c r="AB1107" i="4" s="1"/>
  <c r="R1108" i="4"/>
  <c r="AB1108" i="4" s="1"/>
  <c r="R1109" i="4"/>
  <c r="P1109" i="4" s="1"/>
  <c r="R1110" i="4"/>
  <c r="R1111" i="4"/>
  <c r="R1112" i="4"/>
  <c r="R1113" i="4"/>
  <c r="AB1113" i="4" s="1"/>
  <c r="R1114" i="4"/>
  <c r="AB1114" i="4" s="1"/>
  <c r="R1115" i="4"/>
  <c r="R1116" i="4"/>
  <c r="AB1116" i="4" s="1"/>
  <c r="R1117" i="4"/>
  <c r="AB1117" i="4" s="1"/>
  <c r="R1118" i="4"/>
  <c r="R1119" i="4"/>
  <c r="R1120" i="4"/>
  <c r="AB1120" i="4" s="1"/>
  <c r="R1121" i="4"/>
  <c r="R1122" i="4"/>
  <c r="R1123" i="4"/>
  <c r="R1124" i="4"/>
  <c r="AB1124" i="4" s="1"/>
  <c r="R1125" i="4"/>
  <c r="AB1125" i="4" s="1"/>
  <c r="R1126" i="4"/>
  <c r="R1127" i="4"/>
  <c r="R1128" i="4"/>
  <c r="R1129" i="4"/>
  <c r="AB1129" i="4" s="1"/>
  <c r="R1130" i="4"/>
  <c r="P1130" i="4" s="1"/>
  <c r="R1131" i="4"/>
  <c r="R1132" i="4"/>
  <c r="R1133" i="4"/>
  <c r="R1134" i="4"/>
  <c r="R1135" i="4"/>
  <c r="R1136" i="4"/>
  <c r="R1137" i="4"/>
  <c r="AB1137" i="4" s="1"/>
  <c r="R1138" i="4"/>
  <c r="R1139" i="4"/>
  <c r="AB1139" i="4" s="1"/>
  <c r="R1140" i="4"/>
  <c r="R1141" i="4"/>
  <c r="R1142" i="4"/>
  <c r="R1143" i="4"/>
  <c r="AB1143" i="4" s="1"/>
  <c r="R1144" i="4"/>
  <c r="AB1144" i="4" s="1"/>
  <c r="R1145" i="4"/>
  <c r="AB1145" i="4" s="1"/>
  <c r="R1146" i="4"/>
  <c r="R1147" i="4"/>
  <c r="R1148" i="4"/>
  <c r="R1149" i="4"/>
  <c r="P1149" i="4" s="1"/>
  <c r="R1150" i="4"/>
  <c r="R1151" i="4"/>
  <c r="R1152" i="4"/>
  <c r="R1153" i="4"/>
  <c r="R1154" i="4"/>
  <c r="P1154" i="4" s="1"/>
  <c r="R1155" i="4"/>
  <c r="R1156" i="4"/>
  <c r="R1157" i="4"/>
  <c r="AB1157" i="4" s="1"/>
  <c r="R1158" i="4"/>
  <c r="R1159" i="4"/>
  <c r="R1160" i="4"/>
  <c r="R1161" i="4"/>
  <c r="R1162" i="4"/>
  <c r="AB1162" i="4" s="1"/>
  <c r="R1163" i="4"/>
  <c r="AB1163" i="4" s="1"/>
  <c r="R1164" i="4"/>
  <c r="R1165" i="4"/>
  <c r="R1166" i="4"/>
  <c r="R1167" i="4"/>
  <c r="R1168" i="4"/>
  <c r="R1169" i="4"/>
  <c r="P1169" i="4" s="1"/>
  <c r="R1170" i="4"/>
  <c r="R1171" i="4"/>
  <c r="AB1171" i="4" s="1"/>
  <c r="R1172" i="4"/>
  <c r="R1173" i="4"/>
  <c r="AB1173" i="4" s="1"/>
  <c r="R1174" i="4"/>
  <c r="R1175" i="4"/>
  <c r="R1176" i="4"/>
  <c r="R1177" i="4"/>
  <c r="AB1177" i="4" s="1"/>
  <c r="R1178" i="4"/>
  <c r="R1179" i="4"/>
  <c r="R1180" i="4"/>
  <c r="R1181" i="4"/>
  <c r="AB1181" i="4" s="1"/>
  <c r="R1182" i="4"/>
  <c r="AB1182" i="4" s="1"/>
  <c r="R1183" i="4"/>
  <c r="R1184" i="4"/>
  <c r="R1185" i="4"/>
  <c r="P1185" i="4" s="1"/>
  <c r="R1186" i="4"/>
  <c r="R1187" i="4"/>
  <c r="R1188" i="4"/>
  <c r="R1189" i="4"/>
  <c r="AB1189" i="4" s="1"/>
  <c r="R1190" i="4"/>
  <c r="R1191" i="4"/>
  <c r="R1192" i="4"/>
  <c r="R1193" i="4"/>
  <c r="AB1193" i="4" s="1"/>
  <c r="R1194" i="4"/>
  <c r="R1195" i="4"/>
  <c r="R1196" i="4"/>
  <c r="R1197" i="4"/>
  <c r="R1198" i="4"/>
  <c r="R1199" i="4"/>
  <c r="R1200" i="4"/>
  <c r="AB1200" i="4" s="1"/>
  <c r="R1201" i="4"/>
  <c r="AB1201" i="4" s="1"/>
  <c r="R1202" i="4"/>
  <c r="R1203" i="4"/>
  <c r="R1204" i="4"/>
  <c r="R1205" i="4"/>
  <c r="AB1205" i="4" s="1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AB1219" i="4" s="1"/>
  <c r="R1220" i="4"/>
  <c r="AB1220" i="4" s="1"/>
  <c r="R1221" i="4"/>
  <c r="AB1221" i="4" s="1"/>
  <c r="R1222" i="4"/>
  <c r="R1223" i="4"/>
  <c r="R1224" i="4"/>
  <c r="R1225" i="4"/>
  <c r="R1226" i="4"/>
  <c r="R1227" i="4"/>
  <c r="R1228" i="4"/>
  <c r="AB1228" i="4" s="1"/>
  <c r="R1229" i="4"/>
  <c r="R1230" i="4"/>
  <c r="R1231" i="4"/>
  <c r="R1232" i="4"/>
  <c r="R1233" i="4"/>
  <c r="R1234" i="4"/>
  <c r="R1235" i="4"/>
  <c r="R1236" i="4"/>
  <c r="R1237" i="4"/>
  <c r="R1238" i="4"/>
  <c r="AB1238" i="4" s="1"/>
  <c r="R1239" i="4"/>
  <c r="AB1239" i="4" s="1"/>
  <c r="R1240" i="4"/>
  <c r="AB1240" i="4" s="1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AB1257" i="4" s="1"/>
  <c r="R1258" i="4"/>
  <c r="AB1258" i="4" s="1"/>
  <c r="R1259" i="4"/>
  <c r="R1260" i="4"/>
  <c r="AB1260" i="4" s="1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AB1276" i="4" s="1"/>
  <c r="R1277" i="4"/>
  <c r="AB1277" i="4" s="1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AB1295" i="4" s="1"/>
  <c r="R1296" i="4"/>
  <c r="AB1296" i="4" s="1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AB1314" i="4" s="1"/>
  <c r="R1315" i="4"/>
  <c r="AB1315" i="4" s="1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AB1333" i="4" s="1"/>
  <c r="R1334" i="4"/>
  <c r="AB1334" i="4" s="1"/>
  <c r="R1335" i="4"/>
  <c r="R1336" i="4"/>
  <c r="R1337" i="4"/>
  <c r="R1338" i="4"/>
  <c r="R1339" i="4"/>
  <c r="R1341" i="4"/>
  <c r="R1342" i="4"/>
  <c r="R1343" i="4"/>
  <c r="R1344" i="4"/>
  <c r="R1345" i="4"/>
  <c r="R1346" i="4"/>
  <c r="R1347" i="4"/>
  <c r="R1348" i="4"/>
  <c r="R1349" i="4"/>
  <c r="R1350" i="4"/>
  <c r="R1351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AB1390" i="4" s="1"/>
  <c r="R1391" i="4"/>
  <c r="AB1391" i="4" s="1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AB1409" i="4" s="1"/>
  <c r="R1410" i="4"/>
  <c r="AB1410" i="4" s="1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AB1430" i="4" s="1"/>
  <c r="R1431" i="4"/>
  <c r="R1432" i="4"/>
  <c r="AB1432" i="4" s="1"/>
  <c r="R1433" i="4"/>
  <c r="R1434" i="4"/>
  <c r="R1435" i="4"/>
  <c r="R1436" i="4"/>
  <c r="R1437" i="4"/>
  <c r="R1438" i="4"/>
  <c r="R1439" i="4"/>
  <c r="R1440" i="4"/>
  <c r="AB1440" i="4" s="1"/>
  <c r="R1441" i="4"/>
  <c r="R1442" i="4"/>
  <c r="AB1442" i="4" s="1"/>
  <c r="R1443" i="4"/>
  <c r="R1444" i="4"/>
  <c r="R1445" i="4"/>
  <c r="R1446" i="4"/>
  <c r="R1447" i="4"/>
  <c r="AB1447" i="4" s="1"/>
  <c r="R1448" i="4"/>
  <c r="AB1448" i="4" s="1"/>
  <c r="R1449" i="4"/>
  <c r="AB1449" i="4" s="1"/>
  <c r="R1450" i="4"/>
  <c r="R1451" i="4"/>
  <c r="R1452" i="4"/>
  <c r="R1453" i="4"/>
  <c r="R1454" i="4"/>
  <c r="AB1454" i="4" s="1"/>
  <c r="R1455" i="4"/>
  <c r="AB1455" i="4" s="1"/>
  <c r="R1456" i="4"/>
  <c r="AB1456" i="4" s="1"/>
  <c r="R1457" i="4"/>
  <c r="R1458" i="4"/>
  <c r="R1459" i="4"/>
  <c r="AB1459" i="4" s="1"/>
  <c r="R1460" i="4"/>
  <c r="AB1460" i="4" s="1"/>
  <c r="R1461" i="4"/>
  <c r="AB1461" i="4" s="1"/>
  <c r="R1462" i="4"/>
  <c r="AB1462" i="4" s="1"/>
  <c r="R1463" i="4"/>
  <c r="R1464" i="4"/>
  <c r="R1465" i="4"/>
  <c r="R1466" i="4"/>
  <c r="AB1466" i="4" s="1"/>
  <c r="R1467" i="4"/>
  <c r="AB1467" i="4" s="1"/>
  <c r="R1468" i="4"/>
  <c r="AB1468" i="4" s="1"/>
  <c r="R1469" i="4"/>
  <c r="R1470" i="4"/>
  <c r="R1471" i="4"/>
  <c r="R1472" i="4"/>
  <c r="AB1472" i="4" s="1"/>
  <c r="R1473" i="4"/>
  <c r="AB1473" i="4" s="1"/>
  <c r="R1474" i="4"/>
  <c r="R1475" i="4"/>
  <c r="R1476" i="4"/>
  <c r="AB1476" i="4" s="1"/>
  <c r="R1477" i="4"/>
  <c r="R1478" i="4"/>
  <c r="AB1478" i="4" s="1"/>
  <c r="R1479" i="4"/>
  <c r="AB1479" i="4" s="1"/>
  <c r="R1480" i="4"/>
  <c r="AB1480" i="4" s="1"/>
  <c r="R1481" i="4"/>
  <c r="AB1481" i="4" s="1"/>
  <c r="R1482" i="4"/>
  <c r="R1483" i="4"/>
  <c r="R1484" i="4"/>
  <c r="R1485" i="4"/>
  <c r="AB1485" i="4" s="1"/>
  <c r="R1486" i="4"/>
  <c r="AB1486" i="4" s="1"/>
  <c r="R1487" i="4"/>
  <c r="AB1487" i="4" s="1"/>
  <c r="R1488" i="4"/>
  <c r="AB1488" i="4" s="1"/>
  <c r="R1489" i="4"/>
  <c r="R1490" i="4"/>
  <c r="R1491" i="4"/>
  <c r="R1492" i="4"/>
  <c r="R1493" i="4"/>
  <c r="R1494" i="4"/>
  <c r="R1495" i="4"/>
  <c r="R1496" i="4"/>
  <c r="AB1496" i="4" s="1"/>
  <c r="R1497" i="4"/>
  <c r="R1498" i="4"/>
  <c r="AB1498" i="4" s="1"/>
  <c r="R1499" i="4"/>
  <c r="AB1499" i="4" s="1"/>
  <c r="R1500" i="4"/>
  <c r="AB1500" i="4" s="1"/>
  <c r="R1501" i="4"/>
  <c r="R1502" i="4"/>
  <c r="R1503" i="4"/>
  <c r="R1504" i="4"/>
  <c r="AB1504" i="4" s="1"/>
  <c r="R1505" i="4"/>
  <c r="AB1505" i="4" s="1"/>
  <c r="R1506" i="4"/>
  <c r="AB1506" i="4" s="1"/>
  <c r="R1507" i="4"/>
  <c r="R1508" i="4"/>
  <c r="AB1508" i="4" s="1"/>
  <c r="R1509" i="4"/>
  <c r="R1510" i="4"/>
  <c r="R1511" i="4"/>
  <c r="AB1511" i="4" s="1"/>
  <c r="R1512" i="4"/>
  <c r="AB1512" i="4" s="1"/>
  <c r="R1513" i="4"/>
  <c r="R1514" i="4"/>
  <c r="R1515" i="4"/>
  <c r="R1516" i="4"/>
  <c r="AB1516" i="4" s="1"/>
  <c r="R1517" i="4"/>
  <c r="AB1517" i="4" s="1"/>
  <c r="R1518" i="4"/>
  <c r="AB1518" i="4" s="1"/>
  <c r="R1519" i="4"/>
  <c r="AB1519" i="4" s="1"/>
  <c r="R1520" i="4"/>
  <c r="R1521" i="4"/>
  <c r="R1522" i="4"/>
  <c r="R1523" i="4"/>
  <c r="AB1523" i="4" s="1"/>
  <c r="R1524" i="4"/>
  <c r="AB1524" i="4" s="1"/>
  <c r="R1525" i="4"/>
  <c r="AB1525" i="4" s="1"/>
  <c r="R1526" i="4"/>
  <c r="R1527" i="4"/>
  <c r="R1528" i="4"/>
  <c r="AB1528" i="4" s="1"/>
  <c r="R1529" i="4"/>
  <c r="R1530" i="4"/>
  <c r="AB1530" i="4" s="1"/>
  <c r="R1531" i="4"/>
  <c r="AB1531" i="4" s="1"/>
  <c r="R1532" i="4"/>
  <c r="AB1532" i="4" s="1"/>
  <c r="R1533" i="4"/>
  <c r="R1534" i="4"/>
  <c r="R1535" i="4"/>
  <c r="R1536" i="4"/>
  <c r="AB1536" i="4" s="1"/>
  <c r="R1537" i="4"/>
  <c r="AB1537" i="4" s="1"/>
  <c r="R1538" i="4"/>
  <c r="AB1538" i="4" s="1"/>
  <c r="R1539" i="4"/>
  <c r="R1540" i="4"/>
  <c r="R1541" i="4"/>
  <c r="R1542" i="4"/>
  <c r="AB1542" i="4" s="1"/>
  <c r="R1543" i="4"/>
  <c r="AB1543" i="4" s="1"/>
  <c r="R1544" i="4"/>
  <c r="AB1544" i="4" s="1"/>
  <c r="R1545" i="4"/>
  <c r="R1546" i="4"/>
  <c r="R1547" i="4"/>
  <c r="R1548" i="4"/>
  <c r="AB1548" i="4" s="1"/>
  <c r="R1550" i="4"/>
  <c r="R1551" i="4"/>
  <c r="AB1551" i="4" s="1"/>
  <c r="R1552" i="4"/>
  <c r="AB1552" i="4" s="1"/>
  <c r="R1553" i="4"/>
  <c r="R1554" i="4"/>
  <c r="R1555" i="4"/>
  <c r="AB1555" i="4" s="1"/>
  <c r="R1556" i="4"/>
  <c r="AB1556" i="4" s="1"/>
  <c r="R1557" i="4"/>
  <c r="AB1557" i="4" s="1"/>
  <c r="R1558" i="4"/>
  <c r="R3" i="4"/>
  <c r="R4" i="4"/>
  <c r="R5" i="4"/>
  <c r="AB5" i="4" s="1"/>
  <c r="R6" i="4"/>
  <c r="R7" i="4"/>
  <c r="R8" i="4"/>
  <c r="R9" i="4"/>
  <c r="R10" i="4"/>
  <c r="P10" i="4" s="1"/>
  <c r="R11" i="4"/>
  <c r="R12" i="4"/>
  <c r="R13" i="4"/>
  <c r="R14" i="4"/>
  <c r="P14" i="4" s="1"/>
  <c r="R15" i="4"/>
  <c r="R16" i="4"/>
  <c r="P16" i="4" s="1"/>
  <c r="R17" i="4"/>
  <c r="R18" i="4"/>
  <c r="P18" i="4" s="1"/>
  <c r="R2" i="4"/>
  <c r="AB1474" i="4" l="1"/>
  <c r="AB934" i="4"/>
  <c r="AB718" i="4"/>
  <c r="AB710" i="4"/>
  <c r="P891" i="4"/>
  <c r="P901" i="4"/>
  <c r="P1005" i="4"/>
  <c r="P929" i="4"/>
  <c r="P1053" i="4"/>
  <c r="AB1470" i="4"/>
  <c r="AB1090" i="4"/>
  <c r="AB858" i="4"/>
  <c r="AB706" i="4"/>
  <c r="AB410" i="4"/>
  <c r="P454" i="4"/>
  <c r="P1173" i="4"/>
  <c r="AB1492" i="4"/>
  <c r="AB1452" i="4"/>
  <c r="AB1436" i="4"/>
  <c r="AB1428" i="4"/>
  <c r="AB1412" i="4"/>
  <c r="AB1380" i="4"/>
  <c r="AB1372" i="4"/>
  <c r="AB1336" i="4"/>
  <c r="AB1304" i="4"/>
  <c r="AB1184" i="4"/>
  <c r="AB1152" i="4"/>
  <c r="AB1096" i="4"/>
  <c r="AB1032" i="4"/>
  <c r="AB1000" i="4"/>
  <c r="AB944" i="4"/>
  <c r="AB880" i="4"/>
  <c r="AB848" i="4"/>
  <c r="AB832" i="4"/>
  <c r="AB824" i="4"/>
  <c r="AB752" i="4"/>
  <c r="AB728" i="4"/>
  <c r="AB712" i="4"/>
  <c r="AB696" i="4"/>
  <c r="AB672" i="4"/>
  <c r="AB640" i="4"/>
  <c r="AB576" i="4"/>
  <c r="AB560" i="4"/>
  <c r="AB544" i="4"/>
  <c r="AB488" i="4"/>
  <c r="AB440" i="4"/>
  <c r="AB424" i="4"/>
  <c r="P409" i="4"/>
  <c r="P967" i="4"/>
  <c r="P1177" i="4"/>
  <c r="P414" i="4"/>
  <c r="P977" i="4"/>
  <c r="AB1420" i="4"/>
  <c r="P1420" i="4"/>
  <c r="P1364" i="4"/>
  <c r="AB1328" i="4"/>
  <c r="P1328" i="4"/>
  <c r="AB1547" i="4"/>
  <c r="AB1535" i="4"/>
  <c r="AB1527" i="4"/>
  <c r="AB1515" i="4"/>
  <c r="AB1507" i="4"/>
  <c r="AB1495" i="4"/>
  <c r="AB1491" i="4"/>
  <c r="AB1475" i="4"/>
  <c r="AB1471" i="4"/>
  <c r="AB1451" i="4"/>
  <c r="AB1443" i="4"/>
  <c r="AB1439" i="4"/>
  <c r="AB1435" i="4"/>
  <c r="AB1431" i="4"/>
  <c r="AB1423" i="4"/>
  <c r="P1423" i="4"/>
  <c r="AB1419" i="4"/>
  <c r="P1419" i="4"/>
  <c r="AB1415" i="4"/>
  <c r="P1415" i="4"/>
  <c r="AB1411" i="4"/>
  <c r="P1411" i="4"/>
  <c r="AB1403" i="4"/>
  <c r="P1403" i="4"/>
  <c r="AB1399" i="4"/>
  <c r="AB1395" i="4"/>
  <c r="P1395" i="4"/>
  <c r="AB1383" i="4"/>
  <c r="P1383" i="4"/>
  <c r="AB1379" i="4"/>
  <c r="P1379" i="4"/>
  <c r="AB1375" i="4"/>
  <c r="P1375" i="4"/>
  <c r="AB1371" i="4"/>
  <c r="P1363" i="4"/>
  <c r="AB1359" i="4"/>
  <c r="P1359" i="4"/>
  <c r="AB1347" i="4"/>
  <c r="AB1343" i="4"/>
  <c r="AB1339" i="4"/>
  <c r="AB1335" i="4"/>
  <c r="AB1327" i="4"/>
  <c r="P1327" i="4"/>
  <c r="AB1323" i="4"/>
  <c r="AB1319" i="4"/>
  <c r="P1319" i="4"/>
  <c r="AB1307" i="4"/>
  <c r="P1307" i="4"/>
  <c r="AB1303" i="4"/>
  <c r="P1303" i="4"/>
  <c r="AB1299" i="4"/>
  <c r="P1299" i="4"/>
  <c r="AB1291" i="4"/>
  <c r="P1291" i="4"/>
  <c r="AB1287" i="4"/>
  <c r="P1287" i="4"/>
  <c r="AB1283" i="4"/>
  <c r="P1283" i="4"/>
  <c r="AB1279" i="4"/>
  <c r="AB1271" i="4"/>
  <c r="P1271" i="4"/>
  <c r="AB1267" i="4"/>
  <c r="P1267" i="4"/>
  <c r="P1266" i="4" s="1"/>
  <c r="AB1263" i="4"/>
  <c r="P1263" i="4"/>
  <c r="AB1259" i="4"/>
  <c r="P1259" i="4"/>
  <c r="AB1251" i="4"/>
  <c r="P1251" i="4"/>
  <c r="AB1247" i="4"/>
  <c r="AB1243" i="4"/>
  <c r="P1243" i="4"/>
  <c r="AB1231" i="4"/>
  <c r="AB1227" i="4"/>
  <c r="AB1223" i="4"/>
  <c r="AB1215" i="4"/>
  <c r="P1215" i="4"/>
  <c r="AB1211" i="4"/>
  <c r="P1211" i="4"/>
  <c r="AB1207" i="4"/>
  <c r="P1207" i="4"/>
  <c r="AB1203" i="4"/>
  <c r="AB1195" i="4"/>
  <c r="P1195" i="4"/>
  <c r="AB1191" i="4"/>
  <c r="P1191" i="4"/>
  <c r="AB1187" i="4"/>
  <c r="P1187" i="4"/>
  <c r="AB1183" i="4"/>
  <c r="P1183" i="4"/>
  <c r="AB1175" i="4"/>
  <c r="P1175" i="4"/>
  <c r="AB1167" i="4"/>
  <c r="P1167" i="4"/>
  <c r="AB1155" i="4"/>
  <c r="P1155" i="4"/>
  <c r="AB1151" i="4"/>
  <c r="P1151" i="4"/>
  <c r="AB1147" i="4"/>
  <c r="P1147" i="4"/>
  <c r="AB1135" i="4"/>
  <c r="AB1131" i="4"/>
  <c r="P1131" i="4"/>
  <c r="AB1127" i="4"/>
  <c r="AB1119" i="4"/>
  <c r="P1119" i="4"/>
  <c r="AB1115" i="4"/>
  <c r="P1115" i="4"/>
  <c r="AB1111" i="4"/>
  <c r="AB1099" i="4"/>
  <c r="P1099" i="4"/>
  <c r="AB1095" i="4"/>
  <c r="AB1091" i="4"/>
  <c r="AB1079" i="4"/>
  <c r="AB1075" i="4"/>
  <c r="P1075" i="4"/>
  <c r="AB1071" i="4"/>
  <c r="AB1067" i="4"/>
  <c r="AB1063" i="4"/>
  <c r="P1063" i="4"/>
  <c r="AB1059" i="4"/>
  <c r="P1059" i="4"/>
  <c r="AB1055" i="4"/>
  <c r="P1055" i="4"/>
  <c r="AB1051" i="4"/>
  <c r="AB1035" i="4"/>
  <c r="P868" i="4"/>
  <c r="P867" i="4" s="1"/>
  <c r="P920" i="4"/>
  <c r="P944" i="4"/>
  <c r="P996" i="4"/>
  <c r="P1020" i="4"/>
  <c r="P1043" i="4"/>
  <c r="P1100" i="4"/>
  <c r="AB1424" i="4"/>
  <c r="P1424" i="4"/>
  <c r="P1356" i="4"/>
  <c r="AB1348" i="4"/>
  <c r="AB1320" i="4"/>
  <c r="P1320" i="4"/>
  <c r="AB1308" i="4"/>
  <c r="P1308" i="4"/>
  <c r="AB1284" i="4"/>
  <c r="P1284" i="4"/>
  <c r="AB1268" i="4"/>
  <c r="P1268" i="4"/>
  <c r="AB1264" i="4"/>
  <c r="P1264" i="4"/>
  <c r="AB1232" i="4"/>
  <c r="AB1550" i="4"/>
  <c r="AB1534" i="4"/>
  <c r="AB1526" i="4"/>
  <c r="AB1510" i="4"/>
  <c r="AB1490" i="4"/>
  <c r="AB1458" i="4"/>
  <c r="AB1422" i="4"/>
  <c r="P1422" i="4"/>
  <c r="AB1394" i="4"/>
  <c r="P1394" i="4"/>
  <c r="AB1374" i="4"/>
  <c r="P1362" i="4"/>
  <c r="AB1354" i="4"/>
  <c r="P1354" i="4"/>
  <c r="AB1346" i="4"/>
  <c r="AB1338" i="4"/>
  <c r="AB1322" i="4"/>
  <c r="P1322" i="4"/>
  <c r="AB1318" i="4"/>
  <c r="P1318" i="4"/>
  <c r="AB1306" i="4"/>
  <c r="P1306" i="4"/>
  <c r="AB1302" i="4"/>
  <c r="P1302" i="4"/>
  <c r="AB1298" i="4"/>
  <c r="AB1290" i="4"/>
  <c r="P1290" i="4"/>
  <c r="AB1286" i="4"/>
  <c r="P1286" i="4"/>
  <c r="AB1282" i="4"/>
  <c r="P1282" i="4"/>
  <c r="AB1278" i="4"/>
  <c r="P1278" i="4"/>
  <c r="AB1270" i="4"/>
  <c r="P1270" i="4"/>
  <c r="AB1266" i="4"/>
  <c r="AB1262" i="4"/>
  <c r="P1262" i="4"/>
  <c r="AB1250" i="4"/>
  <c r="P1250" i="4"/>
  <c r="AB1246" i="4"/>
  <c r="P1246" i="4"/>
  <c r="AB1242" i="4"/>
  <c r="P1242" i="4"/>
  <c r="AB1234" i="4"/>
  <c r="AB1230" i="4"/>
  <c r="AB1226" i="4"/>
  <c r="AB1222" i="4"/>
  <c r="AB1214" i="4"/>
  <c r="P1214" i="4"/>
  <c r="AB1210" i="4"/>
  <c r="P1210" i="4"/>
  <c r="AB1206" i="4"/>
  <c r="P1206" i="4"/>
  <c r="AB1202" i="4"/>
  <c r="P1202" i="4"/>
  <c r="AB1194" i="4"/>
  <c r="P1194" i="4"/>
  <c r="AB1190" i="4"/>
  <c r="AB1186" i="4"/>
  <c r="P1186" i="4"/>
  <c r="AB1174" i="4"/>
  <c r="P1174" i="4"/>
  <c r="AB1170" i="4"/>
  <c r="P1170" i="4"/>
  <c r="AB1166" i="4"/>
  <c r="P1166" i="4"/>
  <c r="AB1158" i="4"/>
  <c r="P1158" i="4"/>
  <c r="AB1154" i="4"/>
  <c r="AB1150" i="4"/>
  <c r="P1150" i="4"/>
  <c r="AB1146" i="4"/>
  <c r="AB1138" i="4"/>
  <c r="P1138" i="4"/>
  <c r="AB1134" i="4"/>
  <c r="P1134" i="4"/>
  <c r="AB1130" i="4"/>
  <c r="AB1126" i="4"/>
  <c r="P1126" i="4"/>
  <c r="AB1118" i="4"/>
  <c r="P1118" i="4"/>
  <c r="AB1110" i="4"/>
  <c r="P1110" i="4"/>
  <c r="AB1098" i="4"/>
  <c r="P1098" i="4"/>
  <c r="AB1094" i="4"/>
  <c r="P1094" i="4"/>
  <c r="AB1082" i="4"/>
  <c r="P1082" i="4"/>
  <c r="AB1078" i="4"/>
  <c r="P1078" i="4"/>
  <c r="AB1074" i="4"/>
  <c r="AB1070" i="4"/>
  <c r="AB1058" i="4"/>
  <c r="AB1054" i="4"/>
  <c r="P1054" i="4"/>
  <c r="AB1050" i="4"/>
  <c r="P1050" i="4"/>
  <c r="AB1042" i="4"/>
  <c r="P1042" i="4"/>
  <c r="AB1038" i="4"/>
  <c r="AB1022" i="4"/>
  <c r="P1022" i="4"/>
  <c r="AB1018" i="4"/>
  <c r="P1018" i="4"/>
  <c r="AB1014" i="4"/>
  <c r="P1014" i="4"/>
  <c r="AB1006" i="4"/>
  <c r="P1006" i="4"/>
  <c r="AB1002" i="4"/>
  <c r="P1002" i="4"/>
  <c r="AB998" i="4"/>
  <c r="P998" i="4"/>
  <c r="AB994" i="4"/>
  <c r="AB982" i="4"/>
  <c r="AB978" i="4"/>
  <c r="P978" i="4"/>
  <c r="AB974" i="4"/>
  <c r="P974" i="4"/>
  <c r="AB966" i="4"/>
  <c r="P966" i="4"/>
  <c r="AB962" i="4"/>
  <c r="AB946" i="4"/>
  <c r="P946" i="4"/>
  <c r="AB942" i="4"/>
  <c r="P942" i="4"/>
  <c r="AB938" i="4"/>
  <c r="P938" i="4"/>
  <c r="AB930" i="4"/>
  <c r="P930" i="4"/>
  <c r="AB926" i="4"/>
  <c r="P926" i="4"/>
  <c r="AB922" i="4"/>
  <c r="P922" i="4"/>
  <c r="AB918" i="4"/>
  <c r="AB902" i="4"/>
  <c r="P902" i="4"/>
  <c r="AB898" i="4"/>
  <c r="P898" i="4"/>
  <c r="AB890" i="4"/>
  <c r="P890" i="4"/>
  <c r="AB886" i="4"/>
  <c r="AB882" i="4"/>
  <c r="AB870" i="4"/>
  <c r="P870" i="4"/>
  <c r="AB866" i="4"/>
  <c r="P866" i="4"/>
  <c r="AB862" i="4"/>
  <c r="P862" i="4"/>
  <c r="AB842" i="4"/>
  <c r="AB830" i="4"/>
  <c r="P872" i="4"/>
  <c r="P948" i="4"/>
  <c r="P1024" i="4"/>
  <c r="P1079" i="4"/>
  <c r="P1111" i="4"/>
  <c r="P1135" i="4"/>
  <c r="AB1416" i="4"/>
  <c r="P1416" i="4"/>
  <c r="AB1404" i="4"/>
  <c r="P1404" i="4"/>
  <c r="AB1400" i="4"/>
  <c r="P1400" i="4"/>
  <c r="AB1392" i="4"/>
  <c r="P1392" i="4"/>
  <c r="AB1384" i="4"/>
  <c r="P1384" i="4"/>
  <c r="AB1324" i="4"/>
  <c r="P1324" i="4"/>
  <c r="AB1316" i="4"/>
  <c r="P1316" i="4"/>
  <c r="AB1300" i="4"/>
  <c r="P1300" i="4"/>
  <c r="AB1288" i="4"/>
  <c r="P1288" i="4"/>
  <c r="AB1280" i="4"/>
  <c r="P1280" i="4"/>
  <c r="AB1554" i="4"/>
  <c r="AB1546" i="4"/>
  <c r="AB1514" i="4"/>
  <c r="AB1494" i="4"/>
  <c r="AB1450" i="4"/>
  <c r="AB1438" i="4"/>
  <c r="AB1434" i="4"/>
  <c r="AB1418" i="4"/>
  <c r="AB1414" i="4"/>
  <c r="P1414" i="4"/>
  <c r="AB1402" i="4"/>
  <c r="P1402" i="4"/>
  <c r="AB1398" i="4"/>
  <c r="P1398" i="4"/>
  <c r="AB1386" i="4"/>
  <c r="P1386" i="4"/>
  <c r="AB1382" i="4"/>
  <c r="P1382" i="4"/>
  <c r="AB1378" i="4"/>
  <c r="P1378" i="4"/>
  <c r="AB1366" i="4"/>
  <c r="P1366" i="4"/>
  <c r="AB1342" i="4"/>
  <c r="AB1326" i="4"/>
  <c r="P1326" i="4"/>
  <c r="P1323" i="4" s="1"/>
  <c r="AB1310" i="4"/>
  <c r="P1310" i="4"/>
  <c r="AB1553" i="4"/>
  <c r="AB1545" i="4"/>
  <c r="AB1533" i="4"/>
  <c r="AB1529" i="4"/>
  <c r="AB1513" i="4"/>
  <c r="AB1509" i="4"/>
  <c r="AB1497" i="4"/>
  <c r="AB1493" i="4"/>
  <c r="AB1489" i="4"/>
  <c r="AB1477" i="4"/>
  <c r="AB1469" i="4"/>
  <c r="AB1457" i="4"/>
  <c r="AB1453" i="4"/>
  <c r="AB1441" i="4"/>
  <c r="AB1437" i="4"/>
  <c r="AB1433" i="4"/>
  <c r="AB1429" i="4"/>
  <c r="AB1421" i="4"/>
  <c r="P1421" i="4"/>
  <c r="AB1417" i="4"/>
  <c r="P1417" i="4"/>
  <c r="AB1413" i="4"/>
  <c r="P1413" i="4"/>
  <c r="AB1405" i="4"/>
  <c r="P1405" i="4"/>
  <c r="AB1401" i="4"/>
  <c r="P1401" i="4"/>
  <c r="AB1397" i="4"/>
  <c r="P1397" i="4"/>
  <c r="AB1393" i="4"/>
  <c r="AB1385" i="4"/>
  <c r="P1385" i="4"/>
  <c r="AB1381" i="4"/>
  <c r="P1381" i="4"/>
  <c r="AB1377" i="4"/>
  <c r="P1377" i="4"/>
  <c r="AB1373" i="4"/>
  <c r="P1373" i="4"/>
  <c r="AB1365" i="4"/>
  <c r="P1365" i="4"/>
  <c r="P1357" i="4"/>
  <c r="AB1345" i="4"/>
  <c r="AB1341" i="4"/>
  <c r="AB1337" i="4"/>
  <c r="AB1329" i="4"/>
  <c r="P1329" i="4"/>
  <c r="AB1325" i="4"/>
  <c r="P1325" i="4"/>
  <c r="AB1321" i="4"/>
  <c r="P1321" i="4"/>
  <c r="AB1317" i="4"/>
  <c r="AB1309" i="4"/>
  <c r="P1309" i="4"/>
  <c r="AB1305" i="4"/>
  <c r="P1305" i="4"/>
  <c r="P1304" i="4" s="1"/>
  <c r="AB1301" i="4"/>
  <c r="P1301" i="4"/>
  <c r="AB1297" i="4"/>
  <c r="P1297" i="4"/>
  <c r="AB1289" i="4"/>
  <c r="P1289" i="4"/>
  <c r="AB1285" i="4"/>
  <c r="AB1281" i="4"/>
  <c r="P1281" i="4"/>
  <c r="AB1269" i="4"/>
  <c r="P1269" i="4"/>
  <c r="AB1265" i="4"/>
  <c r="P1265" i="4"/>
  <c r="AB1261" i="4"/>
  <c r="P1261" i="4"/>
  <c r="P1260" i="4" s="1"/>
  <c r="AB1253" i="4"/>
  <c r="P1253" i="4"/>
  <c r="AB1249" i="4"/>
  <c r="P1249" i="4"/>
  <c r="AB1245" i="4"/>
  <c r="P1245" i="4"/>
  <c r="AB1241" i="4"/>
  <c r="AB1233" i="4"/>
  <c r="AB1229" i="4"/>
  <c r="AB1225" i="4"/>
  <c r="AB1213" i="4"/>
  <c r="P1213" i="4"/>
  <c r="P906" i="4"/>
  <c r="P958" i="4"/>
  <c r="P982" i="4"/>
  <c r="P1034" i="4"/>
  <c r="P1058" i="4"/>
  <c r="P1091" i="4"/>
  <c r="P1116" i="4"/>
  <c r="P1139" i="4"/>
  <c r="AB1396" i="4"/>
  <c r="P1396" i="4"/>
  <c r="AB1376" i="4"/>
  <c r="P1376" i="4"/>
  <c r="P1374" i="4" s="1"/>
  <c r="AB1344" i="4"/>
  <c r="AB1272" i="4"/>
  <c r="P1272" i="4"/>
  <c r="AB1252" i="4"/>
  <c r="P1252" i="4"/>
  <c r="AB1248" i="4"/>
  <c r="P1248" i="4"/>
  <c r="AB1244" i="4"/>
  <c r="P1244" i="4"/>
  <c r="AB1224" i="4"/>
  <c r="AB1212" i="4"/>
  <c r="P1212" i="4"/>
  <c r="AB1208" i="4"/>
  <c r="P1208" i="4"/>
  <c r="AB1204" i="4"/>
  <c r="P1204" i="4"/>
  <c r="AB1196" i="4"/>
  <c r="P1196" i="4"/>
  <c r="AB1192" i="4"/>
  <c r="P1192" i="4"/>
  <c r="AB1188" i="4"/>
  <c r="P1188" i="4"/>
  <c r="AB1176" i="4"/>
  <c r="P1176" i="4"/>
  <c r="P1171" i="4" s="1"/>
  <c r="AB1172" i="4"/>
  <c r="P1172" i="4"/>
  <c r="AB1168" i="4"/>
  <c r="P1168" i="4"/>
  <c r="AB1164" i="4"/>
  <c r="P1164" i="4"/>
  <c r="AB1156" i="4"/>
  <c r="P1156" i="4"/>
  <c r="AB1148" i="4"/>
  <c r="P1148" i="4"/>
  <c r="AB1136" i="4"/>
  <c r="P1136" i="4"/>
  <c r="AB1132" i="4"/>
  <c r="P1132" i="4"/>
  <c r="AB1128" i="4"/>
  <c r="P1128" i="4"/>
  <c r="P1127" i="4" s="1"/>
  <c r="AB1112" i="4"/>
  <c r="P1112" i="4"/>
  <c r="AB1092" i="4"/>
  <c r="P1092" i="4"/>
  <c r="AB1080" i="4"/>
  <c r="P1080" i="4"/>
  <c r="AB1072" i="4"/>
  <c r="P1072" i="4"/>
  <c r="AB1068" i="4"/>
  <c r="AB1060" i="4"/>
  <c r="P1060" i="4"/>
  <c r="AB1056" i="4"/>
  <c r="P1056" i="4"/>
  <c r="AB1052" i="4"/>
  <c r="P1052" i="4"/>
  <c r="AB1044" i="4"/>
  <c r="P1044" i="4"/>
  <c r="AB1040" i="4"/>
  <c r="P1040" i="4"/>
  <c r="AB1036" i="4"/>
  <c r="P1036" i="4"/>
  <c r="AB1016" i="4"/>
  <c r="P1016" i="4"/>
  <c r="AB1012" i="4"/>
  <c r="P1012" i="4"/>
  <c r="AB1004" i="4"/>
  <c r="P1004" i="4"/>
  <c r="AB984" i="4"/>
  <c r="P984" i="4"/>
  <c r="AB980" i="4"/>
  <c r="P980" i="4"/>
  <c r="AB976" i="4"/>
  <c r="P976" i="4"/>
  <c r="AB968" i="4"/>
  <c r="P968" i="4"/>
  <c r="AB964" i="4"/>
  <c r="P964" i="4"/>
  <c r="AB960" i="4"/>
  <c r="P960" i="4"/>
  <c r="AB940" i="4"/>
  <c r="P940" i="4"/>
  <c r="AB936" i="4"/>
  <c r="P936" i="4"/>
  <c r="AB928" i="4"/>
  <c r="P928" i="4"/>
  <c r="AB908" i="4"/>
  <c r="P908" i="4"/>
  <c r="AB904" i="4"/>
  <c r="P904" i="4"/>
  <c r="AB900" i="4"/>
  <c r="P900" i="4"/>
  <c r="AB892" i="4"/>
  <c r="P892" i="4"/>
  <c r="AB888" i="4"/>
  <c r="P888" i="4"/>
  <c r="AB884" i="4"/>
  <c r="P884" i="4"/>
  <c r="AB864" i="4"/>
  <c r="P864" i="4"/>
  <c r="AB860" i="4"/>
  <c r="AB844" i="4"/>
  <c r="AB768" i="4"/>
  <c r="AB692" i="4"/>
  <c r="AB688" i="4"/>
  <c r="AB540" i="4"/>
  <c r="AB536" i="4"/>
  <c r="AB464" i="4"/>
  <c r="AB460" i="4"/>
  <c r="AB452" i="4"/>
  <c r="P452" i="4"/>
  <c r="AB448" i="4"/>
  <c r="P448" i="4"/>
  <c r="P443" i="4" s="1"/>
  <c r="AB444" i="4"/>
  <c r="P444" i="4"/>
  <c r="AB436" i="4"/>
  <c r="P436" i="4"/>
  <c r="AB432" i="4"/>
  <c r="P432" i="4"/>
  <c r="AB428" i="4"/>
  <c r="P428" i="4"/>
  <c r="AB416" i="4"/>
  <c r="P416" i="4"/>
  <c r="AB412" i="4"/>
  <c r="P412" i="4"/>
  <c r="AB408" i="4"/>
  <c r="P408" i="4"/>
  <c r="P910" i="4"/>
  <c r="P986" i="4"/>
  <c r="P1039" i="4"/>
  <c r="P1062" i="4"/>
  <c r="P1096" i="4"/>
  <c r="P1120" i="4"/>
  <c r="AB995" i="4"/>
  <c r="AB983" i="4"/>
  <c r="AB975" i="4"/>
  <c r="AB963" i="4"/>
  <c r="AB959" i="4"/>
  <c r="AB943" i="4"/>
  <c r="AB939" i="4"/>
  <c r="AB935" i="4"/>
  <c r="AB919" i="4"/>
  <c r="AB899" i="4"/>
  <c r="AB887" i="4"/>
  <c r="AB883" i="4"/>
  <c r="AB867" i="4"/>
  <c r="AB863" i="4"/>
  <c r="AB859" i="4"/>
  <c r="AB831" i="4"/>
  <c r="AB823" i="4"/>
  <c r="AB811" i="4"/>
  <c r="AB807" i="4"/>
  <c r="AB755" i="4"/>
  <c r="AB747" i="4"/>
  <c r="AB731" i="4"/>
  <c r="AB715" i="4"/>
  <c r="AB711" i="4"/>
  <c r="AB707" i="4"/>
  <c r="AB699" i="4"/>
  <c r="AB695" i="4"/>
  <c r="AB691" i="4"/>
  <c r="AB687" i="4"/>
  <c r="AB679" i="4"/>
  <c r="AB671" i="4"/>
  <c r="AB659" i="4"/>
  <c r="AB655" i="4"/>
  <c r="AB639" i="4"/>
  <c r="AB635" i="4"/>
  <c r="AB603" i="4"/>
  <c r="AB599" i="4"/>
  <c r="AB595" i="4"/>
  <c r="AB583" i="4"/>
  <c r="AB579" i="4"/>
  <c r="AB563" i="4"/>
  <c r="AB559" i="4"/>
  <c r="AB547" i="4"/>
  <c r="AB543" i="4"/>
  <c r="AB539" i="4"/>
  <c r="AB535" i="4"/>
  <c r="AB503" i="4"/>
  <c r="AB487" i="4"/>
  <c r="AB483" i="4"/>
  <c r="AB479" i="4"/>
  <c r="AB471" i="4"/>
  <c r="AB467" i="4"/>
  <c r="AB463" i="4"/>
  <c r="AB459" i="4"/>
  <c r="AB451" i="4"/>
  <c r="AB443" i="4"/>
  <c r="AB431" i="4"/>
  <c r="AB427" i="4"/>
  <c r="AB411" i="4"/>
  <c r="P406" i="4"/>
  <c r="P405" i="4" s="1"/>
  <c r="P410" i="4"/>
  <c r="P415" i="4"/>
  <c r="P431" i="4"/>
  <c r="P435" i="4"/>
  <c r="P451" i="4"/>
  <c r="P455" i="4"/>
  <c r="P873" i="4"/>
  <c r="P883" i="4"/>
  <c r="P907" i="4"/>
  <c r="P911" i="4"/>
  <c r="P949" i="4"/>
  <c r="P959" i="4"/>
  <c r="P983" i="4"/>
  <c r="P987" i="4"/>
  <c r="P1021" i="4"/>
  <c r="P1025" i="4"/>
  <c r="P1035" i="4"/>
  <c r="P1117" i="4"/>
  <c r="P1114" i="4" s="1"/>
  <c r="P1193" i="4"/>
  <c r="AB826" i="4"/>
  <c r="AB810" i="4"/>
  <c r="AB806" i="4"/>
  <c r="AB766" i="4"/>
  <c r="AB754" i="4"/>
  <c r="AB750" i="4"/>
  <c r="AB734" i="4"/>
  <c r="AB730" i="4"/>
  <c r="AB698" i="4"/>
  <c r="AB694" i="4"/>
  <c r="AB690" i="4"/>
  <c r="AB678" i="4"/>
  <c r="AB674" i="4"/>
  <c r="AB658" i="4"/>
  <c r="AB654" i="4"/>
  <c r="AB614" i="4"/>
  <c r="AB598" i="4"/>
  <c r="AB582" i="4"/>
  <c r="AB578" i="4"/>
  <c r="AB550" i="4"/>
  <c r="AB546" i="4"/>
  <c r="AB542" i="4"/>
  <c r="AB538" i="4"/>
  <c r="AB506" i="4"/>
  <c r="AB474" i="4"/>
  <c r="AB470" i="4"/>
  <c r="AB462" i="4"/>
  <c r="AB450" i="4"/>
  <c r="AB446" i="4"/>
  <c r="AB430" i="4"/>
  <c r="AB426" i="4"/>
  <c r="AB422" i="4"/>
  <c r="P407" i="4"/>
  <c r="P427" i="4"/>
  <c r="P447" i="4"/>
  <c r="P879" i="4"/>
  <c r="P903" i="4"/>
  <c r="P917" i="4"/>
  <c r="P927" i="4"/>
  <c r="P941" i="4"/>
  <c r="P955" i="4"/>
  <c r="P965" i="4"/>
  <c r="P979" i="4"/>
  <c r="P993" i="4"/>
  <c r="P1003" i="4"/>
  <c r="P1000" i="4" s="1"/>
  <c r="P1017" i="4"/>
  <c r="P1031" i="4"/>
  <c r="P1041" i="4"/>
  <c r="P1081" i="4"/>
  <c r="P1113" i="4"/>
  <c r="P1137" i="4"/>
  <c r="P1189" i="4"/>
  <c r="AB1209" i="4"/>
  <c r="AB1185" i="4"/>
  <c r="AB1169" i="4"/>
  <c r="AB1165" i="4"/>
  <c r="AB1153" i="4"/>
  <c r="AB1149" i="4"/>
  <c r="AB1133" i="4"/>
  <c r="AB1109" i="4"/>
  <c r="AB1101" i="4"/>
  <c r="AB1097" i="4"/>
  <c r="AB1093" i="4"/>
  <c r="AB1089" i="4"/>
  <c r="AB1077" i="4"/>
  <c r="AB1073" i="4"/>
  <c r="AB1057" i="4"/>
  <c r="AB1013" i="4"/>
  <c r="AB1001" i="4"/>
  <c r="AB997" i="4"/>
  <c r="AB981" i="4"/>
  <c r="AB957" i="4"/>
  <c r="AB945" i="4"/>
  <c r="AB937" i="4"/>
  <c r="AB921" i="4"/>
  <c r="AB889" i="4"/>
  <c r="AB885" i="4"/>
  <c r="AB881" i="4"/>
  <c r="AB869" i="4"/>
  <c r="AB865" i="4"/>
  <c r="AB861" i="4"/>
  <c r="AB849" i="4"/>
  <c r="AB845" i="4"/>
  <c r="AB829" i="4"/>
  <c r="AB825" i="4"/>
  <c r="AB813" i="4"/>
  <c r="AB809" i="4"/>
  <c r="AB805" i="4"/>
  <c r="AB785" i="4"/>
  <c r="AB769" i="4"/>
  <c r="AB753" i="4"/>
  <c r="AB749" i="4"/>
  <c r="AB717" i="4"/>
  <c r="AB713" i="4"/>
  <c r="AB709" i="4"/>
  <c r="AB697" i="4"/>
  <c r="AB693" i="4"/>
  <c r="AB677" i="4"/>
  <c r="AB673" i="4"/>
  <c r="AB669" i="4"/>
  <c r="AB653" i="4"/>
  <c r="AB641" i="4"/>
  <c r="AB637" i="4"/>
  <c r="AB633" i="4"/>
  <c r="AB617" i="4"/>
  <c r="AB601" i="4"/>
  <c r="AB577" i="4"/>
  <c r="AB561" i="4"/>
  <c r="AB557" i="4"/>
  <c r="AB545" i="4"/>
  <c r="AB541" i="4"/>
  <c r="AB493" i="4"/>
  <c r="AB489" i="4"/>
  <c r="AB481" i="4"/>
  <c r="AB469" i="4"/>
  <c r="AB465" i="4"/>
  <c r="AB449" i="4"/>
  <c r="AB445" i="4"/>
  <c r="AB441" i="4"/>
  <c r="AB429" i="4"/>
  <c r="AB425" i="4"/>
  <c r="AB421" i="4"/>
  <c r="AB413" i="4"/>
  <c r="AB405" i="4"/>
  <c r="P413" i="4"/>
  <c r="P411" i="4" s="1"/>
  <c r="P417" i="4"/>
  <c r="P433" i="4"/>
  <c r="P453" i="4"/>
  <c r="P871" i="4"/>
  <c r="P881" i="4"/>
  <c r="P885" i="4"/>
  <c r="P909" i="4"/>
  <c r="P919" i="4"/>
  <c r="P918" i="4" s="1"/>
  <c r="P923" i="4"/>
  <c r="P947" i="4"/>
  <c r="P957" i="4"/>
  <c r="P961" i="4"/>
  <c r="P985" i="4"/>
  <c r="P995" i="4"/>
  <c r="P999" i="4"/>
  <c r="P1023" i="4"/>
  <c r="P1033" i="4"/>
  <c r="P1037" i="4"/>
  <c r="P1061" i="4"/>
  <c r="P1073" i="4"/>
  <c r="P1129" i="4"/>
  <c r="P1153" i="4"/>
  <c r="P1157" i="4"/>
  <c r="P1205" i="4"/>
  <c r="P208" i="4"/>
  <c r="P188" i="4"/>
  <c r="P29" i="4"/>
  <c r="AB197" i="4"/>
  <c r="AB125" i="4"/>
  <c r="AB121" i="4"/>
  <c r="P49" i="4"/>
  <c r="AB128" i="4"/>
  <c r="AB120" i="4"/>
  <c r="P72" i="4"/>
  <c r="P162" i="4"/>
  <c r="AB11" i="4"/>
  <c r="AB7" i="4"/>
  <c r="AB3" i="4"/>
  <c r="AB297" i="4"/>
  <c r="AB273" i="4"/>
  <c r="AB253" i="4"/>
  <c r="AB199" i="4"/>
  <c r="AB183" i="4"/>
  <c r="AB139" i="4"/>
  <c r="AB123" i="4"/>
  <c r="AB110" i="4"/>
  <c r="AB98" i="4"/>
  <c r="AB90" i="4"/>
  <c r="AB82" i="4"/>
  <c r="AB50" i="4"/>
  <c r="AB34" i="4"/>
  <c r="AB22" i="4"/>
  <c r="AB353" i="4"/>
  <c r="AB349" i="4"/>
  <c r="AB345" i="4"/>
  <c r="P378" i="4"/>
  <c r="P358" i="4"/>
  <c r="AB383" i="4"/>
  <c r="AB367" i="4"/>
  <c r="P45" i="4"/>
  <c r="P65" i="4"/>
  <c r="P112" i="4"/>
  <c r="P130" i="4"/>
  <c r="P148" i="4"/>
  <c r="P168" i="4"/>
  <c r="P302" i="4"/>
  <c r="P374" i="4"/>
  <c r="P398" i="4"/>
  <c r="P67" i="4"/>
  <c r="P87" i="4"/>
  <c r="P132" i="4"/>
  <c r="P150" i="4"/>
  <c r="P170" i="4"/>
  <c r="P206" i="4"/>
  <c r="P376" i="4"/>
  <c r="P56" i="4"/>
  <c r="P105" i="4"/>
  <c r="P128" i="4"/>
  <c r="P166" i="4"/>
  <c r="P198" i="4"/>
  <c r="P300" i="4"/>
  <c r="P360" i="4"/>
  <c r="AB17" i="4"/>
  <c r="P17" i="4"/>
  <c r="AB9" i="4"/>
  <c r="AB393" i="4"/>
  <c r="P393" i="4"/>
  <c r="AB357" i="4"/>
  <c r="P357" i="4"/>
  <c r="AB299" i="4"/>
  <c r="P299" i="4"/>
  <c r="AB279" i="4"/>
  <c r="AB259" i="4"/>
  <c r="AB251" i="4"/>
  <c r="AB205" i="4"/>
  <c r="P205" i="4"/>
  <c r="AB189" i="4"/>
  <c r="P189" i="4"/>
  <c r="AB177" i="4"/>
  <c r="AB169" i="4"/>
  <c r="P169" i="4"/>
  <c r="AB161" i="4"/>
  <c r="AB145" i="4"/>
  <c r="AB129" i="4"/>
  <c r="P129" i="4"/>
  <c r="AB108" i="4"/>
  <c r="AB104" i="4"/>
  <c r="P104" i="4"/>
  <c r="AB88" i="4"/>
  <c r="AB84" i="4"/>
  <c r="P84" i="4"/>
  <c r="AB80" i="4"/>
  <c r="AB68" i="4"/>
  <c r="P68" i="4"/>
  <c r="AB64" i="4"/>
  <c r="P64" i="4"/>
  <c r="AB48" i="4"/>
  <c r="P48" i="4"/>
  <c r="AB44" i="4"/>
  <c r="AB32" i="4"/>
  <c r="AB28" i="4"/>
  <c r="P28" i="4"/>
  <c r="P11" i="4"/>
  <c r="P36" i="4"/>
  <c r="P92" i="4"/>
  <c r="P108" i="4"/>
  <c r="P143" i="4"/>
  <c r="P159" i="4"/>
  <c r="P199" i="4"/>
  <c r="AB301" i="4"/>
  <c r="P301" i="4"/>
  <c r="AB13" i="4"/>
  <c r="P13" i="4"/>
  <c r="AB397" i="4"/>
  <c r="P397" i="4"/>
  <c r="AB389" i="4"/>
  <c r="AB377" i="4"/>
  <c r="P377" i="4"/>
  <c r="AB303" i="4"/>
  <c r="P303" i="4"/>
  <c r="AB291" i="4"/>
  <c r="AB283" i="4"/>
  <c r="AB275" i="4"/>
  <c r="AB263" i="4"/>
  <c r="AB255" i="4"/>
  <c r="AB185" i="4"/>
  <c r="P185" i="4"/>
  <c r="AB165" i="4"/>
  <c r="P165" i="4"/>
  <c r="AB149" i="4"/>
  <c r="P149" i="4"/>
  <c r="AB141" i="4"/>
  <c r="AB52" i="4"/>
  <c r="AB16" i="4"/>
  <c r="AB12" i="4"/>
  <c r="AB8" i="4"/>
  <c r="P8" i="4"/>
  <c r="AB4" i="4"/>
  <c r="AB396" i="4"/>
  <c r="P396" i="4"/>
  <c r="AB392" i="4"/>
  <c r="AB388" i="4"/>
  <c r="P388" i="4"/>
  <c r="AB384" i="4"/>
  <c r="P54" i="4"/>
  <c r="P70" i="4"/>
  <c r="P94" i="4"/>
  <c r="P110" i="4"/>
  <c r="P123" i="4"/>
  <c r="P161" i="4"/>
  <c r="P181" i="4"/>
  <c r="P201" i="4"/>
  <c r="P295" i="4"/>
  <c r="P349" i="4"/>
  <c r="AB15" i="4"/>
  <c r="P15" i="4"/>
  <c r="AB395" i="4"/>
  <c r="P395" i="4"/>
  <c r="AB391" i="4"/>
  <c r="P391" i="4"/>
  <c r="AB387" i="4"/>
  <c r="P387" i="4"/>
  <c r="AB379" i="4"/>
  <c r="P379" i="4"/>
  <c r="AB375" i="4"/>
  <c r="P375" i="4"/>
  <c r="AB371" i="4"/>
  <c r="P371" i="4"/>
  <c r="AB355" i="4"/>
  <c r="P355" i="4"/>
  <c r="AB293" i="4"/>
  <c r="P293" i="4"/>
  <c r="AB281" i="4"/>
  <c r="AB265" i="4"/>
  <c r="AB207" i="4"/>
  <c r="P207" i="4"/>
  <c r="AB203" i="4"/>
  <c r="P203" i="4"/>
  <c r="AB187" i="4"/>
  <c r="P187" i="4"/>
  <c r="AB179" i="4"/>
  <c r="AB147" i="4"/>
  <c r="P147" i="4"/>
  <c r="AB106" i="4"/>
  <c r="P106" i="4"/>
  <c r="AB102" i="4"/>
  <c r="P102" i="4"/>
  <c r="AB86" i="4"/>
  <c r="P86" i="4"/>
  <c r="AB66" i="4"/>
  <c r="P66" i="4"/>
  <c r="AB46" i="4"/>
  <c r="P46" i="4"/>
  <c r="AB26" i="4"/>
  <c r="P26" i="4"/>
  <c r="P353" i="4"/>
  <c r="P369" i="4"/>
  <c r="P389" i="4"/>
  <c r="AB359" i="4"/>
  <c r="P359" i="4"/>
  <c r="AB351" i="4"/>
  <c r="P351" i="4"/>
  <c r="AB261" i="4"/>
  <c r="AB175" i="4"/>
  <c r="AB167" i="4"/>
  <c r="P167" i="4"/>
  <c r="AB151" i="4"/>
  <c r="P151" i="4"/>
  <c r="AB131" i="4"/>
  <c r="P131" i="4"/>
  <c r="AB127" i="4"/>
  <c r="P127" i="4"/>
  <c r="AB42" i="4"/>
  <c r="AB30" i="4"/>
  <c r="P30" i="4"/>
  <c r="P7" i="4"/>
  <c r="P141" i="4"/>
  <c r="P197" i="4"/>
  <c r="P9" i="4"/>
  <c r="P34" i="4"/>
  <c r="P74" i="4"/>
  <c r="P90" i="4"/>
  <c r="P121" i="4"/>
  <c r="P163" i="4"/>
  <c r="AB368" i="4"/>
  <c r="AB356" i="4"/>
  <c r="AB352" i="4"/>
  <c r="AB348" i="4"/>
  <c r="AB298" i="4"/>
  <c r="AB294" i="4"/>
  <c r="AB278" i="4"/>
  <c r="AB262" i="4"/>
  <c r="AB254" i="4"/>
  <c r="AB250" i="4"/>
  <c r="AB204" i="4"/>
  <c r="AB196" i="4"/>
  <c r="AB184" i="4"/>
  <c r="AB180" i="4"/>
  <c r="AB164" i="4"/>
  <c r="AB140" i="4"/>
  <c r="AB107" i="4"/>
  <c r="AB103" i="4"/>
  <c r="AB99" i="4"/>
  <c r="AB91" i="4"/>
  <c r="AB83" i="4"/>
  <c r="AB79" i="4"/>
  <c r="AB63" i="4"/>
  <c r="AB51" i="4"/>
  <c r="AB47" i="4"/>
  <c r="AB31" i="4"/>
  <c r="AB27" i="4"/>
  <c r="AB23" i="4"/>
  <c r="P35" i="4"/>
  <c r="P51" i="4"/>
  <c r="P55" i="4"/>
  <c r="P71" i="4"/>
  <c r="P75" i="4"/>
  <c r="P91" i="4"/>
  <c r="P111" i="4"/>
  <c r="P296" i="4"/>
  <c r="P390" i="4"/>
  <c r="AB18" i="4"/>
  <c r="AB14" i="4"/>
  <c r="AB10" i="4"/>
  <c r="AB6" i="4"/>
  <c r="AB394" i="4"/>
  <c r="AB386" i="4"/>
  <c r="AB370" i="4"/>
  <c r="AB354" i="4"/>
  <c r="AB350" i="4"/>
  <c r="AB346" i="4"/>
  <c r="AB292" i="4"/>
  <c r="AB280" i="4"/>
  <c r="AB272" i="4"/>
  <c r="AB260" i="4"/>
  <c r="AB256" i="4"/>
  <c r="AB202" i="4"/>
  <c r="AB186" i="4"/>
  <c r="AB178" i="4"/>
  <c r="AB174" i="4"/>
  <c r="AB158" i="4"/>
  <c r="AB146" i="4"/>
  <c r="AB142" i="4"/>
  <c r="AB126" i="4"/>
  <c r="AB122" i="4"/>
  <c r="AB117" i="4"/>
  <c r="AB118" i="4"/>
  <c r="AB109" i="4"/>
  <c r="AB101" i="4"/>
  <c r="AB89" i="4"/>
  <c r="AB85" i="4"/>
  <c r="AB69" i="4"/>
  <c r="AB41" i="4"/>
  <c r="AB33" i="4"/>
  <c r="AB25" i="4"/>
  <c r="P33" i="4"/>
  <c r="P37" i="4"/>
  <c r="P53" i="4"/>
  <c r="P73" i="4"/>
  <c r="P89" i="4"/>
  <c r="P93" i="4"/>
  <c r="P109" i="4"/>
  <c r="P113" i="4"/>
  <c r="P124" i="4"/>
  <c r="P140" i="4"/>
  <c r="P144" i="4"/>
  <c r="P160" i="4"/>
  <c r="P200" i="4"/>
  <c r="P294" i="4"/>
  <c r="P352" i="4"/>
  <c r="P368" i="4"/>
  <c r="P372" i="4"/>
  <c r="P1184" i="4"/>
  <c r="P1095" i="4"/>
  <c r="P1190" i="4"/>
  <c r="P886" i="4"/>
  <c r="P994" i="4"/>
  <c r="P1019" i="4"/>
  <c r="C862" i="1"/>
  <c r="C818" i="1"/>
  <c r="C774" i="1"/>
  <c r="C532" i="1"/>
  <c r="C466" i="1"/>
  <c r="C488" i="1"/>
  <c r="C1302" i="1"/>
  <c r="C686" i="1"/>
  <c r="C598" i="1"/>
  <c r="P1203" i="4" l="1"/>
  <c r="P981" i="4"/>
  <c r="P449" i="4"/>
  <c r="P937" i="4"/>
  <c r="P63" i="4"/>
  <c r="P962" i="4"/>
  <c r="P424" i="4"/>
  <c r="P1247" i="4"/>
  <c r="P1165" i="4"/>
  <c r="P899" i="4"/>
  <c r="P1057" i="4"/>
  <c r="P1418" i="4"/>
  <c r="P373" i="4"/>
  <c r="P1279" i="4"/>
  <c r="P924" i="4"/>
  <c r="P943" i="4"/>
  <c r="P1038" i="4"/>
  <c r="P1133" i="4"/>
  <c r="P1399" i="4"/>
  <c r="P1076" i="4"/>
  <c r="P1108" i="4"/>
  <c r="P1317" i="4"/>
  <c r="P1380" i="4"/>
  <c r="P367" i="4"/>
  <c r="P354" i="4"/>
  <c r="P386" i="4"/>
  <c r="P297" i="4"/>
  <c r="P392" i="4"/>
  <c r="P956" i="4"/>
  <c r="P1051" i="4"/>
  <c r="P1013" i="4"/>
  <c r="P1393" i="4"/>
  <c r="P12" i="4"/>
  <c r="P1152" i="4"/>
  <c r="P1412" i="4"/>
  <c r="P1298" i="4"/>
  <c r="P1146" i="4"/>
  <c r="P1032" i="4"/>
  <c r="P430" i="4"/>
  <c r="P975" i="4"/>
  <c r="P905" i="4"/>
  <c r="P861" i="4"/>
  <c r="P1285" i="4"/>
  <c r="P1209" i="4"/>
  <c r="P1241" i="4"/>
  <c r="P50" i="4"/>
  <c r="P126" i="4"/>
  <c r="P101" i="4"/>
  <c r="P164" i="4"/>
  <c r="P69" i="4"/>
  <c r="P183" i="4"/>
  <c r="P202" i="4"/>
  <c r="P158" i="4"/>
  <c r="P107" i="4"/>
  <c r="P31" i="4"/>
  <c r="P120" i="4"/>
  <c r="P6" i="4"/>
  <c r="P25" i="4"/>
  <c r="P44" i="4"/>
  <c r="P291" i="4"/>
  <c r="P196" i="4"/>
  <c r="P139" i="4"/>
  <c r="P348" i="4"/>
  <c r="P88" i="4"/>
  <c r="P145" i="4"/>
  <c r="AH1557" i="4"/>
  <c r="AG1557" i="4"/>
  <c r="AF1557" i="4"/>
  <c r="AE1557" i="4"/>
  <c r="AD1557" i="4"/>
  <c r="AC1557" i="4"/>
  <c r="AH1556" i="4"/>
  <c r="AG1556" i="4"/>
  <c r="AF1556" i="4"/>
  <c r="AE1556" i="4"/>
  <c r="AD1556" i="4"/>
  <c r="AC1556" i="4"/>
  <c r="AH1555" i="4"/>
  <c r="AG1555" i="4"/>
  <c r="AF1555" i="4"/>
  <c r="AE1555" i="4"/>
  <c r="AD1555" i="4"/>
  <c r="AC1555" i="4"/>
  <c r="AH1554" i="4"/>
  <c r="AG1554" i="4"/>
  <c r="AF1554" i="4"/>
  <c r="AE1554" i="4"/>
  <c r="AD1554" i="4"/>
  <c r="AC1554" i="4"/>
  <c r="AH1553" i="4"/>
  <c r="AG1553" i="4"/>
  <c r="AF1553" i="4"/>
  <c r="AE1553" i="4"/>
  <c r="AD1553" i="4"/>
  <c r="AC1553" i="4"/>
  <c r="AH1552" i="4"/>
  <c r="AG1552" i="4"/>
  <c r="AF1552" i="4"/>
  <c r="AE1552" i="4"/>
  <c r="AD1552" i="4"/>
  <c r="AC1552" i="4"/>
  <c r="AH1551" i="4"/>
  <c r="AG1551" i="4"/>
  <c r="AF1551" i="4"/>
  <c r="AE1551" i="4"/>
  <c r="AD1551" i="4"/>
  <c r="AC1551" i="4"/>
  <c r="AH1550" i="4"/>
  <c r="AG1550" i="4"/>
  <c r="AF1550" i="4"/>
  <c r="AE1550" i="4"/>
  <c r="AD1550" i="4"/>
  <c r="AC1550" i="4"/>
  <c r="AH1549" i="4"/>
  <c r="AG1549" i="4"/>
  <c r="AF1549" i="4"/>
  <c r="AE1549" i="4"/>
  <c r="AD1549" i="4"/>
  <c r="AC1549" i="4"/>
  <c r="AH1548" i="4"/>
  <c r="AG1548" i="4"/>
  <c r="AF1548" i="4"/>
  <c r="AE1548" i="4"/>
  <c r="AD1548" i="4"/>
  <c r="AC1548" i="4"/>
  <c r="AH1547" i="4"/>
  <c r="AG1547" i="4"/>
  <c r="AF1547" i="4"/>
  <c r="AE1547" i="4"/>
  <c r="AD1547" i="4"/>
  <c r="AC1547" i="4"/>
  <c r="AH1546" i="4"/>
  <c r="AG1546" i="4"/>
  <c r="AF1546" i="4"/>
  <c r="AE1546" i="4"/>
  <c r="AD1546" i="4"/>
  <c r="AC1546" i="4"/>
  <c r="AH1545" i="4"/>
  <c r="AG1545" i="4"/>
  <c r="AF1545" i="4"/>
  <c r="AE1545" i="4"/>
  <c r="AD1545" i="4"/>
  <c r="AC1545" i="4"/>
  <c r="AH1544" i="4"/>
  <c r="AG1544" i="4"/>
  <c r="AF1544" i="4"/>
  <c r="AE1544" i="4"/>
  <c r="AD1544" i="4"/>
  <c r="AC1544" i="4"/>
  <c r="AH1543" i="4"/>
  <c r="AG1543" i="4"/>
  <c r="AF1543" i="4"/>
  <c r="AE1543" i="4"/>
  <c r="AD1543" i="4"/>
  <c r="AC1543" i="4"/>
  <c r="AH1542" i="4"/>
  <c r="AG1542" i="4"/>
  <c r="AF1542" i="4"/>
  <c r="AE1542" i="4"/>
  <c r="AD1542" i="4"/>
  <c r="AC1542" i="4"/>
  <c r="AH1538" i="4"/>
  <c r="AG1538" i="4"/>
  <c r="AF1538" i="4"/>
  <c r="AE1538" i="4"/>
  <c r="AD1538" i="4"/>
  <c r="AC1538" i="4"/>
  <c r="AH1537" i="4"/>
  <c r="AG1537" i="4"/>
  <c r="AF1537" i="4"/>
  <c r="AE1537" i="4"/>
  <c r="AD1537" i="4"/>
  <c r="AC1537" i="4"/>
  <c r="AH1536" i="4"/>
  <c r="AG1536" i="4"/>
  <c r="AF1536" i="4"/>
  <c r="AE1536" i="4"/>
  <c r="AD1536" i="4"/>
  <c r="AC1536" i="4"/>
  <c r="AH1535" i="4"/>
  <c r="AG1535" i="4"/>
  <c r="AF1535" i="4"/>
  <c r="AE1535" i="4"/>
  <c r="AD1535" i="4"/>
  <c r="AC1535" i="4"/>
  <c r="AH1534" i="4"/>
  <c r="AG1534" i="4"/>
  <c r="AF1534" i="4"/>
  <c r="AE1534" i="4"/>
  <c r="AD1534" i="4"/>
  <c r="AC1534" i="4"/>
  <c r="AH1533" i="4"/>
  <c r="AG1533" i="4"/>
  <c r="AF1533" i="4"/>
  <c r="AE1533" i="4"/>
  <c r="AD1533" i="4"/>
  <c r="AC1533" i="4"/>
  <c r="AH1532" i="4"/>
  <c r="AG1532" i="4"/>
  <c r="AF1532" i="4"/>
  <c r="AE1532" i="4"/>
  <c r="AD1532" i="4"/>
  <c r="AC1532" i="4"/>
  <c r="AH1531" i="4"/>
  <c r="AG1531" i="4"/>
  <c r="AF1531" i="4"/>
  <c r="AE1531" i="4"/>
  <c r="AD1531" i="4"/>
  <c r="AC1531" i="4"/>
  <c r="AH1530" i="4"/>
  <c r="AG1530" i="4"/>
  <c r="AF1530" i="4"/>
  <c r="AE1530" i="4"/>
  <c r="AD1530" i="4"/>
  <c r="AC1530" i="4"/>
  <c r="AH1529" i="4"/>
  <c r="AG1529" i="4"/>
  <c r="AF1529" i="4"/>
  <c r="AE1529" i="4"/>
  <c r="AD1529" i="4"/>
  <c r="AC1529" i="4"/>
  <c r="AH1528" i="4"/>
  <c r="AG1528" i="4"/>
  <c r="AF1528" i="4"/>
  <c r="AE1528" i="4"/>
  <c r="AD1528" i="4"/>
  <c r="AC1528" i="4"/>
  <c r="AH1527" i="4"/>
  <c r="AG1527" i="4"/>
  <c r="AF1527" i="4"/>
  <c r="AE1527" i="4"/>
  <c r="AD1527" i="4"/>
  <c r="AC1527" i="4"/>
  <c r="AH1526" i="4"/>
  <c r="AG1526" i="4"/>
  <c r="AF1526" i="4"/>
  <c r="AE1526" i="4"/>
  <c r="AD1526" i="4"/>
  <c r="AC1526" i="4"/>
  <c r="AH1525" i="4"/>
  <c r="AG1525" i="4"/>
  <c r="AF1525" i="4"/>
  <c r="AE1525" i="4"/>
  <c r="AD1525" i="4"/>
  <c r="AC1525" i="4"/>
  <c r="AH1524" i="4"/>
  <c r="AG1524" i="4"/>
  <c r="AF1524" i="4"/>
  <c r="AE1524" i="4"/>
  <c r="AD1524" i="4"/>
  <c r="AC1524" i="4"/>
  <c r="AH1523" i="4"/>
  <c r="AG1523" i="4"/>
  <c r="AF1523" i="4"/>
  <c r="AE1523" i="4"/>
  <c r="AD1523" i="4"/>
  <c r="AC1523" i="4"/>
  <c r="AH1519" i="4"/>
  <c r="AG1519" i="4"/>
  <c r="AF1519" i="4"/>
  <c r="AE1519" i="4"/>
  <c r="AD1519" i="4"/>
  <c r="AC1519" i="4"/>
  <c r="AH1518" i="4"/>
  <c r="AG1518" i="4"/>
  <c r="AF1518" i="4"/>
  <c r="AE1518" i="4"/>
  <c r="AD1518" i="4"/>
  <c r="AC1518" i="4"/>
  <c r="AH1517" i="4"/>
  <c r="AG1517" i="4"/>
  <c r="AF1517" i="4"/>
  <c r="AE1517" i="4"/>
  <c r="AD1517" i="4"/>
  <c r="AC1517" i="4"/>
  <c r="AH1516" i="4"/>
  <c r="AG1516" i="4"/>
  <c r="AF1516" i="4"/>
  <c r="AE1516" i="4"/>
  <c r="AD1516" i="4"/>
  <c r="AC1516" i="4"/>
  <c r="AH1515" i="4"/>
  <c r="AG1515" i="4"/>
  <c r="AF1515" i="4"/>
  <c r="AE1515" i="4"/>
  <c r="AD1515" i="4"/>
  <c r="AC1515" i="4"/>
  <c r="AH1514" i="4"/>
  <c r="AG1514" i="4"/>
  <c r="AF1514" i="4"/>
  <c r="AE1514" i="4"/>
  <c r="AD1514" i="4"/>
  <c r="AC1514" i="4"/>
  <c r="AH1513" i="4"/>
  <c r="AG1513" i="4"/>
  <c r="AF1513" i="4"/>
  <c r="AE1513" i="4"/>
  <c r="AD1513" i="4"/>
  <c r="AC1513" i="4"/>
  <c r="AH1512" i="4"/>
  <c r="AG1512" i="4"/>
  <c r="AF1512" i="4"/>
  <c r="AE1512" i="4"/>
  <c r="AD1512" i="4"/>
  <c r="AC1512" i="4"/>
  <c r="AH1511" i="4"/>
  <c r="AG1511" i="4"/>
  <c r="AF1511" i="4"/>
  <c r="AE1511" i="4"/>
  <c r="AD1511" i="4"/>
  <c r="AC1511" i="4"/>
  <c r="AH1510" i="4"/>
  <c r="AG1510" i="4"/>
  <c r="AF1510" i="4"/>
  <c r="AE1510" i="4"/>
  <c r="AD1510" i="4"/>
  <c r="AC1510" i="4"/>
  <c r="AH1509" i="4"/>
  <c r="AG1509" i="4"/>
  <c r="AF1509" i="4"/>
  <c r="AE1509" i="4"/>
  <c r="AD1509" i="4"/>
  <c r="AC1509" i="4"/>
  <c r="AH1508" i="4"/>
  <c r="AG1508" i="4"/>
  <c r="AF1508" i="4"/>
  <c r="AE1508" i="4"/>
  <c r="AD1508" i="4"/>
  <c r="AC1508" i="4"/>
  <c r="AH1507" i="4"/>
  <c r="AG1507" i="4"/>
  <c r="AF1507" i="4"/>
  <c r="AE1507" i="4"/>
  <c r="AD1507" i="4"/>
  <c r="AC1507" i="4"/>
  <c r="AH1506" i="4"/>
  <c r="AG1506" i="4"/>
  <c r="AF1506" i="4"/>
  <c r="AE1506" i="4"/>
  <c r="AD1506" i="4"/>
  <c r="AC1506" i="4"/>
  <c r="AH1505" i="4"/>
  <c r="AG1505" i="4"/>
  <c r="AF1505" i="4"/>
  <c r="AE1505" i="4"/>
  <c r="AD1505" i="4"/>
  <c r="AC1505" i="4"/>
  <c r="AH1504" i="4"/>
  <c r="AG1504" i="4"/>
  <c r="AF1504" i="4"/>
  <c r="AE1504" i="4"/>
  <c r="AD1504" i="4"/>
  <c r="AC1504" i="4"/>
  <c r="AH1500" i="4"/>
  <c r="AG1500" i="4"/>
  <c r="AF1500" i="4"/>
  <c r="AE1500" i="4"/>
  <c r="AD1500" i="4"/>
  <c r="AC1500" i="4"/>
  <c r="AH1499" i="4"/>
  <c r="AG1499" i="4"/>
  <c r="AF1499" i="4"/>
  <c r="AE1499" i="4"/>
  <c r="AD1499" i="4"/>
  <c r="AC1499" i="4"/>
  <c r="AH1498" i="4"/>
  <c r="AG1498" i="4"/>
  <c r="AF1498" i="4"/>
  <c r="AE1498" i="4"/>
  <c r="AD1498" i="4"/>
  <c r="AC1498" i="4"/>
  <c r="AH1497" i="4"/>
  <c r="AG1497" i="4"/>
  <c r="AF1497" i="4"/>
  <c r="AE1497" i="4"/>
  <c r="AD1497" i="4"/>
  <c r="AC1497" i="4"/>
  <c r="AH1496" i="4"/>
  <c r="AG1496" i="4"/>
  <c r="AF1496" i="4"/>
  <c r="AE1496" i="4"/>
  <c r="AD1496" i="4"/>
  <c r="AC1496" i="4"/>
  <c r="AH1495" i="4"/>
  <c r="AG1495" i="4"/>
  <c r="AF1495" i="4"/>
  <c r="AE1495" i="4"/>
  <c r="AD1495" i="4"/>
  <c r="AC1495" i="4"/>
  <c r="AH1494" i="4"/>
  <c r="AG1494" i="4"/>
  <c r="AF1494" i="4"/>
  <c r="AE1494" i="4"/>
  <c r="AD1494" i="4"/>
  <c r="AC1494" i="4"/>
  <c r="AH1493" i="4"/>
  <c r="AG1493" i="4"/>
  <c r="AF1493" i="4"/>
  <c r="AE1493" i="4"/>
  <c r="AD1493" i="4"/>
  <c r="AC1493" i="4"/>
  <c r="AH1492" i="4"/>
  <c r="AG1492" i="4"/>
  <c r="AF1492" i="4"/>
  <c r="AE1492" i="4"/>
  <c r="AD1492" i="4"/>
  <c r="AC1492" i="4"/>
  <c r="AH1491" i="4"/>
  <c r="AG1491" i="4"/>
  <c r="AF1491" i="4"/>
  <c r="AE1491" i="4"/>
  <c r="AD1491" i="4"/>
  <c r="AC1491" i="4"/>
  <c r="AH1490" i="4"/>
  <c r="AG1490" i="4"/>
  <c r="AF1490" i="4"/>
  <c r="AE1490" i="4"/>
  <c r="AD1490" i="4"/>
  <c r="AC1490" i="4"/>
  <c r="AH1489" i="4"/>
  <c r="AG1489" i="4"/>
  <c r="AF1489" i="4"/>
  <c r="AE1489" i="4"/>
  <c r="AD1489" i="4"/>
  <c r="AC1489" i="4"/>
  <c r="AH1488" i="4"/>
  <c r="AG1488" i="4"/>
  <c r="AF1488" i="4"/>
  <c r="AE1488" i="4"/>
  <c r="AD1488" i="4"/>
  <c r="AC1488" i="4"/>
  <c r="AH1487" i="4"/>
  <c r="AG1487" i="4"/>
  <c r="AF1487" i="4"/>
  <c r="AE1487" i="4"/>
  <c r="AD1487" i="4"/>
  <c r="AC1487" i="4"/>
  <c r="AH1486" i="4"/>
  <c r="AG1486" i="4"/>
  <c r="AF1486" i="4"/>
  <c r="AE1486" i="4"/>
  <c r="AD1486" i="4"/>
  <c r="AC1486" i="4"/>
  <c r="AH1485" i="4"/>
  <c r="AG1485" i="4"/>
  <c r="AF1485" i="4"/>
  <c r="AE1485" i="4"/>
  <c r="AD1485" i="4"/>
  <c r="AC1485" i="4"/>
  <c r="AH1481" i="4"/>
  <c r="AG1481" i="4"/>
  <c r="AF1481" i="4"/>
  <c r="AE1481" i="4"/>
  <c r="AD1481" i="4"/>
  <c r="AC1481" i="4"/>
  <c r="AH1480" i="4"/>
  <c r="AG1480" i="4"/>
  <c r="AF1480" i="4"/>
  <c r="AE1480" i="4"/>
  <c r="AD1480" i="4"/>
  <c r="AC1480" i="4"/>
  <c r="AH1479" i="4"/>
  <c r="AG1479" i="4"/>
  <c r="AF1479" i="4"/>
  <c r="AE1479" i="4"/>
  <c r="AD1479" i="4"/>
  <c r="AC1479" i="4"/>
  <c r="AH1478" i="4"/>
  <c r="AG1478" i="4"/>
  <c r="AF1478" i="4"/>
  <c r="AE1478" i="4"/>
  <c r="AD1478" i="4"/>
  <c r="AC1478" i="4"/>
  <c r="AH1477" i="4"/>
  <c r="AG1477" i="4"/>
  <c r="AF1477" i="4"/>
  <c r="AE1477" i="4"/>
  <c r="AD1477" i="4"/>
  <c r="AC1477" i="4"/>
  <c r="AH1476" i="4"/>
  <c r="AG1476" i="4"/>
  <c r="AF1476" i="4"/>
  <c r="AE1476" i="4"/>
  <c r="AD1476" i="4"/>
  <c r="AC1476" i="4"/>
  <c r="AH1475" i="4"/>
  <c r="AG1475" i="4"/>
  <c r="AF1475" i="4"/>
  <c r="AE1475" i="4"/>
  <c r="AD1475" i="4"/>
  <c r="AC1475" i="4"/>
  <c r="AH1474" i="4"/>
  <c r="AG1474" i="4"/>
  <c r="AF1474" i="4"/>
  <c r="AE1474" i="4"/>
  <c r="AD1474" i="4"/>
  <c r="AC1474" i="4"/>
  <c r="AH1473" i="4"/>
  <c r="AG1473" i="4"/>
  <c r="AF1473" i="4"/>
  <c r="AE1473" i="4"/>
  <c r="AD1473" i="4"/>
  <c r="AC1473" i="4"/>
  <c r="AH1472" i="4"/>
  <c r="AG1472" i="4"/>
  <c r="AF1472" i="4"/>
  <c r="AE1472" i="4"/>
  <c r="AD1472" i="4"/>
  <c r="AC1472" i="4"/>
  <c r="AH1471" i="4"/>
  <c r="AG1471" i="4"/>
  <c r="AF1471" i="4"/>
  <c r="AE1471" i="4"/>
  <c r="AD1471" i="4"/>
  <c r="AC1471" i="4"/>
  <c r="AH1470" i="4"/>
  <c r="AG1470" i="4"/>
  <c r="AF1470" i="4"/>
  <c r="AE1470" i="4"/>
  <c r="AD1470" i="4"/>
  <c r="AC1470" i="4"/>
  <c r="AH1469" i="4"/>
  <c r="AG1469" i="4"/>
  <c r="AF1469" i="4"/>
  <c r="AE1469" i="4"/>
  <c r="AD1469" i="4"/>
  <c r="AC1469" i="4"/>
  <c r="AH1468" i="4"/>
  <c r="AG1468" i="4"/>
  <c r="AF1468" i="4"/>
  <c r="AE1468" i="4"/>
  <c r="AD1468" i="4"/>
  <c r="AC1468" i="4"/>
  <c r="AH1467" i="4"/>
  <c r="AG1467" i="4"/>
  <c r="AF1467" i="4"/>
  <c r="AE1467" i="4"/>
  <c r="AD1467" i="4"/>
  <c r="AC1467" i="4"/>
  <c r="AH1466" i="4"/>
  <c r="AG1466" i="4"/>
  <c r="AF1466" i="4"/>
  <c r="AE1466" i="4"/>
  <c r="AD1466" i="4"/>
  <c r="AC1466" i="4"/>
  <c r="AH1462" i="4"/>
  <c r="AG1462" i="4"/>
  <c r="AF1462" i="4"/>
  <c r="AE1462" i="4"/>
  <c r="AD1462" i="4"/>
  <c r="AC1462" i="4"/>
  <c r="AH1461" i="4"/>
  <c r="AG1461" i="4"/>
  <c r="AF1461" i="4"/>
  <c r="AE1461" i="4"/>
  <c r="AD1461" i="4"/>
  <c r="AC1461" i="4"/>
  <c r="AH1460" i="4"/>
  <c r="AG1460" i="4"/>
  <c r="AF1460" i="4"/>
  <c r="AE1460" i="4"/>
  <c r="AD1460" i="4"/>
  <c r="AC1460" i="4"/>
  <c r="AH1459" i="4"/>
  <c r="AG1459" i="4"/>
  <c r="AF1459" i="4"/>
  <c r="AE1459" i="4"/>
  <c r="AD1459" i="4"/>
  <c r="AC1459" i="4"/>
  <c r="AH1458" i="4"/>
  <c r="AG1458" i="4"/>
  <c r="AF1458" i="4"/>
  <c r="AE1458" i="4"/>
  <c r="AD1458" i="4"/>
  <c r="AC1458" i="4"/>
  <c r="AH1457" i="4"/>
  <c r="AG1457" i="4"/>
  <c r="AF1457" i="4"/>
  <c r="AE1457" i="4"/>
  <c r="AD1457" i="4"/>
  <c r="AC1457" i="4"/>
  <c r="AH1456" i="4"/>
  <c r="AG1456" i="4"/>
  <c r="AF1456" i="4"/>
  <c r="AE1456" i="4"/>
  <c r="AD1456" i="4"/>
  <c r="AC1456" i="4"/>
  <c r="AH1455" i="4"/>
  <c r="AG1455" i="4"/>
  <c r="AF1455" i="4"/>
  <c r="AE1455" i="4"/>
  <c r="AD1455" i="4"/>
  <c r="AC1455" i="4"/>
  <c r="AH1454" i="4"/>
  <c r="AG1454" i="4"/>
  <c r="AF1454" i="4"/>
  <c r="AE1454" i="4"/>
  <c r="AD1454" i="4"/>
  <c r="AC1454" i="4"/>
  <c r="AH1453" i="4"/>
  <c r="AG1453" i="4"/>
  <c r="AF1453" i="4"/>
  <c r="AE1453" i="4"/>
  <c r="AD1453" i="4"/>
  <c r="AC1453" i="4"/>
  <c r="AH1452" i="4"/>
  <c r="AG1452" i="4"/>
  <c r="AF1452" i="4"/>
  <c r="AE1452" i="4"/>
  <c r="AD1452" i="4"/>
  <c r="AC1452" i="4"/>
  <c r="AH1451" i="4"/>
  <c r="AG1451" i="4"/>
  <c r="AF1451" i="4"/>
  <c r="AE1451" i="4"/>
  <c r="AD1451" i="4"/>
  <c r="AC1451" i="4"/>
  <c r="AH1450" i="4"/>
  <c r="AG1450" i="4"/>
  <c r="AF1450" i="4"/>
  <c r="AE1450" i="4"/>
  <c r="AD1450" i="4"/>
  <c r="AC1450" i="4"/>
  <c r="AH1449" i="4"/>
  <c r="AG1449" i="4"/>
  <c r="AF1449" i="4"/>
  <c r="AE1449" i="4"/>
  <c r="AD1449" i="4"/>
  <c r="AC1449" i="4"/>
  <c r="AH1448" i="4"/>
  <c r="AG1448" i="4"/>
  <c r="AF1448" i="4"/>
  <c r="AE1448" i="4"/>
  <c r="AD1448" i="4"/>
  <c r="AC1448" i="4"/>
  <c r="AH1447" i="4"/>
  <c r="AG1447" i="4"/>
  <c r="AF1447" i="4"/>
  <c r="AE1447" i="4"/>
  <c r="AD1447" i="4"/>
  <c r="AC1447" i="4"/>
  <c r="AH1443" i="4"/>
  <c r="AG1443" i="4"/>
  <c r="AF1443" i="4"/>
  <c r="AE1443" i="4"/>
  <c r="AD1443" i="4"/>
  <c r="AC1443" i="4"/>
  <c r="AH1442" i="4"/>
  <c r="AG1442" i="4"/>
  <c r="AF1442" i="4"/>
  <c r="AE1442" i="4"/>
  <c r="AD1442" i="4"/>
  <c r="AC1442" i="4"/>
  <c r="AH1441" i="4"/>
  <c r="AG1441" i="4"/>
  <c r="AE1441" i="4"/>
  <c r="AC1441" i="4"/>
  <c r="AH1440" i="4"/>
  <c r="AG1440" i="4"/>
  <c r="AF1440" i="4"/>
  <c r="AE1440" i="4"/>
  <c r="AD1440" i="4"/>
  <c r="AC1440" i="4"/>
  <c r="AH1439" i="4"/>
  <c r="AG1439" i="4"/>
  <c r="AF1439" i="4"/>
  <c r="AE1439" i="4"/>
  <c r="AD1439" i="4"/>
  <c r="AC1439" i="4"/>
  <c r="AH1438" i="4"/>
  <c r="AG1438" i="4"/>
  <c r="AF1438" i="4"/>
  <c r="AE1438" i="4"/>
  <c r="AD1438" i="4"/>
  <c r="AC1438" i="4"/>
  <c r="AH1437" i="4"/>
  <c r="AG1437" i="4"/>
  <c r="AE1437" i="4"/>
  <c r="AC1437" i="4"/>
  <c r="AH1436" i="4"/>
  <c r="AG1436" i="4"/>
  <c r="AF1436" i="4"/>
  <c r="AE1436" i="4"/>
  <c r="AD1436" i="4"/>
  <c r="AC1436" i="4"/>
  <c r="AH1435" i="4"/>
  <c r="AG1435" i="4"/>
  <c r="AF1435" i="4"/>
  <c r="AE1435" i="4"/>
  <c r="AD1435" i="4"/>
  <c r="AC1435" i="4"/>
  <c r="AH1434" i="4"/>
  <c r="AG1434" i="4"/>
  <c r="AE1434" i="4"/>
  <c r="AC1434" i="4"/>
  <c r="AH1433" i="4"/>
  <c r="AG1433" i="4"/>
  <c r="AF1433" i="4"/>
  <c r="AE1433" i="4"/>
  <c r="AD1433" i="4"/>
  <c r="AC1433" i="4"/>
  <c r="AH1432" i="4"/>
  <c r="AG1432" i="4"/>
  <c r="AF1432" i="4"/>
  <c r="AE1432" i="4"/>
  <c r="AD1432" i="4"/>
  <c r="AC1432" i="4"/>
  <c r="AH1431" i="4"/>
  <c r="AG1431" i="4"/>
  <c r="AE1431" i="4"/>
  <c r="AC1431" i="4"/>
  <c r="AH1430" i="4"/>
  <c r="AG1430" i="4"/>
  <c r="AF1430" i="4"/>
  <c r="AE1430" i="4"/>
  <c r="AD1430" i="4"/>
  <c r="AC1430" i="4"/>
  <c r="AH1429" i="4"/>
  <c r="AG1429" i="4"/>
  <c r="AF1429" i="4"/>
  <c r="AE1429" i="4"/>
  <c r="AD1429" i="4"/>
  <c r="AC1429" i="4"/>
  <c r="AH1428" i="4"/>
  <c r="AG1428" i="4"/>
  <c r="AF1428" i="4"/>
  <c r="AE1428" i="4"/>
  <c r="AD1428" i="4"/>
  <c r="AC1428" i="4"/>
  <c r="AI1424" i="4"/>
  <c r="AH1424" i="4"/>
  <c r="AG1424" i="4"/>
  <c r="AF1424" i="4"/>
  <c r="AE1424" i="4"/>
  <c r="AD1424" i="4"/>
  <c r="AC1424" i="4"/>
  <c r="AI1423" i="4"/>
  <c r="AH1423" i="4"/>
  <c r="AG1423" i="4"/>
  <c r="AF1423" i="4"/>
  <c r="AE1423" i="4"/>
  <c r="AD1423" i="4"/>
  <c r="AC1423" i="4"/>
  <c r="AI1422" i="4"/>
  <c r="AH1422" i="4"/>
  <c r="AG1422" i="4"/>
  <c r="AF1422" i="4"/>
  <c r="AE1422" i="4"/>
  <c r="AD1422" i="4"/>
  <c r="AC1422" i="4"/>
  <c r="AI1421" i="4"/>
  <c r="AH1421" i="4"/>
  <c r="AG1421" i="4"/>
  <c r="AF1421" i="4"/>
  <c r="AE1421" i="4"/>
  <c r="AD1421" i="4"/>
  <c r="AC1421" i="4"/>
  <c r="AI1420" i="4"/>
  <c r="AH1420" i="4"/>
  <c r="AG1420" i="4"/>
  <c r="AF1420" i="4"/>
  <c r="AE1420" i="4"/>
  <c r="AD1420" i="4"/>
  <c r="AC1420" i="4"/>
  <c r="AI1419" i="4"/>
  <c r="AH1419" i="4"/>
  <c r="AG1419" i="4"/>
  <c r="AF1419" i="4"/>
  <c r="AE1419" i="4"/>
  <c r="AD1419" i="4"/>
  <c r="AC1419" i="4"/>
  <c r="AI1418" i="4"/>
  <c r="AH1418" i="4"/>
  <c r="AG1418" i="4"/>
  <c r="AF1418" i="4"/>
  <c r="AE1418" i="4"/>
  <c r="AD1418" i="4"/>
  <c r="AC1418" i="4"/>
  <c r="AI1417" i="4"/>
  <c r="AH1417" i="4"/>
  <c r="AG1417" i="4"/>
  <c r="AF1417" i="4"/>
  <c r="AE1417" i="4"/>
  <c r="AD1417" i="4"/>
  <c r="AC1417" i="4"/>
  <c r="AI1416" i="4"/>
  <c r="AH1416" i="4"/>
  <c r="AG1416" i="4"/>
  <c r="AF1416" i="4"/>
  <c r="AE1416" i="4"/>
  <c r="AD1416" i="4"/>
  <c r="AC1416" i="4"/>
  <c r="AI1415" i="4"/>
  <c r="AH1415" i="4"/>
  <c r="AG1415" i="4"/>
  <c r="AF1415" i="4"/>
  <c r="AE1415" i="4"/>
  <c r="AD1415" i="4"/>
  <c r="AC1415" i="4"/>
  <c r="AI1414" i="4"/>
  <c r="AH1414" i="4"/>
  <c r="AG1414" i="4"/>
  <c r="AF1414" i="4"/>
  <c r="AE1414" i="4"/>
  <c r="AD1414" i="4"/>
  <c r="AC1414" i="4"/>
  <c r="AI1413" i="4"/>
  <c r="AH1413" i="4"/>
  <c r="AG1413" i="4"/>
  <c r="AF1413" i="4"/>
  <c r="AE1413" i="4"/>
  <c r="AD1413" i="4"/>
  <c r="AC1413" i="4"/>
  <c r="AI1412" i="4"/>
  <c r="AH1412" i="4"/>
  <c r="AG1412" i="4"/>
  <c r="AF1412" i="4"/>
  <c r="AE1412" i="4"/>
  <c r="AD1412" i="4"/>
  <c r="AC1412" i="4"/>
  <c r="AI1411" i="4"/>
  <c r="AH1411" i="4"/>
  <c r="AG1411" i="4"/>
  <c r="AF1411" i="4"/>
  <c r="AE1411" i="4"/>
  <c r="AD1411" i="4"/>
  <c r="AC1411" i="4"/>
  <c r="AI1410" i="4"/>
  <c r="AH1410" i="4"/>
  <c r="AG1410" i="4"/>
  <c r="AF1410" i="4"/>
  <c r="AE1410" i="4"/>
  <c r="AD1410" i="4"/>
  <c r="AC1410" i="4"/>
  <c r="AI1409" i="4"/>
  <c r="AH1409" i="4"/>
  <c r="AG1409" i="4"/>
  <c r="AF1409" i="4"/>
  <c r="AE1409" i="4"/>
  <c r="AD1409" i="4"/>
  <c r="AC1409" i="4"/>
  <c r="AI1405" i="4"/>
  <c r="AH1405" i="4"/>
  <c r="AG1405" i="4"/>
  <c r="AF1405" i="4"/>
  <c r="AE1405" i="4"/>
  <c r="AD1405" i="4"/>
  <c r="AC1405" i="4"/>
  <c r="AI1404" i="4"/>
  <c r="AH1404" i="4"/>
  <c r="AG1404" i="4"/>
  <c r="AF1404" i="4"/>
  <c r="AE1404" i="4"/>
  <c r="AD1404" i="4"/>
  <c r="AC1404" i="4"/>
  <c r="AI1403" i="4"/>
  <c r="AH1403" i="4"/>
  <c r="AG1403" i="4"/>
  <c r="AF1403" i="4"/>
  <c r="AE1403" i="4"/>
  <c r="AD1403" i="4"/>
  <c r="AC1403" i="4"/>
  <c r="AI1402" i="4"/>
  <c r="AH1402" i="4"/>
  <c r="AG1402" i="4"/>
  <c r="AF1402" i="4"/>
  <c r="AE1402" i="4"/>
  <c r="AD1402" i="4"/>
  <c r="AC1402" i="4"/>
  <c r="AI1401" i="4"/>
  <c r="AH1401" i="4"/>
  <c r="AG1401" i="4"/>
  <c r="AF1401" i="4"/>
  <c r="AE1401" i="4"/>
  <c r="AD1401" i="4"/>
  <c r="AC1401" i="4"/>
  <c r="AI1400" i="4"/>
  <c r="AH1400" i="4"/>
  <c r="AG1400" i="4"/>
  <c r="AF1400" i="4"/>
  <c r="AE1400" i="4"/>
  <c r="AD1400" i="4"/>
  <c r="AC1400" i="4"/>
  <c r="AI1399" i="4"/>
  <c r="AH1399" i="4"/>
  <c r="AG1399" i="4"/>
  <c r="AF1399" i="4"/>
  <c r="AE1399" i="4"/>
  <c r="AD1399" i="4"/>
  <c r="AC1399" i="4"/>
  <c r="AI1398" i="4"/>
  <c r="AH1398" i="4"/>
  <c r="AG1398" i="4"/>
  <c r="AF1398" i="4"/>
  <c r="AE1398" i="4"/>
  <c r="AD1398" i="4"/>
  <c r="AC1398" i="4"/>
  <c r="AI1397" i="4"/>
  <c r="AH1397" i="4"/>
  <c r="AG1397" i="4"/>
  <c r="AF1397" i="4"/>
  <c r="AE1397" i="4"/>
  <c r="AD1397" i="4"/>
  <c r="AC1397" i="4"/>
  <c r="AI1396" i="4"/>
  <c r="AH1396" i="4"/>
  <c r="AG1396" i="4"/>
  <c r="AF1396" i="4"/>
  <c r="AE1396" i="4"/>
  <c r="AD1396" i="4"/>
  <c r="AC1396" i="4"/>
  <c r="AI1395" i="4"/>
  <c r="AH1395" i="4"/>
  <c r="AG1395" i="4"/>
  <c r="AF1395" i="4"/>
  <c r="AE1395" i="4"/>
  <c r="AD1395" i="4"/>
  <c r="AC1395" i="4"/>
  <c r="AI1394" i="4"/>
  <c r="AH1394" i="4"/>
  <c r="AG1394" i="4"/>
  <c r="AF1394" i="4"/>
  <c r="AE1394" i="4"/>
  <c r="AD1394" i="4"/>
  <c r="AC1394" i="4"/>
  <c r="AI1393" i="4"/>
  <c r="AH1393" i="4"/>
  <c r="AG1393" i="4"/>
  <c r="AF1393" i="4"/>
  <c r="AE1393" i="4"/>
  <c r="AD1393" i="4"/>
  <c r="AC1393" i="4"/>
  <c r="AI1392" i="4"/>
  <c r="AH1392" i="4"/>
  <c r="AG1392" i="4"/>
  <c r="AF1392" i="4"/>
  <c r="AE1392" i="4"/>
  <c r="AD1392" i="4"/>
  <c r="AC1392" i="4"/>
  <c r="AI1391" i="4"/>
  <c r="AH1391" i="4"/>
  <c r="AG1391" i="4"/>
  <c r="AF1391" i="4"/>
  <c r="AE1391" i="4"/>
  <c r="AD1391" i="4"/>
  <c r="AC1391" i="4"/>
  <c r="AI1390" i="4"/>
  <c r="AH1390" i="4"/>
  <c r="AG1390" i="4"/>
  <c r="AF1390" i="4"/>
  <c r="AE1390" i="4"/>
  <c r="AD1390" i="4"/>
  <c r="AC1390" i="4"/>
  <c r="AI1386" i="4"/>
  <c r="AH1386" i="4"/>
  <c r="AG1386" i="4"/>
  <c r="AF1386" i="4"/>
  <c r="AE1386" i="4"/>
  <c r="AD1386" i="4"/>
  <c r="AC1386" i="4"/>
  <c r="AI1385" i="4"/>
  <c r="AH1385" i="4"/>
  <c r="AG1385" i="4"/>
  <c r="AF1385" i="4"/>
  <c r="AE1385" i="4"/>
  <c r="AD1385" i="4"/>
  <c r="AC1385" i="4"/>
  <c r="AI1384" i="4"/>
  <c r="AH1384" i="4"/>
  <c r="AG1384" i="4"/>
  <c r="AF1384" i="4"/>
  <c r="AE1384" i="4"/>
  <c r="AD1384" i="4"/>
  <c r="AC1384" i="4"/>
  <c r="AI1383" i="4"/>
  <c r="AH1383" i="4"/>
  <c r="AG1383" i="4"/>
  <c r="AF1383" i="4"/>
  <c r="AE1383" i="4"/>
  <c r="AD1383" i="4"/>
  <c r="AC1383" i="4"/>
  <c r="AI1382" i="4"/>
  <c r="AH1382" i="4"/>
  <c r="AG1382" i="4"/>
  <c r="AF1382" i="4"/>
  <c r="AE1382" i="4"/>
  <c r="AD1382" i="4"/>
  <c r="AC1382" i="4"/>
  <c r="AI1381" i="4"/>
  <c r="AH1381" i="4"/>
  <c r="AG1381" i="4"/>
  <c r="AF1381" i="4"/>
  <c r="AE1381" i="4"/>
  <c r="AD1381" i="4"/>
  <c r="AC1381" i="4"/>
  <c r="AI1380" i="4"/>
  <c r="AH1380" i="4"/>
  <c r="AG1380" i="4"/>
  <c r="AF1380" i="4"/>
  <c r="AE1380" i="4"/>
  <c r="AD1380" i="4"/>
  <c r="AC1380" i="4"/>
  <c r="AI1379" i="4"/>
  <c r="AH1379" i="4"/>
  <c r="AG1379" i="4"/>
  <c r="AF1379" i="4"/>
  <c r="AE1379" i="4"/>
  <c r="AD1379" i="4"/>
  <c r="AC1379" i="4"/>
  <c r="AI1378" i="4"/>
  <c r="AH1378" i="4"/>
  <c r="AG1378" i="4"/>
  <c r="AF1378" i="4"/>
  <c r="AE1378" i="4"/>
  <c r="AD1378" i="4"/>
  <c r="AC1378" i="4"/>
  <c r="AI1377" i="4"/>
  <c r="AH1377" i="4"/>
  <c r="AG1377" i="4"/>
  <c r="AF1377" i="4"/>
  <c r="AE1377" i="4"/>
  <c r="AD1377" i="4"/>
  <c r="AC1377" i="4"/>
  <c r="AI1376" i="4"/>
  <c r="AH1376" i="4"/>
  <c r="AG1376" i="4"/>
  <c r="AF1376" i="4"/>
  <c r="AE1376" i="4"/>
  <c r="AD1376" i="4"/>
  <c r="AC1376" i="4"/>
  <c r="AI1375" i="4"/>
  <c r="AH1375" i="4"/>
  <c r="AG1375" i="4"/>
  <c r="AF1375" i="4"/>
  <c r="AE1375" i="4"/>
  <c r="AD1375" i="4"/>
  <c r="AC1375" i="4"/>
  <c r="AI1374" i="4"/>
  <c r="AH1374" i="4"/>
  <c r="AG1374" i="4"/>
  <c r="AF1374" i="4"/>
  <c r="AE1374" i="4"/>
  <c r="AD1374" i="4"/>
  <c r="AC1374" i="4"/>
  <c r="AI1373" i="4"/>
  <c r="AH1373" i="4"/>
  <c r="AG1373" i="4"/>
  <c r="AF1373" i="4"/>
  <c r="AE1373" i="4"/>
  <c r="AD1373" i="4"/>
  <c r="AC1373" i="4"/>
  <c r="AI1372" i="4"/>
  <c r="AH1372" i="4"/>
  <c r="AG1372" i="4"/>
  <c r="AF1372" i="4"/>
  <c r="AE1372" i="4"/>
  <c r="AD1372" i="4"/>
  <c r="AC1372" i="4"/>
  <c r="AI1371" i="4"/>
  <c r="AH1371" i="4"/>
  <c r="AG1371" i="4"/>
  <c r="AF1371" i="4"/>
  <c r="AE1371" i="4"/>
  <c r="AD1371" i="4"/>
  <c r="AC1371" i="4"/>
  <c r="AI1367" i="4"/>
  <c r="AH1367" i="4"/>
  <c r="AG1367" i="4"/>
  <c r="AF1367" i="4"/>
  <c r="AE1367" i="4"/>
  <c r="AD1367" i="4"/>
  <c r="AC1367" i="4"/>
  <c r="AI1366" i="4"/>
  <c r="AH1366" i="4"/>
  <c r="AG1366" i="4"/>
  <c r="AF1366" i="4"/>
  <c r="AE1366" i="4"/>
  <c r="AD1366" i="4"/>
  <c r="AC1366" i="4"/>
  <c r="AI1365" i="4"/>
  <c r="AH1365" i="4"/>
  <c r="AG1365" i="4"/>
  <c r="AF1365" i="4"/>
  <c r="AE1365" i="4"/>
  <c r="AD1365" i="4"/>
  <c r="AC1365" i="4"/>
  <c r="AI1364" i="4"/>
  <c r="AH1364" i="4"/>
  <c r="AG1364" i="4"/>
  <c r="AF1364" i="4"/>
  <c r="AD1364" i="4"/>
  <c r="AC1364" i="4"/>
  <c r="AI1363" i="4"/>
  <c r="AH1363" i="4"/>
  <c r="AG1363" i="4"/>
  <c r="AF1363" i="4"/>
  <c r="AE1363" i="4"/>
  <c r="AD1363" i="4"/>
  <c r="AC1363" i="4"/>
  <c r="AI1362" i="4"/>
  <c r="AH1362" i="4"/>
  <c r="AG1362" i="4"/>
  <c r="AF1362" i="4"/>
  <c r="AD1362" i="4"/>
  <c r="AC1362" i="4"/>
  <c r="AI1361" i="4"/>
  <c r="AH1361" i="4"/>
  <c r="AG1361" i="4"/>
  <c r="AF1361" i="4"/>
  <c r="AD1361" i="4"/>
  <c r="AC1361" i="4"/>
  <c r="AI1360" i="4"/>
  <c r="AH1360" i="4"/>
  <c r="AG1360" i="4"/>
  <c r="AF1360" i="4"/>
  <c r="AC1360" i="4"/>
  <c r="AI1359" i="4"/>
  <c r="AH1359" i="4"/>
  <c r="AG1359" i="4"/>
  <c r="AF1359" i="4"/>
  <c r="AE1359" i="4"/>
  <c r="AD1359" i="4"/>
  <c r="AC1359" i="4"/>
  <c r="AI1358" i="4"/>
  <c r="AH1358" i="4"/>
  <c r="AG1358" i="4"/>
  <c r="AF1358" i="4"/>
  <c r="AC1358" i="4"/>
  <c r="AI1357" i="4"/>
  <c r="AH1357" i="4"/>
  <c r="AG1357" i="4"/>
  <c r="AF1357" i="4"/>
  <c r="AE1357" i="4"/>
  <c r="AD1357" i="4"/>
  <c r="AC1357" i="4"/>
  <c r="AI1356" i="4"/>
  <c r="AH1356" i="4"/>
  <c r="AG1356" i="4"/>
  <c r="AF1356" i="4"/>
  <c r="AD1356" i="4"/>
  <c r="AC1356" i="4"/>
  <c r="AI1355" i="4"/>
  <c r="AH1355" i="4"/>
  <c r="AG1355" i="4"/>
  <c r="AF1355" i="4"/>
  <c r="AC1355" i="4"/>
  <c r="AI1354" i="4"/>
  <c r="AH1354" i="4"/>
  <c r="AG1354" i="4"/>
  <c r="AF1354" i="4"/>
  <c r="AD1354" i="4"/>
  <c r="AC1354" i="4"/>
  <c r="AI1353" i="4"/>
  <c r="AH1353" i="4"/>
  <c r="AG1353" i="4"/>
  <c r="AF1353" i="4"/>
  <c r="AD1353" i="4"/>
  <c r="AC1353" i="4"/>
  <c r="AI1352" i="4"/>
  <c r="AH1352" i="4"/>
  <c r="AG1352" i="4"/>
  <c r="AF1352" i="4"/>
  <c r="AD1352" i="4"/>
  <c r="AC1352" i="4"/>
  <c r="AI1348" i="4"/>
  <c r="AG1348" i="4"/>
  <c r="AF1348" i="4"/>
  <c r="AD1348" i="4"/>
  <c r="AC1348" i="4"/>
  <c r="AI1347" i="4"/>
  <c r="AG1347" i="4"/>
  <c r="AF1347" i="4"/>
  <c r="AD1347" i="4"/>
  <c r="AC1347" i="4"/>
  <c r="AI1346" i="4"/>
  <c r="AG1346" i="4"/>
  <c r="AF1346" i="4"/>
  <c r="AC1346" i="4"/>
  <c r="AI1345" i="4"/>
  <c r="AG1345" i="4"/>
  <c r="AF1345" i="4"/>
  <c r="AD1345" i="4"/>
  <c r="AC1345" i="4"/>
  <c r="AI1344" i="4"/>
  <c r="AG1344" i="4"/>
  <c r="AF1344" i="4"/>
  <c r="AD1344" i="4"/>
  <c r="AC1344" i="4"/>
  <c r="AI1343" i="4"/>
  <c r="AG1343" i="4"/>
  <c r="AF1343" i="4"/>
  <c r="AC1343" i="4"/>
  <c r="AI1342" i="4"/>
  <c r="AG1342" i="4"/>
  <c r="AF1342" i="4"/>
  <c r="AC1342" i="4"/>
  <c r="AI1341" i="4"/>
  <c r="AG1341" i="4"/>
  <c r="AF1341" i="4"/>
  <c r="AD1341" i="4"/>
  <c r="AC1341" i="4"/>
  <c r="AI1340" i="4"/>
  <c r="AG1340" i="4"/>
  <c r="AF1340" i="4"/>
  <c r="AD1340" i="4"/>
  <c r="AC1340" i="4"/>
  <c r="AI1339" i="4"/>
  <c r="AG1339" i="4"/>
  <c r="AF1339" i="4"/>
  <c r="AD1339" i="4"/>
  <c r="AC1339" i="4"/>
  <c r="AI1338" i="4"/>
  <c r="AG1338" i="4"/>
  <c r="AF1338" i="4"/>
  <c r="AD1338" i="4"/>
  <c r="AC1338" i="4"/>
  <c r="AI1337" i="4"/>
  <c r="AG1337" i="4"/>
  <c r="AF1337" i="4"/>
  <c r="AD1337" i="4"/>
  <c r="AC1337" i="4"/>
  <c r="AI1336" i="4"/>
  <c r="AG1336" i="4"/>
  <c r="AF1336" i="4"/>
  <c r="AD1336" i="4"/>
  <c r="AC1336" i="4"/>
  <c r="AI1335" i="4"/>
  <c r="AG1335" i="4"/>
  <c r="AF1335" i="4"/>
  <c r="AD1335" i="4"/>
  <c r="AC1335" i="4"/>
  <c r="AI1334" i="4"/>
  <c r="AG1334" i="4"/>
  <c r="AF1334" i="4"/>
  <c r="AD1334" i="4"/>
  <c r="AC1334" i="4"/>
  <c r="AI1333" i="4"/>
  <c r="AG1333" i="4"/>
  <c r="AF1333" i="4"/>
  <c r="AD1333" i="4"/>
  <c r="AC1333" i="4"/>
  <c r="AI1329" i="4"/>
  <c r="AH1329" i="4"/>
  <c r="AG1329" i="4"/>
  <c r="AF1329" i="4"/>
  <c r="AE1329" i="4"/>
  <c r="AD1329" i="4"/>
  <c r="AC1329" i="4"/>
  <c r="AI1328" i="4"/>
  <c r="AH1328" i="4"/>
  <c r="AG1328" i="4"/>
  <c r="AF1328" i="4"/>
  <c r="AE1328" i="4"/>
  <c r="AD1328" i="4"/>
  <c r="AC1328" i="4"/>
  <c r="AI1327" i="4"/>
  <c r="AH1327" i="4"/>
  <c r="AG1327" i="4"/>
  <c r="AF1327" i="4"/>
  <c r="AE1327" i="4"/>
  <c r="AD1327" i="4"/>
  <c r="AC1327" i="4"/>
  <c r="AI1326" i="4"/>
  <c r="AH1326" i="4"/>
  <c r="AG1326" i="4"/>
  <c r="AF1326" i="4"/>
  <c r="AE1326" i="4"/>
  <c r="AD1326" i="4"/>
  <c r="AC1326" i="4"/>
  <c r="AI1325" i="4"/>
  <c r="AH1325" i="4"/>
  <c r="AG1325" i="4"/>
  <c r="AF1325" i="4"/>
  <c r="AE1325" i="4"/>
  <c r="AD1325" i="4"/>
  <c r="AC1325" i="4"/>
  <c r="AI1324" i="4"/>
  <c r="AH1324" i="4"/>
  <c r="AG1324" i="4"/>
  <c r="AF1324" i="4"/>
  <c r="AE1324" i="4"/>
  <c r="AD1324" i="4"/>
  <c r="AC1324" i="4"/>
  <c r="AI1323" i="4"/>
  <c r="AH1323" i="4"/>
  <c r="AG1323" i="4"/>
  <c r="AF1323" i="4"/>
  <c r="AE1323" i="4"/>
  <c r="AD1323" i="4"/>
  <c r="AC1323" i="4"/>
  <c r="AI1322" i="4"/>
  <c r="AH1322" i="4"/>
  <c r="AG1322" i="4"/>
  <c r="AF1322" i="4"/>
  <c r="AE1322" i="4"/>
  <c r="AD1322" i="4"/>
  <c r="AC1322" i="4"/>
  <c r="AI1321" i="4"/>
  <c r="AH1321" i="4"/>
  <c r="AG1321" i="4"/>
  <c r="AF1321" i="4"/>
  <c r="AE1321" i="4"/>
  <c r="AD1321" i="4"/>
  <c r="AC1321" i="4"/>
  <c r="AI1320" i="4"/>
  <c r="AH1320" i="4"/>
  <c r="AG1320" i="4"/>
  <c r="AF1320" i="4"/>
  <c r="AE1320" i="4"/>
  <c r="AD1320" i="4"/>
  <c r="AC1320" i="4"/>
  <c r="AI1319" i="4"/>
  <c r="AH1319" i="4"/>
  <c r="AG1319" i="4"/>
  <c r="AF1319" i="4"/>
  <c r="AE1319" i="4"/>
  <c r="AD1319" i="4"/>
  <c r="AC1319" i="4"/>
  <c r="AI1318" i="4"/>
  <c r="AH1318" i="4"/>
  <c r="AG1318" i="4"/>
  <c r="AF1318" i="4"/>
  <c r="AE1318" i="4"/>
  <c r="AD1318" i="4"/>
  <c r="AC1318" i="4"/>
  <c r="AI1317" i="4"/>
  <c r="AH1317" i="4"/>
  <c r="AG1317" i="4"/>
  <c r="AF1317" i="4"/>
  <c r="AE1317" i="4"/>
  <c r="AD1317" i="4"/>
  <c r="AC1317" i="4"/>
  <c r="AI1316" i="4"/>
  <c r="AH1316" i="4"/>
  <c r="AG1316" i="4"/>
  <c r="AF1316" i="4"/>
  <c r="AE1316" i="4"/>
  <c r="AD1316" i="4"/>
  <c r="AC1316" i="4"/>
  <c r="AI1315" i="4"/>
  <c r="AH1315" i="4"/>
  <c r="AG1315" i="4"/>
  <c r="AF1315" i="4"/>
  <c r="AE1315" i="4"/>
  <c r="AD1315" i="4"/>
  <c r="AC1315" i="4"/>
  <c r="AI1314" i="4"/>
  <c r="AH1314" i="4"/>
  <c r="AG1314" i="4"/>
  <c r="AF1314" i="4"/>
  <c r="AE1314" i="4"/>
  <c r="AD1314" i="4"/>
  <c r="AC1314" i="4"/>
  <c r="AI1310" i="4"/>
  <c r="AH1310" i="4"/>
  <c r="AG1310" i="4"/>
  <c r="AF1310" i="4"/>
  <c r="AE1310" i="4"/>
  <c r="AD1310" i="4"/>
  <c r="AC1310" i="4"/>
  <c r="AI1309" i="4"/>
  <c r="AH1309" i="4"/>
  <c r="AG1309" i="4"/>
  <c r="AF1309" i="4"/>
  <c r="AE1309" i="4"/>
  <c r="AD1309" i="4"/>
  <c r="AC1309" i="4"/>
  <c r="AI1308" i="4"/>
  <c r="AH1308" i="4"/>
  <c r="AG1308" i="4"/>
  <c r="AF1308" i="4"/>
  <c r="AE1308" i="4"/>
  <c r="AD1308" i="4"/>
  <c r="AC1308" i="4"/>
  <c r="AI1307" i="4"/>
  <c r="AH1307" i="4"/>
  <c r="AG1307" i="4"/>
  <c r="AF1307" i="4"/>
  <c r="AE1307" i="4"/>
  <c r="AD1307" i="4"/>
  <c r="AC1307" i="4"/>
  <c r="AI1306" i="4"/>
  <c r="AH1306" i="4"/>
  <c r="AG1306" i="4"/>
  <c r="AF1306" i="4"/>
  <c r="AE1306" i="4"/>
  <c r="AD1306" i="4"/>
  <c r="AC1306" i="4"/>
  <c r="AI1305" i="4"/>
  <c r="AH1305" i="4"/>
  <c r="AG1305" i="4"/>
  <c r="AF1305" i="4"/>
  <c r="AE1305" i="4"/>
  <c r="AD1305" i="4"/>
  <c r="AC1305" i="4"/>
  <c r="AI1304" i="4"/>
  <c r="AH1304" i="4"/>
  <c r="AG1304" i="4"/>
  <c r="AF1304" i="4"/>
  <c r="AE1304" i="4"/>
  <c r="AD1304" i="4"/>
  <c r="AC1304" i="4"/>
  <c r="AI1303" i="4"/>
  <c r="AH1303" i="4"/>
  <c r="AG1303" i="4"/>
  <c r="AF1303" i="4"/>
  <c r="AE1303" i="4"/>
  <c r="AD1303" i="4"/>
  <c r="AC1303" i="4"/>
  <c r="AI1302" i="4"/>
  <c r="AH1302" i="4"/>
  <c r="AG1302" i="4"/>
  <c r="AF1302" i="4"/>
  <c r="AE1302" i="4"/>
  <c r="AD1302" i="4"/>
  <c r="AC1302" i="4"/>
  <c r="AI1301" i="4"/>
  <c r="AH1301" i="4"/>
  <c r="AG1301" i="4"/>
  <c r="AF1301" i="4"/>
  <c r="AE1301" i="4"/>
  <c r="AD1301" i="4"/>
  <c r="AC1301" i="4"/>
  <c r="AI1300" i="4"/>
  <c r="AH1300" i="4"/>
  <c r="AG1300" i="4"/>
  <c r="AF1300" i="4"/>
  <c r="AE1300" i="4"/>
  <c r="AD1300" i="4"/>
  <c r="AC1300" i="4"/>
  <c r="AI1299" i="4"/>
  <c r="AH1299" i="4"/>
  <c r="AG1299" i="4"/>
  <c r="AF1299" i="4"/>
  <c r="AE1299" i="4"/>
  <c r="AD1299" i="4"/>
  <c r="AC1299" i="4"/>
  <c r="AI1298" i="4"/>
  <c r="AH1298" i="4"/>
  <c r="AG1298" i="4"/>
  <c r="AF1298" i="4"/>
  <c r="AE1298" i="4"/>
  <c r="AD1298" i="4"/>
  <c r="AC1298" i="4"/>
  <c r="AI1297" i="4"/>
  <c r="AH1297" i="4"/>
  <c r="AG1297" i="4"/>
  <c r="AF1297" i="4"/>
  <c r="AE1297" i="4"/>
  <c r="AD1297" i="4"/>
  <c r="AC1297" i="4"/>
  <c r="AI1296" i="4"/>
  <c r="AH1296" i="4"/>
  <c r="AG1296" i="4"/>
  <c r="AF1296" i="4"/>
  <c r="AE1296" i="4"/>
  <c r="AD1296" i="4"/>
  <c r="AC1296" i="4"/>
  <c r="AI1295" i="4"/>
  <c r="AH1295" i="4"/>
  <c r="AG1295" i="4"/>
  <c r="AF1295" i="4"/>
  <c r="AE1295" i="4"/>
  <c r="AD1295" i="4"/>
  <c r="AC1295" i="4"/>
  <c r="V164" i="4"/>
  <c r="U164" i="4"/>
  <c r="X164" i="4"/>
  <c r="W164" i="4"/>
  <c r="T164" i="4"/>
  <c r="S164" i="4"/>
  <c r="V158" i="4"/>
  <c r="U158" i="4"/>
  <c r="X158" i="4"/>
  <c r="W158" i="4"/>
  <c r="T158" i="4"/>
  <c r="S158" i="4"/>
  <c r="X155" i="4"/>
  <c r="W155" i="4"/>
  <c r="T155" i="4"/>
  <c r="S155" i="4"/>
  <c r="V155" i="4"/>
  <c r="U155" i="4"/>
  <c r="AE100" i="4" l="1"/>
  <c r="AE389" i="4"/>
  <c r="AE467" i="4"/>
  <c r="AC467" i="4"/>
  <c r="AI1291" i="4"/>
  <c r="AH1291" i="4"/>
  <c r="AG1291" i="4"/>
  <c r="AF1291" i="4"/>
  <c r="AE1291" i="4"/>
  <c r="AD1291" i="4"/>
  <c r="AC1291" i="4"/>
  <c r="AI1290" i="4"/>
  <c r="AH1290" i="4"/>
  <c r="AG1290" i="4"/>
  <c r="AF1290" i="4"/>
  <c r="AE1290" i="4"/>
  <c r="AD1290" i="4"/>
  <c r="AC1290" i="4"/>
  <c r="AI1289" i="4"/>
  <c r="AH1289" i="4"/>
  <c r="AG1289" i="4"/>
  <c r="AF1289" i="4"/>
  <c r="AE1289" i="4"/>
  <c r="AD1289" i="4"/>
  <c r="AC1289" i="4"/>
  <c r="AI1288" i="4"/>
  <c r="AH1288" i="4"/>
  <c r="AG1288" i="4"/>
  <c r="AF1288" i="4"/>
  <c r="AE1288" i="4"/>
  <c r="AD1288" i="4"/>
  <c r="AC1288" i="4"/>
  <c r="AI1287" i="4"/>
  <c r="AH1287" i="4"/>
  <c r="AG1287" i="4"/>
  <c r="AF1287" i="4"/>
  <c r="AE1287" i="4"/>
  <c r="AD1287" i="4"/>
  <c r="AC1287" i="4"/>
  <c r="AI1286" i="4"/>
  <c r="AH1286" i="4"/>
  <c r="AG1286" i="4"/>
  <c r="AF1286" i="4"/>
  <c r="AE1286" i="4"/>
  <c r="AD1286" i="4"/>
  <c r="AC1286" i="4"/>
  <c r="AI1285" i="4"/>
  <c r="AH1285" i="4"/>
  <c r="AG1285" i="4"/>
  <c r="AF1285" i="4"/>
  <c r="AE1285" i="4"/>
  <c r="AD1285" i="4"/>
  <c r="AC1285" i="4"/>
  <c r="AI1284" i="4"/>
  <c r="AH1284" i="4"/>
  <c r="AG1284" i="4"/>
  <c r="AF1284" i="4"/>
  <c r="AE1284" i="4"/>
  <c r="AD1284" i="4"/>
  <c r="AC1284" i="4"/>
  <c r="AI1283" i="4"/>
  <c r="AH1283" i="4"/>
  <c r="AG1283" i="4"/>
  <c r="AF1283" i="4"/>
  <c r="AE1283" i="4"/>
  <c r="AD1283" i="4"/>
  <c r="AC1283" i="4"/>
  <c r="AI1282" i="4"/>
  <c r="AH1282" i="4"/>
  <c r="AG1282" i="4"/>
  <c r="AF1282" i="4"/>
  <c r="AE1282" i="4"/>
  <c r="AD1282" i="4"/>
  <c r="AC1282" i="4"/>
  <c r="AI1281" i="4"/>
  <c r="AH1281" i="4"/>
  <c r="AG1281" i="4"/>
  <c r="AF1281" i="4"/>
  <c r="AE1281" i="4"/>
  <c r="AD1281" i="4"/>
  <c r="AC1281" i="4"/>
  <c r="AI1280" i="4"/>
  <c r="AH1280" i="4"/>
  <c r="AG1280" i="4"/>
  <c r="AF1280" i="4"/>
  <c r="AE1280" i="4"/>
  <c r="AD1280" i="4"/>
  <c r="AC1280" i="4"/>
  <c r="AI1279" i="4"/>
  <c r="AH1279" i="4"/>
  <c r="AG1279" i="4"/>
  <c r="AF1279" i="4"/>
  <c r="AE1279" i="4"/>
  <c r="AD1279" i="4"/>
  <c r="AC1279" i="4"/>
  <c r="AI1278" i="4"/>
  <c r="AH1278" i="4"/>
  <c r="AG1278" i="4"/>
  <c r="AF1278" i="4"/>
  <c r="AE1278" i="4"/>
  <c r="AD1278" i="4"/>
  <c r="AC1278" i="4"/>
  <c r="AI1277" i="4"/>
  <c r="AH1277" i="4"/>
  <c r="AG1277" i="4"/>
  <c r="AF1277" i="4"/>
  <c r="AE1277" i="4"/>
  <c r="AD1277" i="4"/>
  <c r="AC1277" i="4"/>
  <c r="AI1276" i="4"/>
  <c r="AH1276" i="4"/>
  <c r="AG1276" i="4"/>
  <c r="AF1276" i="4"/>
  <c r="AE1276" i="4"/>
  <c r="AD1276" i="4"/>
  <c r="AC1276" i="4"/>
  <c r="AI1272" i="4"/>
  <c r="AH1272" i="4"/>
  <c r="AG1272" i="4"/>
  <c r="AF1272" i="4"/>
  <c r="AE1272" i="4"/>
  <c r="AD1272" i="4"/>
  <c r="AC1272" i="4"/>
  <c r="AI1271" i="4"/>
  <c r="AH1271" i="4"/>
  <c r="AG1271" i="4"/>
  <c r="AF1271" i="4"/>
  <c r="AE1271" i="4"/>
  <c r="AD1271" i="4"/>
  <c r="AC1271" i="4"/>
  <c r="AI1270" i="4"/>
  <c r="AH1270" i="4"/>
  <c r="AG1270" i="4"/>
  <c r="AF1270" i="4"/>
  <c r="AE1270" i="4"/>
  <c r="AD1270" i="4"/>
  <c r="AC1270" i="4"/>
  <c r="AI1269" i="4"/>
  <c r="AH1269" i="4"/>
  <c r="AG1269" i="4"/>
  <c r="AF1269" i="4"/>
  <c r="AE1269" i="4"/>
  <c r="AD1269" i="4"/>
  <c r="AC1269" i="4"/>
  <c r="AI1268" i="4"/>
  <c r="AH1268" i="4"/>
  <c r="AG1268" i="4"/>
  <c r="AF1268" i="4"/>
  <c r="AE1268" i="4"/>
  <c r="AD1268" i="4"/>
  <c r="AC1268" i="4"/>
  <c r="AI1267" i="4"/>
  <c r="AH1267" i="4"/>
  <c r="AG1267" i="4"/>
  <c r="AF1267" i="4"/>
  <c r="AE1267" i="4"/>
  <c r="AD1267" i="4"/>
  <c r="AC1267" i="4"/>
  <c r="AI1266" i="4"/>
  <c r="AH1266" i="4"/>
  <c r="AG1266" i="4"/>
  <c r="AF1266" i="4"/>
  <c r="AE1266" i="4"/>
  <c r="AD1266" i="4"/>
  <c r="AC1266" i="4"/>
  <c r="AI1265" i="4"/>
  <c r="AH1265" i="4"/>
  <c r="AG1265" i="4"/>
  <c r="AF1265" i="4"/>
  <c r="AE1265" i="4"/>
  <c r="AD1265" i="4"/>
  <c r="AC1265" i="4"/>
  <c r="AI1264" i="4"/>
  <c r="AH1264" i="4"/>
  <c r="AG1264" i="4"/>
  <c r="AF1264" i="4"/>
  <c r="AE1264" i="4"/>
  <c r="AD1264" i="4"/>
  <c r="AC1264" i="4"/>
  <c r="AI1263" i="4"/>
  <c r="AH1263" i="4"/>
  <c r="AG1263" i="4"/>
  <c r="AF1263" i="4"/>
  <c r="AE1263" i="4"/>
  <c r="AD1263" i="4"/>
  <c r="AC1263" i="4"/>
  <c r="AI1262" i="4"/>
  <c r="AH1262" i="4"/>
  <c r="AG1262" i="4"/>
  <c r="AF1262" i="4"/>
  <c r="AE1262" i="4"/>
  <c r="AD1262" i="4"/>
  <c r="AC1262" i="4"/>
  <c r="AI1261" i="4"/>
  <c r="AH1261" i="4"/>
  <c r="AG1261" i="4"/>
  <c r="AF1261" i="4"/>
  <c r="AE1261" i="4"/>
  <c r="AD1261" i="4"/>
  <c r="AC1261" i="4"/>
  <c r="AI1260" i="4"/>
  <c r="AH1260" i="4"/>
  <c r="AG1260" i="4"/>
  <c r="AF1260" i="4"/>
  <c r="AE1260" i="4"/>
  <c r="AD1260" i="4"/>
  <c r="AC1260" i="4"/>
  <c r="AI1259" i="4"/>
  <c r="AH1259" i="4"/>
  <c r="AG1259" i="4"/>
  <c r="AF1259" i="4"/>
  <c r="AE1259" i="4"/>
  <c r="AD1259" i="4"/>
  <c r="AC1259" i="4"/>
  <c r="AI1258" i="4"/>
  <c r="AH1258" i="4"/>
  <c r="AG1258" i="4"/>
  <c r="AF1258" i="4"/>
  <c r="AE1258" i="4"/>
  <c r="AD1258" i="4"/>
  <c r="AC1258" i="4"/>
  <c r="AI1257" i="4"/>
  <c r="AH1257" i="4"/>
  <c r="AG1257" i="4"/>
  <c r="AF1257" i="4"/>
  <c r="AE1257" i="4"/>
  <c r="AD1257" i="4"/>
  <c r="AC1257" i="4"/>
  <c r="AI1253" i="4"/>
  <c r="AH1253" i="4"/>
  <c r="AG1253" i="4"/>
  <c r="AF1253" i="4"/>
  <c r="AE1253" i="4"/>
  <c r="AD1253" i="4"/>
  <c r="AC1253" i="4"/>
  <c r="AI1252" i="4"/>
  <c r="AH1252" i="4"/>
  <c r="AG1252" i="4"/>
  <c r="AF1252" i="4"/>
  <c r="AE1252" i="4"/>
  <c r="AD1252" i="4"/>
  <c r="AC1252" i="4"/>
  <c r="AI1251" i="4"/>
  <c r="AH1251" i="4"/>
  <c r="AG1251" i="4"/>
  <c r="AF1251" i="4"/>
  <c r="AE1251" i="4"/>
  <c r="AD1251" i="4"/>
  <c r="AC1251" i="4"/>
  <c r="AI1250" i="4"/>
  <c r="AH1250" i="4"/>
  <c r="AG1250" i="4"/>
  <c r="AF1250" i="4"/>
  <c r="AE1250" i="4"/>
  <c r="AD1250" i="4"/>
  <c r="AC1250" i="4"/>
  <c r="AI1249" i="4"/>
  <c r="AH1249" i="4"/>
  <c r="AG1249" i="4"/>
  <c r="AF1249" i="4"/>
  <c r="AE1249" i="4"/>
  <c r="AD1249" i="4"/>
  <c r="AC1249" i="4"/>
  <c r="AI1248" i="4"/>
  <c r="AH1248" i="4"/>
  <c r="AG1248" i="4"/>
  <c r="AF1248" i="4"/>
  <c r="AE1248" i="4"/>
  <c r="AD1248" i="4"/>
  <c r="AC1248" i="4"/>
  <c r="AI1247" i="4"/>
  <c r="AH1247" i="4"/>
  <c r="AG1247" i="4"/>
  <c r="AF1247" i="4"/>
  <c r="AE1247" i="4"/>
  <c r="AD1247" i="4"/>
  <c r="AC1247" i="4"/>
  <c r="AI1246" i="4"/>
  <c r="AH1246" i="4"/>
  <c r="AG1246" i="4"/>
  <c r="AF1246" i="4"/>
  <c r="AE1246" i="4"/>
  <c r="AD1246" i="4"/>
  <c r="AC1246" i="4"/>
  <c r="AI1245" i="4"/>
  <c r="AH1245" i="4"/>
  <c r="AG1245" i="4"/>
  <c r="AF1245" i="4"/>
  <c r="AE1245" i="4"/>
  <c r="AD1245" i="4"/>
  <c r="AC1245" i="4"/>
  <c r="AI1244" i="4"/>
  <c r="AH1244" i="4"/>
  <c r="AG1244" i="4"/>
  <c r="AF1244" i="4"/>
  <c r="AE1244" i="4"/>
  <c r="AD1244" i="4"/>
  <c r="AC1244" i="4"/>
  <c r="AI1243" i="4"/>
  <c r="AH1243" i="4"/>
  <c r="AG1243" i="4"/>
  <c r="AF1243" i="4"/>
  <c r="AE1243" i="4"/>
  <c r="AD1243" i="4"/>
  <c r="AC1243" i="4"/>
  <c r="AI1242" i="4"/>
  <c r="AH1242" i="4"/>
  <c r="AG1242" i="4"/>
  <c r="AF1242" i="4"/>
  <c r="AE1242" i="4"/>
  <c r="AD1242" i="4"/>
  <c r="AC1242" i="4"/>
  <c r="AI1241" i="4"/>
  <c r="AH1241" i="4"/>
  <c r="AG1241" i="4"/>
  <c r="AF1241" i="4"/>
  <c r="AE1241" i="4"/>
  <c r="AD1241" i="4"/>
  <c r="AC1241" i="4"/>
  <c r="AH1240" i="4"/>
  <c r="AG1240" i="4"/>
  <c r="AF1240" i="4"/>
  <c r="AE1240" i="4"/>
  <c r="AD1240" i="4"/>
  <c r="AC1240" i="4"/>
  <c r="AI1239" i="4"/>
  <c r="AH1239" i="4"/>
  <c r="AG1239" i="4"/>
  <c r="AF1239" i="4"/>
  <c r="AE1239" i="4"/>
  <c r="AD1239" i="4"/>
  <c r="AC1239" i="4"/>
  <c r="AH1238" i="4"/>
  <c r="AG1238" i="4"/>
  <c r="AF1238" i="4"/>
  <c r="AE1238" i="4"/>
  <c r="AD1238" i="4"/>
  <c r="AC1238" i="4"/>
  <c r="AI1234" i="4"/>
  <c r="AH1234" i="4"/>
  <c r="AG1234" i="4"/>
  <c r="AF1234" i="4"/>
  <c r="AD1234" i="4"/>
  <c r="AC1234" i="4"/>
  <c r="AI1233" i="4"/>
  <c r="AH1233" i="4"/>
  <c r="AG1233" i="4"/>
  <c r="AF1233" i="4"/>
  <c r="AD1233" i="4"/>
  <c r="AC1233" i="4"/>
  <c r="AI1232" i="4"/>
  <c r="AH1232" i="4"/>
  <c r="AG1232" i="4"/>
  <c r="AF1232" i="4"/>
  <c r="AD1232" i="4"/>
  <c r="AC1232" i="4"/>
  <c r="AI1231" i="4"/>
  <c r="AH1231" i="4"/>
  <c r="AG1231" i="4"/>
  <c r="AF1231" i="4"/>
  <c r="AD1231" i="4"/>
  <c r="AC1231" i="4"/>
  <c r="AI1230" i="4"/>
  <c r="AH1230" i="4"/>
  <c r="AG1230" i="4"/>
  <c r="AF1230" i="4"/>
  <c r="AD1230" i="4"/>
  <c r="AC1230" i="4"/>
  <c r="AI1229" i="4"/>
  <c r="AH1229" i="4"/>
  <c r="AG1229" i="4"/>
  <c r="AF1229" i="4"/>
  <c r="AD1229" i="4"/>
  <c r="AC1229" i="4"/>
  <c r="AI1228" i="4"/>
  <c r="AH1228" i="4"/>
  <c r="AG1228" i="4"/>
  <c r="AF1228" i="4"/>
  <c r="AD1228" i="4"/>
  <c r="AC1228" i="4"/>
  <c r="AI1227" i="4"/>
  <c r="AH1227" i="4"/>
  <c r="AG1227" i="4"/>
  <c r="AF1227" i="4"/>
  <c r="AD1227" i="4"/>
  <c r="AC1227" i="4"/>
  <c r="AI1226" i="4"/>
  <c r="AH1226" i="4"/>
  <c r="AG1226" i="4"/>
  <c r="AF1226" i="4"/>
  <c r="AD1226" i="4"/>
  <c r="AC1226" i="4"/>
  <c r="AI1225" i="4"/>
  <c r="AH1225" i="4"/>
  <c r="AG1225" i="4"/>
  <c r="AF1225" i="4"/>
  <c r="AD1225" i="4"/>
  <c r="AC1225" i="4"/>
  <c r="AI1224" i="4"/>
  <c r="AH1224" i="4"/>
  <c r="AG1224" i="4"/>
  <c r="AF1224" i="4"/>
  <c r="AD1224" i="4"/>
  <c r="AC1224" i="4"/>
  <c r="AI1223" i="4"/>
  <c r="AH1223" i="4"/>
  <c r="AG1223" i="4"/>
  <c r="AF1223" i="4"/>
  <c r="AD1223" i="4"/>
  <c r="AC1223" i="4"/>
  <c r="AI1222" i="4"/>
  <c r="AH1222" i="4"/>
  <c r="AG1222" i="4"/>
  <c r="AF1222" i="4"/>
  <c r="AD1222" i="4"/>
  <c r="AC1222" i="4"/>
  <c r="AH1221" i="4"/>
  <c r="AG1221" i="4"/>
  <c r="AF1221" i="4"/>
  <c r="AD1221" i="4"/>
  <c r="AC1221" i="4"/>
  <c r="AI1220" i="4"/>
  <c r="AH1220" i="4"/>
  <c r="AG1220" i="4"/>
  <c r="AF1220" i="4"/>
  <c r="AD1220" i="4"/>
  <c r="AC1220" i="4"/>
  <c r="AH1219" i="4"/>
  <c r="AG1219" i="4"/>
  <c r="AF1219" i="4"/>
  <c r="AD1219" i="4"/>
  <c r="AC1219" i="4"/>
  <c r="AI1215" i="4"/>
  <c r="AH1215" i="4"/>
  <c r="AG1215" i="4"/>
  <c r="AF1215" i="4"/>
  <c r="AE1215" i="4"/>
  <c r="AD1215" i="4"/>
  <c r="AC1215" i="4"/>
  <c r="AI1214" i="4"/>
  <c r="AH1214" i="4"/>
  <c r="AG1214" i="4"/>
  <c r="AF1214" i="4"/>
  <c r="AE1214" i="4"/>
  <c r="AD1214" i="4"/>
  <c r="AC1214" i="4"/>
  <c r="AI1213" i="4"/>
  <c r="AH1213" i="4"/>
  <c r="AG1213" i="4"/>
  <c r="AF1213" i="4"/>
  <c r="AE1213" i="4"/>
  <c r="AD1213" i="4"/>
  <c r="AC1213" i="4"/>
  <c r="AI1212" i="4"/>
  <c r="AH1212" i="4"/>
  <c r="AG1212" i="4"/>
  <c r="AF1212" i="4"/>
  <c r="AE1212" i="4"/>
  <c r="AD1212" i="4"/>
  <c r="AC1212" i="4"/>
  <c r="AI1211" i="4"/>
  <c r="AH1211" i="4"/>
  <c r="AG1211" i="4"/>
  <c r="AF1211" i="4"/>
  <c r="AE1211" i="4"/>
  <c r="AD1211" i="4"/>
  <c r="AC1211" i="4"/>
  <c r="AI1210" i="4"/>
  <c r="AH1210" i="4"/>
  <c r="AG1210" i="4"/>
  <c r="AF1210" i="4"/>
  <c r="AE1210" i="4"/>
  <c r="AD1210" i="4"/>
  <c r="AC1210" i="4"/>
  <c r="AI1209" i="4"/>
  <c r="AH1209" i="4"/>
  <c r="AG1209" i="4"/>
  <c r="AF1209" i="4"/>
  <c r="AE1209" i="4"/>
  <c r="AD1209" i="4"/>
  <c r="AC1209" i="4"/>
  <c r="AI1208" i="4"/>
  <c r="AH1208" i="4"/>
  <c r="AG1208" i="4"/>
  <c r="AF1208" i="4"/>
  <c r="AE1208" i="4"/>
  <c r="AD1208" i="4"/>
  <c r="AC1208" i="4"/>
  <c r="AI1207" i="4"/>
  <c r="AH1207" i="4"/>
  <c r="AG1207" i="4"/>
  <c r="AF1207" i="4"/>
  <c r="AE1207" i="4"/>
  <c r="AD1207" i="4"/>
  <c r="AC1207" i="4"/>
  <c r="AI1206" i="4"/>
  <c r="AH1206" i="4"/>
  <c r="AG1206" i="4"/>
  <c r="AF1206" i="4"/>
  <c r="AE1206" i="4"/>
  <c r="AD1206" i="4"/>
  <c r="AC1206" i="4"/>
  <c r="AI1205" i="4"/>
  <c r="AH1205" i="4"/>
  <c r="AG1205" i="4"/>
  <c r="AF1205" i="4"/>
  <c r="AE1205" i="4"/>
  <c r="AD1205" i="4"/>
  <c r="AC1205" i="4"/>
  <c r="AI1204" i="4"/>
  <c r="AH1204" i="4"/>
  <c r="AG1204" i="4"/>
  <c r="AF1204" i="4"/>
  <c r="AE1204" i="4"/>
  <c r="AD1204" i="4"/>
  <c r="AC1204" i="4"/>
  <c r="AI1203" i="4"/>
  <c r="AH1203" i="4"/>
  <c r="AG1203" i="4"/>
  <c r="AF1203" i="4"/>
  <c r="AE1203" i="4"/>
  <c r="AD1203" i="4"/>
  <c r="AC1203" i="4"/>
  <c r="AI1202" i="4"/>
  <c r="AH1202" i="4"/>
  <c r="AG1202" i="4"/>
  <c r="AF1202" i="4"/>
  <c r="AE1202" i="4"/>
  <c r="AD1202" i="4"/>
  <c r="AC1202" i="4"/>
  <c r="AI1201" i="4"/>
  <c r="AH1201" i="4"/>
  <c r="AG1201" i="4"/>
  <c r="AF1201" i="4"/>
  <c r="AE1201" i="4"/>
  <c r="AD1201" i="4"/>
  <c r="AC1201" i="4"/>
  <c r="AI1200" i="4"/>
  <c r="AH1200" i="4"/>
  <c r="AG1200" i="4"/>
  <c r="AF1200" i="4"/>
  <c r="AE1200" i="4"/>
  <c r="AD1200" i="4"/>
  <c r="AC1200" i="4"/>
  <c r="AI1196" i="4"/>
  <c r="AH1196" i="4"/>
  <c r="AG1196" i="4"/>
  <c r="AF1196" i="4"/>
  <c r="AE1196" i="4"/>
  <c r="AD1196" i="4"/>
  <c r="AC1196" i="4"/>
  <c r="AI1195" i="4"/>
  <c r="AH1195" i="4"/>
  <c r="AG1195" i="4"/>
  <c r="AF1195" i="4"/>
  <c r="AE1195" i="4"/>
  <c r="AD1195" i="4"/>
  <c r="AC1195" i="4"/>
  <c r="AI1194" i="4"/>
  <c r="AH1194" i="4"/>
  <c r="AG1194" i="4"/>
  <c r="AF1194" i="4"/>
  <c r="AE1194" i="4"/>
  <c r="AD1194" i="4"/>
  <c r="AC1194" i="4"/>
  <c r="AI1193" i="4"/>
  <c r="AH1193" i="4"/>
  <c r="AG1193" i="4"/>
  <c r="AF1193" i="4"/>
  <c r="AE1193" i="4"/>
  <c r="AD1193" i="4"/>
  <c r="AC1193" i="4"/>
  <c r="AI1192" i="4"/>
  <c r="AH1192" i="4"/>
  <c r="AG1192" i="4"/>
  <c r="AF1192" i="4"/>
  <c r="AE1192" i="4"/>
  <c r="AD1192" i="4"/>
  <c r="AC1192" i="4"/>
  <c r="AI1191" i="4"/>
  <c r="AH1191" i="4"/>
  <c r="AG1191" i="4"/>
  <c r="AF1191" i="4"/>
  <c r="AE1191" i="4"/>
  <c r="AD1191" i="4"/>
  <c r="AC1191" i="4"/>
  <c r="AI1190" i="4"/>
  <c r="AH1190" i="4"/>
  <c r="AG1190" i="4"/>
  <c r="AF1190" i="4"/>
  <c r="AE1190" i="4"/>
  <c r="AD1190" i="4"/>
  <c r="AC1190" i="4"/>
  <c r="AI1189" i="4"/>
  <c r="AH1189" i="4"/>
  <c r="AG1189" i="4"/>
  <c r="AF1189" i="4"/>
  <c r="AE1189" i="4"/>
  <c r="AD1189" i="4"/>
  <c r="AC1189" i="4"/>
  <c r="AI1188" i="4"/>
  <c r="AH1188" i="4"/>
  <c r="AG1188" i="4"/>
  <c r="AF1188" i="4"/>
  <c r="AE1188" i="4"/>
  <c r="AD1188" i="4"/>
  <c r="AC1188" i="4"/>
  <c r="AI1187" i="4"/>
  <c r="AH1187" i="4"/>
  <c r="AG1187" i="4"/>
  <c r="AF1187" i="4"/>
  <c r="AE1187" i="4"/>
  <c r="AD1187" i="4"/>
  <c r="AC1187" i="4"/>
  <c r="AI1186" i="4"/>
  <c r="AH1186" i="4"/>
  <c r="AG1186" i="4"/>
  <c r="AF1186" i="4"/>
  <c r="AE1186" i="4"/>
  <c r="AD1186" i="4"/>
  <c r="AC1186" i="4"/>
  <c r="AI1185" i="4"/>
  <c r="AH1185" i="4"/>
  <c r="AG1185" i="4"/>
  <c r="AF1185" i="4"/>
  <c r="AE1185" i="4"/>
  <c r="AD1185" i="4"/>
  <c r="AC1185" i="4"/>
  <c r="AI1184" i="4"/>
  <c r="AH1184" i="4"/>
  <c r="AG1184" i="4"/>
  <c r="AF1184" i="4"/>
  <c r="AE1184" i="4"/>
  <c r="AD1184" i="4"/>
  <c r="AC1184" i="4"/>
  <c r="AI1183" i="4"/>
  <c r="AH1183" i="4"/>
  <c r="AG1183" i="4"/>
  <c r="AF1183" i="4"/>
  <c r="AE1183" i="4"/>
  <c r="AD1183" i="4"/>
  <c r="AC1183" i="4"/>
  <c r="AI1182" i="4"/>
  <c r="AH1182" i="4"/>
  <c r="AG1182" i="4"/>
  <c r="AF1182" i="4"/>
  <c r="AE1182" i="4"/>
  <c r="AD1182" i="4"/>
  <c r="AC1182" i="4"/>
  <c r="AI1181" i="4"/>
  <c r="AH1181" i="4"/>
  <c r="AG1181" i="4"/>
  <c r="AF1181" i="4"/>
  <c r="AE1181" i="4"/>
  <c r="AD1181" i="4"/>
  <c r="AC1181" i="4"/>
  <c r="AI1177" i="4"/>
  <c r="AH1177" i="4"/>
  <c r="AG1177" i="4"/>
  <c r="AF1177" i="4"/>
  <c r="AE1177" i="4"/>
  <c r="AD1177" i="4"/>
  <c r="AC1177" i="4"/>
  <c r="AI1176" i="4"/>
  <c r="AH1176" i="4"/>
  <c r="AG1176" i="4"/>
  <c r="AF1176" i="4"/>
  <c r="AE1176" i="4"/>
  <c r="AD1176" i="4"/>
  <c r="AC1176" i="4"/>
  <c r="AI1175" i="4"/>
  <c r="AH1175" i="4"/>
  <c r="AG1175" i="4"/>
  <c r="AF1175" i="4"/>
  <c r="AE1175" i="4"/>
  <c r="AD1175" i="4"/>
  <c r="AC1175" i="4"/>
  <c r="AI1174" i="4"/>
  <c r="AH1174" i="4"/>
  <c r="AG1174" i="4"/>
  <c r="AF1174" i="4"/>
  <c r="AE1174" i="4"/>
  <c r="AD1174" i="4"/>
  <c r="AC1174" i="4"/>
  <c r="AI1173" i="4"/>
  <c r="AH1173" i="4"/>
  <c r="AG1173" i="4"/>
  <c r="AF1173" i="4"/>
  <c r="AE1173" i="4"/>
  <c r="AD1173" i="4"/>
  <c r="AC1173" i="4"/>
  <c r="AI1172" i="4"/>
  <c r="AH1172" i="4"/>
  <c r="AG1172" i="4"/>
  <c r="AF1172" i="4"/>
  <c r="AE1172" i="4"/>
  <c r="AD1172" i="4"/>
  <c r="AC1172" i="4"/>
  <c r="AI1171" i="4"/>
  <c r="AH1171" i="4"/>
  <c r="AG1171" i="4"/>
  <c r="AF1171" i="4"/>
  <c r="AE1171" i="4"/>
  <c r="AD1171" i="4"/>
  <c r="AC1171" i="4"/>
  <c r="AI1170" i="4"/>
  <c r="AH1170" i="4"/>
  <c r="AG1170" i="4"/>
  <c r="AF1170" i="4"/>
  <c r="AE1170" i="4"/>
  <c r="AD1170" i="4"/>
  <c r="AC1170" i="4"/>
  <c r="AI1169" i="4"/>
  <c r="AH1169" i="4"/>
  <c r="AG1169" i="4"/>
  <c r="AF1169" i="4"/>
  <c r="AE1169" i="4"/>
  <c r="AD1169" i="4"/>
  <c r="AC1169" i="4"/>
  <c r="AI1168" i="4"/>
  <c r="AH1168" i="4"/>
  <c r="AG1168" i="4"/>
  <c r="AF1168" i="4"/>
  <c r="AE1168" i="4"/>
  <c r="AD1168" i="4"/>
  <c r="AC1168" i="4"/>
  <c r="AI1167" i="4"/>
  <c r="AH1167" i="4"/>
  <c r="AG1167" i="4"/>
  <c r="AF1167" i="4"/>
  <c r="AE1167" i="4"/>
  <c r="AD1167" i="4"/>
  <c r="AC1167" i="4"/>
  <c r="AI1166" i="4"/>
  <c r="AH1166" i="4"/>
  <c r="AG1166" i="4"/>
  <c r="AF1166" i="4"/>
  <c r="AE1166" i="4"/>
  <c r="AD1166" i="4"/>
  <c r="AC1166" i="4"/>
  <c r="AI1165" i="4"/>
  <c r="AH1165" i="4"/>
  <c r="AG1165" i="4"/>
  <c r="AF1165" i="4"/>
  <c r="AE1165" i="4"/>
  <c r="AD1165" i="4"/>
  <c r="AC1165" i="4"/>
  <c r="AI1164" i="4"/>
  <c r="AH1164" i="4"/>
  <c r="AG1164" i="4"/>
  <c r="AF1164" i="4"/>
  <c r="AE1164" i="4"/>
  <c r="AD1164" i="4"/>
  <c r="AC1164" i="4"/>
  <c r="AI1163" i="4"/>
  <c r="AH1163" i="4"/>
  <c r="AG1163" i="4"/>
  <c r="AF1163" i="4"/>
  <c r="AE1163" i="4"/>
  <c r="AD1163" i="4"/>
  <c r="AC1163" i="4"/>
  <c r="AI1162" i="4"/>
  <c r="AH1162" i="4"/>
  <c r="AG1162" i="4"/>
  <c r="AF1162" i="4"/>
  <c r="AE1162" i="4"/>
  <c r="AD1162" i="4"/>
  <c r="AC1162" i="4"/>
  <c r="AI1158" i="4"/>
  <c r="AH1158" i="4"/>
  <c r="AG1158" i="4"/>
  <c r="AF1158" i="4"/>
  <c r="AE1158" i="4"/>
  <c r="AD1158" i="4"/>
  <c r="AC1158" i="4"/>
  <c r="AI1157" i="4"/>
  <c r="AH1157" i="4"/>
  <c r="AG1157" i="4"/>
  <c r="AF1157" i="4"/>
  <c r="AE1157" i="4"/>
  <c r="AD1157" i="4"/>
  <c r="AC1157" i="4"/>
  <c r="AI1156" i="4"/>
  <c r="AH1156" i="4"/>
  <c r="AG1156" i="4"/>
  <c r="AF1156" i="4"/>
  <c r="AE1156" i="4"/>
  <c r="AD1156" i="4"/>
  <c r="AC1156" i="4"/>
  <c r="AI1155" i="4"/>
  <c r="AH1155" i="4"/>
  <c r="AG1155" i="4"/>
  <c r="AF1155" i="4"/>
  <c r="AD1155" i="4"/>
  <c r="AC1155" i="4"/>
  <c r="AI1154" i="4"/>
  <c r="AH1154" i="4"/>
  <c r="AG1154" i="4"/>
  <c r="AF1154" i="4"/>
  <c r="AE1154" i="4"/>
  <c r="AD1154" i="4"/>
  <c r="AC1154" i="4"/>
  <c r="AI1153" i="4"/>
  <c r="AH1153" i="4"/>
  <c r="AG1153" i="4"/>
  <c r="AF1153" i="4"/>
  <c r="AD1153" i="4"/>
  <c r="AC1153" i="4"/>
  <c r="AI1152" i="4"/>
  <c r="AH1152" i="4"/>
  <c r="AG1152" i="4"/>
  <c r="AF1152" i="4"/>
  <c r="AD1152" i="4"/>
  <c r="AC1152" i="4"/>
  <c r="AI1151" i="4"/>
  <c r="AH1151" i="4"/>
  <c r="AG1151" i="4"/>
  <c r="AF1151" i="4"/>
  <c r="AE1151" i="4"/>
  <c r="AD1151" i="4"/>
  <c r="AC1151" i="4"/>
  <c r="AI1150" i="4"/>
  <c r="AH1150" i="4"/>
  <c r="AG1150" i="4"/>
  <c r="AF1150" i="4"/>
  <c r="AE1150" i="4"/>
  <c r="AD1150" i="4"/>
  <c r="AC1150" i="4"/>
  <c r="AI1149" i="4"/>
  <c r="AH1149" i="4"/>
  <c r="AG1149" i="4"/>
  <c r="AF1149" i="4"/>
  <c r="AD1149" i="4"/>
  <c r="AC1149" i="4"/>
  <c r="AI1148" i="4"/>
  <c r="AH1148" i="4"/>
  <c r="AG1148" i="4"/>
  <c r="AF1148" i="4"/>
  <c r="AE1148" i="4"/>
  <c r="AD1148" i="4"/>
  <c r="AC1148" i="4"/>
  <c r="AI1147" i="4"/>
  <c r="AH1147" i="4"/>
  <c r="AG1147" i="4"/>
  <c r="AF1147" i="4"/>
  <c r="AD1147" i="4"/>
  <c r="AC1147" i="4"/>
  <c r="AI1146" i="4"/>
  <c r="AH1146" i="4"/>
  <c r="AG1146" i="4"/>
  <c r="AF1146" i="4"/>
  <c r="AD1146" i="4"/>
  <c r="AC1146" i="4"/>
  <c r="AI1145" i="4"/>
  <c r="AH1145" i="4"/>
  <c r="AG1145" i="4"/>
  <c r="AF1145" i="4"/>
  <c r="AD1145" i="4"/>
  <c r="AC1145" i="4"/>
  <c r="AI1144" i="4"/>
  <c r="AH1144" i="4"/>
  <c r="AG1144" i="4"/>
  <c r="AF1144" i="4"/>
  <c r="AD1144" i="4"/>
  <c r="AC1144" i="4"/>
  <c r="AI1143" i="4"/>
  <c r="AH1143" i="4"/>
  <c r="AG1143" i="4"/>
  <c r="AF1143" i="4"/>
  <c r="AD1143" i="4"/>
  <c r="AC1143" i="4"/>
  <c r="AI1139" i="4"/>
  <c r="AH1139" i="4"/>
  <c r="AG1139" i="4"/>
  <c r="AF1139" i="4"/>
  <c r="AE1139" i="4"/>
  <c r="AD1139" i="4"/>
  <c r="AC1139" i="4"/>
  <c r="AI1138" i="4"/>
  <c r="AH1138" i="4"/>
  <c r="AG1138" i="4"/>
  <c r="AF1138" i="4"/>
  <c r="AE1138" i="4"/>
  <c r="AD1138" i="4"/>
  <c r="AC1138" i="4"/>
  <c r="AI1137" i="4"/>
  <c r="AH1137" i="4"/>
  <c r="AG1137" i="4"/>
  <c r="AF1137" i="4"/>
  <c r="AE1137" i="4"/>
  <c r="AD1137" i="4"/>
  <c r="AC1137" i="4"/>
  <c r="AI1136" i="4"/>
  <c r="AH1136" i="4"/>
  <c r="AG1136" i="4"/>
  <c r="AF1136" i="4"/>
  <c r="AE1136" i="4"/>
  <c r="AD1136" i="4"/>
  <c r="AC1136" i="4"/>
  <c r="AI1135" i="4"/>
  <c r="AH1135" i="4"/>
  <c r="AG1135" i="4"/>
  <c r="AF1135" i="4"/>
  <c r="AE1135" i="4"/>
  <c r="AD1135" i="4"/>
  <c r="AC1135" i="4"/>
  <c r="AI1134" i="4"/>
  <c r="AH1134" i="4"/>
  <c r="AG1134" i="4"/>
  <c r="AF1134" i="4"/>
  <c r="AE1134" i="4"/>
  <c r="AD1134" i="4"/>
  <c r="AC1134" i="4"/>
  <c r="AI1133" i="4"/>
  <c r="AH1133" i="4"/>
  <c r="AG1133" i="4"/>
  <c r="AF1133" i="4"/>
  <c r="AE1133" i="4"/>
  <c r="AD1133" i="4"/>
  <c r="AC1133" i="4"/>
  <c r="AI1132" i="4"/>
  <c r="AH1132" i="4"/>
  <c r="AG1132" i="4"/>
  <c r="AF1132" i="4"/>
  <c r="AE1132" i="4"/>
  <c r="AD1132" i="4"/>
  <c r="AC1132" i="4"/>
  <c r="AI1131" i="4"/>
  <c r="AH1131" i="4"/>
  <c r="AG1131" i="4"/>
  <c r="AF1131" i="4"/>
  <c r="AE1131" i="4"/>
  <c r="AD1131" i="4"/>
  <c r="AC1131" i="4"/>
  <c r="AI1130" i="4"/>
  <c r="AH1130" i="4"/>
  <c r="AG1130" i="4"/>
  <c r="AF1130" i="4"/>
  <c r="AE1130" i="4"/>
  <c r="AD1130" i="4"/>
  <c r="AC1130" i="4"/>
  <c r="AI1129" i="4"/>
  <c r="AH1129" i="4"/>
  <c r="AG1129" i="4"/>
  <c r="AF1129" i="4"/>
  <c r="AE1129" i="4"/>
  <c r="AD1129" i="4"/>
  <c r="AC1129" i="4"/>
  <c r="AI1128" i="4"/>
  <c r="AH1128" i="4"/>
  <c r="AG1128" i="4"/>
  <c r="AF1128" i="4"/>
  <c r="AE1128" i="4"/>
  <c r="AD1128" i="4"/>
  <c r="AC1128" i="4"/>
  <c r="AI1127" i="4"/>
  <c r="AH1127" i="4"/>
  <c r="AG1127" i="4"/>
  <c r="AF1127" i="4"/>
  <c r="AE1127" i="4"/>
  <c r="AD1127" i="4"/>
  <c r="AC1127" i="4"/>
  <c r="AI1126" i="4"/>
  <c r="AH1126" i="4"/>
  <c r="AG1126" i="4"/>
  <c r="AF1126" i="4"/>
  <c r="AE1126" i="4"/>
  <c r="AD1126" i="4"/>
  <c r="AC1126" i="4"/>
  <c r="AI1125" i="4"/>
  <c r="AH1125" i="4"/>
  <c r="AG1125" i="4"/>
  <c r="AF1125" i="4"/>
  <c r="AE1125" i="4"/>
  <c r="AD1125" i="4"/>
  <c r="AC1125" i="4"/>
  <c r="AI1124" i="4"/>
  <c r="AH1124" i="4"/>
  <c r="AG1124" i="4"/>
  <c r="AF1124" i="4"/>
  <c r="AE1124" i="4"/>
  <c r="AD1124" i="4"/>
  <c r="AC1124" i="4"/>
  <c r="AI1120" i="4"/>
  <c r="AH1120" i="4"/>
  <c r="AG1120" i="4"/>
  <c r="AF1120" i="4"/>
  <c r="AE1120" i="4"/>
  <c r="AD1120" i="4"/>
  <c r="AC1120" i="4"/>
  <c r="AI1119" i="4"/>
  <c r="AH1119" i="4"/>
  <c r="AG1119" i="4"/>
  <c r="AF1119" i="4"/>
  <c r="AE1119" i="4"/>
  <c r="AD1119" i="4"/>
  <c r="AC1119" i="4"/>
  <c r="AI1118" i="4"/>
  <c r="AH1118" i="4"/>
  <c r="AG1118" i="4"/>
  <c r="AF1118" i="4"/>
  <c r="AE1118" i="4"/>
  <c r="AD1118" i="4"/>
  <c r="AC1118" i="4"/>
  <c r="AI1117" i="4"/>
  <c r="AH1117" i="4"/>
  <c r="AG1117" i="4"/>
  <c r="AF1117" i="4"/>
  <c r="AE1117" i="4"/>
  <c r="AD1117" i="4"/>
  <c r="AC1117" i="4"/>
  <c r="AI1116" i="4"/>
  <c r="AH1116" i="4"/>
  <c r="AG1116" i="4"/>
  <c r="AF1116" i="4"/>
  <c r="AE1116" i="4"/>
  <c r="AD1116" i="4"/>
  <c r="AC1116" i="4"/>
  <c r="AI1115" i="4"/>
  <c r="AH1115" i="4"/>
  <c r="AG1115" i="4"/>
  <c r="AF1115" i="4"/>
  <c r="AE1115" i="4"/>
  <c r="AD1115" i="4"/>
  <c r="AC1115" i="4"/>
  <c r="AI1114" i="4"/>
  <c r="AH1114" i="4"/>
  <c r="AG1114" i="4"/>
  <c r="AF1114" i="4"/>
  <c r="AE1114" i="4"/>
  <c r="AD1114" i="4"/>
  <c r="AC1114" i="4"/>
  <c r="AI1113" i="4"/>
  <c r="AH1113" i="4"/>
  <c r="AG1113" i="4"/>
  <c r="AF1113" i="4"/>
  <c r="AE1113" i="4"/>
  <c r="AD1113" i="4"/>
  <c r="AC1113" i="4"/>
  <c r="AI1112" i="4"/>
  <c r="AH1112" i="4"/>
  <c r="AG1112" i="4"/>
  <c r="AF1112" i="4"/>
  <c r="AE1112" i="4"/>
  <c r="AD1112" i="4"/>
  <c r="AC1112" i="4"/>
  <c r="AI1111" i="4"/>
  <c r="AH1111" i="4"/>
  <c r="AG1111" i="4"/>
  <c r="AF1111" i="4"/>
  <c r="AE1111" i="4"/>
  <c r="AD1111" i="4"/>
  <c r="AC1111" i="4"/>
  <c r="AI1110" i="4"/>
  <c r="AH1110" i="4"/>
  <c r="AG1110" i="4"/>
  <c r="AF1110" i="4"/>
  <c r="AE1110" i="4"/>
  <c r="AD1110" i="4"/>
  <c r="AC1110" i="4"/>
  <c r="AI1109" i="4"/>
  <c r="AH1109" i="4"/>
  <c r="AG1109" i="4"/>
  <c r="AF1109" i="4"/>
  <c r="AE1109" i="4"/>
  <c r="AD1109" i="4"/>
  <c r="AC1109" i="4"/>
  <c r="AH1108" i="4"/>
  <c r="AG1108" i="4"/>
  <c r="AF1108" i="4"/>
  <c r="AE1108" i="4"/>
  <c r="AD1108" i="4"/>
  <c r="AC1108" i="4"/>
  <c r="AH1107" i="4"/>
  <c r="AG1107" i="4"/>
  <c r="AF1107" i="4"/>
  <c r="AE1107" i="4"/>
  <c r="AD1107" i="4"/>
  <c r="AC1107" i="4"/>
  <c r="AI1106" i="4"/>
  <c r="AH1106" i="4"/>
  <c r="AG1106" i="4"/>
  <c r="AF1106" i="4"/>
  <c r="AE1106" i="4"/>
  <c r="AD1106" i="4"/>
  <c r="AC1106" i="4"/>
  <c r="AH1105" i="4"/>
  <c r="AG1105" i="4"/>
  <c r="AF1105" i="4"/>
  <c r="AE1105" i="4"/>
  <c r="AD1105" i="4"/>
  <c r="AC1105" i="4"/>
  <c r="AI1101" i="4"/>
  <c r="AH1101" i="4"/>
  <c r="AG1101" i="4"/>
  <c r="AF1101" i="4"/>
  <c r="AD1101" i="4"/>
  <c r="AC1101" i="4"/>
  <c r="AI1100" i="4"/>
  <c r="AH1100" i="4"/>
  <c r="AG1100" i="4"/>
  <c r="AF1100" i="4"/>
  <c r="AE1100" i="4"/>
  <c r="AD1100" i="4"/>
  <c r="AC1100" i="4"/>
  <c r="AI1099" i="4"/>
  <c r="AH1099" i="4"/>
  <c r="AG1099" i="4"/>
  <c r="AF1099" i="4"/>
  <c r="AE1099" i="4"/>
  <c r="AD1099" i="4"/>
  <c r="AC1099" i="4"/>
  <c r="AI1098" i="4"/>
  <c r="AH1098" i="4"/>
  <c r="AG1098" i="4"/>
  <c r="AF1098" i="4"/>
  <c r="AD1098" i="4"/>
  <c r="AC1098" i="4"/>
  <c r="AI1097" i="4"/>
  <c r="AH1097" i="4"/>
  <c r="AG1097" i="4"/>
  <c r="AF1097" i="4"/>
  <c r="AE1097" i="4"/>
  <c r="AD1097" i="4"/>
  <c r="AC1097" i="4"/>
  <c r="AI1096" i="4"/>
  <c r="AH1096" i="4"/>
  <c r="AG1096" i="4"/>
  <c r="AF1096" i="4"/>
  <c r="AD1096" i="4"/>
  <c r="AC1096" i="4"/>
  <c r="AI1095" i="4"/>
  <c r="AH1095" i="4"/>
  <c r="AG1095" i="4"/>
  <c r="AF1095" i="4"/>
  <c r="AD1095" i="4"/>
  <c r="AC1095" i="4"/>
  <c r="AI1094" i="4"/>
  <c r="AH1094" i="4"/>
  <c r="AG1094" i="4"/>
  <c r="AF1094" i="4"/>
  <c r="AD1094" i="4"/>
  <c r="AC1094" i="4"/>
  <c r="AI1093" i="4"/>
  <c r="AH1093" i="4"/>
  <c r="AG1093" i="4"/>
  <c r="AF1093" i="4"/>
  <c r="AE1093" i="4"/>
  <c r="AD1093" i="4"/>
  <c r="AC1093" i="4"/>
  <c r="AI1092" i="4"/>
  <c r="AH1092" i="4"/>
  <c r="AG1092" i="4"/>
  <c r="AF1092" i="4"/>
  <c r="AD1092" i="4"/>
  <c r="AC1092" i="4"/>
  <c r="AI1091" i="4"/>
  <c r="AH1091" i="4"/>
  <c r="AG1091" i="4"/>
  <c r="AF1091" i="4"/>
  <c r="AD1091" i="4"/>
  <c r="AC1091" i="4"/>
  <c r="AH1090" i="4"/>
  <c r="AG1090" i="4"/>
  <c r="AF1090" i="4"/>
  <c r="AD1090" i="4"/>
  <c r="AC1090" i="4"/>
  <c r="AH1089" i="4"/>
  <c r="AG1089" i="4"/>
  <c r="AF1089" i="4"/>
  <c r="AD1089" i="4"/>
  <c r="AC1089" i="4"/>
  <c r="AH1088" i="4"/>
  <c r="AG1088" i="4"/>
  <c r="AF1088" i="4"/>
  <c r="AD1088" i="4"/>
  <c r="AC1088" i="4"/>
  <c r="AI1087" i="4"/>
  <c r="AH1087" i="4"/>
  <c r="AG1087" i="4"/>
  <c r="AF1087" i="4"/>
  <c r="AD1087" i="4"/>
  <c r="AC1087" i="4"/>
  <c r="AH1086" i="4"/>
  <c r="AG1086" i="4"/>
  <c r="AF1086" i="4"/>
  <c r="AD1086" i="4"/>
  <c r="AC1086" i="4"/>
  <c r="AI1082" i="4"/>
  <c r="AH1082" i="4"/>
  <c r="AG1082" i="4"/>
  <c r="AF1082" i="4"/>
  <c r="AE1082" i="4"/>
  <c r="AD1082" i="4"/>
  <c r="AC1082" i="4"/>
  <c r="AI1081" i="4"/>
  <c r="AH1081" i="4"/>
  <c r="AG1081" i="4"/>
  <c r="AF1081" i="4"/>
  <c r="AE1081" i="4"/>
  <c r="AD1081" i="4"/>
  <c r="AC1081" i="4"/>
  <c r="AI1080" i="4"/>
  <c r="AH1080" i="4"/>
  <c r="AG1080" i="4"/>
  <c r="AF1080" i="4"/>
  <c r="AE1080" i="4"/>
  <c r="AD1080" i="4"/>
  <c r="AC1080" i="4"/>
  <c r="AI1079" i="4"/>
  <c r="AH1079" i="4"/>
  <c r="AG1079" i="4"/>
  <c r="AF1079" i="4"/>
  <c r="AE1079" i="4"/>
  <c r="AD1079" i="4"/>
  <c r="AC1079" i="4"/>
  <c r="AI1078" i="4"/>
  <c r="AH1078" i="4"/>
  <c r="AG1078" i="4"/>
  <c r="AF1078" i="4"/>
  <c r="AE1078" i="4"/>
  <c r="AD1078" i="4"/>
  <c r="AC1078" i="4"/>
  <c r="AI1077" i="4"/>
  <c r="AH1077" i="4"/>
  <c r="AG1077" i="4"/>
  <c r="AF1077" i="4"/>
  <c r="AE1077" i="4"/>
  <c r="AD1077" i="4"/>
  <c r="AC1077" i="4"/>
  <c r="AI1076" i="4"/>
  <c r="AH1076" i="4"/>
  <c r="AG1076" i="4"/>
  <c r="AF1076" i="4"/>
  <c r="AE1076" i="4"/>
  <c r="AD1076" i="4"/>
  <c r="AC1076" i="4"/>
  <c r="AI1075" i="4"/>
  <c r="AH1075" i="4"/>
  <c r="AG1075" i="4"/>
  <c r="AF1075" i="4"/>
  <c r="AE1075" i="4"/>
  <c r="AD1075" i="4"/>
  <c r="AC1075" i="4"/>
  <c r="AI1074" i="4"/>
  <c r="AH1074" i="4"/>
  <c r="AG1074" i="4"/>
  <c r="AF1074" i="4"/>
  <c r="AE1074" i="4"/>
  <c r="AD1074" i="4"/>
  <c r="AC1074" i="4"/>
  <c r="AI1073" i="4"/>
  <c r="AH1073" i="4"/>
  <c r="AG1073" i="4"/>
  <c r="AF1073" i="4"/>
  <c r="AE1073" i="4"/>
  <c r="AD1073" i="4"/>
  <c r="AC1073" i="4"/>
  <c r="AI1072" i="4"/>
  <c r="AH1072" i="4"/>
  <c r="AG1072" i="4"/>
  <c r="AF1072" i="4"/>
  <c r="AE1072" i="4"/>
  <c r="AD1072" i="4"/>
  <c r="AC1072" i="4"/>
  <c r="AH1071" i="4"/>
  <c r="AG1071" i="4"/>
  <c r="AF1071" i="4"/>
  <c r="AE1071" i="4"/>
  <c r="AD1071" i="4"/>
  <c r="AC1071" i="4"/>
  <c r="AH1070" i="4"/>
  <c r="AG1070" i="4"/>
  <c r="AF1070" i="4"/>
  <c r="AE1070" i="4"/>
  <c r="AD1070" i="4"/>
  <c r="AC1070" i="4"/>
  <c r="AH1069" i="4"/>
  <c r="AG1069" i="4"/>
  <c r="AF1069" i="4"/>
  <c r="AE1069" i="4"/>
  <c r="AD1069" i="4"/>
  <c r="AC1069" i="4"/>
  <c r="AI1068" i="4"/>
  <c r="AH1068" i="4"/>
  <c r="AG1068" i="4"/>
  <c r="AF1068" i="4"/>
  <c r="AE1068" i="4"/>
  <c r="AD1068" i="4"/>
  <c r="AC1068" i="4"/>
  <c r="AH1067" i="4"/>
  <c r="AG1067" i="4"/>
  <c r="AF1067" i="4"/>
  <c r="AE1067" i="4"/>
  <c r="AD1067" i="4"/>
  <c r="AC1067" i="4"/>
  <c r="AI1063" i="4"/>
  <c r="AH1063" i="4"/>
  <c r="AG1063" i="4"/>
  <c r="AF1063" i="4"/>
  <c r="AE1063" i="4"/>
  <c r="AD1063" i="4"/>
  <c r="AC1063" i="4"/>
  <c r="AI1062" i="4"/>
  <c r="AH1062" i="4"/>
  <c r="AG1062" i="4"/>
  <c r="AF1062" i="4"/>
  <c r="AE1062" i="4"/>
  <c r="AD1062" i="4"/>
  <c r="AC1062" i="4"/>
  <c r="AI1061" i="4"/>
  <c r="AH1061" i="4"/>
  <c r="AG1061" i="4"/>
  <c r="AF1061" i="4"/>
  <c r="AE1061" i="4"/>
  <c r="AD1061" i="4"/>
  <c r="AC1061" i="4"/>
  <c r="AI1060" i="4"/>
  <c r="AH1060" i="4"/>
  <c r="AG1060" i="4"/>
  <c r="AF1060" i="4"/>
  <c r="AE1060" i="4"/>
  <c r="AD1060" i="4"/>
  <c r="AC1060" i="4"/>
  <c r="AI1059" i="4"/>
  <c r="AH1059" i="4"/>
  <c r="AG1059" i="4"/>
  <c r="AF1059" i="4"/>
  <c r="AE1059" i="4"/>
  <c r="AD1059" i="4"/>
  <c r="AC1059" i="4"/>
  <c r="AI1058" i="4"/>
  <c r="AH1058" i="4"/>
  <c r="AG1058" i="4"/>
  <c r="AF1058" i="4"/>
  <c r="AE1058" i="4"/>
  <c r="AD1058" i="4"/>
  <c r="AC1058" i="4"/>
  <c r="AI1057" i="4"/>
  <c r="AH1057" i="4"/>
  <c r="AG1057" i="4"/>
  <c r="AF1057" i="4"/>
  <c r="AE1057" i="4"/>
  <c r="AD1057" i="4"/>
  <c r="AC1057" i="4"/>
  <c r="AI1056" i="4"/>
  <c r="AH1056" i="4"/>
  <c r="AG1056" i="4"/>
  <c r="AF1056" i="4"/>
  <c r="AE1056" i="4"/>
  <c r="AD1056" i="4"/>
  <c r="AC1056" i="4"/>
  <c r="AI1055" i="4"/>
  <c r="AH1055" i="4"/>
  <c r="AG1055" i="4"/>
  <c r="AF1055" i="4"/>
  <c r="AE1055" i="4"/>
  <c r="AD1055" i="4"/>
  <c r="AC1055" i="4"/>
  <c r="AI1054" i="4"/>
  <c r="AH1054" i="4"/>
  <c r="AG1054" i="4"/>
  <c r="AF1054" i="4"/>
  <c r="AE1054" i="4"/>
  <c r="AD1054" i="4"/>
  <c r="AC1054" i="4"/>
  <c r="AI1053" i="4"/>
  <c r="AH1053" i="4"/>
  <c r="AG1053" i="4"/>
  <c r="AF1053" i="4"/>
  <c r="AE1053" i="4"/>
  <c r="AD1053" i="4"/>
  <c r="AC1053" i="4"/>
  <c r="AI1052" i="4"/>
  <c r="AH1052" i="4"/>
  <c r="AG1052" i="4"/>
  <c r="AF1052" i="4"/>
  <c r="AE1052" i="4"/>
  <c r="AD1052" i="4"/>
  <c r="AC1052" i="4"/>
  <c r="AI1051" i="4"/>
  <c r="AH1051" i="4"/>
  <c r="AG1051" i="4"/>
  <c r="AF1051" i="4"/>
  <c r="AE1051" i="4"/>
  <c r="AD1051" i="4"/>
  <c r="AC1051" i="4"/>
  <c r="AI1050" i="4"/>
  <c r="AH1050" i="4"/>
  <c r="AG1050" i="4"/>
  <c r="AF1050" i="4"/>
  <c r="AE1050" i="4"/>
  <c r="AD1050" i="4"/>
  <c r="AC1050" i="4"/>
  <c r="AI1049" i="4"/>
  <c r="AH1049" i="4"/>
  <c r="AG1049" i="4"/>
  <c r="AF1049" i="4"/>
  <c r="AE1049" i="4"/>
  <c r="AD1049" i="4"/>
  <c r="AC1049" i="4"/>
  <c r="AI1048" i="4"/>
  <c r="AH1048" i="4"/>
  <c r="AG1048" i="4"/>
  <c r="AF1048" i="4"/>
  <c r="AE1048" i="4"/>
  <c r="AD1048" i="4"/>
  <c r="AC1048" i="4"/>
  <c r="AI1044" i="4"/>
  <c r="AH1044" i="4"/>
  <c r="AG1044" i="4"/>
  <c r="AF1044" i="4"/>
  <c r="AE1044" i="4"/>
  <c r="AD1044" i="4"/>
  <c r="AC1044" i="4"/>
  <c r="AI1043" i="4"/>
  <c r="AH1043" i="4"/>
  <c r="AG1043" i="4"/>
  <c r="AF1043" i="4"/>
  <c r="AE1043" i="4"/>
  <c r="AD1043" i="4"/>
  <c r="AC1043" i="4"/>
  <c r="AI1042" i="4"/>
  <c r="AH1042" i="4"/>
  <c r="AG1042" i="4"/>
  <c r="AF1042" i="4"/>
  <c r="AE1042" i="4"/>
  <c r="AD1042" i="4"/>
  <c r="AC1042" i="4"/>
  <c r="AI1041" i="4"/>
  <c r="AH1041" i="4"/>
  <c r="AG1041" i="4"/>
  <c r="AF1041" i="4"/>
  <c r="AE1041" i="4"/>
  <c r="AD1041" i="4"/>
  <c r="AC1041" i="4"/>
  <c r="AI1040" i="4"/>
  <c r="AH1040" i="4"/>
  <c r="AG1040" i="4"/>
  <c r="AF1040" i="4"/>
  <c r="AE1040" i="4"/>
  <c r="AD1040" i="4"/>
  <c r="AC1040" i="4"/>
  <c r="AI1039" i="4"/>
  <c r="AH1039" i="4"/>
  <c r="AG1039" i="4"/>
  <c r="AF1039" i="4"/>
  <c r="AE1039" i="4"/>
  <c r="AD1039" i="4"/>
  <c r="AC1039" i="4"/>
  <c r="AI1038" i="4"/>
  <c r="AH1038" i="4"/>
  <c r="AG1038" i="4"/>
  <c r="AF1038" i="4"/>
  <c r="AE1038" i="4"/>
  <c r="AD1038" i="4"/>
  <c r="AC1038" i="4"/>
  <c r="AI1037" i="4"/>
  <c r="AH1037" i="4"/>
  <c r="AG1037" i="4"/>
  <c r="AF1037" i="4"/>
  <c r="AE1037" i="4"/>
  <c r="AD1037" i="4"/>
  <c r="AC1037" i="4"/>
  <c r="AI1036" i="4"/>
  <c r="AH1036" i="4"/>
  <c r="AG1036" i="4"/>
  <c r="AF1036" i="4"/>
  <c r="AE1036" i="4"/>
  <c r="AD1036" i="4"/>
  <c r="AC1036" i="4"/>
  <c r="AI1035" i="4"/>
  <c r="AH1035" i="4"/>
  <c r="AG1035" i="4"/>
  <c r="AF1035" i="4"/>
  <c r="AE1035" i="4"/>
  <c r="AD1035" i="4"/>
  <c r="AC1035" i="4"/>
  <c r="AI1034" i="4"/>
  <c r="AH1034" i="4"/>
  <c r="AG1034" i="4"/>
  <c r="AF1034" i="4"/>
  <c r="AE1034" i="4"/>
  <c r="AD1034" i="4"/>
  <c r="AC1034" i="4"/>
  <c r="AI1033" i="4"/>
  <c r="AH1033" i="4"/>
  <c r="AG1033" i="4"/>
  <c r="AF1033" i="4"/>
  <c r="AE1033" i="4"/>
  <c r="AD1033" i="4"/>
  <c r="AC1033" i="4"/>
  <c r="AI1032" i="4"/>
  <c r="AH1032" i="4"/>
  <c r="AG1032" i="4"/>
  <c r="AF1032" i="4"/>
  <c r="AE1032" i="4"/>
  <c r="AD1032" i="4"/>
  <c r="AC1032" i="4"/>
  <c r="AI1031" i="4"/>
  <c r="AH1031" i="4"/>
  <c r="AG1031" i="4"/>
  <c r="AF1031" i="4"/>
  <c r="AE1031" i="4"/>
  <c r="AD1031" i="4"/>
  <c r="AC1031" i="4"/>
  <c r="AI1030" i="4"/>
  <c r="AH1030" i="4"/>
  <c r="AG1030" i="4"/>
  <c r="AF1030" i="4"/>
  <c r="AE1030" i="4"/>
  <c r="AD1030" i="4"/>
  <c r="AC1030" i="4"/>
  <c r="AI1029" i="4"/>
  <c r="AH1029" i="4"/>
  <c r="AG1029" i="4"/>
  <c r="AF1029" i="4"/>
  <c r="AE1029" i="4"/>
  <c r="AD1029" i="4"/>
  <c r="AC1029" i="4"/>
  <c r="AI1025" i="4"/>
  <c r="AH1025" i="4"/>
  <c r="AG1025" i="4"/>
  <c r="AF1025" i="4"/>
  <c r="AE1025" i="4"/>
  <c r="AD1025" i="4"/>
  <c r="AC1025" i="4"/>
  <c r="AI1024" i="4"/>
  <c r="AH1024" i="4"/>
  <c r="AG1024" i="4"/>
  <c r="AF1024" i="4"/>
  <c r="AE1024" i="4"/>
  <c r="AD1024" i="4"/>
  <c r="AC1024" i="4"/>
  <c r="AI1023" i="4"/>
  <c r="AH1023" i="4"/>
  <c r="AG1023" i="4"/>
  <c r="AF1023" i="4"/>
  <c r="AE1023" i="4"/>
  <c r="AD1023" i="4"/>
  <c r="AC1023" i="4"/>
  <c r="AI1022" i="4"/>
  <c r="AH1022" i="4"/>
  <c r="AG1022" i="4"/>
  <c r="AF1022" i="4"/>
  <c r="AE1022" i="4"/>
  <c r="AD1022" i="4"/>
  <c r="AC1022" i="4"/>
  <c r="AI1021" i="4"/>
  <c r="AH1021" i="4"/>
  <c r="AG1021" i="4"/>
  <c r="AF1021" i="4"/>
  <c r="AE1021" i="4"/>
  <c r="AD1021" i="4"/>
  <c r="AC1021" i="4"/>
  <c r="AI1020" i="4"/>
  <c r="AH1020" i="4"/>
  <c r="AG1020" i="4"/>
  <c r="AF1020" i="4"/>
  <c r="AE1020" i="4"/>
  <c r="AD1020" i="4"/>
  <c r="AC1020" i="4"/>
  <c r="AI1019" i="4"/>
  <c r="AH1019" i="4"/>
  <c r="AG1019" i="4"/>
  <c r="AF1019" i="4"/>
  <c r="AE1019" i="4"/>
  <c r="AD1019" i="4"/>
  <c r="AC1019" i="4"/>
  <c r="AI1018" i="4"/>
  <c r="AH1018" i="4"/>
  <c r="AG1018" i="4"/>
  <c r="AF1018" i="4"/>
  <c r="AE1018" i="4"/>
  <c r="AD1018" i="4"/>
  <c r="AC1018" i="4"/>
  <c r="AI1017" i="4"/>
  <c r="AH1017" i="4"/>
  <c r="AG1017" i="4"/>
  <c r="AF1017" i="4"/>
  <c r="AE1017" i="4"/>
  <c r="AD1017" i="4"/>
  <c r="AC1017" i="4"/>
  <c r="AI1016" i="4"/>
  <c r="AH1016" i="4"/>
  <c r="AG1016" i="4"/>
  <c r="AF1016" i="4"/>
  <c r="AE1016" i="4"/>
  <c r="AD1016" i="4"/>
  <c r="AC1016" i="4"/>
  <c r="AI1015" i="4"/>
  <c r="AH1015" i="4"/>
  <c r="AG1015" i="4"/>
  <c r="AF1015" i="4"/>
  <c r="AE1015" i="4"/>
  <c r="AD1015" i="4"/>
  <c r="AC1015" i="4"/>
  <c r="AI1014" i="4"/>
  <c r="AH1014" i="4"/>
  <c r="AG1014" i="4"/>
  <c r="AF1014" i="4"/>
  <c r="AE1014" i="4"/>
  <c r="AD1014" i="4"/>
  <c r="AC1014" i="4"/>
  <c r="AI1013" i="4"/>
  <c r="AH1013" i="4"/>
  <c r="AG1013" i="4"/>
  <c r="AF1013" i="4"/>
  <c r="AE1013" i="4"/>
  <c r="AD1013" i="4"/>
  <c r="AC1013" i="4"/>
  <c r="AI1012" i="4"/>
  <c r="AH1012" i="4"/>
  <c r="AG1012" i="4"/>
  <c r="AF1012" i="4"/>
  <c r="AE1012" i="4"/>
  <c r="AD1012" i="4"/>
  <c r="AC1012" i="4"/>
  <c r="AI1011" i="4"/>
  <c r="AH1011" i="4"/>
  <c r="AG1011" i="4"/>
  <c r="AF1011" i="4"/>
  <c r="AE1011" i="4"/>
  <c r="AD1011" i="4"/>
  <c r="AC1011" i="4"/>
  <c r="AI1010" i="4"/>
  <c r="AH1010" i="4"/>
  <c r="AG1010" i="4"/>
  <c r="AF1010" i="4"/>
  <c r="AE1010" i="4"/>
  <c r="AD1010" i="4"/>
  <c r="AC1010" i="4"/>
  <c r="AI1006" i="4"/>
  <c r="AH1006" i="4"/>
  <c r="AG1006" i="4"/>
  <c r="AF1006" i="4"/>
  <c r="AE1006" i="4"/>
  <c r="AD1006" i="4"/>
  <c r="AC1006" i="4"/>
  <c r="AI1005" i="4"/>
  <c r="AH1005" i="4"/>
  <c r="AG1005" i="4"/>
  <c r="AF1005" i="4"/>
  <c r="AE1005" i="4"/>
  <c r="AD1005" i="4"/>
  <c r="AC1005" i="4"/>
  <c r="AI1004" i="4"/>
  <c r="AH1004" i="4"/>
  <c r="AG1004" i="4"/>
  <c r="AF1004" i="4"/>
  <c r="AE1004" i="4"/>
  <c r="AD1004" i="4"/>
  <c r="AC1004" i="4"/>
  <c r="AI1003" i="4"/>
  <c r="AH1003" i="4"/>
  <c r="AG1003" i="4"/>
  <c r="AF1003" i="4"/>
  <c r="AE1003" i="4"/>
  <c r="AD1003" i="4"/>
  <c r="AC1003" i="4"/>
  <c r="AI1002" i="4"/>
  <c r="AH1002" i="4"/>
  <c r="AG1002" i="4"/>
  <c r="AF1002" i="4"/>
  <c r="AE1002" i="4"/>
  <c r="AD1002" i="4"/>
  <c r="AC1002" i="4"/>
  <c r="AI1001" i="4"/>
  <c r="AH1001" i="4"/>
  <c r="AG1001" i="4"/>
  <c r="AF1001" i="4"/>
  <c r="AE1001" i="4"/>
  <c r="AD1001" i="4"/>
  <c r="AC1001" i="4"/>
  <c r="AI1000" i="4"/>
  <c r="AH1000" i="4"/>
  <c r="AG1000" i="4"/>
  <c r="AF1000" i="4"/>
  <c r="AE1000" i="4"/>
  <c r="AD1000" i="4"/>
  <c r="AC1000" i="4"/>
  <c r="AI999" i="4"/>
  <c r="AH999" i="4"/>
  <c r="AG999" i="4"/>
  <c r="AF999" i="4"/>
  <c r="AE999" i="4"/>
  <c r="AD999" i="4"/>
  <c r="AC999" i="4"/>
  <c r="AI998" i="4"/>
  <c r="AH998" i="4"/>
  <c r="AG998" i="4"/>
  <c r="AF998" i="4"/>
  <c r="AE998" i="4"/>
  <c r="AD998" i="4"/>
  <c r="AC998" i="4"/>
  <c r="AI997" i="4"/>
  <c r="AH997" i="4"/>
  <c r="AG997" i="4"/>
  <c r="AF997" i="4"/>
  <c r="AE997" i="4"/>
  <c r="AD997" i="4"/>
  <c r="AC997" i="4"/>
  <c r="AI996" i="4"/>
  <c r="AH996" i="4"/>
  <c r="AG996" i="4"/>
  <c r="AF996" i="4"/>
  <c r="AE996" i="4"/>
  <c r="AD996" i="4"/>
  <c r="AC996" i="4"/>
  <c r="AI995" i="4"/>
  <c r="AH995" i="4"/>
  <c r="AG995" i="4"/>
  <c r="AF995" i="4"/>
  <c r="AE995" i="4"/>
  <c r="AD995" i="4"/>
  <c r="AC995" i="4"/>
  <c r="AI994" i="4"/>
  <c r="AH994" i="4"/>
  <c r="AG994" i="4"/>
  <c r="AF994" i="4"/>
  <c r="AE994" i="4"/>
  <c r="AD994" i="4"/>
  <c r="AC994" i="4"/>
  <c r="AI993" i="4"/>
  <c r="AH993" i="4"/>
  <c r="AG993" i="4"/>
  <c r="AF993" i="4"/>
  <c r="AE993" i="4"/>
  <c r="AD993" i="4"/>
  <c r="AC993" i="4"/>
  <c r="AI992" i="4"/>
  <c r="AH992" i="4"/>
  <c r="AG992" i="4"/>
  <c r="AF992" i="4"/>
  <c r="AE992" i="4"/>
  <c r="AD992" i="4"/>
  <c r="AC992" i="4"/>
  <c r="AI991" i="4"/>
  <c r="AH991" i="4"/>
  <c r="AG991" i="4"/>
  <c r="AF991" i="4"/>
  <c r="AE991" i="4"/>
  <c r="AD991" i="4"/>
  <c r="AC991" i="4"/>
  <c r="AI987" i="4"/>
  <c r="AH987" i="4"/>
  <c r="AG987" i="4"/>
  <c r="AF987" i="4"/>
  <c r="AE987" i="4"/>
  <c r="AD987" i="4"/>
  <c r="AC987" i="4"/>
  <c r="AI986" i="4"/>
  <c r="AH986" i="4"/>
  <c r="AG986" i="4"/>
  <c r="AF986" i="4"/>
  <c r="AE986" i="4"/>
  <c r="AD986" i="4"/>
  <c r="AC986" i="4"/>
  <c r="AI985" i="4"/>
  <c r="AH985" i="4"/>
  <c r="AG985" i="4"/>
  <c r="AF985" i="4"/>
  <c r="AE985" i="4"/>
  <c r="AD985" i="4"/>
  <c r="AC985" i="4"/>
  <c r="AI984" i="4"/>
  <c r="AH984" i="4"/>
  <c r="AG984" i="4"/>
  <c r="AF984" i="4"/>
  <c r="AE984" i="4"/>
  <c r="AD984" i="4"/>
  <c r="AC984" i="4"/>
  <c r="AI983" i="4"/>
  <c r="AH983" i="4"/>
  <c r="AG983" i="4"/>
  <c r="AF983" i="4"/>
  <c r="AE983" i="4"/>
  <c r="AD983" i="4"/>
  <c r="AC983" i="4"/>
  <c r="AI982" i="4"/>
  <c r="AH982" i="4"/>
  <c r="AG982" i="4"/>
  <c r="AF982" i="4"/>
  <c r="AE982" i="4"/>
  <c r="AD982" i="4"/>
  <c r="AC982" i="4"/>
  <c r="AI981" i="4"/>
  <c r="AH981" i="4"/>
  <c r="AG981" i="4"/>
  <c r="AF981" i="4"/>
  <c r="AE981" i="4"/>
  <c r="AD981" i="4"/>
  <c r="AC981" i="4"/>
  <c r="AI980" i="4"/>
  <c r="AH980" i="4"/>
  <c r="AG980" i="4"/>
  <c r="AF980" i="4"/>
  <c r="AE980" i="4"/>
  <c r="AD980" i="4"/>
  <c r="AC980" i="4"/>
  <c r="AI979" i="4"/>
  <c r="AH979" i="4"/>
  <c r="AG979" i="4"/>
  <c r="AF979" i="4"/>
  <c r="AE979" i="4"/>
  <c r="AD979" i="4"/>
  <c r="AC979" i="4"/>
  <c r="AI978" i="4"/>
  <c r="AH978" i="4"/>
  <c r="AG978" i="4"/>
  <c r="AF978" i="4"/>
  <c r="AE978" i="4"/>
  <c r="AD978" i="4"/>
  <c r="AC978" i="4"/>
  <c r="AI977" i="4"/>
  <c r="AH977" i="4"/>
  <c r="AG977" i="4"/>
  <c r="AF977" i="4"/>
  <c r="AE977" i="4"/>
  <c r="AD977" i="4"/>
  <c r="AC977" i="4"/>
  <c r="AI976" i="4"/>
  <c r="AH976" i="4"/>
  <c r="AG976" i="4"/>
  <c r="AF976" i="4"/>
  <c r="AE976" i="4"/>
  <c r="AD976" i="4"/>
  <c r="AC976" i="4"/>
  <c r="AI975" i="4"/>
  <c r="AH975" i="4"/>
  <c r="AG975" i="4"/>
  <c r="AF975" i="4"/>
  <c r="AE975" i="4"/>
  <c r="AD975" i="4"/>
  <c r="AC975" i="4"/>
  <c r="AI974" i="4"/>
  <c r="AH974" i="4"/>
  <c r="AG974" i="4"/>
  <c r="AF974" i="4"/>
  <c r="AE974" i="4"/>
  <c r="AD974" i="4"/>
  <c r="AC974" i="4"/>
  <c r="AI973" i="4"/>
  <c r="AH973" i="4"/>
  <c r="AG973" i="4"/>
  <c r="AF973" i="4"/>
  <c r="AE973" i="4"/>
  <c r="AD973" i="4"/>
  <c r="AC973" i="4"/>
  <c r="AI972" i="4"/>
  <c r="AH972" i="4"/>
  <c r="AG972" i="4"/>
  <c r="AF972" i="4"/>
  <c r="AE972" i="4"/>
  <c r="AD972" i="4"/>
  <c r="AC972" i="4"/>
  <c r="AI968" i="4"/>
  <c r="AH968" i="4"/>
  <c r="AG968" i="4"/>
  <c r="AF968" i="4"/>
  <c r="AE968" i="4"/>
  <c r="AD968" i="4"/>
  <c r="AC968" i="4"/>
  <c r="AI967" i="4"/>
  <c r="AH967" i="4"/>
  <c r="AG967" i="4"/>
  <c r="AF967" i="4"/>
  <c r="AE967" i="4"/>
  <c r="AD967" i="4"/>
  <c r="AC967" i="4"/>
  <c r="AI966" i="4"/>
  <c r="AH966" i="4"/>
  <c r="AG966" i="4"/>
  <c r="AF966" i="4"/>
  <c r="AE966" i="4"/>
  <c r="AD966" i="4"/>
  <c r="AC966" i="4"/>
  <c r="AI965" i="4"/>
  <c r="AH965" i="4"/>
  <c r="AG965" i="4"/>
  <c r="AF965" i="4"/>
  <c r="AE965" i="4"/>
  <c r="AD965" i="4"/>
  <c r="AC965" i="4"/>
  <c r="AI964" i="4"/>
  <c r="AH964" i="4"/>
  <c r="AG964" i="4"/>
  <c r="AF964" i="4"/>
  <c r="AE964" i="4"/>
  <c r="AD964" i="4"/>
  <c r="AC964" i="4"/>
  <c r="AI963" i="4"/>
  <c r="AH963" i="4"/>
  <c r="AG963" i="4"/>
  <c r="AF963" i="4"/>
  <c r="AE963" i="4"/>
  <c r="AD963" i="4"/>
  <c r="AC963" i="4"/>
  <c r="AI962" i="4"/>
  <c r="AH962" i="4"/>
  <c r="AG962" i="4"/>
  <c r="AF962" i="4"/>
  <c r="AE962" i="4"/>
  <c r="AD962" i="4"/>
  <c r="AC962" i="4"/>
  <c r="AI961" i="4"/>
  <c r="AH961" i="4"/>
  <c r="AG961" i="4"/>
  <c r="AF961" i="4"/>
  <c r="AE961" i="4"/>
  <c r="AD961" i="4"/>
  <c r="AC961" i="4"/>
  <c r="AI960" i="4"/>
  <c r="AH960" i="4"/>
  <c r="AG960" i="4"/>
  <c r="AF960" i="4"/>
  <c r="AE960" i="4"/>
  <c r="AD960" i="4"/>
  <c r="AC960" i="4"/>
  <c r="AI959" i="4"/>
  <c r="AH959" i="4"/>
  <c r="AG959" i="4"/>
  <c r="AF959" i="4"/>
  <c r="AE959" i="4"/>
  <c r="AD959" i="4"/>
  <c r="AC959" i="4"/>
  <c r="AI958" i="4"/>
  <c r="AH958" i="4"/>
  <c r="AG958" i="4"/>
  <c r="AF958" i="4"/>
  <c r="AE958" i="4"/>
  <c r="AD958" i="4"/>
  <c r="AC958" i="4"/>
  <c r="AI957" i="4"/>
  <c r="AH957" i="4"/>
  <c r="AG957" i="4"/>
  <c r="AF957" i="4"/>
  <c r="AE957" i="4"/>
  <c r="AD957" i="4"/>
  <c r="AC957" i="4"/>
  <c r="AI956" i="4"/>
  <c r="AH956" i="4"/>
  <c r="AG956" i="4"/>
  <c r="AF956" i="4"/>
  <c r="AE956" i="4"/>
  <c r="AD956" i="4"/>
  <c r="AC956" i="4"/>
  <c r="AI955" i="4"/>
  <c r="AH955" i="4"/>
  <c r="AG955" i="4"/>
  <c r="AF955" i="4"/>
  <c r="AE955" i="4"/>
  <c r="AD955" i="4"/>
  <c r="AC955" i="4"/>
  <c r="AI954" i="4"/>
  <c r="AH954" i="4"/>
  <c r="AG954" i="4"/>
  <c r="AF954" i="4"/>
  <c r="AE954" i="4"/>
  <c r="AD954" i="4"/>
  <c r="AC954" i="4"/>
  <c r="AI953" i="4"/>
  <c r="AH953" i="4"/>
  <c r="AG953" i="4"/>
  <c r="AF953" i="4"/>
  <c r="AE953" i="4"/>
  <c r="AD953" i="4"/>
  <c r="AC953" i="4"/>
  <c r="AI949" i="4"/>
  <c r="AH949" i="4"/>
  <c r="AG949" i="4"/>
  <c r="AF949" i="4"/>
  <c r="AE949" i="4"/>
  <c r="AD949" i="4"/>
  <c r="AC949" i="4"/>
  <c r="AI948" i="4"/>
  <c r="AH948" i="4"/>
  <c r="AG948" i="4"/>
  <c r="AF948" i="4"/>
  <c r="AE948" i="4"/>
  <c r="AD948" i="4"/>
  <c r="AC948" i="4"/>
  <c r="AI947" i="4"/>
  <c r="AH947" i="4"/>
  <c r="AG947" i="4"/>
  <c r="AF947" i="4"/>
  <c r="AE947" i="4"/>
  <c r="AD947" i="4"/>
  <c r="AC947" i="4"/>
  <c r="AI946" i="4"/>
  <c r="AH946" i="4"/>
  <c r="AG946" i="4"/>
  <c r="AF946" i="4"/>
  <c r="AE946" i="4"/>
  <c r="AD946" i="4"/>
  <c r="AC946" i="4"/>
  <c r="AI945" i="4"/>
  <c r="AH945" i="4"/>
  <c r="AG945" i="4"/>
  <c r="AF945" i="4"/>
  <c r="AE945" i="4"/>
  <c r="AD945" i="4"/>
  <c r="AC945" i="4"/>
  <c r="AI944" i="4"/>
  <c r="AH944" i="4"/>
  <c r="AG944" i="4"/>
  <c r="AF944" i="4"/>
  <c r="AE944" i="4"/>
  <c r="AD944" i="4"/>
  <c r="AC944" i="4"/>
  <c r="AI943" i="4"/>
  <c r="AH943" i="4"/>
  <c r="AG943" i="4"/>
  <c r="AF943" i="4"/>
  <c r="AE943" i="4"/>
  <c r="AD943" i="4"/>
  <c r="AC943" i="4"/>
  <c r="AI942" i="4"/>
  <c r="AH942" i="4"/>
  <c r="AG942" i="4"/>
  <c r="AF942" i="4"/>
  <c r="AE942" i="4"/>
  <c r="AD942" i="4"/>
  <c r="AC942" i="4"/>
  <c r="AI941" i="4"/>
  <c r="AH941" i="4"/>
  <c r="AG941" i="4"/>
  <c r="AF941" i="4"/>
  <c r="AE941" i="4"/>
  <c r="AD941" i="4"/>
  <c r="AC941" i="4"/>
  <c r="AI940" i="4"/>
  <c r="AH940" i="4"/>
  <c r="AG940" i="4"/>
  <c r="AF940" i="4"/>
  <c r="AE940" i="4"/>
  <c r="AD940" i="4"/>
  <c r="AC940" i="4"/>
  <c r="AI939" i="4"/>
  <c r="AH939" i="4"/>
  <c r="AG939" i="4"/>
  <c r="AF939" i="4"/>
  <c r="AE939" i="4"/>
  <c r="AD939" i="4"/>
  <c r="AC939" i="4"/>
  <c r="AI938" i="4"/>
  <c r="AH938" i="4"/>
  <c r="AG938" i="4"/>
  <c r="AF938" i="4"/>
  <c r="AE938" i="4"/>
  <c r="AD938" i="4"/>
  <c r="AC938" i="4"/>
  <c r="AI937" i="4"/>
  <c r="AH937" i="4"/>
  <c r="AG937" i="4"/>
  <c r="AF937" i="4"/>
  <c r="AE937" i="4"/>
  <c r="AD937" i="4"/>
  <c r="AC937" i="4"/>
  <c r="AI936" i="4"/>
  <c r="AH936" i="4"/>
  <c r="AG936" i="4"/>
  <c r="AF936" i="4"/>
  <c r="AE936" i="4"/>
  <c r="AD936" i="4"/>
  <c r="AC936" i="4"/>
  <c r="AI935" i="4"/>
  <c r="AH935" i="4"/>
  <c r="AG935" i="4"/>
  <c r="AF935" i="4"/>
  <c r="AE935" i="4"/>
  <c r="AD935" i="4"/>
  <c r="AC935" i="4"/>
  <c r="AI934" i="4"/>
  <c r="AH934" i="4"/>
  <c r="AG934" i="4"/>
  <c r="AF934" i="4"/>
  <c r="AE934" i="4"/>
  <c r="AD934" i="4"/>
  <c r="AC934" i="4"/>
  <c r="AI930" i="4"/>
  <c r="AH930" i="4"/>
  <c r="AG930" i="4"/>
  <c r="AF930" i="4"/>
  <c r="AE930" i="4"/>
  <c r="AD930" i="4"/>
  <c r="AC930" i="4"/>
  <c r="AI929" i="4"/>
  <c r="AH929" i="4"/>
  <c r="AG929" i="4"/>
  <c r="AF929" i="4"/>
  <c r="AE929" i="4"/>
  <c r="AD929" i="4"/>
  <c r="AC929" i="4"/>
  <c r="AI928" i="4"/>
  <c r="AH928" i="4"/>
  <c r="AG928" i="4"/>
  <c r="AF928" i="4"/>
  <c r="AE928" i="4"/>
  <c r="AD928" i="4"/>
  <c r="AC928" i="4"/>
  <c r="AI927" i="4"/>
  <c r="AH927" i="4"/>
  <c r="AG927" i="4"/>
  <c r="AF927" i="4"/>
  <c r="AE927" i="4"/>
  <c r="AD927" i="4"/>
  <c r="AC927" i="4"/>
  <c r="AI926" i="4"/>
  <c r="AH926" i="4"/>
  <c r="AG926" i="4"/>
  <c r="AF926" i="4"/>
  <c r="AE926" i="4"/>
  <c r="AD926" i="4"/>
  <c r="AC926" i="4"/>
  <c r="AI925" i="4"/>
  <c r="AH925" i="4"/>
  <c r="AG925" i="4"/>
  <c r="AF925" i="4"/>
  <c r="AE925" i="4"/>
  <c r="AD925" i="4"/>
  <c r="AC925" i="4"/>
  <c r="AI924" i="4"/>
  <c r="AH924" i="4"/>
  <c r="AG924" i="4"/>
  <c r="AF924" i="4"/>
  <c r="AE924" i="4"/>
  <c r="AD924" i="4"/>
  <c r="AC924" i="4"/>
  <c r="AI923" i="4"/>
  <c r="AH923" i="4"/>
  <c r="AG923" i="4"/>
  <c r="AF923" i="4"/>
  <c r="AE923" i="4"/>
  <c r="AD923" i="4"/>
  <c r="AC923" i="4"/>
  <c r="AI922" i="4"/>
  <c r="AH922" i="4"/>
  <c r="AG922" i="4"/>
  <c r="AF922" i="4"/>
  <c r="AE922" i="4"/>
  <c r="AD922" i="4"/>
  <c r="AC922" i="4"/>
  <c r="AI921" i="4"/>
  <c r="AH921" i="4"/>
  <c r="AG921" i="4"/>
  <c r="AF921" i="4"/>
  <c r="AE921" i="4"/>
  <c r="AD921" i="4"/>
  <c r="AC921" i="4"/>
  <c r="AI920" i="4"/>
  <c r="AH920" i="4"/>
  <c r="AG920" i="4"/>
  <c r="AF920" i="4"/>
  <c r="AE920" i="4"/>
  <c r="AD920" i="4"/>
  <c r="AC920" i="4"/>
  <c r="AI919" i="4"/>
  <c r="AH919" i="4"/>
  <c r="AG919" i="4"/>
  <c r="AF919" i="4"/>
  <c r="AE919" i="4"/>
  <c r="AD919" i="4"/>
  <c r="AC919" i="4"/>
  <c r="AI918" i="4"/>
  <c r="AH918" i="4"/>
  <c r="AG918" i="4"/>
  <c r="AF918" i="4"/>
  <c r="AE918" i="4"/>
  <c r="AD918" i="4"/>
  <c r="AC918" i="4"/>
  <c r="AI917" i="4"/>
  <c r="AH917" i="4"/>
  <c r="AG917" i="4"/>
  <c r="AF917" i="4"/>
  <c r="AE917" i="4"/>
  <c r="AD917" i="4"/>
  <c r="AC917" i="4"/>
  <c r="AI916" i="4"/>
  <c r="AH916" i="4"/>
  <c r="AG916" i="4"/>
  <c r="AF916" i="4"/>
  <c r="AE916" i="4"/>
  <c r="AD916" i="4"/>
  <c r="AC916" i="4"/>
  <c r="AI915" i="4"/>
  <c r="AH915" i="4"/>
  <c r="AG915" i="4"/>
  <c r="AF915" i="4"/>
  <c r="AE915" i="4"/>
  <c r="AD915" i="4"/>
  <c r="AC915" i="4"/>
  <c r="AI911" i="4"/>
  <c r="AH911" i="4"/>
  <c r="AG911" i="4"/>
  <c r="AF911" i="4"/>
  <c r="AE911" i="4"/>
  <c r="AD911" i="4"/>
  <c r="AC911" i="4"/>
  <c r="AI910" i="4"/>
  <c r="AH910" i="4"/>
  <c r="AG910" i="4"/>
  <c r="AF910" i="4"/>
  <c r="AE910" i="4"/>
  <c r="AD910" i="4"/>
  <c r="AC910" i="4"/>
  <c r="AI909" i="4"/>
  <c r="AH909" i="4"/>
  <c r="AG909" i="4"/>
  <c r="AF909" i="4"/>
  <c r="AE909" i="4"/>
  <c r="AD909" i="4"/>
  <c r="AC909" i="4"/>
  <c r="AI908" i="4"/>
  <c r="AH908" i="4"/>
  <c r="AG908" i="4"/>
  <c r="AF908" i="4"/>
  <c r="AE908" i="4"/>
  <c r="AD908" i="4"/>
  <c r="AC908" i="4"/>
  <c r="AI907" i="4"/>
  <c r="AH907" i="4"/>
  <c r="AG907" i="4"/>
  <c r="AF907" i="4"/>
  <c r="AE907" i="4"/>
  <c r="AD907" i="4"/>
  <c r="AC907" i="4"/>
  <c r="AI906" i="4"/>
  <c r="AH906" i="4"/>
  <c r="AG906" i="4"/>
  <c r="AF906" i="4"/>
  <c r="AE906" i="4"/>
  <c r="AD906" i="4"/>
  <c r="AC906" i="4"/>
  <c r="AI905" i="4"/>
  <c r="AH905" i="4"/>
  <c r="AG905" i="4"/>
  <c r="AF905" i="4"/>
  <c r="AE905" i="4"/>
  <c r="AD905" i="4"/>
  <c r="AC905" i="4"/>
  <c r="AI904" i="4"/>
  <c r="AH904" i="4"/>
  <c r="AG904" i="4"/>
  <c r="AF904" i="4"/>
  <c r="AE904" i="4"/>
  <c r="AD904" i="4"/>
  <c r="AC904" i="4"/>
  <c r="AI903" i="4"/>
  <c r="AH903" i="4"/>
  <c r="AG903" i="4"/>
  <c r="AF903" i="4"/>
  <c r="AE903" i="4"/>
  <c r="AD903" i="4"/>
  <c r="AC903" i="4"/>
  <c r="AI902" i="4"/>
  <c r="AH902" i="4"/>
  <c r="AG902" i="4"/>
  <c r="AF902" i="4"/>
  <c r="AE902" i="4"/>
  <c r="AD902" i="4"/>
  <c r="AC902" i="4"/>
  <c r="AI901" i="4"/>
  <c r="AH901" i="4"/>
  <c r="AG901" i="4"/>
  <c r="AF901" i="4"/>
  <c r="AE901" i="4"/>
  <c r="AD901" i="4"/>
  <c r="AC901" i="4"/>
  <c r="AI900" i="4"/>
  <c r="AH900" i="4"/>
  <c r="AG900" i="4"/>
  <c r="AF900" i="4"/>
  <c r="AE900" i="4"/>
  <c r="AD900" i="4"/>
  <c r="AC900" i="4"/>
  <c r="AI899" i="4"/>
  <c r="AH899" i="4"/>
  <c r="AG899" i="4"/>
  <c r="AF899" i="4"/>
  <c r="AE899" i="4"/>
  <c r="AD899" i="4"/>
  <c r="AC899" i="4"/>
  <c r="AI898" i="4"/>
  <c r="AH898" i="4"/>
  <c r="AG898" i="4"/>
  <c r="AF898" i="4"/>
  <c r="AE898" i="4"/>
  <c r="AD898" i="4"/>
  <c r="AC898" i="4"/>
  <c r="AI897" i="4"/>
  <c r="AH897" i="4"/>
  <c r="AG897" i="4"/>
  <c r="AF897" i="4"/>
  <c r="AE897" i="4"/>
  <c r="AD897" i="4"/>
  <c r="AC897" i="4"/>
  <c r="AI896" i="4"/>
  <c r="AH896" i="4"/>
  <c r="AG896" i="4"/>
  <c r="AF896" i="4"/>
  <c r="AE896" i="4"/>
  <c r="AD896" i="4"/>
  <c r="AC896" i="4"/>
  <c r="AI892" i="4"/>
  <c r="AH892" i="4"/>
  <c r="AG892" i="4"/>
  <c r="AF892" i="4"/>
  <c r="AE892" i="4"/>
  <c r="AD892" i="4"/>
  <c r="AC892" i="4"/>
  <c r="AI891" i="4"/>
  <c r="AH891" i="4"/>
  <c r="AG891" i="4"/>
  <c r="AF891" i="4"/>
  <c r="AE891" i="4"/>
  <c r="AD891" i="4"/>
  <c r="AC891" i="4"/>
  <c r="AI890" i="4"/>
  <c r="AH890" i="4"/>
  <c r="AG890" i="4"/>
  <c r="AF890" i="4"/>
  <c r="AE890" i="4"/>
  <c r="AD890" i="4"/>
  <c r="AC890" i="4"/>
  <c r="AI889" i="4"/>
  <c r="AH889" i="4"/>
  <c r="AG889" i="4"/>
  <c r="AF889" i="4"/>
  <c r="AD889" i="4"/>
  <c r="AC889" i="4"/>
  <c r="AI888" i="4"/>
  <c r="AH888" i="4"/>
  <c r="AG888" i="4"/>
  <c r="AF888" i="4"/>
  <c r="AE888" i="4"/>
  <c r="AD888" i="4"/>
  <c r="AC888" i="4"/>
  <c r="AI887" i="4"/>
  <c r="AH887" i="4"/>
  <c r="AG887" i="4"/>
  <c r="AF887" i="4"/>
  <c r="AD887" i="4"/>
  <c r="AC887" i="4"/>
  <c r="AI886" i="4"/>
  <c r="AH886" i="4"/>
  <c r="AG886" i="4"/>
  <c r="AF886" i="4"/>
  <c r="AD886" i="4"/>
  <c r="AC886" i="4"/>
  <c r="AI885" i="4"/>
  <c r="AH885" i="4"/>
  <c r="AG885" i="4"/>
  <c r="AF885" i="4"/>
  <c r="AD885" i="4"/>
  <c r="AC885" i="4"/>
  <c r="AI884" i="4"/>
  <c r="AH884" i="4"/>
  <c r="AG884" i="4"/>
  <c r="AF884" i="4"/>
  <c r="AE884" i="4"/>
  <c r="AD884" i="4"/>
  <c r="AC884" i="4"/>
  <c r="AI883" i="4"/>
  <c r="AH883" i="4"/>
  <c r="AG883" i="4"/>
  <c r="AF883" i="4"/>
  <c r="AD883" i="4"/>
  <c r="AC883" i="4"/>
  <c r="AI882" i="4"/>
  <c r="AH882" i="4"/>
  <c r="AG882" i="4"/>
  <c r="AF882" i="4"/>
  <c r="AD882" i="4"/>
  <c r="AC882" i="4"/>
  <c r="AI881" i="4"/>
  <c r="AH881" i="4"/>
  <c r="AG881" i="4"/>
  <c r="AF881" i="4"/>
  <c r="AD881" i="4"/>
  <c r="AC881" i="4"/>
  <c r="AI880" i="4"/>
  <c r="AH880" i="4"/>
  <c r="AG880" i="4"/>
  <c r="AF880" i="4"/>
  <c r="AD880" i="4"/>
  <c r="AC880" i="4"/>
  <c r="AI879" i="4"/>
  <c r="AH879" i="4"/>
  <c r="AG879" i="4"/>
  <c r="AF879" i="4"/>
  <c r="AD879" i="4"/>
  <c r="AC879" i="4"/>
  <c r="AI878" i="4"/>
  <c r="AH878" i="4"/>
  <c r="AG878" i="4"/>
  <c r="AF878" i="4"/>
  <c r="AD878" i="4"/>
  <c r="AC878" i="4"/>
  <c r="AI877" i="4"/>
  <c r="AH877" i="4"/>
  <c r="AG877" i="4"/>
  <c r="AF877" i="4"/>
  <c r="AD877" i="4"/>
  <c r="AC877" i="4"/>
  <c r="AI873" i="4"/>
  <c r="AH873" i="4"/>
  <c r="AG873" i="4"/>
  <c r="AF873" i="4"/>
  <c r="AE873" i="4"/>
  <c r="AD873" i="4"/>
  <c r="AC873" i="4"/>
  <c r="AI872" i="4"/>
  <c r="AH872" i="4"/>
  <c r="AG872" i="4"/>
  <c r="AF872" i="4"/>
  <c r="AE872" i="4"/>
  <c r="AD872" i="4"/>
  <c r="AC872" i="4"/>
  <c r="AI871" i="4"/>
  <c r="AH871" i="4"/>
  <c r="AG871" i="4"/>
  <c r="AF871" i="4"/>
  <c r="AE871" i="4"/>
  <c r="AD871" i="4"/>
  <c r="AC871" i="4"/>
  <c r="AI870" i="4"/>
  <c r="AH870" i="4"/>
  <c r="AG870" i="4"/>
  <c r="AF870" i="4"/>
  <c r="AE870" i="4"/>
  <c r="AD870" i="4"/>
  <c r="AC870" i="4"/>
  <c r="AI869" i="4"/>
  <c r="AH869" i="4"/>
  <c r="AG869" i="4"/>
  <c r="AF869" i="4"/>
  <c r="AE869" i="4"/>
  <c r="AD869" i="4"/>
  <c r="AC869" i="4"/>
  <c r="AI868" i="4"/>
  <c r="AH868" i="4"/>
  <c r="AG868" i="4"/>
  <c r="AF868" i="4"/>
  <c r="AE868" i="4"/>
  <c r="AD868" i="4"/>
  <c r="AC868" i="4"/>
  <c r="AI867" i="4"/>
  <c r="AH867" i="4"/>
  <c r="AG867" i="4"/>
  <c r="AF867" i="4"/>
  <c r="AE867" i="4"/>
  <c r="AD867" i="4"/>
  <c r="AC867" i="4"/>
  <c r="AI866" i="4"/>
  <c r="AH866" i="4"/>
  <c r="AG866" i="4"/>
  <c r="AF866" i="4"/>
  <c r="AE866" i="4"/>
  <c r="AD866" i="4"/>
  <c r="AC866" i="4"/>
  <c r="AI865" i="4"/>
  <c r="AH865" i="4"/>
  <c r="AG865" i="4"/>
  <c r="AF865" i="4"/>
  <c r="AE865" i="4"/>
  <c r="AD865" i="4"/>
  <c r="AC865" i="4"/>
  <c r="AI864" i="4"/>
  <c r="AH864" i="4"/>
  <c r="AG864" i="4"/>
  <c r="AF864" i="4"/>
  <c r="AE864" i="4"/>
  <c r="AD864" i="4"/>
  <c r="AC864" i="4"/>
  <c r="AI863" i="4"/>
  <c r="AH863" i="4"/>
  <c r="AG863" i="4"/>
  <c r="AF863" i="4"/>
  <c r="AE863" i="4"/>
  <c r="AD863" i="4"/>
  <c r="AC863" i="4"/>
  <c r="AI862" i="4"/>
  <c r="AH862" i="4"/>
  <c r="AG862" i="4"/>
  <c r="AF862" i="4"/>
  <c r="AE862" i="4"/>
  <c r="AD862" i="4"/>
  <c r="AC862" i="4"/>
  <c r="AI861" i="4"/>
  <c r="AH861" i="4"/>
  <c r="AG861" i="4"/>
  <c r="AF861" i="4"/>
  <c r="AE861" i="4"/>
  <c r="AD861" i="4"/>
  <c r="AC861" i="4"/>
  <c r="AI860" i="4"/>
  <c r="AH860" i="4"/>
  <c r="AF860" i="4"/>
  <c r="AE860" i="4"/>
  <c r="AD860" i="4"/>
  <c r="AC860" i="4"/>
  <c r="AI859" i="4"/>
  <c r="AH859" i="4"/>
  <c r="AG859" i="4"/>
  <c r="AF859" i="4"/>
  <c r="AE859" i="4"/>
  <c r="AD859" i="4"/>
  <c r="AC859" i="4"/>
  <c r="AI858" i="4"/>
  <c r="AH858" i="4"/>
  <c r="AF858" i="4"/>
  <c r="AE858" i="4"/>
  <c r="AD858" i="4"/>
  <c r="AC858" i="4"/>
  <c r="AH854" i="4"/>
  <c r="AG854" i="4"/>
  <c r="AF854" i="4"/>
  <c r="AE854" i="4"/>
  <c r="AD854" i="4"/>
  <c r="AC854" i="4"/>
  <c r="AH853" i="4"/>
  <c r="AG853" i="4"/>
  <c r="AF853" i="4"/>
  <c r="AE853" i="4"/>
  <c r="AD853" i="4"/>
  <c r="AC853" i="4"/>
  <c r="AH852" i="4"/>
  <c r="AG852" i="4"/>
  <c r="AF852" i="4"/>
  <c r="AE852" i="4"/>
  <c r="AD852" i="4"/>
  <c r="AC852" i="4"/>
  <c r="AH851" i="4"/>
  <c r="AG851" i="4"/>
  <c r="AF851" i="4"/>
  <c r="AE851" i="4"/>
  <c r="AD851" i="4"/>
  <c r="AC851" i="4"/>
  <c r="AH850" i="4"/>
  <c r="AG850" i="4"/>
  <c r="AF850" i="4"/>
  <c r="AE850" i="4"/>
  <c r="AD850" i="4"/>
  <c r="AC850" i="4"/>
  <c r="AH849" i="4"/>
  <c r="AG849" i="4"/>
  <c r="AF849" i="4"/>
  <c r="AE849" i="4"/>
  <c r="AD849" i="4"/>
  <c r="AC849" i="4"/>
  <c r="AH848" i="4"/>
  <c r="AG848" i="4"/>
  <c r="AF848" i="4"/>
  <c r="AE848" i="4"/>
  <c r="AD848" i="4"/>
  <c r="AC848" i="4"/>
  <c r="AH847" i="4"/>
  <c r="AG847" i="4"/>
  <c r="AF847" i="4"/>
  <c r="AE847" i="4"/>
  <c r="AD847" i="4"/>
  <c r="AC847" i="4"/>
  <c r="AH846" i="4"/>
  <c r="AG846" i="4"/>
  <c r="AF846" i="4"/>
  <c r="AE846" i="4"/>
  <c r="AD846" i="4"/>
  <c r="AC846" i="4"/>
  <c r="AH845" i="4"/>
  <c r="AG845" i="4"/>
  <c r="AF845" i="4"/>
  <c r="AE845" i="4"/>
  <c r="AD845" i="4"/>
  <c r="AC845" i="4"/>
  <c r="AH844" i="4"/>
  <c r="AG844" i="4"/>
  <c r="AF844" i="4"/>
  <c r="AE844" i="4"/>
  <c r="AD844" i="4"/>
  <c r="AC844" i="4"/>
  <c r="AH843" i="4"/>
  <c r="AG843" i="4"/>
  <c r="AF843" i="4"/>
  <c r="AE843" i="4"/>
  <c r="AD843" i="4"/>
  <c r="AC843" i="4"/>
  <c r="AH842" i="4"/>
  <c r="AG842" i="4"/>
  <c r="AF842" i="4"/>
  <c r="AE842" i="4"/>
  <c r="AD842" i="4"/>
  <c r="AC842" i="4"/>
  <c r="AH841" i="4"/>
  <c r="AG841" i="4"/>
  <c r="AF841" i="4"/>
  <c r="AE841" i="4"/>
  <c r="AD841" i="4"/>
  <c r="AC841" i="4"/>
  <c r="AI840" i="4"/>
  <c r="AH840" i="4"/>
  <c r="AG840" i="4"/>
  <c r="AF840" i="4"/>
  <c r="AE840" i="4"/>
  <c r="AD840" i="4"/>
  <c r="AC840" i="4"/>
  <c r="AH839" i="4"/>
  <c r="AG839" i="4"/>
  <c r="AF839" i="4"/>
  <c r="AE839" i="4"/>
  <c r="AD839" i="4"/>
  <c r="AC839" i="4"/>
  <c r="AH835" i="4"/>
  <c r="AG835" i="4"/>
  <c r="AF835" i="4"/>
  <c r="AE835" i="4"/>
  <c r="AD835" i="4"/>
  <c r="AC835" i="4"/>
  <c r="AH834" i="4"/>
  <c r="AG834" i="4"/>
  <c r="AF834" i="4"/>
  <c r="AE834" i="4"/>
  <c r="AD834" i="4"/>
  <c r="AC834" i="4"/>
  <c r="AH833" i="4"/>
  <c r="AG833" i="4"/>
  <c r="AF833" i="4"/>
  <c r="AE833" i="4"/>
  <c r="AD833" i="4"/>
  <c r="AC833" i="4"/>
  <c r="AH832" i="4"/>
  <c r="AG832" i="4"/>
  <c r="AF832" i="4"/>
  <c r="AE832" i="4"/>
  <c r="AD832" i="4"/>
  <c r="AC832" i="4"/>
  <c r="AH831" i="4"/>
  <c r="AG831" i="4"/>
  <c r="AF831" i="4"/>
  <c r="AE831" i="4"/>
  <c r="AD831" i="4"/>
  <c r="AC831" i="4"/>
  <c r="AH830" i="4"/>
  <c r="AG830" i="4"/>
  <c r="AF830" i="4"/>
  <c r="AE830" i="4"/>
  <c r="AD830" i="4"/>
  <c r="AC830" i="4"/>
  <c r="AH829" i="4"/>
  <c r="AG829" i="4"/>
  <c r="AF829" i="4"/>
  <c r="AE829" i="4"/>
  <c r="AD829" i="4"/>
  <c r="AC829" i="4"/>
  <c r="AH828" i="4"/>
  <c r="AG828" i="4"/>
  <c r="AF828" i="4"/>
  <c r="AE828" i="4"/>
  <c r="AD828" i="4"/>
  <c r="AC828" i="4"/>
  <c r="AH827" i="4"/>
  <c r="AG827" i="4"/>
  <c r="AF827" i="4"/>
  <c r="AE827" i="4"/>
  <c r="AD827" i="4"/>
  <c r="AC827" i="4"/>
  <c r="AH826" i="4"/>
  <c r="AG826" i="4"/>
  <c r="AF826" i="4"/>
  <c r="AE826" i="4"/>
  <c r="AD826" i="4"/>
  <c r="AC826" i="4"/>
  <c r="AH825" i="4"/>
  <c r="AG825" i="4"/>
  <c r="AF825" i="4"/>
  <c r="AE825" i="4"/>
  <c r="AD825" i="4"/>
  <c r="AC825" i="4"/>
  <c r="AH824" i="4"/>
  <c r="AG824" i="4"/>
  <c r="AF824" i="4"/>
  <c r="AE824" i="4"/>
  <c r="AD824" i="4"/>
  <c r="AC824" i="4"/>
  <c r="AH823" i="4"/>
  <c r="AG823" i="4"/>
  <c r="AF823" i="4"/>
  <c r="AE823" i="4"/>
  <c r="AD823" i="4"/>
  <c r="AC823" i="4"/>
  <c r="AH822" i="4"/>
  <c r="AG822" i="4"/>
  <c r="AF822" i="4"/>
  <c r="AE822" i="4"/>
  <c r="AD822" i="4"/>
  <c r="AC822" i="4"/>
  <c r="AI821" i="4"/>
  <c r="AH821" i="4"/>
  <c r="AG821" i="4"/>
  <c r="AF821" i="4"/>
  <c r="AE821" i="4"/>
  <c r="AD821" i="4"/>
  <c r="AC821" i="4"/>
  <c r="AH820" i="4"/>
  <c r="AG820" i="4"/>
  <c r="AF820" i="4"/>
  <c r="AE820" i="4"/>
  <c r="AD820" i="4"/>
  <c r="AC820" i="4"/>
  <c r="AH816" i="4"/>
  <c r="AG816" i="4"/>
  <c r="AF816" i="4"/>
  <c r="AE816" i="4"/>
  <c r="AD816" i="4"/>
  <c r="AC816" i="4"/>
  <c r="AH815" i="4"/>
  <c r="AG815" i="4"/>
  <c r="AF815" i="4"/>
  <c r="AE815" i="4"/>
  <c r="AD815" i="4"/>
  <c r="AC815" i="4"/>
  <c r="AH814" i="4"/>
  <c r="AG814" i="4"/>
  <c r="AF814" i="4"/>
  <c r="AE814" i="4"/>
  <c r="AD814" i="4"/>
  <c r="AC814" i="4"/>
  <c r="AH813" i="4"/>
  <c r="AG813" i="4"/>
  <c r="AF813" i="4"/>
  <c r="AE813" i="4"/>
  <c r="AD813" i="4"/>
  <c r="AC813" i="4"/>
  <c r="AH812" i="4"/>
  <c r="AG812" i="4"/>
  <c r="AF812" i="4"/>
  <c r="AE812" i="4"/>
  <c r="AD812" i="4"/>
  <c r="AC812" i="4"/>
  <c r="AH811" i="4"/>
  <c r="AG811" i="4"/>
  <c r="AF811" i="4"/>
  <c r="AE811" i="4"/>
  <c r="AD811" i="4"/>
  <c r="AC811" i="4"/>
  <c r="AH810" i="4"/>
  <c r="AG810" i="4"/>
  <c r="AF810" i="4"/>
  <c r="AE810" i="4"/>
  <c r="AD810" i="4"/>
  <c r="AC810" i="4"/>
  <c r="AH809" i="4"/>
  <c r="AG809" i="4"/>
  <c r="AF809" i="4"/>
  <c r="AE809" i="4"/>
  <c r="AD809" i="4"/>
  <c r="AC809" i="4"/>
  <c r="AH808" i="4"/>
  <c r="AG808" i="4"/>
  <c r="AF808" i="4"/>
  <c r="AE808" i="4"/>
  <c r="AD808" i="4"/>
  <c r="AC808" i="4"/>
  <c r="AH807" i="4"/>
  <c r="AG807" i="4"/>
  <c r="AF807" i="4"/>
  <c r="AE807" i="4"/>
  <c r="AD807" i="4"/>
  <c r="AC807" i="4"/>
  <c r="AH806" i="4"/>
  <c r="AG806" i="4"/>
  <c r="AF806" i="4"/>
  <c r="AE806" i="4"/>
  <c r="AD806" i="4"/>
  <c r="AC806" i="4"/>
  <c r="AH805" i="4"/>
  <c r="AG805" i="4"/>
  <c r="AF805" i="4"/>
  <c r="AE805" i="4"/>
  <c r="AD805" i="4"/>
  <c r="AC805" i="4"/>
  <c r="AH804" i="4"/>
  <c r="AG804" i="4"/>
  <c r="AF804" i="4"/>
  <c r="AE804" i="4"/>
  <c r="AD804" i="4"/>
  <c r="AC804" i="4"/>
  <c r="AH803" i="4"/>
  <c r="AG803" i="4"/>
  <c r="AF803" i="4"/>
  <c r="AE803" i="4"/>
  <c r="AD803" i="4"/>
  <c r="AC803" i="4"/>
  <c r="AI802" i="4"/>
  <c r="AH802" i="4"/>
  <c r="AG802" i="4"/>
  <c r="AF802" i="4"/>
  <c r="AE802" i="4"/>
  <c r="AD802" i="4"/>
  <c r="AC802" i="4"/>
  <c r="AH801" i="4"/>
  <c r="AG801" i="4"/>
  <c r="AF801" i="4"/>
  <c r="AE801" i="4"/>
  <c r="AD801" i="4"/>
  <c r="AC801" i="4"/>
  <c r="AH797" i="4"/>
  <c r="AG797" i="4"/>
  <c r="AF797" i="4"/>
  <c r="AE797" i="4"/>
  <c r="AD797" i="4"/>
  <c r="AC797" i="4"/>
  <c r="AH796" i="4"/>
  <c r="AG796" i="4"/>
  <c r="AF796" i="4"/>
  <c r="AE796" i="4"/>
  <c r="AD796" i="4"/>
  <c r="AC796" i="4"/>
  <c r="AH795" i="4"/>
  <c r="AG795" i="4"/>
  <c r="AF795" i="4"/>
  <c r="AE795" i="4"/>
  <c r="AD795" i="4"/>
  <c r="AC795" i="4"/>
  <c r="AH794" i="4"/>
  <c r="AG794" i="4"/>
  <c r="AF794" i="4"/>
  <c r="AE794" i="4"/>
  <c r="AD794" i="4"/>
  <c r="AC794" i="4"/>
  <c r="AH793" i="4"/>
  <c r="AG793" i="4"/>
  <c r="AF793" i="4"/>
  <c r="AE793" i="4"/>
  <c r="AD793" i="4"/>
  <c r="AC793" i="4"/>
  <c r="AH792" i="4"/>
  <c r="AG792" i="4"/>
  <c r="AF792" i="4"/>
  <c r="AE792" i="4"/>
  <c r="AD792" i="4"/>
  <c r="AC792" i="4"/>
  <c r="AH791" i="4"/>
  <c r="AG791" i="4"/>
  <c r="AF791" i="4"/>
  <c r="AE791" i="4"/>
  <c r="AD791" i="4"/>
  <c r="AC791" i="4"/>
  <c r="AH790" i="4"/>
  <c r="AG790" i="4"/>
  <c r="AF790" i="4"/>
  <c r="AE790" i="4"/>
  <c r="AD790" i="4"/>
  <c r="AC790" i="4"/>
  <c r="AH789" i="4"/>
  <c r="AG789" i="4"/>
  <c r="AF789" i="4"/>
  <c r="AE789" i="4"/>
  <c r="AD789" i="4"/>
  <c r="AC789" i="4"/>
  <c r="AH788" i="4"/>
  <c r="AG788" i="4"/>
  <c r="AF788" i="4"/>
  <c r="AE788" i="4"/>
  <c r="AD788" i="4"/>
  <c r="AC788" i="4"/>
  <c r="AH787" i="4"/>
  <c r="AG787" i="4"/>
  <c r="AF787" i="4"/>
  <c r="AE787" i="4"/>
  <c r="AD787" i="4"/>
  <c r="AC787" i="4"/>
  <c r="AH786" i="4"/>
  <c r="AG786" i="4"/>
  <c r="AF786" i="4"/>
  <c r="AE786" i="4"/>
  <c r="AD786" i="4"/>
  <c r="AC786" i="4"/>
  <c r="AH785" i="4"/>
  <c r="AG785" i="4"/>
  <c r="AF785" i="4"/>
  <c r="AE785" i="4"/>
  <c r="AD785" i="4"/>
  <c r="AC785" i="4"/>
  <c r="AH784" i="4"/>
  <c r="AG784" i="4"/>
  <c r="AF784" i="4"/>
  <c r="AE784" i="4"/>
  <c r="AD784" i="4"/>
  <c r="AC784" i="4"/>
  <c r="AI783" i="4"/>
  <c r="AH783" i="4"/>
  <c r="AG783" i="4"/>
  <c r="AF783" i="4"/>
  <c r="AE783" i="4"/>
  <c r="AD783" i="4"/>
  <c r="AC783" i="4"/>
  <c r="AH782" i="4"/>
  <c r="AG782" i="4"/>
  <c r="AF782" i="4"/>
  <c r="AE782" i="4"/>
  <c r="AD782" i="4"/>
  <c r="AC782" i="4"/>
  <c r="AH778" i="4"/>
  <c r="AG778" i="4"/>
  <c r="AF778" i="4"/>
  <c r="AE778" i="4"/>
  <c r="AD778" i="4"/>
  <c r="AC778" i="4"/>
  <c r="AH777" i="4"/>
  <c r="AG777" i="4"/>
  <c r="AF777" i="4"/>
  <c r="AE777" i="4"/>
  <c r="AD777" i="4"/>
  <c r="AC777" i="4"/>
  <c r="AH776" i="4"/>
  <c r="AG776" i="4"/>
  <c r="AF776" i="4"/>
  <c r="AE776" i="4"/>
  <c r="AD776" i="4"/>
  <c r="AC776" i="4"/>
  <c r="AH775" i="4"/>
  <c r="AG775" i="4"/>
  <c r="AF775" i="4"/>
  <c r="AE775" i="4"/>
  <c r="AD775" i="4"/>
  <c r="AC775" i="4"/>
  <c r="AH774" i="4"/>
  <c r="AG774" i="4"/>
  <c r="AF774" i="4"/>
  <c r="AE774" i="4"/>
  <c r="AD774" i="4"/>
  <c r="AC774" i="4"/>
  <c r="AH773" i="4"/>
  <c r="AG773" i="4"/>
  <c r="AF773" i="4"/>
  <c r="AE773" i="4"/>
  <c r="AD773" i="4"/>
  <c r="AC773" i="4"/>
  <c r="AH772" i="4"/>
  <c r="AG772" i="4"/>
  <c r="AF772" i="4"/>
  <c r="AE772" i="4"/>
  <c r="AD772" i="4"/>
  <c r="AC772" i="4"/>
  <c r="AH771" i="4"/>
  <c r="AG771" i="4"/>
  <c r="AF771" i="4"/>
  <c r="AE771" i="4"/>
  <c r="AD771" i="4"/>
  <c r="AC771" i="4"/>
  <c r="AH770" i="4"/>
  <c r="AG770" i="4"/>
  <c r="AF770" i="4"/>
  <c r="AE770" i="4"/>
  <c r="AD770" i="4"/>
  <c r="AC770" i="4"/>
  <c r="AH769" i="4"/>
  <c r="AG769" i="4"/>
  <c r="AF769" i="4"/>
  <c r="AE769" i="4"/>
  <c r="AD769" i="4"/>
  <c r="AC769" i="4"/>
  <c r="AH768" i="4"/>
  <c r="AG768" i="4"/>
  <c r="AF768" i="4"/>
  <c r="AE768" i="4"/>
  <c r="AD768" i="4"/>
  <c r="AC768" i="4"/>
  <c r="AH767" i="4"/>
  <c r="AG767" i="4"/>
  <c r="AF767" i="4"/>
  <c r="AE767" i="4"/>
  <c r="AD767" i="4"/>
  <c r="AC767" i="4"/>
  <c r="AH766" i="4"/>
  <c r="AG766" i="4"/>
  <c r="AF766" i="4"/>
  <c r="AE766" i="4"/>
  <c r="AD766" i="4"/>
  <c r="AC766" i="4"/>
  <c r="AH765" i="4"/>
  <c r="AG765" i="4"/>
  <c r="AF765" i="4"/>
  <c r="AE765" i="4"/>
  <c r="AD765" i="4"/>
  <c r="AC765" i="4"/>
  <c r="AI764" i="4"/>
  <c r="AH764" i="4"/>
  <c r="AG764" i="4"/>
  <c r="AF764" i="4"/>
  <c r="AE764" i="4"/>
  <c r="AD764" i="4"/>
  <c r="AC764" i="4"/>
  <c r="AH763" i="4"/>
  <c r="AG763" i="4"/>
  <c r="AF763" i="4"/>
  <c r="AE763" i="4"/>
  <c r="AD763" i="4"/>
  <c r="AC763" i="4"/>
  <c r="AH759" i="4"/>
  <c r="AG759" i="4"/>
  <c r="AF759" i="4"/>
  <c r="AE759" i="4"/>
  <c r="AD759" i="4"/>
  <c r="AC759" i="4"/>
  <c r="AH758" i="4"/>
  <c r="AG758" i="4"/>
  <c r="AF758" i="4"/>
  <c r="AE758" i="4"/>
  <c r="AD758" i="4"/>
  <c r="AC758" i="4"/>
  <c r="AH757" i="4"/>
  <c r="AG757" i="4"/>
  <c r="AF757" i="4"/>
  <c r="AE757" i="4"/>
  <c r="AD757" i="4"/>
  <c r="AC757" i="4"/>
  <c r="AH756" i="4"/>
  <c r="AG756" i="4"/>
  <c r="AF756" i="4"/>
  <c r="AE756" i="4"/>
  <c r="AD756" i="4"/>
  <c r="AC756" i="4"/>
  <c r="AH755" i="4"/>
  <c r="AG755" i="4"/>
  <c r="AF755" i="4"/>
  <c r="AE755" i="4"/>
  <c r="AD755" i="4"/>
  <c r="AC755" i="4"/>
  <c r="AH754" i="4"/>
  <c r="AG754" i="4"/>
  <c r="AF754" i="4"/>
  <c r="AE754" i="4"/>
  <c r="AD754" i="4"/>
  <c r="AC754" i="4"/>
  <c r="AH753" i="4"/>
  <c r="AG753" i="4"/>
  <c r="AF753" i="4"/>
  <c r="AE753" i="4"/>
  <c r="AD753" i="4"/>
  <c r="AC753" i="4"/>
  <c r="AH752" i="4"/>
  <c r="AG752" i="4"/>
  <c r="AF752" i="4"/>
  <c r="AE752" i="4"/>
  <c r="AD752" i="4"/>
  <c r="AC752" i="4"/>
  <c r="AH751" i="4"/>
  <c r="AG751" i="4"/>
  <c r="AF751" i="4"/>
  <c r="AE751" i="4"/>
  <c r="AD751" i="4"/>
  <c r="AC751" i="4"/>
  <c r="AH750" i="4"/>
  <c r="AG750" i="4"/>
  <c r="AF750" i="4"/>
  <c r="AE750" i="4"/>
  <c r="AD750" i="4"/>
  <c r="AC750" i="4"/>
  <c r="AH749" i="4"/>
  <c r="AG749" i="4"/>
  <c r="AF749" i="4"/>
  <c r="AE749" i="4"/>
  <c r="AD749" i="4"/>
  <c r="AC749" i="4"/>
  <c r="AH748" i="4"/>
  <c r="AG748" i="4"/>
  <c r="AF748" i="4"/>
  <c r="AE748" i="4"/>
  <c r="AD748" i="4"/>
  <c r="AC748" i="4"/>
  <c r="AH747" i="4"/>
  <c r="AG747" i="4"/>
  <c r="AF747" i="4"/>
  <c r="AE747" i="4"/>
  <c r="AD747" i="4"/>
  <c r="AC747" i="4"/>
  <c r="AH746" i="4"/>
  <c r="AG746" i="4"/>
  <c r="AF746" i="4"/>
  <c r="AE746" i="4"/>
  <c r="AD746" i="4"/>
  <c r="AC746" i="4"/>
  <c r="AI745" i="4"/>
  <c r="AH745" i="4"/>
  <c r="AG745" i="4"/>
  <c r="AF745" i="4"/>
  <c r="AE745" i="4"/>
  <c r="AD745" i="4"/>
  <c r="AC745" i="4"/>
  <c r="AH744" i="4"/>
  <c r="AG744" i="4"/>
  <c r="AF744" i="4"/>
  <c r="AE744" i="4"/>
  <c r="AD744" i="4"/>
  <c r="AC744" i="4"/>
  <c r="AH740" i="4"/>
  <c r="AG740" i="4"/>
  <c r="AF740" i="4"/>
  <c r="AE740" i="4"/>
  <c r="AD740" i="4"/>
  <c r="AC740" i="4"/>
  <c r="AH739" i="4"/>
  <c r="AG739" i="4"/>
  <c r="AF739" i="4"/>
  <c r="AE739" i="4"/>
  <c r="AD739" i="4"/>
  <c r="AC739" i="4"/>
  <c r="AH738" i="4"/>
  <c r="AG738" i="4"/>
  <c r="AF738" i="4"/>
  <c r="AE738" i="4"/>
  <c r="AD738" i="4"/>
  <c r="AC738" i="4"/>
  <c r="AH737" i="4"/>
  <c r="AG737" i="4"/>
  <c r="AF737" i="4"/>
  <c r="AE737" i="4"/>
  <c r="AD737" i="4"/>
  <c r="AC737" i="4"/>
  <c r="AH736" i="4"/>
  <c r="AG736" i="4"/>
  <c r="AF736" i="4"/>
  <c r="AE736" i="4"/>
  <c r="AD736" i="4"/>
  <c r="AC736" i="4"/>
  <c r="AH735" i="4"/>
  <c r="AG735" i="4"/>
  <c r="AF735" i="4"/>
  <c r="AE735" i="4"/>
  <c r="AD735" i="4"/>
  <c r="AC735" i="4"/>
  <c r="AH734" i="4"/>
  <c r="AG734" i="4"/>
  <c r="AF734" i="4"/>
  <c r="AE734" i="4"/>
  <c r="AD734" i="4"/>
  <c r="AC734" i="4"/>
  <c r="AH733" i="4"/>
  <c r="AG733" i="4"/>
  <c r="AF733" i="4"/>
  <c r="AE733" i="4"/>
  <c r="AD733" i="4"/>
  <c r="AC733" i="4"/>
  <c r="AH732" i="4"/>
  <c r="AG732" i="4"/>
  <c r="AF732" i="4"/>
  <c r="AE732" i="4"/>
  <c r="AD732" i="4"/>
  <c r="AC732" i="4"/>
  <c r="AH731" i="4"/>
  <c r="AG731" i="4"/>
  <c r="AF731" i="4"/>
  <c r="AE731" i="4"/>
  <c r="AD731" i="4"/>
  <c r="AC731" i="4"/>
  <c r="AH730" i="4"/>
  <c r="AG730" i="4"/>
  <c r="AF730" i="4"/>
  <c r="AE730" i="4"/>
  <c r="AD730" i="4"/>
  <c r="AC730" i="4"/>
  <c r="AH729" i="4"/>
  <c r="AG729" i="4"/>
  <c r="AF729" i="4"/>
  <c r="AE729" i="4"/>
  <c r="AD729" i="4"/>
  <c r="AC729" i="4"/>
  <c r="AH728" i="4"/>
  <c r="AG728" i="4"/>
  <c r="AF728" i="4"/>
  <c r="AE728" i="4"/>
  <c r="AD728" i="4"/>
  <c r="AC728" i="4"/>
  <c r="AH727" i="4"/>
  <c r="AG727" i="4"/>
  <c r="AF727" i="4"/>
  <c r="AE727" i="4"/>
  <c r="AD727" i="4"/>
  <c r="AC727" i="4"/>
  <c r="AI726" i="4"/>
  <c r="AH726" i="4"/>
  <c r="AG726" i="4"/>
  <c r="AF726" i="4"/>
  <c r="AE726" i="4"/>
  <c r="AD726" i="4"/>
  <c r="AC726" i="4"/>
  <c r="AH725" i="4"/>
  <c r="AG725" i="4"/>
  <c r="AF725" i="4"/>
  <c r="AE725" i="4"/>
  <c r="AD725" i="4"/>
  <c r="AC725" i="4"/>
  <c r="AH721" i="4"/>
  <c r="AG721" i="4"/>
  <c r="AF721" i="4"/>
  <c r="AE721" i="4"/>
  <c r="AD721" i="4"/>
  <c r="AC721" i="4"/>
  <c r="AH720" i="4"/>
  <c r="AG720" i="4"/>
  <c r="AF720" i="4"/>
  <c r="AE720" i="4"/>
  <c r="AD720" i="4"/>
  <c r="AC720" i="4"/>
  <c r="AH719" i="4"/>
  <c r="AG719" i="4"/>
  <c r="AF719" i="4"/>
  <c r="AE719" i="4"/>
  <c r="AD719" i="4"/>
  <c r="AC719" i="4"/>
  <c r="AH718" i="4"/>
  <c r="AG718" i="4"/>
  <c r="AF718" i="4"/>
  <c r="AE718" i="4"/>
  <c r="AD718" i="4"/>
  <c r="AC718" i="4"/>
  <c r="AH717" i="4"/>
  <c r="AG717" i="4"/>
  <c r="AF717" i="4"/>
  <c r="AE717" i="4"/>
  <c r="AD717" i="4"/>
  <c r="AC717" i="4"/>
  <c r="AH716" i="4"/>
  <c r="AG716" i="4"/>
  <c r="AF716" i="4"/>
  <c r="AE716" i="4"/>
  <c r="AD716" i="4"/>
  <c r="AC716" i="4"/>
  <c r="AH715" i="4"/>
  <c r="AG715" i="4"/>
  <c r="AF715" i="4"/>
  <c r="AE715" i="4"/>
  <c r="AD715" i="4"/>
  <c r="AC715" i="4"/>
  <c r="AH714" i="4"/>
  <c r="AG714" i="4"/>
  <c r="AF714" i="4"/>
  <c r="AE714" i="4"/>
  <c r="AD714" i="4"/>
  <c r="AC714" i="4"/>
  <c r="AH713" i="4"/>
  <c r="AG713" i="4"/>
  <c r="AF713" i="4"/>
  <c r="AE713" i="4"/>
  <c r="AD713" i="4"/>
  <c r="AC713" i="4"/>
  <c r="AH712" i="4"/>
  <c r="AG712" i="4"/>
  <c r="AF712" i="4"/>
  <c r="AE712" i="4"/>
  <c r="AD712" i="4"/>
  <c r="AC712" i="4"/>
  <c r="AH711" i="4"/>
  <c r="AG711" i="4"/>
  <c r="AF711" i="4"/>
  <c r="AE711" i="4"/>
  <c r="AD711" i="4"/>
  <c r="AC711" i="4"/>
  <c r="AH710" i="4"/>
  <c r="AG710" i="4"/>
  <c r="AF710" i="4"/>
  <c r="AE710" i="4"/>
  <c r="AD710" i="4"/>
  <c r="AC710" i="4"/>
  <c r="AH709" i="4"/>
  <c r="AG709" i="4"/>
  <c r="AF709" i="4"/>
  <c r="AE709" i="4"/>
  <c r="AD709" i="4"/>
  <c r="AC709" i="4"/>
  <c r="AH708" i="4"/>
  <c r="AG708" i="4"/>
  <c r="AF708" i="4"/>
  <c r="AE708" i="4"/>
  <c r="AD708" i="4"/>
  <c r="AC708" i="4"/>
  <c r="AI707" i="4"/>
  <c r="AH707" i="4"/>
  <c r="AG707" i="4"/>
  <c r="AF707" i="4"/>
  <c r="AE707" i="4"/>
  <c r="AD707" i="4"/>
  <c r="AC707" i="4"/>
  <c r="AH706" i="4"/>
  <c r="AG706" i="4"/>
  <c r="AF706" i="4"/>
  <c r="AE706" i="4"/>
  <c r="AD706" i="4"/>
  <c r="AC706" i="4"/>
  <c r="AH702" i="4"/>
  <c r="AG702" i="4"/>
  <c r="AF702" i="4"/>
  <c r="AE702" i="4"/>
  <c r="AD702" i="4"/>
  <c r="AC702" i="4"/>
  <c r="AH701" i="4"/>
  <c r="AG701" i="4"/>
  <c r="AF701" i="4"/>
  <c r="AE701" i="4"/>
  <c r="AD701" i="4"/>
  <c r="AC701" i="4"/>
  <c r="AH700" i="4"/>
  <c r="AG700" i="4"/>
  <c r="AF700" i="4"/>
  <c r="AE700" i="4"/>
  <c r="AD700" i="4"/>
  <c r="AC700" i="4"/>
  <c r="AH699" i="4"/>
  <c r="AG699" i="4"/>
  <c r="AF699" i="4"/>
  <c r="AE699" i="4"/>
  <c r="AD699" i="4"/>
  <c r="AC699" i="4"/>
  <c r="AH698" i="4"/>
  <c r="AG698" i="4"/>
  <c r="AF698" i="4"/>
  <c r="AE698" i="4"/>
  <c r="AD698" i="4"/>
  <c r="AC698" i="4"/>
  <c r="AH697" i="4"/>
  <c r="AG697" i="4"/>
  <c r="AF697" i="4"/>
  <c r="AE697" i="4"/>
  <c r="AD697" i="4"/>
  <c r="AC697" i="4"/>
  <c r="AH696" i="4"/>
  <c r="AG696" i="4"/>
  <c r="AF696" i="4"/>
  <c r="AE696" i="4"/>
  <c r="AD696" i="4"/>
  <c r="AC696" i="4"/>
  <c r="AH695" i="4"/>
  <c r="AG695" i="4"/>
  <c r="AF695" i="4"/>
  <c r="AE695" i="4"/>
  <c r="AD695" i="4"/>
  <c r="AC695" i="4"/>
  <c r="AH694" i="4"/>
  <c r="AG694" i="4"/>
  <c r="AF694" i="4"/>
  <c r="AE694" i="4"/>
  <c r="AD694" i="4"/>
  <c r="AC694" i="4"/>
  <c r="AH693" i="4"/>
  <c r="AG693" i="4"/>
  <c r="AF693" i="4"/>
  <c r="AE693" i="4"/>
  <c r="AD693" i="4"/>
  <c r="AC693" i="4"/>
  <c r="AH692" i="4"/>
  <c r="AG692" i="4"/>
  <c r="AF692" i="4"/>
  <c r="AE692" i="4"/>
  <c r="AD692" i="4"/>
  <c r="AC692" i="4"/>
  <c r="AH691" i="4"/>
  <c r="AG691" i="4"/>
  <c r="AF691" i="4"/>
  <c r="AE691" i="4"/>
  <c r="AD691" i="4"/>
  <c r="AC691" i="4"/>
  <c r="AH690" i="4"/>
  <c r="AG690" i="4"/>
  <c r="AF690" i="4"/>
  <c r="AE690" i="4"/>
  <c r="AD690" i="4"/>
  <c r="AC690" i="4"/>
  <c r="AH689" i="4"/>
  <c r="AG689" i="4"/>
  <c r="AF689" i="4"/>
  <c r="AE689" i="4"/>
  <c r="AD689" i="4"/>
  <c r="AC689" i="4"/>
  <c r="AI688" i="4"/>
  <c r="AH688" i="4"/>
  <c r="AG688" i="4"/>
  <c r="AF688" i="4"/>
  <c r="AE688" i="4"/>
  <c r="AD688" i="4"/>
  <c r="AC688" i="4"/>
  <c r="AH687" i="4"/>
  <c r="AG687" i="4"/>
  <c r="AF687" i="4"/>
  <c r="AE687" i="4"/>
  <c r="AD687" i="4"/>
  <c r="AC687" i="4"/>
  <c r="AH683" i="4"/>
  <c r="AG683" i="4"/>
  <c r="AF683" i="4"/>
  <c r="AE683" i="4"/>
  <c r="AD683" i="4"/>
  <c r="AC683" i="4"/>
  <c r="AH682" i="4"/>
  <c r="AG682" i="4"/>
  <c r="AF682" i="4"/>
  <c r="AE682" i="4"/>
  <c r="AD682" i="4"/>
  <c r="AC682" i="4"/>
  <c r="AH681" i="4"/>
  <c r="AG681" i="4"/>
  <c r="AF681" i="4"/>
  <c r="AE681" i="4"/>
  <c r="AD681" i="4"/>
  <c r="AC681" i="4"/>
  <c r="AH680" i="4"/>
  <c r="AG680" i="4"/>
  <c r="AF680" i="4"/>
  <c r="AE680" i="4"/>
  <c r="AD680" i="4"/>
  <c r="AC680" i="4"/>
  <c r="AH679" i="4"/>
  <c r="AG679" i="4"/>
  <c r="AF679" i="4"/>
  <c r="AE679" i="4"/>
  <c r="AD679" i="4"/>
  <c r="AC679" i="4"/>
  <c r="AH678" i="4"/>
  <c r="AG678" i="4"/>
  <c r="AF678" i="4"/>
  <c r="AE678" i="4"/>
  <c r="AD678" i="4"/>
  <c r="AC678" i="4"/>
  <c r="AH677" i="4"/>
  <c r="AG677" i="4"/>
  <c r="AF677" i="4"/>
  <c r="AE677" i="4"/>
  <c r="AD677" i="4"/>
  <c r="AC677" i="4"/>
  <c r="AH676" i="4"/>
  <c r="AG676" i="4"/>
  <c r="AF676" i="4"/>
  <c r="AE676" i="4"/>
  <c r="AD676" i="4"/>
  <c r="AC676" i="4"/>
  <c r="AH675" i="4"/>
  <c r="AG675" i="4"/>
  <c r="AF675" i="4"/>
  <c r="AE675" i="4"/>
  <c r="AD675" i="4"/>
  <c r="AC675" i="4"/>
  <c r="AH674" i="4"/>
  <c r="AG674" i="4"/>
  <c r="AF674" i="4"/>
  <c r="AE674" i="4"/>
  <c r="AD674" i="4"/>
  <c r="AC674" i="4"/>
  <c r="AH673" i="4"/>
  <c r="AG673" i="4"/>
  <c r="AF673" i="4"/>
  <c r="AE673" i="4"/>
  <c r="AD673" i="4"/>
  <c r="AC673" i="4"/>
  <c r="AH672" i="4"/>
  <c r="AG672" i="4"/>
  <c r="AF672" i="4"/>
  <c r="AE672" i="4"/>
  <c r="AD672" i="4"/>
  <c r="AC672" i="4"/>
  <c r="AH671" i="4"/>
  <c r="AG671" i="4"/>
  <c r="AF671" i="4"/>
  <c r="AE671" i="4"/>
  <c r="AD671" i="4"/>
  <c r="AC671" i="4"/>
  <c r="AH670" i="4"/>
  <c r="AG670" i="4"/>
  <c r="AF670" i="4"/>
  <c r="AE670" i="4"/>
  <c r="AD670" i="4"/>
  <c r="AC670" i="4"/>
  <c r="AI669" i="4"/>
  <c r="AH669" i="4"/>
  <c r="AG669" i="4"/>
  <c r="AF669" i="4"/>
  <c r="AE669" i="4"/>
  <c r="AD669" i="4"/>
  <c r="AC669" i="4"/>
  <c r="AH668" i="4"/>
  <c r="AG668" i="4"/>
  <c r="AF668" i="4"/>
  <c r="AE668" i="4"/>
  <c r="AD668" i="4"/>
  <c r="AC668" i="4"/>
  <c r="AH664" i="4"/>
  <c r="AG664" i="4"/>
  <c r="AF664" i="4"/>
  <c r="AE664" i="4"/>
  <c r="AD664" i="4"/>
  <c r="AC664" i="4"/>
  <c r="AH663" i="4"/>
  <c r="AG663" i="4"/>
  <c r="AF663" i="4"/>
  <c r="AE663" i="4"/>
  <c r="AD663" i="4"/>
  <c r="AC663" i="4"/>
  <c r="AH662" i="4"/>
  <c r="AG662" i="4"/>
  <c r="AF662" i="4"/>
  <c r="AE662" i="4"/>
  <c r="AD662" i="4"/>
  <c r="AC662" i="4"/>
  <c r="AH661" i="4"/>
  <c r="AG661" i="4"/>
  <c r="AF661" i="4"/>
  <c r="AE661" i="4"/>
  <c r="AD661" i="4"/>
  <c r="AC661" i="4"/>
  <c r="AH660" i="4"/>
  <c r="AG660" i="4"/>
  <c r="AF660" i="4"/>
  <c r="AE660" i="4"/>
  <c r="AD660" i="4"/>
  <c r="AC660" i="4"/>
  <c r="AH659" i="4"/>
  <c r="AG659" i="4"/>
  <c r="AF659" i="4"/>
  <c r="AE659" i="4"/>
  <c r="AD659" i="4"/>
  <c r="AC659" i="4"/>
  <c r="AH658" i="4"/>
  <c r="AG658" i="4"/>
  <c r="AF658" i="4"/>
  <c r="AE658" i="4"/>
  <c r="AD658" i="4"/>
  <c r="AC658" i="4"/>
  <c r="AH657" i="4"/>
  <c r="AG657" i="4"/>
  <c r="AF657" i="4"/>
  <c r="AE657" i="4"/>
  <c r="AD657" i="4"/>
  <c r="AC657" i="4"/>
  <c r="AH656" i="4"/>
  <c r="AG656" i="4"/>
  <c r="AF656" i="4"/>
  <c r="AE656" i="4"/>
  <c r="AD656" i="4"/>
  <c r="AC656" i="4"/>
  <c r="AH655" i="4"/>
  <c r="AG655" i="4"/>
  <c r="AF655" i="4"/>
  <c r="AE655" i="4"/>
  <c r="AD655" i="4"/>
  <c r="AC655" i="4"/>
  <c r="AH654" i="4"/>
  <c r="AG654" i="4"/>
  <c r="AF654" i="4"/>
  <c r="AE654" i="4"/>
  <c r="AD654" i="4"/>
  <c r="AC654" i="4"/>
  <c r="AH653" i="4"/>
  <c r="AG653" i="4"/>
  <c r="AF653" i="4"/>
  <c r="AE653" i="4"/>
  <c r="AD653" i="4"/>
  <c r="AC653" i="4"/>
  <c r="AH652" i="4"/>
  <c r="AG652" i="4"/>
  <c r="AF652" i="4"/>
  <c r="AE652" i="4"/>
  <c r="AD652" i="4"/>
  <c r="AC652" i="4"/>
  <c r="AH651" i="4"/>
  <c r="AG651" i="4"/>
  <c r="AF651" i="4"/>
  <c r="AE651" i="4"/>
  <c r="AD651" i="4"/>
  <c r="AC651" i="4"/>
  <c r="AI650" i="4"/>
  <c r="AH650" i="4"/>
  <c r="AG650" i="4"/>
  <c r="AF650" i="4"/>
  <c r="AE650" i="4"/>
  <c r="AD650" i="4"/>
  <c r="AC650" i="4"/>
  <c r="AH649" i="4"/>
  <c r="AG649" i="4"/>
  <c r="AF649" i="4"/>
  <c r="AE649" i="4"/>
  <c r="AD649" i="4"/>
  <c r="AC649" i="4"/>
  <c r="AH645" i="4"/>
  <c r="AG645" i="4"/>
  <c r="AF645" i="4"/>
  <c r="AE645" i="4"/>
  <c r="AD645" i="4"/>
  <c r="AC645" i="4"/>
  <c r="AH644" i="4"/>
  <c r="AG644" i="4"/>
  <c r="AF644" i="4"/>
  <c r="AE644" i="4"/>
  <c r="AD644" i="4"/>
  <c r="AC644" i="4"/>
  <c r="AH643" i="4"/>
  <c r="AG643" i="4"/>
  <c r="AF643" i="4"/>
  <c r="AE643" i="4"/>
  <c r="AD643" i="4"/>
  <c r="AC643" i="4"/>
  <c r="AH642" i="4"/>
  <c r="AG642" i="4"/>
  <c r="AF642" i="4"/>
  <c r="AE642" i="4"/>
  <c r="AD642" i="4"/>
  <c r="AC642" i="4"/>
  <c r="AH641" i="4"/>
  <c r="AG641" i="4"/>
  <c r="AF641" i="4"/>
  <c r="AE641" i="4"/>
  <c r="AD641" i="4"/>
  <c r="AC641" i="4"/>
  <c r="AH640" i="4"/>
  <c r="AG640" i="4"/>
  <c r="AF640" i="4"/>
  <c r="AE640" i="4"/>
  <c r="AD640" i="4"/>
  <c r="AC640" i="4"/>
  <c r="AH639" i="4"/>
  <c r="AG639" i="4"/>
  <c r="AF639" i="4"/>
  <c r="AE639" i="4"/>
  <c r="AD639" i="4"/>
  <c r="AC639" i="4"/>
  <c r="AH638" i="4"/>
  <c r="AG638" i="4"/>
  <c r="AF638" i="4"/>
  <c r="AE638" i="4"/>
  <c r="AD638" i="4"/>
  <c r="AC638" i="4"/>
  <c r="AH637" i="4"/>
  <c r="AG637" i="4"/>
  <c r="AF637" i="4"/>
  <c r="AE637" i="4"/>
  <c r="AD637" i="4"/>
  <c r="AC637" i="4"/>
  <c r="AH636" i="4"/>
  <c r="AG636" i="4"/>
  <c r="AF636" i="4"/>
  <c r="AE636" i="4"/>
  <c r="AD636" i="4"/>
  <c r="AC636" i="4"/>
  <c r="AH635" i="4"/>
  <c r="AG635" i="4"/>
  <c r="AF635" i="4"/>
  <c r="AE635" i="4"/>
  <c r="AD635" i="4"/>
  <c r="AC635" i="4"/>
  <c r="AH634" i="4"/>
  <c r="AG634" i="4"/>
  <c r="AF634" i="4"/>
  <c r="AE634" i="4"/>
  <c r="AD634" i="4"/>
  <c r="AC634" i="4"/>
  <c r="AH633" i="4"/>
  <c r="AG633" i="4"/>
  <c r="AF633" i="4"/>
  <c r="AE633" i="4"/>
  <c r="AD633" i="4"/>
  <c r="AC633" i="4"/>
  <c r="AH632" i="4"/>
  <c r="AG632" i="4"/>
  <c r="AF632" i="4"/>
  <c r="AE632" i="4"/>
  <c r="AD632" i="4"/>
  <c r="AC632" i="4"/>
  <c r="AI631" i="4"/>
  <c r="AH631" i="4"/>
  <c r="AG631" i="4"/>
  <c r="AF631" i="4"/>
  <c r="AE631" i="4"/>
  <c r="AD631" i="4"/>
  <c r="AC631" i="4"/>
  <c r="AH630" i="4"/>
  <c r="AG630" i="4"/>
  <c r="AF630" i="4"/>
  <c r="AE630" i="4"/>
  <c r="AD630" i="4"/>
  <c r="AC630" i="4"/>
  <c r="AH626" i="4"/>
  <c r="AG626" i="4"/>
  <c r="AF626" i="4"/>
  <c r="AE626" i="4"/>
  <c r="AD626" i="4"/>
  <c r="AC626" i="4"/>
  <c r="AH625" i="4"/>
  <c r="AG625" i="4"/>
  <c r="AF625" i="4"/>
  <c r="AE625" i="4"/>
  <c r="AD625" i="4"/>
  <c r="AC625" i="4"/>
  <c r="AH624" i="4"/>
  <c r="AG624" i="4"/>
  <c r="AF624" i="4"/>
  <c r="AE624" i="4"/>
  <c r="AD624" i="4"/>
  <c r="AC624" i="4"/>
  <c r="AH623" i="4"/>
  <c r="AG623" i="4"/>
  <c r="AF623" i="4"/>
  <c r="AE623" i="4"/>
  <c r="AD623" i="4"/>
  <c r="AC623" i="4"/>
  <c r="AH622" i="4"/>
  <c r="AG622" i="4"/>
  <c r="AF622" i="4"/>
  <c r="AE622" i="4"/>
  <c r="AD622" i="4"/>
  <c r="AC622" i="4"/>
  <c r="AH621" i="4"/>
  <c r="AG621" i="4"/>
  <c r="AF621" i="4"/>
  <c r="AE621" i="4"/>
  <c r="AD621" i="4"/>
  <c r="AC621" i="4"/>
  <c r="AH620" i="4"/>
  <c r="AG620" i="4"/>
  <c r="AF620" i="4"/>
  <c r="AE620" i="4"/>
  <c r="AD620" i="4"/>
  <c r="AC620" i="4"/>
  <c r="AH619" i="4"/>
  <c r="AG619" i="4"/>
  <c r="AF619" i="4"/>
  <c r="AE619" i="4"/>
  <c r="AD619" i="4"/>
  <c r="AC619" i="4"/>
  <c r="AH618" i="4"/>
  <c r="AG618" i="4"/>
  <c r="AF618" i="4"/>
  <c r="AE618" i="4"/>
  <c r="AD618" i="4"/>
  <c r="AC618" i="4"/>
  <c r="AH617" i="4"/>
  <c r="AG617" i="4"/>
  <c r="AF617" i="4"/>
  <c r="AE617" i="4"/>
  <c r="AD617" i="4"/>
  <c r="AC617" i="4"/>
  <c r="AH616" i="4"/>
  <c r="AG616" i="4"/>
  <c r="AF616" i="4"/>
  <c r="AE616" i="4"/>
  <c r="AD616" i="4"/>
  <c r="AC616" i="4"/>
  <c r="AH615" i="4"/>
  <c r="AG615" i="4"/>
  <c r="AF615" i="4"/>
  <c r="AE615" i="4"/>
  <c r="AD615" i="4"/>
  <c r="AC615" i="4"/>
  <c r="AH614" i="4"/>
  <c r="AG614" i="4"/>
  <c r="AF614" i="4"/>
  <c r="AE614" i="4"/>
  <c r="AD614" i="4"/>
  <c r="AC614" i="4"/>
  <c r="AH613" i="4"/>
  <c r="AG613" i="4"/>
  <c r="AF613" i="4"/>
  <c r="AE613" i="4"/>
  <c r="AD613" i="4"/>
  <c r="AC613" i="4"/>
  <c r="AI612" i="4"/>
  <c r="AH612" i="4"/>
  <c r="AG612" i="4"/>
  <c r="AF612" i="4"/>
  <c r="AE612" i="4"/>
  <c r="AD612" i="4"/>
  <c r="AC612" i="4"/>
  <c r="AH611" i="4"/>
  <c r="AG611" i="4"/>
  <c r="AF611" i="4"/>
  <c r="AE611" i="4"/>
  <c r="AD611" i="4"/>
  <c r="AC611" i="4"/>
  <c r="AH607" i="4"/>
  <c r="AG607" i="4"/>
  <c r="AF607" i="4"/>
  <c r="AE607" i="4"/>
  <c r="AD607" i="4"/>
  <c r="AC607" i="4"/>
  <c r="AH606" i="4"/>
  <c r="AG606" i="4"/>
  <c r="AF606" i="4"/>
  <c r="AE606" i="4"/>
  <c r="AD606" i="4"/>
  <c r="AC606" i="4"/>
  <c r="AH605" i="4"/>
  <c r="AG605" i="4"/>
  <c r="AF605" i="4"/>
  <c r="AE605" i="4"/>
  <c r="AD605" i="4"/>
  <c r="AC605" i="4"/>
  <c r="AH604" i="4"/>
  <c r="AG604" i="4"/>
  <c r="AF604" i="4"/>
  <c r="AE604" i="4"/>
  <c r="AD604" i="4"/>
  <c r="AC604" i="4"/>
  <c r="AH603" i="4"/>
  <c r="AG603" i="4"/>
  <c r="AF603" i="4"/>
  <c r="AE603" i="4"/>
  <c r="AD603" i="4"/>
  <c r="AC603" i="4"/>
  <c r="AH602" i="4"/>
  <c r="AG602" i="4"/>
  <c r="AF602" i="4"/>
  <c r="AE602" i="4"/>
  <c r="AD602" i="4"/>
  <c r="AC602" i="4"/>
  <c r="AH601" i="4"/>
  <c r="AG601" i="4"/>
  <c r="AF601" i="4"/>
  <c r="AE601" i="4"/>
  <c r="AD601" i="4"/>
  <c r="AC601" i="4"/>
  <c r="AH600" i="4"/>
  <c r="AG600" i="4"/>
  <c r="AF600" i="4"/>
  <c r="AE600" i="4"/>
  <c r="AD600" i="4"/>
  <c r="AC600" i="4"/>
  <c r="AH599" i="4"/>
  <c r="AG599" i="4"/>
  <c r="AF599" i="4"/>
  <c r="AE599" i="4"/>
  <c r="AD599" i="4"/>
  <c r="AC599" i="4"/>
  <c r="AH598" i="4"/>
  <c r="AG598" i="4"/>
  <c r="AF598" i="4"/>
  <c r="AD598" i="4"/>
  <c r="AC598" i="4"/>
  <c r="AH597" i="4"/>
  <c r="AG597" i="4"/>
  <c r="AF597" i="4"/>
  <c r="AE597" i="4"/>
  <c r="AD597" i="4"/>
  <c r="AC597" i="4"/>
  <c r="AH596" i="4"/>
  <c r="AG596" i="4"/>
  <c r="AF596" i="4"/>
  <c r="AD596" i="4"/>
  <c r="AC596" i="4"/>
  <c r="AH595" i="4"/>
  <c r="AG595" i="4"/>
  <c r="AF595" i="4"/>
  <c r="AD595" i="4"/>
  <c r="AC595" i="4"/>
  <c r="AH594" i="4"/>
  <c r="AG594" i="4"/>
  <c r="AF594" i="4"/>
  <c r="AD594" i="4"/>
  <c r="AC594" i="4"/>
  <c r="AI593" i="4"/>
  <c r="AH593" i="4"/>
  <c r="AG593" i="4"/>
  <c r="AF593" i="4"/>
  <c r="AD593" i="4"/>
  <c r="AC593" i="4"/>
  <c r="AH592" i="4"/>
  <c r="AG592" i="4"/>
  <c r="AF592" i="4"/>
  <c r="AD592" i="4"/>
  <c r="AC592" i="4"/>
  <c r="AH588" i="4"/>
  <c r="AG588" i="4"/>
  <c r="AF588" i="4"/>
  <c r="AE588" i="4"/>
  <c r="AD588" i="4"/>
  <c r="AC588" i="4"/>
  <c r="AH587" i="4"/>
  <c r="AG587" i="4"/>
  <c r="AF587" i="4"/>
  <c r="AE587" i="4"/>
  <c r="AD587" i="4"/>
  <c r="AC587" i="4"/>
  <c r="AH586" i="4"/>
  <c r="AG586" i="4"/>
  <c r="AF586" i="4"/>
  <c r="AE586" i="4"/>
  <c r="AD586" i="4"/>
  <c r="AC586" i="4"/>
  <c r="AH585" i="4"/>
  <c r="AG585" i="4"/>
  <c r="AF585" i="4"/>
  <c r="AE585" i="4"/>
  <c r="AD585" i="4"/>
  <c r="AC585" i="4"/>
  <c r="AH584" i="4"/>
  <c r="AG584" i="4"/>
  <c r="AF584" i="4"/>
  <c r="AE584" i="4"/>
  <c r="AD584" i="4"/>
  <c r="AC584" i="4"/>
  <c r="AH583" i="4"/>
  <c r="AG583" i="4"/>
  <c r="AF583" i="4"/>
  <c r="AE583" i="4"/>
  <c r="AD583" i="4"/>
  <c r="AC583" i="4"/>
  <c r="AH582" i="4"/>
  <c r="AG582" i="4"/>
  <c r="AF582" i="4"/>
  <c r="AE582" i="4"/>
  <c r="AD582" i="4"/>
  <c r="AC582" i="4"/>
  <c r="AH581" i="4"/>
  <c r="AG581" i="4"/>
  <c r="AF581" i="4"/>
  <c r="AE581" i="4"/>
  <c r="AD581" i="4"/>
  <c r="AC581" i="4"/>
  <c r="AH580" i="4"/>
  <c r="AG580" i="4"/>
  <c r="AF580" i="4"/>
  <c r="AE580" i="4"/>
  <c r="AD580" i="4"/>
  <c r="AC580" i="4"/>
  <c r="AH579" i="4"/>
  <c r="AG579" i="4"/>
  <c r="AF579" i="4"/>
  <c r="AE579" i="4"/>
  <c r="AD579" i="4"/>
  <c r="AC579" i="4"/>
  <c r="AH578" i="4"/>
  <c r="AG578" i="4"/>
  <c r="AF578" i="4"/>
  <c r="AE578" i="4"/>
  <c r="AD578" i="4"/>
  <c r="AC578" i="4"/>
  <c r="AH577" i="4"/>
  <c r="AG577" i="4"/>
  <c r="AF577" i="4"/>
  <c r="AE577" i="4"/>
  <c r="AD577" i="4"/>
  <c r="AC577" i="4"/>
  <c r="AH576" i="4"/>
  <c r="AG576" i="4"/>
  <c r="AF576" i="4"/>
  <c r="AE576" i="4"/>
  <c r="AD576" i="4"/>
  <c r="AC576" i="4"/>
  <c r="AH575" i="4"/>
  <c r="AG575" i="4"/>
  <c r="AF575" i="4"/>
  <c r="AE575" i="4"/>
  <c r="AD575" i="4"/>
  <c r="AC575" i="4"/>
  <c r="AI574" i="4"/>
  <c r="AH574" i="4"/>
  <c r="AG574" i="4"/>
  <c r="AF574" i="4"/>
  <c r="AE574" i="4"/>
  <c r="AD574" i="4"/>
  <c r="AC574" i="4"/>
  <c r="AH573" i="4"/>
  <c r="AG573" i="4"/>
  <c r="AF573" i="4"/>
  <c r="AE573" i="4"/>
  <c r="AD573" i="4"/>
  <c r="AC573" i="4"/>
  <c r="AH569" i="4"/>
  <c r="AG569" i="4"/>
  <c r="AF569" i="4"/>
  <c r="AD569" i="4"/>
  <c r="AC569" i="4"/>
  <c r="AH568" i="4"/>
  <c r="AG568" i="4"/>
  <c r="AF568" i="4"/>
  <c r="AE568" i="4"/>
  <c r="AD568" i="4"/>
  <c r="AC568" i="4"/>
  <c r="AH567" i="4"/>
  <c r="AG567" i="4"/>
  <c r="AF567" i="4"/>
  <c r="AE567" i="4"/>
  <c r="AD567" i="4"/>
  <c r="AC567" i="4"/>
  <c r="AH566" i="4"/>
  <c r="AG566" i="4"/>
  <c r="AF566" i="4"/>
  <c r="AE566" i="4"/>
  <c r="AD566" i="4"/>
  <c r="AC566" i="4"/>
  <c r="AH565" i="4"/>
  <c r="AG565" i="4"/>
  <c r="AF565" i="4"/>
  <c r="AE565" i="4"/>
  <c r="AD565" i="4"/>
  <c r="AC565" i="4"/>
  <c r="AH564" i="4"/>
  <c r="AG564" i="4"/>
  <c r="AF564" i="4"/>
  <c r="AE564" i="4"/>
  <c r="AD564" i="4"/>
  <c r="AC564" i="4"/>
  <c r="AH563" i="4"/>
  <c r="AG563" i="4"/>
  <c r="AF563" i="4"/>
  <c r="AD563" i="4"/>
  <c r="AC563" i="4"/>
  <c r="AH562" i="4"/>
  <c r="AG562" i="4"/>
  <c r="AF562" i="4"/>
  <c r="AD562" i="4"/>
  <c r="AC562" i="4"/>
  <c r="AH561" i="4"/>
  <c r="AG561" i="4"/>
  <c r="AF561" i="4"/>
  <c r="AE561" i="4"/>
  <c r="AD561" i="4"/>
  <c r="AC561" i="4"/>
  <c r="AH560" i="4"/>
  <c r="AG560" i="4"/>
  <c r="AF560" i="4"/>
  <c r="AD560" i="4"/>
  <c r="AC560" i="4"/>
  <c r="AH559" i="4"/>
  <c r="AG559" i="4"/>
  <c r="AF559" i="4"/>
  <c r="AD559" i="4"/>
  <c r="AC559" i="4"/>
  <c r="AH558" i="4"/>
  <c r="AG558" i="4"/>
  <c r="AF558" i="4"/>
  <c r="AD558" i="4"/>
  <c r="AC558" i="4"/>
  <c r="AH557" i="4"/>
  <c r="AG557" i="4"/>
  <c r="AF557" i="4"/>
  <c r="AD557" i="4"/>
  <c r="AC557" i="4"/>
  <c r="AH556" i="4"/>
  <c r="AG556" i="4"/>
  <c r="AF556" i="4"/>
  <c r="AD556" i="4"/>
  <c r="AC556" i="4"/>
  <c r="AI555" i="4"/>
  <c r="AH555" i="4"/>
  <c r="AG555" i="4"/>
  <c r="AF555" i="4"/>
  <c r="AD555" i="4"/>
  <c r="AC555" i="4"/>
  <c r="AH554" i="4"/>
  <c r="AG554" i="4"/>
  <c r="AF554" i="4"/>
  <c r="AD554" i="4"/>
  <c r="AC554" i="4"/>
  <c r="AH550" i="4"/>
  <c r="AG550" i="4"/>
  <c r="AF550" i="4"/>
  <c r="AE550" i="4"/>
  <c r="AD550" i="4"/>
  <c r="AC550" i="4"/>
  <c r="AH549" i="4"/>
  <c r="AG549" i="4"/>
  <c r="AF549" i="4"/>
  <c r="AE549" i="4"/>
  <c r="AD549" i="4"/>
  <c r="AC549" i="4"/>
  <c r="AH548" i="4"/>
  <c r="AG548" i="4"/>
  <c r="AF548" i="4"/>
  <c r="AE548" i="4"/>
  <c r="AD548" i="4"/>
  <c r="AC548" i="4"/>
  <c r="AH547" i="4"/>
  <c r="AG547" i="4"/>
  <c r="AF547" i="4"/>
  <c r="AE547" i="4"/>
  <c r="AD547" i="4"/>
  <c r="AC547" i="4"/>
  <c r="AH546" i="4"/>
  <c r="AG546" i="4"/>
  <c r="AF546" i="4"/>
  <c r="AE546" i="4"/>
  <c r="AD546" i="4"/>
  <c r="AC546" i="4"/>
  <c r="AH545" i="4"/>
  <c r="AG545" i="4"/>
  <c r="AF545" i="4"/>
  <c r="AE545" i="4"/>
  <c r="AD545" i="4"/>
  <c r="AC545" i="4"/>
  <c r="AH544" i="4"/>
  <c r="AG544" i="4"/>
  <c r="AF544" i="4"/>
  <c r="AE544" i="4"/>
  <c r="AD544" i="4"/>
  <c r="AC544" i="4"/>
  <c r="AH543" i="4"/>
  <c r="AG543" i="4"/>
  <c r="AF543" i="4"/>
  <c r="AE543" i="4"/>
  <c r="AD543" i="4"/>
  <c r="AC543" i="4"/>
  <c r="AH542" i="4"/>
  <c r="AG542" i="4"/>
  <c r="AF542" i="4"/>
  <c r="AE542" i="4"/>
  <c r="AD542" i="4"/>
  <c r="AC542" i="4"/>
  <c r="AH541" i="4"/>
  <c r="AG541" i="4"/>
  <c r="AF541" i="4"/>
  <c r="AE541" i="4"/>
  <c r="AD541" i="4"/>
  <c r="AC541" i="4"/>
  <c r="AH540" i="4"/>
  <c r="AG540" i="4"/>
  <c r="AF540" i="4"/>
  <c r="AE540" i="4"/>
  <c r="AD540" i="4"/>
  <c r="AC540" i="4"/>
  <c r="AH539" i="4"/>
  <c r="AG539" i="4"/>
  <c r="AF539" i="4"/>
  <c r="AE539" i="4"/>
  <c r="AD539" i="4"/>
  <c r="AC539" i="4"/>
  <c r="AH538" i="4"/>
  <c r="AG538" i="4"/>
  <c r="AF538" i="4"/>
  <c r="AE538" i="4"/>
  <c r="AD538" i="4"/>
  <c r="AC538" i="4"/>
  <c r="AH537" i="4"/>
  <c r="AG537" i="4"/>
  <c r="AF537" i="4"/>
  <c r="AE537" i="4"/>
  <c r="AD537" i="4"/>
  <c r="AC537" i="4"/>
  <c r="AI536" i="4"/>
  <c r="AH536" i="4"/>
  <c r="AG536" i="4"/>
  <c r="AF536" i="4"/>
  <c r="AE536" i="4"/>
  <c r="AD536" i="4"/>
  <c r="AC536" i="4"/>
  <c r="AH535" i="4"/>
  <c r="AG535" i="4"/>
  <c r="AF535" i="4"/>
  <c r="AE535" i="4"/>
  <c r="AD535" i="4"/>
  <c r="AC535" i="4"/>
  <c r="AH531" i="4"/>
  <c r="AG531" i="4"/>
  <c r="AF531" i="4"/>
  <c r="AE531" i="4"/>
  <c r="AD531" i="4"/>
  <c r="AC531" i="4"/>
  <c r="AH530" i="4"/>
  <c r="AG530" i="4"/>
  <c r="AF530" i="4"/>
  <c r="AE530" i="4"/>
  <c r="AD530" i="4"/>
  <c r="AC530" i="4"/>
  <c r="AH529" i="4"/>
  <c r="AG529" i="4"/>
  <c r="AF529" i="4"/>
  <c r="AE529" i="4"/>
  <c r="AD529" i="4"/>
  <c r="AC529" i="4"/>
  <c r="AH528" i="4"/>
  <c r="AG528" i="4"/>
  <c r="AF528" i="4"/>
  <c r="AE528" i="4"/>
  <c r="AD528" i="4"/>
  <c r="AC528" i="4"/>
  <c r="AH527" i="4"/>
  <c r="AG527" i="4"/>
  <c r="AF527" i="4"/>
  <c r="AE527" i="4"/>
  <c r="AD527" i="4"/>
  <c r="AC527" i="4"/>
  <c r="AH526" i="4"/>
  <c r="AG526" i="4"/>
  <c r="AF526" i="4"/>
  <c r="AE526" i="4"/>
  <c r="AD526" i="4"/>
  <c r="AC526" i="4"/>
  <c r="AH525" i="4"/>
  <c r="AG525" i="4"/>
  <c r="AF525" i="4"/>
  <c r="AE525" i="4"/>
  <c r="AD525" i="4"/>
  <c r="AC525" i="4"/>
  <c r="AH524" i="4"/>
  <c r="AG524" i="4"/>
  <c r="AF524" i="4"/>
  <c r="AE524" i="4"/>
  <c r="AD524" i="4"/>
  <c r="AC524" i="4"/>
  <c r="AH523" i="4"/>
  <c r="AG523" i="4"/>
  <c r="AF523" i="4"/>
  <c r="AE523" i="4"/>
  <c r="AD523" i="4"/>
  <c r="AC523" i="4"/>
  <c r="AH522" i="4"/>
  <c r="AG522" i="4"/>
  <c r="AF522" i="4"/>
  <c r="AE522" i="4"/>
  <c r="AD522" i="4"/>
  <c r="AC522" i="4"/>
  <c r="AH521" i="4"/>
  <c r="AG521" i="4"/>
  <c r="AF521" i="4"/>
  <c r="AE521" i="4"/>
  <c r="AD521" i="4"/>
  <c r="AC521" i="4"/>
  <c r="AH520" i="4"/>
  <c r="AG520" i="4"/>
  <c r="AF520" i="4"/>
  <c r="AE520" i="4"/>
  <c r="AD520" i="4"/>
  <c r="AC520" i="4"/>
  <c r="AH519" i="4"/>
  <c r="AG519" i="4"/>
  <c r="AF519" i="4"/>
  <c r="AE519" i="4"/>
  <c r="AD519" i="4"/>
  <c r="AC519" i="4"/>
  <c r="AH518" i="4"/>
  <c r="AG518" i="4"/>
  <c r="AF518" i="4"/>
  <c r="AE518" i="4"/>
  <c r="AD518" i="4"/>
  <c r="AC518" i="4"/>
  <c r="AH517" i="4"/>
  <c r="AG517" i="4"/>
  <c r="AF517" i="4"/>
  <c r="AE517" i="4"/>
  <c r="AD517" i="4"/>
  <c r="AC517" i="4"/>
  <c r="AH516" i="4"/>
  <c r="AG516" i="4"/>
  <c r="AF516" i="4"/>
  <c r="AE516" i="4"/>
  <c r="AD516" i="4"/>
  <c r="AC516" i="4"/>
  <c r="AH512" i="4"/>
  <c r="AG512" i="4"/>
  <c r="AF512" i="4"/>
  <c r="AE512" i="4"/>
  <c r="AD512" i="4"/>
  <c r="AC512" i="4"/>
  <c r="AH511" i="4"/>
  <c r="AG511" i="4"/>
  <c r="AF511" i="4"/>
  <c r="AE511" i="4"/>
  <c r="AD511" i="4"/>
  <c r="AC511" i="4"/>
  <c r="AH510" i="4"/>
  <c r="AG510" i="4"/>
  <c r="AF510" i="4"/>
  <c r="AE510" i="4"/>
  <c r="AD510" i="4"/>
  <c r="AC510" i="4"/>
  <c r="AH509" i="4"/>
  <c r="AG509" i="4"/>
  <c r="AF509" i="4"/>
  <c r="AE509" i="4"/>
  <c r="AD509" i="4"/>
  <c r="AC509" i="4"/>
  <c r="AH508" i="4"/>
  <c r="AG508" i="4"/>
  <c r="AF508" i="4"/>
  <c r="AE508" i="4"/>
  <c r="AD508" i="4"/>
  <c r="AC508" i="4"/>
  <c r="AH507" i="4"/>
  <c r="AG507" i="4"/>
  <c r="AF507" i="4"/>
  <c r="AE507" i="4"/>
  <c r="AD507" i="4"/>
  <c r="AC507" i="4"/>
  <c r="AH506" i="4"/>
  <c r="AG506" i="4"/>
  <c r="AF506" i="4"/>
  <c r="AE506" i="4"/>
  <c r="AD506" i="4"/>
  <c r="AC506" i="4"/>
  <c r="AH505" i="4"/>
  <c r="AG505" i="4"/>
  <c r="AF505" i="4"/>
  <c r="AE505" i="4"/>
  <c r="AD505" i="4"/>
  <c r="AC505" i="4"/>
  <c r="AH504" i="4"/>
  <c r="AG504" i="4"/>
  <c r="AF504" i="4"/>
  <c r="AE504" i="4"/>
  <c r="AD504" i="4"/>
  <c r="AC504" i="4"/>
  <c r="AH503" i="4"/>
  <c r="AG503" i="4"/>
  <c r="AF503" i="4"/>
  <c r="AE503" i="4"/>
  <c r="AD503" i="4"/>
  <c r="AC503" i="4"/>
  <c r="AH502" i="4"/>
  <c r="AG502" i="4"/>
  <c r="AF502" i="4"/>
  <c r="AE502" i="4"/>
  <c r="AD502" i="4"/>
  <c r="AC502" i="4"/>
  <c r="AH501" i="4"/>
  <c r="AF501" i="4"/>
  <c r="AE501" i="4"/>
  <c r="AD501" i="4"/>
  <c r="AC501" i="4"/>
  <c r="AH500" i="4"/>
  <c r="AF500" i="4"/>
  <c r="AE500" i="4"/>
  <c r="AD500" i="4"/>
  <c r="AC500" i="4"/>
  <c r="AH499" i="4"/>
  <c r="AG499" i="4"/>
  <c r="AF499" i="4"/>
  <c r="AE499" i="4"/>
  <c r="AD499" i="4"/>
  <c r="AC499" i="4"/>
  <c r="AH498" i="4"/>
  <c r="AG498" i="4"/>
  <c r="AF498" i="4"/>
  <c r="AE498" i="4"/>
  <c r="AD498" i="4"/>
  <c r="AC498" i="4"/>
  <c r="AH497" i="4"/>
  <c r="AG497" i="4"/>
  <c r="AF497" i="4"/>
  <c r="AE497" i="4"/>
  <c r="AD497" i="4"/>
  <c r="AC497" i="4"/>
  <c r="AH493" i="4"/>
  <c r="AG493" i="4"/>
  <c r="AF493" i="4"/>
  <c r="AE493" i="4"/>
  <c r="AD493" i="4"/>
  <c r="AC493" i="4"/>
  <c r="AH492" i="4"/>
  <c r="AG492" i="4"/>
  <c r="AF492" i="4"/>
  <c r="AE492" i="4"/>
  <c r="AD492" i="4"/>
  <c r="AC492" i="4"/>
  <c r="AH491" i="4"/>
  <c r="AG491" i="4"/>
  <c r="AF491" i="4"/>
  <c r="AE491" i="4"/>
  <c r="AD491" i="4"/>
  <c r="AC491" i="4"/>
  <c r="AH490" i="4"/>
  <c r="AG490" i="4"/>
  <c r="AF490" i="4"/>
  <c r="AE490" i="4"/>
  <c r="AD490" i="4"/>
  <c r="AC490" i="4"/>
  <c r="AH489" i="4"/>
  <c r="AG489" i="4"/>
  <c r="AF489" i="4"/>
  <c r="AE489" i="4"/>
  <c r="AD489" i="4"/>
  <c r="AC489" i="4"/>
  <c r="AH488" i="4"/>
  <c r="AG488" i="4"/>
  <c r="AF488" i="4"/>
  <c r="AE488" i="4"/>
  <c r="AD488" i="4"/>
  <c r="AC488" i="4"/>
  <c r="AH487" i="4"/>
  <c r="AG487" i="4"/>
  <c r="AF487" i="4"/>
  <c r="AE487" i="4"/>
  <c r="AD487" i="4"/>
  <c r="AC487" i="4"/>
  <c r="AH486" i="4"/>
  <c r="AG486" i="4"/>
  <c r="AF486" i="4"/>
  <c r="AE486" i="4"/>
  <c r="AD486" i="4"/>
  <c r="AC486" i="4"/>
  <c r="AH485" i="4"/>
  <c r="AG485" i="4"/>
  <c r="AF485" i="4"/>
  <c r="AE485" i="4"/>
  <c r="AD485" i="4"/>
  <c r="AC485" i="4"/>
  <c r="AH484" i="4"/>
  <c r="AG484" i="4"/>
  <c r="AF484" i="4"/>
  <c r="AE484" i="4"/>
  <c r="AD484" i="4"/>
  <c r="AC484" i="4"/>
  <c r="AH483" i="4"/>
  <c r="AG483" i="4"/>
  <c r="AF483" i="4"/>
  <c r="AE483" i="4"/>
  <c r="AD483" i="4"/>
  <c r="AC483" i="4"/>
  <c r="AH482" i="4"/>
  <c r="AG482" i="4"/>
  <c r="AF482" i="4"/>
  <c r="AE482" i="4"/>
  <c r="AD482" i="4"/>
  <c r="AC482" i="4"/>
  <c r="AH481" i="4"/>
  <c r="AG481" i="4"/>
  <c r="AF481" i="4"/>
  <c r="AE481" i="4"/>
  <c r="AD481" i="4"/>
  <c r="AC481" i="4"/>
  <c r="AH480" i="4"/>
  <c r="AG480" i="4"/>
  <c r="AF480" i="4"/>
  <c r="AE480" i="4"/>
  <c r="AD480" i="4"/>
  <c r="AC480" i="4"/>
  <c r="AH479" i="4"/>
  <c r="AG479" i="4"/>
  <c r="AF479" i="4"/>
  <c r="AE479" i="4"/>
  <c r="AD479" i="4"/>
  <c r="AC479" i="4"/>
  <c r="AH478" i="4"/>
  <c r="AG478" i="4"/>
  <c r="AF478" i="4"/>
  <c r="AE478" i="4"/>
  <c r="AD478" i="4"/>
  <c r="AC478" i="4"/>
  <c r="AH474" i="4"/>
  <c r="AG474" i="4"/>
  <c r="AF474" i="4"/>
  <c r="AE474" i="4"/>
  <c r="AD474" i="4"/>
  <c r="AC474" i="4"/>
  <c r="AH473" i="4"/>
  <c r="AG473" i="4"/>
  <c r="AF473" i="4"/>
  <c r="AE473" i="4"/>
  <c r="AD473" i="4"/>
  <c r="AC473" i="4"/>
  <c r="AH472" i="4"/>
  <c r="AG472" i="4"/>
  <c r="AF472" i="4"/>
  <c r="AE472" i="4"/>
  <c r="AD472" i="4"/>
  <c r="AC472" i="4"/>
  <c r="AH471" i="4"/>
  <c r="AG471" i="4"/>
  <c r="AF471" i="4"/>
  <c r="AE471" i="4"/>
  <c r="AD471" i="4"/>
  <c r="AC471" i="4"/>
  <c r="AH470" i="4"/>
  <c r="AG470" i="4"/>
  <c r="AF470" i="4"/>
  <c r="AE470" i="4"/>
  <c r="AD470" i="4"/>
  <c r="AC470" i="4"/>
  <c r="AH469" i="4"/>
  <c r="AG469" i="4"/>
  <c r="AF469" i="4"/>
  <c r="AE469" i="4"/>
  <c r="AD469" i="4"/>
  <c r="AC469" i="4"/>
  <c r="AH468" i="4"/>
  <c r="AG468" i="4"/>
  <c r="AF468" i="4"/>
  <c r="AE468" i="4"/>
  <c r="AD468" i="4"/>
  <c r="AC468" i="4"/>
  <c r="AH467" i="4"/>
  <c r="AG467" i="4"/>
  <c r="AF467" i="4"/>
  <c r="AD467" i="4"/>
  <c r="AH466" i="4"/>
  <c r="AG466" i="4"/>
  <c r="AF466" i="4"/>
  <c r="AE466" i="4"/>
  <c r="AD466" i="4"/>
  <c r="AC466" i="4"/>
  <c r="AH465" i="4"/>
  <c r="AG465" i="4"/>
  <c r="AF465" i="4"/>
  <c r="AE465" i="4"/>
  <c r="AD465" i="4"/>
  <c r="AC465" i="4"/>
  <c r="AH464" i="4"/>
  <c r="AG464" i="4"/>
  <c r="AF464" i="4"/>
  <c r="AE464" i="4"/>
  <c r="AD464" i="4"/>
  <c r="AC464" i="4"/>
  <c r="AH463" i="4"/>
  <c r="AG463" i="4"/>
  <c r="AF463" i="4"/>
  <c r="AD463" i="4"/>
  <c r="AC463" i="4"/>
  <c r="AH462" i="4"/>
  <c r="AG462" i="4"/>
  <c r="AF462" i="4"/>
  <c r="AE462" i="4"/>
  <c r="AD462" i="4"/>
  <c r="AC462" i="4"/>
  <c r="AH461" i="4"/>
  <c r="AG461" i="4"/>
  <c r="AF461" i="4"/>
  <c r="AE461" i="4"/>
  <c r="AD461" i="4"/>
  <c r="AC461" i="4"/>
  <c r="AH460" i="4"/>
  <c r="AG460" i="4"/>
  <c r="AF460" i="4"/>
  <c r="AE460" i="4"/>
  <c r="AD460" i="4"/>
  <c r="AC460" i="4"/>
  <c r="AH459" i="4"/>
  <c r="AG459" i="4"/>
  <c r="AF459" i="4"/>
  <c r="AE459" i="4"/>
  <c r="AD459" i="4"/>
  <c r="AC459" i="4"/>
  <c r="AI455" i="4"/>
  <c r="AH455" i="4"/>
  <c r="AG455" i="4"/>
  <c r="AF455" i="4"/>
  <c r="AE455" i="4"/>
  <c r="AD455" i="4"/>
  <c r="AC455" i="4"/>
  <c r="AI454" i="4"/>
  <c r="AH454" i="4"/>
  <c r="AG454" i="4"/>
  <c r="AF454" i="4"/>
  <c r="AE454" i="4"/>
  <c r="AD454" i="4"/>
  <c r="AC454" i="4"/>
  <c r="AI453" i="4"/>
  <c r="AH453" i="4"/>
  <c r="AG453" i="4"/>
  <c r="AF453" i="4"/>
  <c r="AE453" i="4"/>
  <c r="AD453" i="4"/>
  <c r="AC453" i="4"/>
  <c r="AI452" i="4"/>
  <c r="AH452" i="4"/>
  <c r="AG452" i="4"/>
  <c r="AF452" i="4"/>
  <c r="AE452" i="4"/>
  <c r="AD452" i="4"/>
  <c r="AC452" i="4"/>
  <c r="AI451" i="4"/>
  <c r="AH451" i="4"/>
  <c r="AG451" i="4"/>
  <c r="AF451" i="4"/>
  <c r="AE451" i="4"/>
  <c r="AD451" i="4"/>
  <c r="AC451" i="4"/>
  <c r="AI450" i="4"/>
  <c r="AH450" i="4"/>
  <c r="AG450" i="4"/>
  <c r="AF450" i="4"/>
  <c r="AE450" i="4"/>
  <c r="AD450" i="4"/>
  <c r="AC450" i="4"/>
  <c r="AI449" i="4"/>
  <c r="AH449" i="4"/>
  <c r="AG449" i="4"/>
  <c r="AF449" i="4"/>
  <c r="AE449" i="4"/>
  <c r="AD449" i="4"/>
  <c r="AC449" i="4"/>
  <c r="AI448" i="4"/>
  <c r="AH448" i="4"/>
  <c r="AG448" i="4"/>
  <c r="AF448" i="4"/>
  <c r="AE448" i="4"/>
  <c r="AD448" i="4"/>
  <c r="AC448" i="4"/>
  <c r="AI447" i="4"/>
  <c r="AH447" i="4"/>
  <c r="AG447" i="4"/>
  <c r="AF447" i="4"/>
  <c r="AE447" i="4"/>
  <c r="AD447" i="4"/>
  <c r="AC447" i="4"/>
  <c r="AI446" i="4"/>
  <c r="AH446" i="4"/>
  <c r="AG446" i="4"/>
  <c r="AF446" i="4"/>
  <c r="AE446" i="4"/>
  <c r="AD446" i="4"/>
  <c r="AC446" i="4"/>
  <c r="AI445" i="4"/>
  <c r="AH445" i="4"/>
  <c r="AG445" i="4"/>
  <c r="AF445" i="4"/>
  <c r="AE445" i="4"/>
  <c r="AD445" i="4"/>
  <c r="AC445" i="4"/>
  <c r="AI444" i="4"/>
  <c r="AH444" i="4"/>
  <c r="AG444" i="4"/>
  <c r="AF444" i="4"/>
  <c r="AE444" i="4"/>
  <c r="AD444" i="4"/>
  <c r="AC444" i="4"/>
  <c r="AI443" i="4"/>
  <c r="AH443" i="4"/>
  <c r="AG443" i="4"/>
  <c r="AF443" i="4"/>
  <c r="AE443" i="4"/>
  <c r="AD443" i="4"/>
  <c r="AC443" i="4"/>
  <c r="AH442" i="4"/>
  <c r="AG442" i="4"/>
  <c r="AF442" i="4"/>
  <c r="AE442" i="4"/>
  <c r="AD442" i="4"/>
  <c r="AC442" i="4"/>
  <c r="AI441" i="4"/>
  <c r="AH441" i="4"/>
  <c r="AG441" i="4"/>
  <c r="AF441" i="4"/>
  <c r="AE441" i="4"/>
  <c r="AD441" i="4"/>
  <c r="AC441" i="4"/>
  <c r="AH440" i="4"/>
  <c r="AG440" i="4"/>
  <c r="AF440" i="4"/>
  <c r="AE440" i="4"/>
  <c r="AD440" i="4"/>
  <c r="AC440" i="4"/>
  <c r="AI436" i="4"/>
  <c r="AH436" i="4"/>
  <c r="AG436" i="4"/>
  <c r="AF436" i="4"/>
  <c r="AE436" i="4"/>
  <c r="AD436" i="4"/>
  <c r="AC436" i="4"/>
  <c r="AI435" i="4"/>
  <c r="AH435" i="4"/>
  <c r="AG435" i="4"/>
  <c r="AF435" i="4"/>
  <c r="AE435" i="4"/>
  <c r="AD435" i="4"/>
  <c r="AC435" i="4"/>
  <c r="AI434" i="4"/>
  <c r="AH434" i="4"/>
  <c r="AG434" i="4"/>
  <c r="AF434" i="4"/>
  <c r="AE434" i="4"/>
  <c r="AD434" i="4"/>
  <c r="AC434" i="4"/>
  <c r="AI433" i="4"/>
  <c r="AH433" i="4"/>
  <c r="AG433" i="4"/>
  <c r="AF433" i="4"/>
  <c r="AE433" i="4"/>
  <c r="AD433" i="4"/>
  <c r="AC433" i="4"/>
  <c r="AI432" i="4"/>
  <c r="AH432" i="4"/>
  <c r="AG432" i="4"/>
  <c r="AF432" i="4"/>
  <c r="AE432" i="4"/>
  <c r="AD432" i="4"/>
  <c r="AC432" i="4"/>
  <c r="AI431" i="4"/>
  <c r="AH431" i="4"/>
  <c r="AG431" i="4"/>
  <c r="AF431" i="4"/>
  <c r="AE431" i="4"/>
  <c r="AD431" i="4"/>
  <c r="AC431" i="4"/>
  <c r="AI430" i="4"/>
  <c r="AH430" i="4"/>
  <c r="AG430" i="4"/>
  <c r="AF430" i="4"/>
  <c r="AE430" i="4"/>
  <c r="AD430" i="4"/>
  <c r="AC430" i="4"/>
  <c r="AI429" i="4"/>
  <c r="AH429" i="4"/>
  <c r="AG429" i="4"/>
  <c r="AF429" i="4"/>
  <c r="AE429" i="4"/>
  <c r="AD429" i="4"/>
  <c r="AC429" i="4"/>
  <c r="AI428" i="4"/>
  <c r="AH428" i="4"/>
  <c r="AG428" i="4"/>
  <c r="AF428" i="4"/>
  <c r="AE428" i="4"/>
  <c r="AD428" i="4"/>
  <c r="AC428" i="4"/>
  <c r="AI427" i="4"/>
  <c r="AH427" i="4"/>
  <c r="AG427" i="4"/>
  <c r="AF427" i="4"/>
  <c r="AE427" i="4"/>
  <c r="AD427" i="4"/>
  <c r="AC427" i="4"/>
  <c r="AI426" i="4"/>
  <c r="AH426" i="4"/>
  <c r="AG426" i="4"/>
  <c r="AF426" i="4"/>
  <c r="AE426" i="4"/>
  <c r="AD426" i="4"/>
  <c r="AC426" i="4"/>
  <c r="AI425" i="4"/>
  <c r="AH425" i="4"/>
  <c r="AG425" i="4"/>
  <c r="AF425" i="4"/>
  <c r="AE425" i="4"/>
  <c r="AD425" i="4"/>
  <c r="AC425" i="4"/>
  <c r="AI424" i="4"/>
  <c r="AH424" i="4"/>
  <c r="AG424" i="4"/>
  <c r="AF424" i="4"/>
  <c r="AE424" i="4"/>
  <c r="AD424" i="4"/>
  <c r="AC424" i="4"/>
  <c r="AH423" i="4"/>
  <c r="AG423" i="4"/>
  <c r="AF423" i="4"/>
  <c r="AE423" i="4"/>
  <c r="AD423" i="4"/>
  <c r="AC423" i="4"/>
  <c r="AI422" i="4"/>
  <c r="AH422" i="4"/>
  <c r="AG422" i="4"/>
  <c r="AF422" i="4"/>
  <c r="AE422" i="4"/>
  <c r="AD422" i="4"/>
  <c r="AC422" i="4"/>
  <c r="AH421" i="4"/>
  <c r="AG421" i="4"/>
  <c r="AF421" i="4"/>
  <c r="AE421" i="4"/>
  <c r="AD421" i="4"/>
  <c r="AC421" i="4"/>
  <c r="AI417" i="4"/>
  <c r="AH417" i="4"/>
  <c r="AG417" i="4"/>
  <c r="AF417" i="4"/>
  <c r="AE417" i="4"/>
  <c r="AD417" i="4"/>
  <c r="AC417" i="4"/>
  <c r="AI416" i="4"/>
  <c r="AH416" i="4"/>
  <c r="AG416" i="4"/>
  <c r="AF416" i="4"/>
  <c r="AE416" i="4"/>
  <c r="AD416" i="4"/>
  <c r="AC416" i="4"/>
  <c r="AI415" i="4"/>
  <c r="AH415" i="4"/>
  <c r="AG415" i="4"/>
  <c r="AF415" i="4"/>
  <c r="AE415" i="4"/>
  <c r="AD415" i="4"/>
  <c r="AC415" i="4"/>
  <c r="AI414" i="4"/>
  <c r="AH414" i="4"/>
  <c r="AG414" i="4"/>
  <c r="AF414" i="4"/>
  <c r="AE414" i="4"/>
  <c r="AD414" i="4"/>
  <c r="AC414" i="4"/>
  <c r="AI413" i="4"/>
  <c r="AH413" i="4"/>
  <c r="AG413" i="4"/>
  <c r="AF413" i="4"/>
  <c r="AE413" i="4"/>
  <c r="AD413" i="4"/>
  <c r="AC413" i="4"/>
  <c r="AI412" i="4"/>
  <c r="AH412" i="4"/>
  <c r="AG412" i="4"/>
  <c r="AF412" i="4"/>
  <c r="AE412" i="4"/>
  <c r="AD412" i="4"/>
  <c r="AC412" i="4"/>
  <c r="AI411" i="4"/>
  <c r="AH411" i="4"/>
  <c r="AG411" i="4"/>
  <c r="AF411" i="4"/>
  <c r="AE411" i="4"/>
  <c r="AD411" i="4"/>
  <c r="AC411" i="4"/>
  <c r="AI410" i="4"/>
  <c r="AH410" i="4"/>
  <c r="AG410" i="4"/>
  <c r="AF410" i="4"/>
  <c r="AE410" i="4"/>
  <c r="AD410" i="4"/>
  <c r="AC410" i="4"/>
  <c r="AI409" i="4"/>
  <c r="AH409" i="4"/>
  <c r="AG409" i="4"/>
  <c r="AF409" i="4"/>
  <c r="AE409" i="4"/>
  <c r="AD409" i="4"/>
  <c r="AC409" i="4"/>
  <c r="AI408" i="4"/>
  <c r="AH408" i="4"/>
  <c r="AG408" i="4"/>
  <c r="AF408" i="4"/>
  <c r="AE408" i="4"/>
  <c r="AD408" i="4"/>
  <c r="AC408" i="4"/>
  <c r="AI407" i="4"/>
  <c r="AH407" i="4"/>
  <c r="AG407" i="4"/>
  <c r="AF407" i="4"/>
  <c r="AE407" i="4"/>
  <c r="AD407" i="4"/>
  <c r="AC407" i="4"/>
  <c r="AI406" i="4"/>
  <c r="AH406" i="4"/>
  <c r="AG406" i="4"/>
  <c r="AF406" i="4"/>
  <c r="AE406" i="4"/>
  <c r="AD406" i="4"/>
  <c r="AC406" i="4"/>
  <c r="AI405" i="4"/>
  <c r="AH405" i="4"/>
  <c r="AG405" i="4"/>
  <c r="AF405" i="4"/>
  <c r="AE405" i="4"/>
  <c r="AD405" i="4"/>
  <c r="AC405" i="4"/>
  <c r="AH404" i="4"/>
  <c r="AG404" i="4"/>
  <c r="AF404" i="4"/>
  <c r="AE404" i="4"/>
  <c r="AD404" i="4"/>
  <c r="AC404" i="4"/>
  <c r="AI403" i="4"/>
  <c r="AH403" i="4"/>
  <c r="AG403" i="4"/>
  <c r="AF403" i="4"/>
  <c r="AE403" i="4"/>
  <c r="AD403" i="4"/>
  <c r="AC403" i="4"/>
  <c r="AH402" i="4"/>
  <c r="AG402" i="4"/>
  <c r="AF402" i="4"/>
  <c r="AE402" i="4"/>
  <c r="AD402" i="4"/>
  <c r="AC402" i="4"/>
  <c r="AI398" i="4"/>
  <c r="AH398" i="4"/>
  <c r="AG398" i="4"/>
  <c r="AF398" i="4"/>
  <c r="AE398" i="4"/>
  <c r="AD398" i="4"/>
  <c r="AC398" i="4"/>
  <c r="AI397" i="4"/>
  <c r="AH397" i="4"/>
  <c r="AG397" i="4"/>
  <c r="AF397" i="4"/>
  <c r="AE397" i="4"/>
  <c r="AD397" i="4"/>
  <c r="AC397" i="4"/>
  <c r="AI396" i="4"/>
  <c r="AH396" i="4"/>
  <c r="AG396" i="4"/>
  <c r="AF396" i="4"/>
  <c r="AE396" i="4"/>
  <c r="AD396" i="4"/>
  <c r="AC396" i="4"/>
  <c r="AI395" i="4"/>
  <c r="AH395" i="4"/>
  <c r="AG395" i="4"/>
  <c r="AF395" i="4"/>
  <c r="AE395" i="4"/>
  <c r="AD395" i="4"/>
  <c r="AC395" i="4"/>
  <c r="AI394" i="4"/>
  <c r="AH394" i="4"/>
  <c r="AG394" i="4"/>
  <c r="AF394" i="4"/>
  <c r="AE394" i="4"/>
  <c r="AD394" i="4"/>
  <c r="AC394" i="4"/>
  <c r="AI393" i="4"/>
  <c r="AH393" i="4"/>
  <c r="AG393" i="4"/>
  <c r="AF393" i="4"/>
  <c r="AE393" i="4"/>
  <c r="AD393" i="4"/>
  <c r="AC393" i="4"/>
  <c r="AI392" i="4"/>
  <c r="AH392" i="4"/>
  <c r="AG392" i="4"/>
  <c r="AF392" i="4"/>
  <c r="AE392" i="4"/>
  <c r="AD392" i="4"/>
  <c r="AC392" i="4"/>
  <c r="AI391" i="4"/>
  <c r="AH391" i="4"/>
  <c r="AG391" i="4"/>
  <c r="AF391" i="4"/>
  <c r="AE391" i="4"/>
  <c r="AD391" i="4"/>
  <c r="AC391" i="4"/>
  <c r="AI390" i="4"/>
  <c r="AH390" i="4"/>
  <c r="AG390" i="4"/>
  <c r="AF390" i="4"/>
  <c r="AE390" i="4"/>
  <c r="AD390" i="4"/>
  <c r="AC390" i="4"/>
  <c r="AI389" i="4"/>
  <c r="AH389" i="4"/>
  <c r="AG389" i="4"/>
  <c r="AF389" i="4"/>
  <c r="AD389" i="4"/>
  <c r="AC389" i="4"/>
  <c r="AI388" i="4"/>
  <c r="AH388" i="4"/>
  <c r="AG388" i="4"/>
  <c r="AF388" i="4"/>
  <c r="AE388" i="4"/>
  <c r="AD388" i="4"/>
  <c r="AC388" i="4"/>
  <c r="AI387" i="4"/>
  <c r="AH387" i="4"/>
  <c r="AG387" i="4"/>
  <c r="AF387" i="4"/>
  <c r="AE387" i="4"/>
  <c r="AD387" i="4"/>
  <c r="AC387" i="4"/>
  <c r="AI386" i="4"/>
  <c r="AH386" i="4"/>
  <c r="AG386" i="4"/>
  <c r="AF386" i="4"/>
  <c r="AE386" i="4"/>
  <c r="AD386" i="4"/>
  <c r="AC386" i="4"/>
  <c r="AH385" i="4"/>
  <c r="AG385" i="4"/>
  <c r="AF385" i="4"/>
  <c r="AE385" i="4"/>
  <c r="AD385" i="4"/>
  <c r="AC385" i="4"/>
  <c r="AI384" i="4"/>
  <c r="AH384" i="4"/>
  <c r="AG384" i="4"/>
  <c r="AF384" i="4"/>
  <c r="AE384" i="4"/>
  <c r="AD384" i="4"/>
  <c r="AC384" i="4"/>
  <c r="AH383" i="4"/>
  <c r="AG383" i="4"/>
  <c r="AF383" i="4"/>
  <c r="AE383" i="4"/>
  <c r="AD383" i="4"/>
  <c r="AC383" i="4"/>
  <c r="AI379" i="4"/>
  <c r="AH379" i="4"/>
  <c r="AG379" i="4"/>
  <c r="AF379" i="4"/>
  <c r="AE379" i="4"/>
  <c r="AD379" i="4"/>
  <c r="AC379" i="4"/>
  <c r="AI378" i="4"/>
  <c r="AH378" i="4"/>
  <c r="AG378" i="4"/>
  <c r="AF378" i="4"/>
  <c r="AE378" i="4"/>
  <c r="AD378" i="4"/>
  <c r="AC378" i="4"/>
  <c r="AI377" i="4"/>
  <c r="AH377" i="4"/>
  <c r="AG377" i="4"/>
  <c r="AF377" i="4"/>
  <c r="AE377" i="4"/>
  <c r="AD377" i="4"/>
  <c r="AC377" i="4"/>
  <c r="AI376" i="4"/>
  <c r="AH376" i="4"/>
  <c r="AG376" i="4"/>
  <c r="AF376" i="4"/>
  <c r="AE376" i="4"/>
  <c r="AD376" i="4"/>
  <c r="AC376" i="4"/>
  <c r="AI375" i="4"/>
  <c r="AH375" i="4"/>
  <c r="AG375" i="4"/>
  <c r="AF375" i="4"/>
  <c r="AE375" i="4"/>
  <c r="AD375" i="4"/>
  <c r="AC375" i="4"/>
  <c r="AI374" i="4"/>
  <c r="AH374" i="4"/>
  <c r="AG374" i="4"/>
  <c r="AF374" i="4"/>
  <c r="AE374" i="4"/>
  <c r="AD374" i="4"/>
  <c r="AC374" i="4"/>
  <c r="AI373" i="4"/>
  <c r="AH373" i="4"/>
  <c r="AG373" i="4"/>
  <c r="AF373" i="4"/>
  <c r="AE373" i="4"/>
  <c r="AD373" i="4"/>
  <c r="AC373" i="4"/>
  <c r="AI372" i="4"/>
  <c r="AH372" i="4"/>
  <c r="AG372" i="4"/>
  <c r="AF372" i="4"/>
  <c r="AE372" i="4"/>
  <c r="AD372" i="4"/>
  <c r="AC372" i="4"/>
  <c r="AI371" i="4"/>
  <c r="AH371" i="4"/>
  <c r="AG371" i="4"/>
  <c r="AF371" i="4"/>
  <c r="AE371" i="4"/>
  <c r="AD371" i="4"/>
  <c r="AC371" i="4"/>
  <c r="AI370" i="4"/>
  <c r="AH370" i="4"/>
  <c r="AG370" i="4"/>
  <c r="AF370" i="4"/>
  <c r="AE370" i="4"/>
  <c r="AD370" i="4"/>
  <c r="AC370" i="4"/>
  <c r="AI369" i="4"/>
  <c r="AH369" i="4"/>
  <c r="AG369" i="4"/>
  <c r="AF369" i="4"/>
  <c r="AE369" i="4"/>
  <c r="AD369" i="4"/>
  <c r="AC369" i="4"/>
  <c r="AI368" i="4"/>
  <c r="AH368" i="4"/>
  <c r="AG368" i="4"/>
  <c r="AF368" i="4"/>
  <c r="AE368" i="4"/>
  <c r="AD368" i="4"/>
  <c r="AC368" i="4"/>
  <c r="AI367" i="4"/>
  <c r="AH367" i="4"/>
  <c r="AG367" i="4"/>
  <c r="AF367" i="4"/>
  <c r="AE367" i="4"/>
  <c r="AD367" i="4"/>
  <c r="AC367" i="4"/>
  <c r="AH366" i="4"/>
  <c r="AG366" i="4"/>
  <c r="AF366" i="4"/>
  <c r="AE366" i="4"/>
  <c r="AD366" i="4"/>
  <c r="AC366" i="4"/>
  <c r="AI365" i="4"/>
  <c r="AH365" i="4"/>
  <c r="AG365" i="4"/>
  <c r="AF365" i="4"/>
  <c r="AE365" i="4"/>
  <c r="AD365" i="4"/>
  <c r="AC365" i="4"/>
  <c r="AH364" i="4"/>
  <c r="AG364" i="4"/>
  <c r="AF364" i="4"/>
  <c r="AE364" i="4"/>
  <c r="AD364" i="4"/>
  <c r="AC364" i="4"/>
  <c r="AI360" i="4"/>
  <c r="AH360" i="4"/>
  <c r="AG360" i="4"/>
  <c r="AF360" i="4"/>
  <c r="AE360" i="4"/>
  <c r="AD360" i="4"/>
  <c r="AC360" i="4"/>
  <c r="AI359" i="4"/>
  <c r="AH359" i="4"/>
  <c r="AG359" i="4"/>
  <c r="AF359" i="4"/>
  <c r="AE359" i="4"/>
  <c r="AD359" i="4"/>
  <c r="AC359" i="4"/>
  <c r="AI358" i="4"/>
  <c r="AH358" i="4"/>
  <c r="AG358" i="4"/>
  <c r="AF358" i="4"/>
  <c r="AE358" i="4"/>
  <c r="AD358" i="4"/>
  <c r="AC358" i="4"/>
  <c r="AI357" i="4"/>
  <c r="AH357" i="4"/>
  <c r="AG357" i="4"/>
  <c r="AF357" i="4"/>
  <c r="AE357" i="4"/>
  <c r="AD357" i="4"/>
  <c r="AC357" i="4"/>
  <c r="AI356" i="4"/>
  <c r="AH356" i="4"/>
  <c r="AG356" i="4"/>
  <c r="AF356" i="4"/>
  <c r="AE356" i="4"/>
  <c r="AD356" i="4"/>
  <c r="AC356" i="4"/>
  <c r="AI355" i="4"/>
  <c r="AH355" i="4"/>
  <c r="AG355" i="4"/>
  <c r="AF355" i="4"/>
  <c r="AE355" i="4"/>
  <c r="AD355" i="4"/>
  <c r="AC355" i="4"/>
  <c r="AI354" i="4"/>
  <c r="AH354" i="4"/>
  <c r="AG354" i="4"/>
  <c r="AF354" i="4"/>
  <c r="AE354" i="4"/>
  <c r="AD354" i="4"/>
  <c r="AC354" i="4"/>
  <c r="AI353" i="4"/>
  <c r="AH353" i="4"/>
  <c r="AG353" i="4"/>
  <c r="AF353" i="4"/>
  <c r="AD353" i="4"/>
  <c r="AC353" i="4"/>
  <c r="AI352" i="4"/>
  <c r="AH352" i="4"/>
  <c r="AG352" i="4"/>
  <c r="AF352" i="4"/>
  <c r="AE352" i="4"/>
  <c r="AD352" i="4"/>
  <c r="AC352" i="4"/>
  <c r="AI351" i="4"/>
  <c r="AH351" i="4"/>
  <c r="AG351" i="4"/>
  <c r="AF351" i="4"/>
  <c r="AE351" i="4"/>
  <c r="AD351" i="4"/>
  <c r="AC351" i="4"/>
  <c r="AI350" i="4"/>
  <c r="AH350" i="4"/>
  <c r="AG350" i="4"/>
  <c r="AF350" i="4"/>
  <c r="AE350" i="4"/>
  <c r="AD350" i="4"/>
  <c r="AC350" i="4"/>
  <c r="AI349" i="4"/>
  <c r="AH349" i="4"/>
  <c r="AG349" i="4"/>
  <c r="AF349" i="4"/>
  <c r="AE349" i="4"/>
  <c r="AD349" i="4"/>
  <c r="AC349" i="4"/>
  <c r="AI348" i="4"/>
  <c r="AH348" i="4"/>
  <c r="AG348" i="4"/>
  <c r="AF348" i="4"/>
  <c r="AE348" i="4"/>
  <c r="AD348" i="4"/>
  <c r="AC348" i="4"/>
  <c r="AH347" i="4"/>
  <c r="AG347" i="4"/>
  <c r="AF347" i="4"/>
  <c r="AE347" i="4"/>
  <c r="AD347" i="4"/>
  <c r="AC347" i="4"/>
  <c r="AI346" i="4"/>
  <c r="AH346" i="4"/>
  <c r="AG346" i="4"/>
  <c r="AF346" i="4"/>
  <c r="AE346" i="4"/>
  <c r="AD346" i="4"/>
  <c r="AC346" i="4"/>
  <c r="AH345" i="4"/>
  <c r="AG345" i="4"/>
  <c r="AF345" i="4"/>
  <c r="AE345" i="4"/>
  <c r="AD345" i="4"/>
  <c r="AC345" i="4"/>
  <c r="AI303" i="4"/>
  <c r="AH303" i="4"/>
  <c r="AG303" i="4"/>
  <c r="AF303" i="4"/>
  <c r="AE303" i="4"/>
  <c r="AD303" i="4"/>
  <c r="AC303" i="4"/>
  <c r="AI302" i="4"/>
  <c r="AH302" i="4"/>
  <c r="AG302" i="4"/>
  <c r="AF302" i="4"/>
  <c r="AE302" i="4"/>
  <c r="AD302" i="4"/>
  <c r="AC302" i="4"/>
  <c r="AI301" i="4"/>
  <c r="AH301" i="4"/>
  <c r="AG301" i="4"/>
  <c r="AF301" i="4"/>
  <c r="AE301" i="4"/>
  <c r="AC301" i="4"/>
  <c r="AI300" i="4"/>
  <c r="AH300" i="4"/>
  <c r="AG300" i="4"/>
  <c r="AF300" i="4"/>
  <c r="AE300" i="4"/>
  <c r="AD300" i="4"/>
  <c r="AC300" i="4"/>
  <c r="AI299" i="4"/>
  <c r="AH299" i="4"/>
  <c r="AG299" i="4"/>
  <c r="AF299" i="4"/>
  <c r="AE299" i="4"/>
  <c r="AD299" i="4"/>
  <c r="AC299" i="4"/>
  <c r="AI298" i="4"/>
  <c r="AH298" i="4"/>
  <c r="AG298" i="4"/>
  <c r="AF298" i="4"/>
  <c r="AE298" i="4"/>
  <c r="AD298" i="4"/>
  <c r="AC298" i="4"/>
  <c r="AI297" i="4"/>
  <c r="AH297" i="4"/>
  <c r="AG297" i="4"/>
  <c r="AF297" i="4"/>
  <c r="AE297" i="4"/>
  <c r="AC297" i="4"/>
  <c r="AI296" i="4"/>
  <c r="AH296" i="4"/>
  <c r="AG296" i="4"/>
  <c r="AF296" i="4"/>
  <c r="AE296" i="4"/>
  <c r="AD296" i="4"/>
  <c r="AC296" i="4"/>
  <c r="AI295" i="4"/>
  <c r="AH295" i="4"/>
  <c r="AG295" i="4"/>
  <c r="AF295" i="4"/>
  <c r="AE295" i="4"/>
  <c r="AD295" i="4"/>
  <c r="AC295" i="4"/>
  <c r="AI294" i="4"/>
  <c r="AH294" i="4"/>
  <c r="AG294" i="4"/>
  <c r="AF294" i="4"/>
  <c r="AE294" i="4"/>
  <c r="AD294" i="4"/>
  <c r="AC294" i="4"/>
  <c r="AI293" i="4"/>
  <c r="AH293" i="4"/>
  <c r="AG293" i="4"/>
  <c r="AF293" i="4"/>
  <c r="AE293" i="4"/>
  <c r="AD293" i="4"/>
  <c r="AC293" i="4"/>
  <c r="AI292" i="4"/>
  <c r="AH292" i="4"/>
  <c r="AG292" i="4"/>
  <c r="AF292" i="4"/>
  <c r="AE292" i="4"/>
  <c r="AD292" i="4"/>
  <c r="AC292" i="4"/>
  <c r="AI291" i="4"/>
  <c r="AH291" i="4"/>
  <c r="AG291" i="4"/>
  <c r="AF291" i="4"/>
  <c r="AE291" i="4"/>
  <c r="AD291" i="4"/>
  <c r="AC291" i="4"/>
  <c r="AH290" i="4"/>
  <c r="AG290" i="4"/>
  <c r="AF290" i="4"/>
  <c r="AE290" i="4"/>
  <c r="AC290" i="4"/>
  <c r="AI289" i="4"/>
  <c r="AH289" i="4"/>
  <c r="AG289" i="4"/>
  <c r="AF289" i="4"/>
  <c r="AE289" i="4"/>
  <c r="AD289" i="4"/>
  <c r="AC289" i="4"/>
  <c r="AH288" i="4"/>
  <c r="AG288" i="4"/>
  <c r="AF288" i="4"/>
  <c r="AE288" i="4"/>
  <c r="AC288" i="4"/>
  <c r="AI284" i="4"/>
  <c r="AH284" i="4"/>
  <c r="AG284" i="4"/>
  <c r="AF284" i="4"/>
  <c r="AE284" i="4"/>
  <c r="AC284" i="4"/>
  <c r="AI283" i="4"/>
  <c r="AH283" i="4"/>
  <c r="AG283" i="4"/>
  <c r="AF283" i="4"/>
  <c r="AE283" i="4"/>
  <c r="AC283" i="4"/>
  <c r="AI282" i="4"/>
  <c r="AH282" i="4"/>
  <c r="AG282" i="4"/>
  <c r="AF282" i="4"/>
  <c r="AE282" i="4"/>
  <c r="AC282" i="4"/>
  <c r="AI281" i="4"/>
  <c r="AH281" i="4"/>
  <c r="AG281" i="4"/>
  <c r="AF281" i="4"/>
  <c r="AE281" i="4"/>
  <c r="AC281" i="4"/>
  <c r="AI280" i="4"/>
  <c r="AH280" i="4"/>
  <c r="AG280" i="4"/>
  <c r="AF280" i="4"/>
  <c r="AE280" i="4"/>
  <c r="AC280" i="4"/>
  <c r="AI279" i="4"/>
  <c r="AH279" i="4"/>
  <c r="AG279" i="4"/>
  <c r="AF279" i="4"/>
  <c r="AE279" i="4"/>
  <c r="AC279" i="4"/>
  <c r="AI278" i="4"/>
  <c r="AH278" i="4"/>
  <c r="AG278" i="4"/>
  <c r="AF278" i="4"/>
  <c r="AE278" i="4"/>
  <c r="AC278" i="4"/>
  <c r="AI277" i="4"/>
  <c r="AH277" i="4"/>
  <c r="AG277" i="4"/>
  <c r="AF277" i="4"/>
  <c r="AE277" i="4"/>
  <c r="AC277" i="4"/>
  <c r="AI276" i="4"/>
  <c r="AH276" i="4"/>
  <c r="AG276" i="4"/>
  <c r="AF276" i="4"/>
  <c r="AE276" i="4"/>
  <c r="AC276" i="4"/>
  <c r="AI275" i="4"/>
  <c r="AH275" i="4"/>
  <c r="AG275" i="4"/>
  <c r="AF275" i="4"/>
  <c r="AE275" i="4"/>
  <c r="AC275" i="4"/>
  <c r="AI274" i="4"/>
  <c r="AH274" i="4"/>
  <c r="AG274" i="4"/>
  <c r="AF274" i="4"/>
  <c r="AE274" i="4"/>
  <c r="AC274" i="4"/>
  <c r="AI273" i="4"/>
  <c r="AH273" i="4"/>
  <c r="AG273" i="4"/>
  <c r="AF273" i="4"/>
  <c r="AE273" i="4"/>
  <c r="AC273" i="4"/>
  <c r="AI272" i="4"/>
  <c r="AH272" i="4"/>
  <c r="AG272" i="4"/>
  <c r="AF272" i="4"/>
  <c r="AE272" i="4"/>
  <c r="AC272" i="4"/>
  <c r="AH271" i="4"/>
  <c r="AG271" i="4"/>
  <c r="AF271" i="4"/>
  <c r="AE271" i="4"/>
  <c r="AC271" i="4"/>
  <c r="AI270" i="4"/>
  <c r="AH270" i="4"/>
  <c r="AG270" i="4"/>
  <c r="AF270" i="4"/>
  <c r="AE270" i="4"/>
  <c r="AC270" i="4"/>
  <c r="AH269" i="4"/>
  <c r="AG269" i="4"/>
  <c r="AF269" i="4"/>
  <c r="AE269" i="4"/>
  <c r="AC269" i="4"/>
  <c r="AI265" i="4"/>
  <c r="AH265" i="4"/>
  <c r="AG265" i="4"/>
  <c r="AF265" i="4"/>
  <c r="AE265" i="4"/>
  <c r="AC265" i="4"/>
  <c r="AI264" i="4"/>
  <c r="AH264" i="4"/>
  <c r="AG264" i="4"/>
  <c r="AF264" i="4"/>
  <c r="AE264" i="4"/>
  <c r="AC264" i="4"/>
  <c r="AI263" i="4"/>
  <c r="AH263" i="4"/>
  <c r="AG263" i="4"/>
  <c r="AF263" i="4"/>
  <c r="AE263" i="4"/>
  <c r="AC263" i="4"/>
  <c r="AI262" i="4"/>
  <c r="AH262" i="4"/>
  <c r="AG262" i="4"/>
  <c r="AF262" i="4"/>
  <c r="AE262" i="4"/>
  <c r="AC262" i="4"/>
  <c r="AI261" i="4"/>
  <c r="AH261" i="4"/>
  <c r="AG261" i="4"/>
  <c r="AF261" i="4"/>
  <c r="AE261" i="4"/>
  <c r="AC261" i="4"/>
  <c r="AI260" i="4"/>
  <c r="AH260" i="4"/>
  <c r="AG260" i="4"/>
  <c r="AF260" i="4"/>
  <c r="AE260" i="4"/>
  <c r="AC260" i="4"/>
  <c r="AI259" i="4"/>
  <c r="AH259" i="4"/>
  <c r="AG259" i="4"/>
  <c r="AF259" i="4"/>
  <c r="AE259" i="4"/>
  <c r="AC259" i="4"/>
  <c r="AI258" i="4"/>
  <c r="AH258" i="4"/>
  <c r="AG258" i="4"/>
  <c r="AF258" i="4"/>
  <c r="AE258" i="4"/>
  <c r="AC258" i="4"/>
  <c r="AI257" i="4"/>
  <c r="AH257" i="4"/>
  <c r="AG257" i="4"/>
  <c r="AF257" i="4"/>
  <c r="AE257" i="4"/>
  <c r="AC257" i="4"/>
  <c r="AI256" i="4"/>
  <c r="AH256" i="4"/>
  <c r="AG256" i="4"/>
  <c r="AF256" i="4"/>
  <c r="AE256" i="4"/>
  <c r="AC256" i="4"/>
  <c r="AI255" i="4"/>
  <c r="AH255" i="4"/>
  <c r="AG255" i="4"/>
  <c r="AF255" i="4"/>
  <c r="AE255" i="4"/>
  <c r="AC255" i="4"/>
  <c r="AI254" i="4"/>
  <c r="AH254" i="4"/>
  <c r="AG254" i="4"/>
  <c r="AF254" i="4"/>
  <c r="AE254" i="4"/>
  <c r="AC254" i="4"/>
  <c r="AI253" i="4"/>
  <c r="AH253" i="4"/>
  <c r="AG253" i="4"/>
  <c r="AF253" i="4"/>
  <c r="AE253" i="4"/>
  <c r="AC253" i="4"/>
  <c r="AH252" i="4"/>
  <c r="AG252" i="4"/>
  <c r="AF252" i="4"/>
  <c r="AE252" i="4"/>
  <c r="AC252" i="4"/>
  <c r="AI251" i="4"/>
  <c r="AH251" i="4"/>
  <c r="AG251" i="4"/>
  <c r="AF251" i="4"/>
  <c r="AE251" i="4"/>
  <c r="AC251" i="4"/>
  <c r="AH250" i="4"/>
  <c r="AG250" i="4"/>
  <c r="AF250" i="4"/>
  <c r="AE250" i="4"/>
  <c r="AC250" i="4"/>
  <c r="AI208" i="4"/>
  <c r="AH208" i="4"/>
  <c r="AG208" i="4"/>
  <c r="AF208" i="4"/>
  <c r="AE208" i="4"/>
  <c r="AD208" i="4"/>
  <c r="AC208" i="4"/>
  <c r="AI207" i="4"/>
  <c r="AH207" i="4"/>
  <c r="AG207" i="4"/>
  <c r="AF207" i="4"/>
  <c r="AE207" i="4"/>
  <c r="AD207" i="4"/>
  <c r="AC207" i="4"/>
  <c r="AI206" i="4"/>
  <c r="AH206" i="4"/>
  <c r="AG206" i="4"/>
  <c r="AF206" i="4"/>
  <c r="AE206" i="4"/>
  <c r="AD206" i="4"/>
  <c r="AC206" i="4"/>
  <c r="AI205" i="4"/>
  <c r="AH205" i="4"/>
  <c r="AG205" i="4"/>
  <c r="AF205" i="4"/>
  <c r="AE205" i="4"/>
  <c r="AD205" i="4"/>
  <c r="AC205" i="4"/>
  <c r="AI204" i="4"/>
  <c r="AH204" i="4"/>
  <c r="AG204" i="4"/>
  <c r="AF204" i="4"/>
  <c r="AE204" i="4"/>
  <c r="AD204" i="4"/>
  <c r="AC204" i="4"/>
  <c r="AI203" i="4"/>
  <c r="AH203" i="4"/>
  <c r="AG203" i="4"/>
  <c r="AF203" i="4"/>
  <c r="AE203" i="4"/>
  <c r="AD203" i="4"/>
  <c r="AC203" i="4"/>
  <c r="AI202" i="4"/>
  <c r="AH202" i="4"/>
  <c r="AG202" i="4"/>
  <c r="AF202" i="4"/>
  <c r="AE202" i="4"/>
  <c r="AD202" i="4"/>
  <c r="AC202" i="4"/>
  <c r="AI201" i="4"/>
  <c r="AH201" i="4"/>
  <c r="AG201" i="4"/>
  <c r="AF201" i="4"/>
  <c r="AE201" i="4"/>
  <c r="AD201" i="4"/>
  <c r="AC201" i="4"/>
  <c r="AI200" i="4"/>
  <c r="AH200" i="4"/>
  <c r="AG200" i="4"/>
  <c r="AF200" i="4"/>
  <c r="AE200" i="4"/>
  <c r="AD200" i="4"/>
  <c r="AC200" i="4"/>
  <c r="AI199" i="4"/>
  <c r="AH199" i="4"/>
  <c r="AG199" i="4"/>
  <c r="AF199" i="4"/>
  <c r="AE199" i="4"/>
  <c r="AD199" i="4"/>
  <c r="AC199" i="4"/>
  <c r="AI198" i="4"/>
  <c r="AH198" i="4"/>
  <c r="AG198" i="4"/>
  <c r="AF198" i="4"/>
  <c r="AE198" i="4"/>
  <c r="AD198" i="4"/>
  <c r="AC198" i="4"/>
  <c r="AI197" i="4"/>
  <c r="AH197" i="4"/>
  <c r="AG197" i="4"/>
  <c r="AF197" i="4"/>
  <c r="AE197" i="4"/>
  <c r="AD197" i="4"/>
  <c r="AC197" i="4"/>
  <c r="AI196" i="4"/>
  <c r="AH196" i="4"/>
  <c r="AG196" i="4"/>
  <c r="AF196" i="4"/>
  <c r="AE196" i="4"/>
  <c r="AD196" i="4"/>
  <c r="AC196" i="4"/>
  <c r="AH195" i="4"/>
  <c r="AG195" i="4"/>
  <c r="AF195" i="4"/>
  <c r="AE195" i="4"/>
  <c r="AD195" i="4"/>
  <c r="AC195" i="4"/>
  <c r="AI194" i="4"/>
  <c r="AH194" i="4"/>
  <c r="AG194" i="4"/>
  <c r="AF194" i="4"/>
  <c r="AE194" i="4"/>
  <c r="AD194" i="4"/>
  <c r="AC194" i="4"/>
  <c r="AH193" i="4"/>
  <c r="AG193" i="4"/>
  <c r="AF193" i="4"/>
  <c r="AE193" i="4"/>
  <c r="AD193" i="4"/>
  <c r="AC193" i="4"/>
  <c r="AI189" i="4"/>
  <c r="AH189" i="4"/>
  <c r="AG189" i="4"/>
  <c r="AF189" i="4"/>
  <c r="AE189" i="4"/>
  <c r="AD189" i="4"/>
  <c r="AC189" i="4"/>
  <c r="AI188" i="4"/>
  <c r="AH188" i="4"/>
  <c r="AG188" i="4"/>
  <c r="AF188" i="4"/>
  <c r="AE188" i="4"/>
  <c r="AD188" i="4"/>
  <c r="AC188" i="4"/>
  <c r="AI187" i="4"/>
  <c r="AH187" i="4"/>
  <c r="AG187" i="4"/>
  <c r="AF187" i="4"/>
  <c r="AE187" i="4"/>
  <c r="AD187" i="4"/>
  <c r="AC187" i="4"/>
  <c r="AI186" i="4"/>
  <c r="AH186" i="4"/>
  <c r="AG186" i="4"/>
  <c r="AF186" i="4"/>
  <c r="AE186" i="4"/>
  <c r="AD186" i="4"/>
  <c r="AC186" i="4"/>
  <c r="AI185" i="4"/>
  <c r="AH185" i="4"/>
  <c r="AG185" i="4"/>
  <c r="AF185" i="4"/>
  <c r="AE185" i="4"/>
  <c r="AD185" i="4"/>
  <c r="AC185" i="4"/>
  <c r="AI184" i="4"/>
  <c r="AH184" i="4"/>
  <c r="AG184" i="4"/>
  <c r="AF184" i="4"/>
  <c r="AE184" i="4"/>
  <c r="AD184" i="4"/>
  <c r="AC184" i="4"/>
  <c r="AI183" i="4"/>
  <c r="AH183" i="4"/>
  <c r="AG183" i="4"/>
  <c r="AF183" i="4"/>
  <c r="AE183" i="4"/>
  <c r="AD183" i="4"/>
  <c r="AC183" i="4"/>
  <c r="AI182" i="4"/>
  <c r="AH182" i="4"/>
  <c r="AG182" i="4"/>
  <c r="AF182" i="4"/>
  <c r="AE182" i="4"/>
  <c r="AD182" i="4"/>
  <c r="AC182" i="4"/>
  <c r="AI181" i="4"/>
  <c r="AH181" i="4"/>
  <c r="AG181" i="4"/>
  <c r="AF181" i="4"/>
  <c r="AE181" i="4"/>
  <c r="AD181" i="4"/>
  <c r="AC181" i="4"/>
  <c r="AI180" i="4"/>
  <c r="AH180" i="4"/>
  <c r="AG180" i="4"/>
  <c r="AF180" i="4"/>
  <c r="AE180" i="4"/>
  <c r="AC180" i="4"/>
  <c r="AI179" i="4"/>
  <c r="AH179" i="4"/>
  <c r="AG179" i="4"/>
  <c r="AF179" i="4"/>
  <c r="AE179" i="4"/>
  <c r="AD179" i="4"/>
  <c r="AC179" i="4"/>
  <c r="AI178" i="4"/>
  <c r="AH178" i="4"/>
  <c r="AF178" i="4"/>
  <c r="AE178" i="4"/>
  <c r="AD178" i="4"/>
  <c r="AI177" i="4"/>
  <c r="AH177" i="4"/>
  <c r="AF177" i="4"/>
  <c r="AE177" i="4"/>
  <c r="AH176" i="4"/>
  <c r="AF176" i="4"/>
  <c r="AE176" i="4"/>
  <c r="AD176" i="4"/>
  <c r="AI175" i="4"/>
  <c r="AH175" i="4"/>
  <c r="AF175" i="4"/>
  <c r="AE175" i="4"/>
  <c r="AD175" i="4"/>
  <c r="AC175" i="4"/>
  <c r="AH174" i="4"/>
  <c r="AF174" i="4"/>
  <c r="AE174" i="4"/>
  <c r="AD174" i="4"/>
  <c r="AI170" i="4"/>
  <c r="AH170" i="4"/>
  <c r="AG170" i="4"/>
  <c r="AF170" i="4"/>
  <c r="AE170" i="4"/>
  <c r="AD170" i="4"/>
  <c r="AC170" i="4"/>
  <c r="AI169" i="4"/>
  <c r="AH169" i="4"/>
  <c r="AG169" i="4"/>
  <c r="AF169" i="4"/>
  <c r="AE169" i="4"/>
  <c r="AD169" i="4"/>
  <c r="AC169" i="4"/>
  <c r="AI168" i="4"/>
  <c r="AH168" i="4"/>
  <c r="AG168" i="4"/>
  <c r="AF168" i="4"/>
  <c r="AE168" i="4"/>
  <c r="AD168" i="4"/>
  <c r="AC168" i="4"/>
  <c r="AI167" i="4"/>
  <c r="AH167" i="4"/>
  <c r="AG167" i="4"/>
  <c r="AF167" i="4"/>
  <c r="AE167" i="4"/>
  <c r="AD167" i="4"/>
  <c r="AC167" i="4"/>
  <c r="AI166" i="4"/>
  <c r="AH166" i="4"/>
  <c r="AG166" i="4"/>
  <c r="AF166" i="4"/>
  <c r="AE166" i="4"/>
  <c r="AD166" i="4"/>
  <c r="AC166" i="4"/>
  <c r="AI165" i="4"/>
  <c r="AH165" i="4"/>
  <c r="AG165" i="4"/>
  <c r="AF165" i="4"/>
  <c r="AE165" i="4"/>
  <c r="AD165" i="4"/>
  <c r="AC165" i="4"/>
  <c r="AI164" i="4"/>
  <c r="AH164" i="4"/>
  <c r="AG164" i="4"/>
  <c r="AF164" i="4"/>
  <c r="AE164" i="4"/>
  <c r="AD164" i="4"/>
  <c r="AC164" i="4"/>
  <c r="AI163" i="4"/>
  <c r="AH163" i="4"/>
  <c r="AG163" i="4"/>
  <c r="AF163" i="4"/>
  <c r="AE163" i="4"/>
  <c r="AD163" i="4"/>
  <c r="AC163" i="4"/>
  <c r="AI162" i="4"/>
  <c r="AH162" i="4"/>
  <c r="AG162" i="4"/>
  <c r="AF162" i="4"/>
  <c r="AE162" i="4"/>
  <c r="AD162" i="4"/>
  <c r="AC162" i="4"/>
  <c r="AI161" i="4"/>
  <c r="AH161" i="4"/>
  <c r="AG161" i="4"/>
  <c r="AF161" i="4"/>
  <c r="AE161" i="4"/>
  <c r="AD161" i="4"/>
  <c r="AC161" i="4"/>
  <c r="AI160" i="4"/>
  <c r="AH160" i="4"/>
  <c r="AG160" i="4"/>
  <c r="AF160" i="4"/>
  <c r="AE160" i="4"/>
  <c r="AD160" i="4"/>
  <c r="AC160" i="4"/>
  <c r="AI159" i="4"/>
  <c r="AH159" i="4"/>
  <c r="AG159" i="4"/>
  <c r="AF159" i="4"/>
  <c r="AE159" i="4"/>
  <c r="AD159" i="4"/>
  <c r="AC159" i="4"/>
  <c r="AI158" i="4"/>
  <c r="AH158" i="4"/>
  <c r="AG158" i="4"/>
  <c r="AF158" i="4"/>
  <c r="AE158" i="4"/>
  <c r="AD158" i="4"/>
  <c r="AC158" i="4"/>
  <c r="AH157" i="4"/>
  <c r="AG157" i="4"/>
  <c r="AF157" i="4"/>
  <c r="AE157" i="4"/>
  <c r="AD157" i="4"/>
  <c r="AC157" i="4"/>
  <c r="AI156" i="4"/>
  <c r="AH156" i="4"/>
  <c r="AG156" i="4"/>
  <c r="AF156" i="4"/>
  <c r="AE156" i="4"/>
  <c r="AD156" i="4"/>
  <c r="AC156" i="4"/>
  <c r="AH155" i="4"/>
  <c r="AG155" i="4"/>
  <c r="AF155" i="4"/>
  <c r="AE155" i="4"/>
  <c r="AD155" i="4"/>
  <c r="AC155" i="4"/>
  <c r="AI151" i="4"/>
  <c r="AH151" i="4"/>
  <c r="AG151" i="4"/>
  <c r="AF151" i="4"/>
  <c r="AE151" i="4"/>
  <c r="AD151" i="4"/>
  <c r="AC151" i="4"/>
  <c r="AI150" i="4"/>
  <c r="AH150" i="4"/>
  <c r="AG150" i="4"/>
  <c r="AF150" i="4"/>
  <c r="AE150" i="4"/>
  <c r="AD150" i="4"/>
  <c r="AC150" i="4"/>
  <c r="AI149" i="4"/>
  <c r="AH149" i="4"/>
  <c r="AG149" i="4"/>
  <c r="AF149" i="4"/>
  <c r="AE149" i="4"/>
  <c r="AD149" i="4"/>
  <c r="AC149" i="4"/>
  <c r="AI148" i="4"/>
  <c r="AH148" i="4"/>
  <c r="AG148" i="4"/>
  <c r="AF148" i="4"/>
  <c r="AE148" i="4"/>
  <c r="AD148" i="4"/>
  <c r="AC148" i="4"/>
  <c r="AI147" i="4"/>
  <c r="AH147" i="4"/>
  <c r="AG147" i="4"/>
  <c r="AF147" i="4"/>
  <c r="AE147" i="4"/>
  <c r="AD147" i="4"/>
  <c r="AC147" i="4"/>
  <c r="AI146" i="4"/>
  <c r="AH146" i="4"/>
  <c r="AG146" i="4"/>
  <c r="AF146" i="4"/>
  <c r="AE146" i="4"/>
  <c r="AD146" i="4"/>
  <c r="AC146" i="4"/>
  <c r="AI145" i="4"/>
  <c r="AH145" i="4"/>
  <c r="AG145" i="4"/>
  <c r="AF145" i="4"/>
  <c r="AE145" i="4"/>
  <c r="AD145" i="4"/>
  <c r="AC145" i="4"/>
  <c r="AI144" i="4"/>
  <c r="AH144" i="4"/>
  <c r="AG144" i="4"/>
  <c r="AF144" i="4"/>
  <c r="AE144" i="4"/>
  <c r="AD144" i="4"/>
  <c r="AC144" i="4"/>
  <c r="AI143" i="4"/>
  <c r="AH143" i="4"/>
  <c r="AG143" i="4"/>
  <c r="AF143" i="4"/>
  <c r="AE143" i="4"/>
  <c r="AD143" i="4"/>
  <c r="AC143" i="4"/>
  <c r="AI142" i="4"/>
  <c r="AH142" i="4"/>
  <c r="AG142" i="4"/>
  <c r="AF142" i="4"/>
  <c r="AE142" i="4"/>
  <c r="AD142" i="4"/>
  <c r="AC142" i="4"/>
  <c r="AI141" i="4"/>
  <c r="AH141" i="4"/>
  <c r="AG141" i="4"/>
  <c r="AF141" i="4"/>
  <c r="AE141" i="4"/>
  <c r="AD141" i="4"/>
  <c r="AC141" i="4"/>
  <c r="AI140" i="4"/>
  <c r="AH140" i="4"/>
  <c r="AG140" i="4"/>
  <c r="AF140" i="4"/>
  <c r="AE140" i="4"/>
  <c r="AD140" i="4"/>
  <c r="AC140" i="4"/>
  <c r="AI139" i="4"/>
  <c r="AH139" i="4"/>
  <c r="AG139" i="4"/>
  <c r="AF139" i="4"/>
  <c r="AE139" i="4"/>
  <c r="AD139" i="4"/>
  <c r="AC139" i="4"/>
  <c r="AH138" i="4"/>
  <c r="AG138" i="4"/>
  <c r="AF138" i="4"/>
  <c r="AE138" i="4"/>
  <c r="AD138" i="4"/>
  <c r="AC138" i="4"/>
  <c r="AI137" i="4"/>
  <c r="AH137" i="4"/>
  <c r="AG137" i="4"/>
  <c r="AF137" i="4"/>
  <c r="AE137" i="4"/>
  <c r="AD137" i="4"/>
  <c r="AC137" i="4"/>
  <c r="AH136" i="4"/>
  <c r="AG136" i="4"/>
  <c r="AF136" i="4"/>
  <c r="AE136" i="4"/>
  <c r="AD136" i="4"/>
  <c r="AC136" i="4"/>
  <c r="AI132" i="4"/>
  <c r="AH132" i="4"/>
  <c r="AG132" i="4"/>
  <c r="AF132" i="4"/>
  <c r="AE132" i="4"/>
  <c r="AD132" i="4"/>
  <c r="AC132" i="4"/>
  <c r="AI131" i="4"/>
  <c r="AH131" i="4"/>
  <c r="AG131" i="4"/>
  <c r="AF131" i="4"/>
  <c r="AE131" i="4"/>
  <c r="AD131" i="4"/>
  <c r="AC131" i="4"/>
  <c r="AI130" i="4"/>
  <c r="AH130" i="4"/>
  <c r="AG130" i="4"/>
  <c r="AF130" i="4"/>
  <c r="AE130" i="4"/>
  <c r="AD130" i="4"/>
  <c r="AC130" i="4"/>
  <c r="AI129" i="4"/>
  <c r="AH129" i="4"/>
  <c r="AG129" i="4"/>
  <c r="AF129" i="4"/>
  <c r="AE129" i="4"/>
  <c r="AD129" i="4"/>
  <c r="AC129" i="4"/>
  <c r="AI128" i="4"/>
  <c r="AH128" i="4"/>
  <c r="AG128" i="4"/>
  <c r="AF128" i="4"/>
  <c r="AE128" i="4"/>
  <c r="AD128" i="4"/>
  <c r="AC128" i="4"/>
  <c r="AI127" i="4"/>
  <c r="AH127" i="4"/>
  <c r="AG127" i="4"/>
  <c r="AF127" i="4"/>
  <c r="AE127" i="4"/>
  <c r="AD127" i="4"/>
  <c r="AC127" i="4"/>
  <c r="AI126" i="4"/>
  <c r="AH126" i="4"/>
  <c r="AG126" i="4"/>
  <c r="AF126" i="4"/>
  <c r="AE126" i="4"/>
  <c r="AD126" i="4"/>
  <c r="AC126" i="4"/>
  <c r="AI125" i="4"/>
  <c r="AH125" i="4"/>
  <c r="AG125" i="4"/>
  <c r="AF125" i="4"/>
  <c r="AE125" i="4"/>
  <c r="AD125" i="4"/>
  <c r="AC125" i="4"/>
  <c r="AI124" i="4"/>
  <c r="AH124" i="4"/>
  <c r="AG124" i="4"/>
  <c r="AF124" i="4"/>
  <c r="AE124" i="4"/>
  <c r="AD124" i="4"/>
  <c r="AC124" i="4"/>
  <c r="AI123" i="4"/>
  <c r="AH123" i="4"/>
  <c r="AG123" i="4"/>
  <c r="AF123" i="4"/>
  <c r="AE123" i="4"/>
  <c r="AD123" i="4"/>
  <c r="AC123" i="4"/>
  <c r="AI122" i="4"/>
  <c r="AH122" i="4"/>
  <c r="AG122" i="4"/>
  <c r="AF122" i="4"/>
  <c r="AE122" i="4"/>
  <c r="AD122" i="4"/>
  <c r="AC122" i="4"/>
  <c r="AI121" i="4"/>
  <c r="AH121" i="4"/>
  <c r="AG121" i="4"/>
  <c r="AE121" i="4"/>
  <c r="AD121" i="4"/>
  <c r="AC121" i="4"/>
  <c r="AI120" i="4"/>
  <c r="AH120" i="4"/>
  <c r="AG120" i="4"/>
  <c r="AE120" i="4"/>
  <c r="AD120" i="4"/>
  <c r="AC120" i="4"/>
  <c r="AH119" i="4"/>
  <c r="AG119" i="4"/>
  <c r="AE119" i="4"/>
  <c r="AD119" i="4"/>
  <c r="AC119" i="4"/>
  <c r="AI118" i="4"/>
  <c r="AH118" i="4"/>
  <c r="AG118" i="4"/>
  <c r="AF118" i="4"/>
  <c r="AE118" i="4"/>
  <c r="AD118" i="4"/>
  <c r="AC118" i="4"/>
  <c r="AH117" i="4"/>
  <c r="AG117" i="4"/>
  <c r="AE117" i="4"/>
  <c r="AD117" i="4"/>
  <c r="AC117" i="4"/>
  <c r="AI113" i="4"/>
  <c r="AH113" i="4"/>
  <c r="AG113" i="4"/>
  <c r="AF113" i="4"/>
  <c r="AE113" i="4"/>
  <c r="AD113" i="4"/>
  <c r="AC113" i="4"/>
  <c r="AI112" i="4"/>
  <c r="AH112" i="4"/>
  <c r="AG112" i="4"/>
  <c r="AF112" i="4"/>
  <c r="AE112" i="4"/>
  <c r="AD112" i="4"/>
  <c r="AC112" i="4"/>
  <c r="AI111" i="4"/>
  <c r="AH111" i="4"/>
  <c r="AG111" i="4"/>
  <c r="AF111" i="4"/>
  <c r="AE111" i="4"/>
  <c r="AD111" i="4"/>
  <c r="AC111" i="4"/>
  <c r="AI110" i="4"/>
  <c r="AH110" i="4"/>
  <c r="AG110" i="4"/>
  <c r="AF110" i="4"/>
  <c r="AE110" i="4"/>
  <c r="AD110" i="4"/>
  <c r="AC110" i="4"/>
  <c r="AI109" i="4"/>
  <c r="AH109" i="4"/>
  <c r="AG109" i="4"/>
  <c r="AF109" i="4"/>
  <c r="AE109" i="4"/>
  <c r="AD109" i="4"/>
  <c r="AC109" i="4"/>
  <c r="AI108" i="4"/>
  <c r="AH108" i="4"/>
  <c r="AG108" i="4"/>
  <c r="AF108" i="4"/>
  <c r="AE108" i="4"/>
  <c r="AD108" i="4"/>
  <c r="AC108" i="4"/>
  <c r="AI107" i="4"/>
  <c r="AH107" i="4"/>
  <c r="AG107" i="4"/>
  <c r="AF107" i="4"/>
  <c r="AE107" i="4"/>
  <c r="AD107" i="4"/>
  <c r="AC107" i="4"/>
  <c r="AI106" i="4"/>
  <c r="AH106" i="4"/>
  <c r="AG106" i="4"/>
  <c r="AF106" i="4"/>
  <c r="AE106" i="4"/>
  <c r="AD106" i="4"/>
  <c r="AC106" i="4"/>
  <c r="AI105" i="4"/>
  <c r="AH105" i="4"/>
  <c r="AG105" i="4"/>
  <c r="AF105" i="4"/>
  <c r="AE105" i="4"/>
  <c r="AD105" i="4"/>
  <c r="AC105" i="4"/>
  <c r="AI104" i="4"/>
  <c r="AH104" i="4"/>
  <c r="AG104" i="4"/>
  <c r="AF104" i="4"/>
  <c r="AE104" i="4"/>
  <c r="AD104" i="4"/>
  <c r="AC104" i="4"/>
  <c r="AI103" i="4"/>
  <c r="AH103" i="4"/>
  <c r="AG103" i="4"/>
  <c r="AF103" i="4"/>
  <c r="AE103" i="4"/>
  <c r="AD103" i="4"/>
  <c r="AC103" i="4"/>
  <c r="AI102" i="4"/>
  <c r="AH102" i="4"/>
  <c r="AG102" i="4"/>
  <c r="AF102" i="4"/>
  <c r="AE102" i="4"/>
  <c r="AD102" i="4"/>
  <c r="AC102" i="4"/>
  <c r="AI101" i="4"/>
  <c r="AH101" i="4"/>
  <c r="AG101" i="4"/>
  <c r="AF101" i="4"/>
  <c r="AE101" i="4"/>
  <c r="AD101" i="4"/>
  <c r="AC101" i="4"/>
  <c r="AH100" i="4"/>
  <c r="AG100" i="4"/>
  <c r="AF100" i="4"/>
  <c r="AD100" i="4"/>
  <c r="AC100" i="4"/>
  <c r="AI99" i="4"/>
  <c r="AH99" i="4"/>
  <c r="AG99" i="4"/>
  <c r="AF99" i="4"/>
  <c r="AE99" i="4"/>
  <c r="AD99" i="4"/>
  <c r="AC99" i="4"/>
  <c r="AH98" i="4"/>
  <c r="AG98" i="4"/>
  <c r="AF98" i="4"/>
  <c r="AE98" i="4"/>
  <c r="AD98" i="4"/>
  <c r="AC98" i="4"/>
  <c r="AI94" i="4"/>
  <c r="AH94" i="4"/>
  <c r="AG94" i="4"/>
  <c r="AF94" i="4"/>
  <c r="AE94" i="4"/>
  <c r="AD94" i="4"/>
  <c r="AC94" i="4"/>
  <c r="AI93" i="4"/>
  <c r="AH93" i="4"/>
  <c r="AG93" i="4"/>
  <c r="AF93" i="4"/>
  <c r="AE93" i="4"/>
  <c r="AD93" i="4"/>
  <c r="AC93" i="4"/>
  <c r="AI92" i="4"/>
  <c r="AH92" i="4"/>
  <c r="AG92" i="4"/>
  <c r="AF92" i="4"/>
  <c r="AE92" i="4"/>
  <c r="AC92" i="4"/>
  <c r="AI91" i="4"/>
  <c r="AH91" i="4"/>
  <c r="AG91" i="4"/>
  <c r="AF91" i="4"/>
  <c r="AE91" i="4"/>
  <c r="AD91" i="4"/>
  <c r="AC91" i="4"/>
  <c r="AI90" i="4"/>
  <c r="AH90" i="4"/>
  <c r="AG90" i="4"/>
  <c r="AF90" i="4"/>
  <c r="AE90" i="4"/>
  <c r="AD90" i="4"/>
  <c r="AC90" i="4"/>
  <c r="AI89" i="4"/>
  <c r="AH89" i="4"/>
  <c r="AG89" i="4"/>
  <c r="AF89" i="4"/>
  <c r="AE89" i="4"/>
  <c r="AD89" i="4"/>
  <c r="AC89" i="4"/>
  <c r="AI88" i="4"/>
  <c r="AH88" i="4"/>
  <c r="AG88" i="4"/>
  <c r="AF88" i="4"/>
  <c r="AE88" i="4"/>
  <c r="AC88" i="4"/>
  <c r="AI87" i="4"/>
  <c r="AH87" i="4"/>
  <c r="AG87" i="4"/>
  <c r="AF87" i="4"/>
  <c r="AE87" i="4"/>
  <c r="AC87" i="4"/>
  <c r="AI86" i="4"/>
  <c r="AH86" i="4"/>
  <c r="AG86" i="4"/>
  <c r="AF86" i="4"/>
  <c r="AE86" i="4"/>
  <c r="AC86" i="4"/>
  <c r="AI85" i="4"/>
  <c r="AH85" i="4"/>
  <c r="AG85" i="4"/>
  <c r="AF85" i="4"/>
  <c r="AE85" i="4"/>
  <c r="AC85" i="4"/>
  <c r="AI84" i="4"/>
  <c r="AH84" i="4"/>
  <c r="AG84" i="4"/>
  <c r="AF84" i="4"/>
  <c r="AE84" i="4"/>
  <c r="AD84" i="4"/>
  <c r="AC84" i="4"/>
  <c r="AI83" i="4"/>
  <c r="AH83" i="4"/>
  <c r="AG83" i="4"/>
  <c r="AF83" i="4"/>
  <c r="AE83" i="4"/>
  <c r="AC83" i="4"/>
  <c r="AI82" i="4"/>
  <c r="AH82" i="4"/>
  <c r="AG82" i="4"/>
  <c r="AF82" i="4"/>
  <c r="AE82" i="4"/>
  <c r="AC82" i="4"/>
  <c r="AH81" i="4"/>
  <c r="AG81" i="4"/>
  <c r="AF81" i="4"/>
  <c r="AE81" i="4"/>
  <c r="AD81" i="4"/>
  <c r="AC81" i="4"/>
  <c r="AI80" i="4"/>
  <c r="AH80" i="4"/>
  <c r="AG80" i="4"/>
  <c r="AF80" i="4"/>
  <c r="AE80" i="4"/>
  <c r="AD80" i="4"/>
  <c r="AC80" i="4"/>
  <c r="AH79" i="4"/>
  <c r="AG79" i="4"/>
  <c r="AF79" i="4"/>
  <c r="AE79" i="4"/>
  <c r="AD79" i="4"/>
  <c r="AC79" i="4"/>
  <c r="AI75" i="4"/>
  <c r="AH75" i="4"/>
  <c r="AG75" i="4"/>
  <c r="AF75" i="4"/>
  <c r="AE75" i="4"/>
  <c r="AD75" i="4"/>
  <c r="AC75" i="4"/>
  <c r="AI74" i="4"/>
  <c r="AH74" i="4"/>
  <c r="AG74" i="4"/>
  <c r="AF74" i="4"/>
  <c r="AE74" i="4"/>
  <c r="AD74" i="4"/>
  <c r="AC74" i="4"/>
  <c r="AI73" i="4"/>
  <c r="AH73" i="4"/>
  <c r="AG73" i="4"/>
  <c r="AF73" i="4"/>
  <c r="AE73" i="4"/>
  <c r="AD73" i="4"/>
  <c r="AC73" i="4"/>
  <c r="AI72" i="4"/>
  <c r="AH72" i="4"/>
  <c r="AG72" i="4"/>
  <c r="AF72" i="4"/>
  <c r="AE72" i="4"/>
  <c r="AD72" i="4"/>
  <c r="AC72" i="4"/>
  <c r="AI71" i="4"/>
  <c r="AH71" i="4"/>
  <c r="AG71" i="4"/>
  <c r="AF71" i="4"/>
  <c r="AE71" i="4"/>
  <c r="AD71" i="4"/>
  <c r="AC71" i="4"/>
  <c r="AI70" i="4"/>
  <c r="AH70" i="4"/>
  <c r="AG70" i="4"/>
  <c r="AF70" i="4"/>
  <c r="AE70" i="4"/>
  <c r="AD70" i="4"/>
  <c r="AC70" i="4"/>
  <c r="AI69" i="4"/>
  <c r="AH69" i="4"/>
  <c r="AG69" i="4"/>
  <c r="AF69" i="4"/>
  <c r="AE69" i="4"/>
  <c r="AD69" i="4"/>
  <c r="AC69" i="4"/>
  <c r="AI68" i="4"/>
  <c r="AH68" i="4"/>
  <c r="AG68" i="4"/>
  <c r="AF68" i="4"/>
  <c r="AE68" i="4"/>
  <c r="AC68" i="4"/>
  <c r="AI67" i="4"/>
  <c r="AH67" i="4"/>
  <c r="AG67" i="4"/>
  <c r="AF67" i="4"/>
  <c r="AE67" i="4"/>
  <c r="AD67" i="4"/>
  <c r="AC67" i="4"/>
  <c r="AI66" i="4"/>
  <c r="AH66" i="4"/>
  <c r="AG66" i="4"/>
  <c r="AF66" i="4"/>
  <c r="AE66" i="4"/>
  <c r="AC66" i="4"/>
  <c r="AI65" i="4"/>
  <c r="AH65" i="4"/>
  <c r="AG65" i="4"/>
  <c r="AF65" i="4"/>
  <c r="AE65" i="4"/>
  <c r="AC65" i="4"/>
  <c r="AI64" i="4"/>
  <c r="AH64" i="4"/>
  <c r="AG64" i="4"/>
  <c r="AF64" i="4"/>
  <c r="AE64" i="4"/>
  <c r="AC64" i="4"/>
  <c r="AI63" i="4"/>
  <c r="AH63" i="4"/>
  <c r="AG63" i="4"/>
  <c r="AF63" i="4"/>
  <c r="AE63" i="4"/>
  <c r="AD63" i="4"/>
  <c r="AC63" i="4"/>
  <c r="AH62" i="4"/>
  <c r="AG62" i="4"/>
  <c r="AF62" i="4"/>
  <c r="AE62" i="4"/>
  <c r="AD62" i="4"/>
  <c r="AC62" i="4"/>
  <c r="AI61" i="4"/>
  <c r="AH61" i="4"/>
  <c r="AG61" i="4"/>
  <c r="AF61" i="4"/>
  <c r="AE61" i="4"/>
  <c r="AD61" i="4"/>
  <c r="AC61" i="4"/>
  <c r="AH60" i="4"/>
  <c r="AG60" i="4"/>
  <c r="AF60" i="4"/>
  <c r="AE60" i="4"/>
  <c r="AD60" i="4"/>
  <c r="AC60" i="4"/>
  <c r="AI56" i="4"/>
  <c r="AH56" i="4"/>
  <c r="AG56" i="4"/>
  <c r="AF56" i="4"/>
  <c r="AE56" i="4"/>
  <c r="AD56" i="4"/>
  <c r="AC56" i="4"/>
  <c r="AI55" i="4"/>
  <c r="AH55" i="4"/>
  <c r="AG55" i="4"/>
  <c r="AF55" i="4"/>
  <c r="AE55" i="4"/>
  <c r="AD55" i="4"/>
  <c r="AC55" i="4"/>
  <c r="AI54" i="4"/>
  <c r="AH54" i="4"/>
  <c r="AG54" i="4"/>
  <c r="AF54" i="4"/>
  <c r="AE54" i="4"/>
  <c r="AD54" i="4"/>
  <c r="AC54" i="4"/>
  <c r="AI53" i="4"/>
  <c r="AH53" i="4"/>
  <c r="AG53" i="4"/>
  <c r="AF53" i="4"/>
  <c r="AE53" i="4"/>
  <c r="AD53" i="4"/>
  <c r="AC53" i="4"/>
  <c r="AI52" i="4"/>
  <c r="AH52" i="4"/>
  <c r="AG52" i="4"/>
  <c r="AF52" i="4"/>
  <c r="AE52" i="4"/>
  <c r="AD52" i="4"/>
  <c r="AC52" i="4"/>
  <c r="AI51" i="4"/>
  <c r="AH51" i="4"/>
  <c r="AG51" i="4"/>
  <c r="AF51" i="4"/>
  <c r="AE51" i="4"/>
  <c r="AD51" i="4"/>
  <c r="AC51" i="4"/>
  <c r="AI50" i="4"/>
  <c r="AH50" i="4"/>
  <c r="AG50" i="4"/>
  <c r="AF50" i="4"/>
  <c r="AE50" i="4"/>
  <c r="AD50" i="4"/>
  <c r="AC50" i="4"/>
  <c r="AI49" i="4"/>
  <c r="AH49" i="4"/>
  <c r="AG49" i="4"/>
  <c r="AF49" i="4"/>
  <c r="AE49" i="4"/>
  <c r="AD49" i="4"/>
  <c r="AC49" i="4"/>
  <c r="AI48" i="4"/>
  <c r="AH48" i="4"/>
  <c r="AG48" i="4"/>
  <c r="AF48" i="4"/>
  <c r="AE48" i="4"/>
  <c r="AD48" i="4"/>
  <c r="AC48" i="4"/>
  <c r="AI47" i="4"/>
  <c r="AH47" i="4"/>
  <c r="AG47" i="4"/>
  <c r="AF47" i="4"/>
  <c r="AE47" i="4"/>
  <c r="AD47" i="4"/>
  <c r="AC47" i="4"/>
  <c r="AI46" i="4"/>
  <c r="AH46" i="4"/>
  <c r="AG46" i="4"/>
  <c r="AF46" i="4"/>
  <c r="AE46" i="4"/>
  <c r="AD46" i="4"/>
  <c r="AC46" i="4"/>
  <c r="AI45" i="4"/>
  <c r="AH45" i="4"/>
  <c r="AG45" i="4"/>
  <c r="AF45" i="4"/>
  <c r="AE45" i="4"/>
  <c r="AD45" i="4"/>
  <c r="AC45" i="4"/>
  <c r="AI44" i="4"/>
  <c r="AH44" i="4"/>
  <c r="AG44" i="4"/>
  <c r="AF44" i="4"/>
  <c r="AE44" i="4"/>
  <c r="AD44" i="4"/>
  <c r="AC44" i="4"/>
  <c r="AH43" i="4"/>
  <c r="AG43" i="4"/>
  <c r="AF43" i="4"/>
  <c r="AE43" i="4"/>
  <c r="AD43" i="4"/>
  <c r="AC43" i="4"/>
  <c r="AI42" i="4"/>
  <c r="AH42" i="4"/>
  <c r="AG42" i="4"/>
  <c r="AF42" i="4"/>
  <c r="AE42" i="4"/>
  <c r="AD42" i="4"/>
  <c r="AC42" i="4"/>
  <c r="AH41" i="4"/>
  <c r="AG41" i="4"/>
  <c r="AF41" i="4"/>
  <c r="AE41" i="4"/>
  <c r="AD41" i="4"/>
  <c r="AC41" i="4"/>
  <c r="AI37" i="4"/>
  <c r="AH37" i="4"/>
  <c r="AG37" i="4"/>
  <c r="AF37" i="4"/>
  <c r="AE37" i="4"/>
  <c r="AD37" i="4"/>
  <c r="AC37" i="4"/>
  <c r="AI36" i="4"/>
  <c r="AH36" i="4"/>
  <c r="AG36" i="4"/>
  <c r="AF36" i="4"/>
  <c r="AE36" i="4"/>
  <c r="AD36" i="4"/>
  <c r="AC36" i="4"/>
  <c r="AI35" i="4"/>
  <c r="AH35" i="4"/>
  <c r="AG35" i="4"/>
  <c r="AF35" i="4"/>
  <c r="AE35" i="4"/>
  <c r="AD35" i="4"/>
  <c r="AC35" i="4"/>
  <c r="AI34" i="4"/>
  <c r="AH34" i="4"/>
  <c r="AG34" i="4"/>
  <c r="AF34" i="4"/>
  <c r="AE34" i="4"/>
  <c r="AD34" i="4"/>
  <c r="AC34" i="4"/>
  <c r="AI33" i="4"/>
  <c r="AH33" i="4"/>
  <c r="AG33" i="4"/>
  <c r="AF33" i="4"/>
  <c r="AE33" i="4"/>
  <c r="AD33" i="4"/>
  <c r="AC33" i="4"/>
  <c r="AI32" i="4"/>
  <c r="AH32" i="4"/>
  <c r="AG32" i="4"/>
  <c r="AF32" i="4"/>
  <c r="AE32" i="4"/>
  <c r="AD32" i="4"/>
  <c r="AC32" i="4"/>
  <c r="AI31" i="4"/>
  <c r="AH31" i="4"/>
  <c r="AG31" i="4"/>
  <c r="AF31" i="4"/>
  <c r="AE31" i="4"/>
  <c r="AD31" i="4"/>
  <c r="AC31" i="4"/>
  <c r="AI30" i="4"/>
  <c r="AH30" i="4"/>
  <c r="AG30" i="4"/>
  <c r="AF30" i="4"/>
  <c r="AE30" i="4"/>
  <c r="AD30" i="4"/>
  <c r="AC30" i="4"/>
  <c r="AI29" i="4"/>
  <c r="AH29" i="4"/>
  <c r="AG29" i="4"/>
  <c r="AF29" i="4"/>
  <c r="AE29" i="4"/>
  <c r="AD29" i="4"/>
  <c r="AC29" i="4"/>
  <c r="AI28" i="4"/>
  <c r="AH28" i="4"/>
  <c r="AG28" i="4"/>
  <c r="AF28" i="4"/>
  <c r="AE28" i="4"/>
  <c r="AD28" i="4"/>
  <c r="AC28" i="4"/>
  <c r="AI27" i="4"/>
  <c r="AH27" i="4"/>
  <c r="AG27" i="4"/>
  <c r="AF27" i="4"/>
  <c r="AE27" i="4"/>
  <c r="AD27" i="4"/>
  <c r="AC27" i="4"/>
  <c r="AI26" i="4"/>
  <c r="AH26" i="4"/>
  <c r="AG26" i="4"/>
  <c r="AF26" i="4"/>
  <c r="AE26" i="4"/>
  <c r="AD26" i="4"/>
  <c r="AC26" i="4"/>
  <c r="AI25" i="4"/>
  <c r="AH25" i="4"/>
  <c r="AG25" i="4"/>
  <c r="AF25" i="4"/>
  <c r="AE25" i="4"/>
  <c r="AD25" i="4"/>
  <c r="AC25" i="4"/>
  <c r="AH24" i="4"/>
  <c r="AG24" i="4"/>
  <c r="AF24" i="4"/>
  <c r="AE24" i="4"/>
  <c r="AD24" i="4"/>
  <c r="AC24" i="4"/>
  <c r="AI23" i="4"/>
  <c r="AH23" i="4"/>
  <c r="AG23" i="4"/>
  <c r="AF23" i="4"/>
  <c r="AE23" i="4"/>
  <c r="AD23" i="4"/>
  <c r="AC23" i="4"/>
  <c r="AH22" i="4"/>
  <c r="AG22" i="4"/>
  <c r="AF22" i="4"/>
  <c r="AE22" i="4"/>
  <c r="AD22" i="4"/>
  <c r="AC22" i="4"/>
  <c r="AI18" i="4"/>
  <c r="AH18" i="4"/>
  <c r="AC18" i="4"/>
  <c r="AI17" i="4"/>
  <c r="AH17" i="4"/>
  <c r="AE17" i="4"/>
  <c r="AC17" i="4"/>
  <c r="AI16" i="4"/>
  <c r="AH16" i="4"/>
  <c r="AG16" i="4"/>
  <c r="AC16" i="4"/>
  <c r="AI15" i="4"/>
  <c r="AH15" i="4"/>
  <c r="AG15" i="4"/>
  <c r="AD15" i="4"/>
  <c r="AC15" i="4"/>
  <c r="AI14" i="4"/>
  <c r="AH14" i="4"/>
  <c r="AG14" i="4"/>
  <c r="AF14" i="4"/>
  <c r="AD14" i="4"/>
  <c r="AC14" i="4"/>
  <c r="AI13" i="4"/>
  <c r="AH13" i="4"/>
  <c r="AC13" i="4"/>
  <c r="AI12" i="4"/>
  <c r="AH12" i="4"/>
  <c r="AC12" i="4"/>
  <c r="AI11" i="4"/>
  <c r="AH11" i="4"/>
  <c r="AI10" i="4"/>
  <c r="AH10" i="4"/>
  <c r="AI9" i="4"/>
  <c r="AH9" i="4"/>
  <c r="AI8" i="4"/>
  <c r="AH8" i="4"/>
  <c r="AI7" i="4"/>
  <c r="AH7" i="4"/>
  <c r="AI6" i="4"/>
  <c r="AH6" i="4"/>
  <c r="AH5" i="4"/>
  <c r="AI4" i="4"/>
  <c r="AH4" i="4"/>
  <c r="AH3" i="4"/>
  <c r="AI1" i="4"/>
  <c r="AH1" i="4"/>
  <c r="AG1" i="4"/>
  <c r="AF1" i="4"/>
  <c r="AE1" i="4"/>
  <c r="AD1" i="4"/>
  <c r="AC1" i="4"/>
  <c r="Y1240" i="4"/>
  <c r="Y1221" i="4"/>
  <c r="Y1107" i="4"/>
  <c r="Y1108" i="4"/>
  <c r="AI1108" i="4" s="1"/>
  <c r="Y1090" i="4"/>
  <c r="P1090" i="4" s="1"/>
  <c r="P1089" i="4" s="1"/>
  <c r="Y1071" i="4"/>
  <c r="P1071" i="4" s="1"/>
  <c r="P1070" i="4" s="1"/>
  <c r="Y1088" i="4"/>
  <c r="Y1069" i="4"/>
  <c r="P1069" i="4" s="1"/>
  <c r="E23" i="4"/>
  <c r="D23" i="4" s="1"/>
  <c r="E42" i="4"/>
  <c r="D42" i="4" s="1"/>
  <c r="E61" i="4"/>
  <c r="D61" i="4" s="1"/>
  <c r="E80" i="4"/>
  <c r="D80" i="4" s="1"/>
  <c r="E99" i="4"/>
  <c r="D99" i="4" s="1"/>
  <c r="E118" i="4"/>
  <c r="D118" i="4" s="1"/>
  <c r="E137" i="4"/>
  <c r="D137" i="4" s="1"/>
  <c r="E156" i="4"/>
  <c r="D156" i="4" s="1"/>
  <c r="E194" i="4"/>
  <c r="D194" i="4" s="1"/>
  <c r="E479" i="4"/>
  <c r="D479" i="4" s="1"/>
  <c r="E498" i="4"/>
  <c r="D498" i="4" s="1"/>
  <c r="E783" i="4"/>
  <c r="D783" i="4" s="1"/>
  <c r="E878" i="4"/>
  <c r="D878" i="4" s="1"/>
  <c r="E897" i="4"/>
  <c r="D897" i="4" s="1"/>
  <c r="E916" i="4"/>
  <c r="D916" i="4" s="1"/>
  <c r="E935" i="4"/>
  <c r="D935" i="4" s="1"/>
  <c r="E954" i="4"/>
  <c r="D954" i="4" s="1"/>
  <c r="E973" i="4"/>
  <c r="D973" i="4" s="1"/>
  <c r="E992" i="4"/>
  <c r="D992" i="4" s="1"/>
  <c r="E1011" i="4"/>
  <c r="E1030" i="4"/>
  <c r="D1030" i="4" s="1"/>
  <c r="E1049" i="4"/>
  <c r="D1049" i="4" s="1"/>
  <c r="E1068" i="4"/>
  <c r="D1068" i="4" s="1"/>
  <c r="E1106" i="4"/>
  <c r="D1106" i="4" s="1"/>
  <c r="E1125" i="4"/>
  <c r="D1125" i="4" s="1"/>
  <c r="E1163" i="4"/>
  <c r="D1163" i="4" s="1"/>
  <c r="E1182" i="4"/>
  <c r="D1182" i="4" s="1"/>
  <c r="E1201" i="4"/>
  <c r="D1201" i="4" s="1"/>
  <c r="E1220" i="4"/>
  <c r="D1220" i="4" s="1"/>
  <c r="E1239" i="4"/>
  <c r="D1239" i="4" s="1"/>
  <c r="E1258" i="4"/>
  <c r="D1258" i="4" s="1"/>
  <c r="E1277" i="4"/>
  <c r="D1277" i="4" s="1"/>
  <c r="E1296" i="4"/>
  <c r="D1296" i="4" s="1"/>
  <c r="E1315" i="4"/>
  <c r="D1315" i="4" s="1"/>
  <c r="E1334" i="4"/>
  <c r="E1372" i="4"/>
  <c r="D1372" i="4" s="1"/>
  <c r="E1391" i="4"/>
  <c r="D1391" i="4" s="1"/>
  <c r="E1410" i="4"/>
  <c r="D1410" i="4" s="1"/>
  <c r="E1429" i="4"/>
  <c r="D1429" i="4" s="1"/>
  <c r="E1448" i="4"/>
  <c r="D1448" i="4" s="1"/>
  <c r="E1467" i="4"/>
  <c r="D1467" i="4" s="1"/>
  <c r="E1486" i="4"/>
  <c r="D1486" i="4" s="1"/>
  <c r="E1505" i="4"/>
  <c r="D1505" i="4" s="1"/>
  <c r="E1524" i="4"/>
  <c r="D1524" i="4" s="1"/>
  <c r="E1543" i="4"/>
  <c r="D1543" i="4" s="1"/>
  <c r="E859" i="4"/>
  <c r="E840" i="4"/>
  <c r="D840" i="4" s="1"/>
  <c r="E821" i="4"/>
  <c r="D821" i="4" s="1"/>
  <c r="E802" i="4"/>
  <c r="D802" i="4" s="1"/>
  <c r="E764" i="4"/>
  <c r="D764" i="4" s="1"/>
  <c r="E745" i="4"/>
  <c r="D745" i="4" s="1"/>
  <c r="E726" i="4"/>
  <c r="D726" i="4" s="1"/>
  <c r="E707" i="4"/>
  <c r="D707" i="4" s="1"/>
  <c r="E688" i="4"/>
  <c r="D688" i="4" s="1"/>
  <c r="E669" i="4"/>
  <c r="D669" i="4" s="1"/>
  <c r="E650" i="4"/>
  <c r="D650" i="4" s="1"/>
  <c r="E631" i="4"/>
  <c r="D631" i="4" s="1"/>
  <c r="E612" i="4"/>
  <c r="E593" i="4"/>
  <c r="E574" i="4"/>
  <c r="D574" i="4" s="1"/>
  <c r="E555" i="4"/>
  <c r="D555" i="4" s="1"/>
  <c r="E517" i="4"/>
  <c r="D517" i="4" s="1"/>
  <c r="E536" i="4"/>
  <c r="E441" i="4"/>
  <c r="D441" i="4" s="1"/>
  <c r="E460" i="4"/>
  <c r="D460" i="4" s="1"/>
  <c r="E422" i="4"/>
  <c r="D422" i="4" s="1"/>
  <c r="E403" i="4"/>
  <c r="D403" i="4" s="1"/>
  <c r="E384" i="4"/>
  <c r="D384" i="4" s="1"/>
  <c r="E365" i="4"/>
  <c r="D365" i="4" s="1"/>
  <c r="E346" i="4"/>
  <c r="D346" i="4" s="1"/>
  <c r="E289" i="4"/>
  <c r="D289" i="4" s="1"/>
  <c r="E270" i="4"/>
  <c r="D270" i="4" s="1"/>
  <c r="E251" i="4"/>
  <c r="D251" i="4" s="1"/>
  <c r="F182" i="4"/>
  <c r="R182" i="4" s="1"/>
  <c r="G178" i="4"/>
  <c r="S178" i="4" s="1"/>
  <c r="G177" i="4"/>
  <c r="J117" i="4"/>
  <c r="J119" i="4" s="1"/>
  <c r="H1343" i="4"/>
  <c r="T1343" i="4" s="1"/>
  <c r="K177" i="4"/>
  <c r="K178" i="4" s="1"/>
  <c r="K175" i="4"/>
  <c r="W175" i="4" s="1"/>
  <c r="F1549" i="4"/>
  <c r="R1549" i="4" s="1"/>
  <c r="AB1549" i="4" s="1"/>
  <c r="J1434" i="4"/>
  <c r="V1434" i="4" s="1"/>
  <c r="H1434" i="4"/>
  <c r="T1434" i="4" s="1"/>
  <c r="I1360" i="4"/>
  <c r="U1360" i="4" s="1"/>
  <c r="H1358" i="4"/>
  <c r="T1358" i="4" s="1"/>
  <c r="F1367" i="4"/>
  <c r="R1367" i="4" s="1"/>
  <c r="F1352" i="4"/>
  <c r="R1352" i="4" s="1"/>
  <c r="F1340" i="4"/>
  <c r="R1340" i="4" s="1"/>
  <c r="I882" i="4"/>
  <c r="U882" i="4" s="1"/>
  <c r="K496" i="4"/>
  <c r="K500" i="4" s="1"/>
  <c r="H288" i="4"/>
  <c r="H290" i="4" s="1"/>
  <c r="H285" i="4"/>
  <c r="H266" i="4"/>
  <c r="H272" i="4"/>
  <c r="H250" i="4"/>
  <c r="H252" i="4" s="1"/>
  <c r="E252" i="4" s="1"/>
  <c r="D252" i="4" s="1"/>
  <c r="H180" i="4"/>
  <c r="T180" i="4" s="1"/>
  <c r="H173" i="4"/>
  <c r="H82" i="4"/>
  <c r="H83" i="4" s="1"/>
  <c r="H78" i="4"/>
  <c r="E4" i="4"/>
  <c r="D4" i="4" s="1"/>
  <c r="E5" i="4"/>
  <c r="D5" i="4" s="1"/>
  <c r="I1145" i="4"/>
  <c r="U1145" i="4" s="1"/>
  <c r="I1144" i="4"/>
  <c r="U1144" i="4" s="1"/>
  <c r="I1087" i="4"/>
  <c r="U1087" i="4" s="1"/>
  <c r="K1522" i="4"/>
  <c r="L1332" i="4"/>
  <c r="I1349" i="4"/>
  <c r="I1235" i="4"/>
  <c r="E874" i="4"/>
  <c r="K857" i="4"/>
  <c r="K858" i="4" s="1"/>
  <c r="E627" i="4"/>
  <c r="E610" i="4"/>
  <c r="I595" i="4"/>
  <c r="I596" i="4" s="1"/>
  <c r="I560" i="4"/>
  <c r="U560" i="4" s="1"/>
  <c r="I558" i="4"/>
  <c r="U558" i="4" s="1"/>
  <c r="M1541" i="4"/>
  <c r="N1541" i="4" s="1"/>
  <c r="M1522" i="4"/>
  <c r="N1522" i="4" s="1"/>
  <c r="M1503" i="4"/>
  <c r="N1503" i="4" s="1"/>
  <c r="M1484" i="4"/>
  <c r="N1484" i="4" s="1"/>
  <c r="M1465" i="4"/>
  <c r="N1465" i="4" s="1"/>
  <c r="M1446" i="4"/>
  <c r="N1446" i="4" s="1"/>
  <c r="M1427" i="4"/>
  <c r="M1408" i="4"/>
  <c r="N1408" i="4" s="1"/>
  <c r="P1410" i="4" s="1"/>
  <c r="P1409" i="4" s="1"/>
  <c r="P1408" i="4" s="1"/>
  <c r="M1389" i="4"/>
  <c r="N1389" i="4" s="1"/>
  <c r="P1391" i="4" s="1"/>
  <c r="P1390" i="4" s="1"/>
  <c r="P1389" i="4" s="1"/>
  <c r="M1370" i="4"/>
  <c r="N1370" i="4" s="1"/>
  <c r="P1372" i="4" s="1"/>
  <c r="P1371" i="4" s="1"/>
  <c r="P1370" i="4" s="1"/>
  <c r="M1351" i="4"/>
  <c r="N1351" i="4" s="1"/>
  <c r="M1332" i="4"/>
  <c r="N1332" i="4" s="1"/>
  <c r="M1313" i="4"/>
  <c r="N1313" i="4" s="1"/>
  <c r="P1315" i="4" s="1"/>
  <c r="P1314" i="4" s="1"/>
  <c r="P1313" i="4" s="1"/>
  <c r="M1294" i="4"/>
  <c r="N1294" i="4" s="1"/>
  <c r="P1296" i="4" s="1"/>
  <c r="P1295" i="4" s="1"/>
  <c r="P1294" i="4" s="1"/>
  <c r="M1275" i="4"/>
  <c r="N1275" i="4" s="1"/>
  <c r="P1277" i="4" s="1"/>
  <c r="P1276" i="4" s="1"/>
  <c r="P1275" i="4" s="1"/>
  <c r="M1256" i="4"/>
  <c r="N1256" i="4" s="1"/>
  <c r="P1258" i="4" s="1"/>
  <c r="P1257" i="4" s="1"/>
  <c r="P1256" i="4" s="1"/>
  <c r="M1237" i="4"/>
  <c r="N1237" i="4" s="1"/>
  <c r="P1239" i="4" s="1"/>
  <c r="M1218" i="4"/>
  <c r="N1218" i="4" s="1"/>
  <c r="M1199" i="4"/>
  <c r="N1199" i="4" s="1"/>
  <c r="P1201" i="4" s="1"/>
  <c r="P1200" i="4" s="1"/>
  <c r="P1199" i="4" s="1"/>
  <c r="M1180" i="4"/>
  <c r="N1180" i="4" s="1"/>
  <c r="P1182" i="4" s="1"/>
  <c r="P1181" i="4" s="1"/>
  <c r="P1180" i="4" s="1"/>
  <c r="M1161" i="4"/>
  <c r="N1161" i="4" s="1"/>
  <c r="P1163" i="4" s="1"/>
  <c r="P1162" i="4" s="1"/>
  <c r="P1161" i="4" s="1"/>
  <c r="M1142" i="4"/>
  <c r="N1142" i="4" s="1"/>
  <c r="P1144" i="4" s="1"/>
  <c r="M1123" i="4"/>
  <c r="N1123" i="4" s="1"/>
  <c r="P1125" i="4" s="1"/>
  <c r="P1124" i="4" s="1"/>
  <c r="P1123" i="4" s="1"/>
  <c r="M1104" i="4"/>
  <c r="N1104" i="4" s="1"/>
  <c r="P1106" i="4" s="1"/>
  <c r="M1085" i="4"/>
  <c r="N1085" i="4" s="1"/>
  <c r="P1087" i="4" s="1"/>
  <c r="M1066" i="4"/>
  <c r="N1066" i="4" s="1"/>
  <c r="P1068" i="4" s="1"/>
  <c r="M1047" i="4"/>
  <c r="N1047" i="4" s="1"/>
  <c r="P1049" i="4" s="1"/>
  <c r="P1048" i="4" s="1"/>
  <c r="P1047" i="4" s="1"/>
  <c r="M1028" i="4"/>
  <c r="N1028" i="4" s="1"/>
  <c r="P1030" i="4" s="1"/>
  <c r="P1029" i="4" s="1"/>
  <c r="P1028" i="4" s="1"/>
  <c r="M1009" i="4"/>
  <c r="M990" i="4"/>
  <c r="N990" i="4" s="1"/>
  <c r="P992" i="4" s="1"/>
  <c r="P991" i="4" s="1"/>
  <c r="P990" i="4" s="1"/>
  <c r="M971" i="4"/>
  <c r="N971" i="4" s="1"/>
  <c r="P973" i="4" s="1"/>
  <c r="P972" i="4" s="1"/>
  <c r="P971" i="4" s="1"/>
  <c r="M952" i="4"/>
  <c r="N952" i="4" s="1"/>
  <c r="P954" i="4" s="1"/>
  <c r="P953" i="4" s="1"/>
  <c r="P952" i="4" s="1"/>
  <c r="M933" i="4"/>
  <c r="N933" i="4" s="1"/>
  <c r="P935" i="4" s="1"/>
  <c r="P934" i="4" s="1"/>
  <c r="P933" i="4" s="1"/>
  <c r="M914" i="4"/>
  <c r="N914" i="4" s="1"/>
  <c r="P916" i="4" s="1"/>
  <c r="P915" i="4" s="1"/>
  <c r="P914" i="4" s="1"/>
  <c r="M895" i="4"/>
  <c r="N895" i="4" s="1"/>
  <c r="P897" i="4" s="1"/>
  <c r="P896" i="4" s="1"/>
  <c r="P895" i="4" s="1"/>
  <c r="M876" i="4"/>
  <c r="N876" i="4" s="1"/>
  <c r="P878" i="4" s="1"/>
  <c r="P877" i="4" s="1"/>
  <c r="M857" i="4"/>
  <c r="N857" i="4" s="1"/>
  <c r="P859" i="4" s="1"/>
  <c r="M838" i="4"/>
  <c r="M819" i="4"/>
  <c r="M800" i="4"/>
  <c r="Y803" i="4" s="1"/>
  <c r="P803" i="4" s="1"/>
  <c r="M781" i="4"/>
  <c r="N781" i="4" s="1"/>
  <c r="P783" i="4" s="1"/>
  <c r="M762" i="4"/>
  <c r="M743" i="4"/>
  <c r="M724" i="4"/>
  <c r="N724" i="4" s="1"/>
  <c r="P726" i="4" s="1"/>
  <c r="M705" i="4"/>
  <c r="N705" i="4" s="1"/>
  <c r="P707" i="4" s="1"/>
  <c r="M686" i="4"/>
  <c r="M667" i="4"/>
  <c r="M648" i="4"/>
  <c r="N648" i="4" s="1"/>
  <c r="P650" i="4" s="1"/>
  <c r="M629" i="4"/>
  <c r="N629" i="4" s="1"/>
  <c r="P631" i="4" s="1"/>
  <c r="M610" i="4"/>
  <c r="M591" i="4"/>
  <c r="M572" i="4"/>
  <c r="N572" i="4" s="1"/>
  <c r="P574" i="4" s="1"/>
  <c r="M553" i="4"/>
  <c r="N553" i="4" s="1"/>
  <c r="P555" i="4" s="1"/>
  <c r="M534" i="4"/>
  <c r="M515" i="4"/>
  <c r="M496" i="4"/>
  <c r="N496" i="4" s="1"/>
  <c r="M477" i="4"/>
  <c r="M458" i="4"/>
  <c r="M439" i="4"/>
  <c r="Y442" i="4" s="1"/>
  <c r="AI442" i="4" s="1"/>
  <c r="M420" i="4"/>
  <c r="Y423" i="4" s="1"/>
  <c r="Y421" i="4" s="1"/>
  <c r="M401" i="4"/>
  <c r="Y404" i="4" s="1"/>
  <c r="Y402" i="4" s="1"/>
  <c r="M382" i="4"/>
  <c r="Y385" i="4" s="1"/>
  <c r="Y383" i="4" s="1"/>
  <c r="M363" i="4"/>
  <c r="Y366" i="4" s="1"/>
  <c r="Y364" i="4" s="1"/>
  <c r="M344" i="4"/>
  <c r="Y347" i="4" s="1"/>
  <c r="Y345" i="4" s="1"/>
  <c r="M287" i="4"/>
  <c r="Y290" i="4" s="1"/>
  <c r="Y288" i="4" s="1"/>
  <c r="M268" i="4"/>
  <c r="Y271" i="4" s="1"/>
  <c r="Y269" i="4" s="1"/>
  <c r="M249" i="4"/>
  <c r="Y252" i="4" s="1"/>
  <c r="Y250" i="4" s="1"/>
  <c r="M192" i="4"/>
  <c r="M173" i="4"/>
  <c r="M154" i="4"/>
  <c r="Y157" i="4" s="1"/>
  <c r="Y155" i="4" s="1"/>
  <c r="M135" i="4"/>
  <c r="Y138" i="4" s="1"/>
  <c r="Y136" i="4" s="1"/>
  <c r="M116" i="4"/>
  <c r="Y119" i="4" s="1"/>
  <c r="Y117" i="4" s="1"/>
  <c r="M97" i="4"/>
  <c r="Y100" i="4" s="1"/>
  <c r="Y98" i="4" s="1"/>
  <c r="M78" i="4"/>
  <c r="Y81" i="4" s="1"/>
  <c r="Y79" i="4" s="1"/>
  <c r="M59" i="4"/>
  <c r="Y62" i="4" s="1"/>
  <c r="Y60" i="4" s="1"/>
  <c r="M40" i="4"/>
  <c r="Y43" i="4" s="1"/>
  <c r="Y41" i="4" s="1"/>
  <c r="M21" i="4"/>
  <c r="Y24" i="4" s="1"/>
  <c r="Y22" i="4" s="1"/>
  <c r="M2" i="4"/>
  <c r="I37" i="5"/>
  <c r="I35" i="5"/>
  <c r="I34" i="5"/>
  <c r="C34" i="5" s="1"/>
  <c r="G35" i="5"/>
  <c r="G37" i="5" s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3" i="5"/>
  <c r="C36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J32" i="5"/>
  <c r="C32" i="5" s="1"/>
  <c r="J15" i="5"/>
  <c r="C15" i="5" s="1"/>
  <c r="J14" i="5"/>
  <c r="C14" i="5" s="1"/>
  <c r="AD86" i="4"/>
  <c r="AD85" i="4"/>
  <c r="AD66" i="4"/>
  <c r="AD65" i="4"/>
  <c r="AF18" i="4"/>
  <c r="AF17" i="4"/>
  <c r="AF15" i="4"/>
  <c r="AF11" i="4"/>
  <c r="AF10" i="4"/>
  <c r="AF9" i="4"/>
  <c r="AF8" i="4"/>
  <c r="E22" i="4"/>
  <c r="D22" i="4" s="1"/>
  <c r="N1009" i="4"/>
  <c r="P1011" i="4" s="1"/>
  <c r="P1010" i="4" s="1"/>
  <c r="P1009" i="4" s="1"/>
  <c r="E516" i="4"/>
  <c r="D516" i="4" s="1"/>
  <c r="E1557" i="4"/>
  <c r="D1557" i="4" s="1"/>
  <c r="E1556" i="4"/>
  <c r="D1556" i="4" s="1"/>
  <c r="E1555" i="4"/>
  <c r="D1555" i="4" s="1"/>
  <c r="E1554" i="4"/>
  <c r="D1554" i="4" s="1"/>
  <c r="E1553" i="4"/>
  <c r="D1553" i="4" s="1"/>
  <c r="E1552" i="4"/>
  <c r="D1552" i="4" s="1"/>
  <c r="E1551" i="4"/>
  <c r="D1551" i="4" s="1"/>
  <c r="E1550" i="4"/>
  <c r="D1550" i="4" s="1"/>
  <c r="E1549" i="4"/>
  <c r="D1549" i="4" s="1"/>
  <c r="E1548" i="4"/>
  <c r="D1548" i="4" s="1"/>
  <c r="E1547" i="4"/>
  <c r="D1547" i="4" s="1"/>
  <c r="E1546" i="4"/>
  <c r="D1546" i="4" s="1"/>
  <c r="E1545" i="4"/>
  <c r="D1545" i="4" s="1"/>
  <c r="E1544" i="4"/>
  <c r="D1544" i="4" s="1"/>
  <c r="E1542" i="4"/>
  <c r="D1542" i="4" s="1"/>
  <c r="E1538" i="4"/>
  <c r="D1538" i="4" s="1"/>
  <c r="E1537" i="4"/>
  <c r="D1537" i="4" s="1"/>
  <c r="E1536" i="4"/>
  <c r="D1536" i="4" s="1"/>
  <c r="E1535" i="4"/>
  <c r="D1535" i="4" s="1"/>
  <c r="E1534" i="4"/>
  <c r="D1534" i="4" s="1"/>
  <c r="E1533" i="4"/>
  <c r="D1533" i="4" s="1"/>
  <c r="E1532" i="4"/>
  <c r="D1532" i="4" s="1"/>
  <c r="E1531" i="4"/>
  <c r="D1531" i="4" s="1"/>
  <c r="E1530" i="4"/>
  <c r="D1530" i="4" s="1"/>
  <c r="E1529" i="4"/>
  <c r="D1529" i="4" s="1"/>
  <c r="E1528" i="4"/>
  <c r="D1528" i="4" s="1"/>
  <c r="E1527" i="4"/>
  <c r="D1527" i="4" s="1"/>
  <c r="E1526" i="4"/>
  <c r="D1526" i="4" s="1"/>
  <c r="E1525" i="4"/>
  <c r="D1525" i="4" s="1"/>
  <c r="E1523" i="4"/>
  <c r="D1523" i="4" s="1"/>
  <c r="E1519" i="4"/>
  <c r="D1519" i="4" s="1"/>
  <c r="E1518" i="4"/>
  <c r="D1518" i="4" s="1"/>
  <c r="E1517" i="4"/>
  <c r="D1517" i="4" s="1"/>
  <c r="E1516" i="4"/>
  <c r="D1516" i="4" s="1"/>
  <c r="E1515" i="4"/>
  <c r="D1515" i="4" s="1"/>
  <c r="E1514" i="4"/>
  <c r="D1514" i="4" s="1"/>
  <c r="E1513" i="4"/>
  <c r="D1513" i="4" s="1"/>
  <c r="E1512" i="4"/>
  <c r="D1512" i="4" s="1"/>
  <c r="E1511" i="4"/>
  <c r="D1511" i="4" s="1"/>
  <c r="E1510" i="4"/>
  <c r="D1510" i="4" s="1"/>
  <c r="E1509" i="4"/>
  <c r="D1509" i="4" s="1"/>
  <c r="E1508" i="4"/>
  <c r="D1508" i="4" s="1"/>
  <c r="E1507" i="4"/>
  <c r="D1507" i="4" s="1"/>
  <c r="E1506" i="4"/>
  <c r="D1506" i="4" s="1"/>
  <c r="E1504" i="4"/>
  <c r="D1504" i="4" s="1"/>
  <c r="E1500" i="4"/>
  <c r="D1500" i="4" s="1"/>
  <c r="E1499" i="4"/>
  <c r="D1499" i="4" s="1"/>
  <c r="E1498" i="4"/>
  <c r="D1498" i="4" s="1"/>
  <c r="E1497" i="4"/>
  <c r="D1497" i="4" s="1"/>
  <c r="E1496" i="4"/>
  <c r="D1496" i="4" s="1"/>
  <c r="E1495" i="4"/>
  <c r="D1495" i="4" s="1"/>
  <c r="E1494" i="4"/>
  <c r="D1494" i="4" s="1"/>
  <c r="E1493" i="4"/>
  <c r="D1493" i="4" s="1"/>
  <c r="E1492" i="4"/>
  <c r="D1492" i="4" s="1"/>
  <c r="E1491" i="4"/>
  <c r="D1491" i="4" s="1"/>
  <c r="E1490" i="4"/>
  <c r="D1490" i="4" s="1"/>
  <c r="E1489" i="4"/>
  <c r="D1489" i="4" s="1"/>
  <c r="E1488" i="4"/>
  <c r="D1488" i="4" s="1"/>
  <c r="E1487" i="4"/>
  <c r="D1487" i="4" s="1"/>
  <c r="E1485" i="4"/>
  <c r="D1485" i="4" s="1"/>
  <c r="E1481" i="4"/>
  <c r="D1481" i="4" s="1"/>
  <c r="E1480" i="4"/>
  <c r="D1480" i="4" s="1"/>
  <c r="E1479" i="4"/>
  <c r="D1479" i="4" s="1"/>
  <c r="E1478" i="4"/>
  <c r="D1478" i="4" s="1"/>
  <c r="E1477" i="4"/>
  <c r="D1477" i="4" s="1"/>
  <c r="E1476" i="4"/>
  <c r="D1476" i="4" s="1"/>
  <c r="E1475" i="4"/>
  <c r="D1475" i="4" s="1"/>
  <c r="E1474" i="4"/>
  <c r="D1474" i="4" s="1"/>
  <c r="E1473" i="4"/>
  <c r="D1473" i="4" s="1"/>
  <c r="E1472" i="4"/>
  <c r="D1472" i="4" s="1"/>
  <c r="E1471" i="4"/>
  <c r="D1471" i="4" s="1"/>
  <c r="E1470" i="4"/>
  <c r="D1470" i="4" s="1"/>
  <c r="E1469" i="4"/>
  <c r="D1469" i="4" s="1"/>
  <c r="E1468" i="4"/>
  <c r="D1468" i="4" s="1"/>
  <c r="E1466" i="4"/>
  <c r="D1466" i="4" s="1"/>
  <c r="E1462" i="4"/>
  <c r="D1462" i="4" s="1"/>
  <c r="E1461" i="4"/>
  <c r="D1461" i="4" s="1"/>
  <c r="E1460" i="4"/>
  <c r="D1460" i="4" s="1"/>
  <c r="E1459" i="4"/>
  <c r="D1459" i="4" s="1"/>
  <c r="E1458" i="4"/>
  <c r="D1458" i="4" s="1"/>
  <c r="E1457" i="4"/>
  <c r="D1457" i="4" s="1"/>
  <c r="E1456" i="4"/>
  <c r="D1456" i="4" s="1"/>
  <c r="E1455" i="4"/>
  <c r="D1455" i="4" s="1"/>
  <c r="E1454" i="4"/>
  <c r="D1454" i="4" s="1"/>
  <c r="E1453" i="4"/>
  <c r="D1453" i="4" s="1"/>
  <c r="E1452" i="4"/>
  <c r="D1452" i="4" s="1"/>
  <c r="E1451" i="4"/>
  <c r="D1451" i="4" s="1"/>
  <c r="E1450" i="4"/>
  <c r="D1450" i="4" s="1"/>
  <c r="E1449" i="4"/>
  <c r="D1449" i="4" s="1"/>
  <c r="E1447" i="4"/>
  <c r="D1447" i="4" s="1"/>
  <c r="E1443" i="4"/>
  <c r="D1443" i="4" s="1"/>
  <c r="E1442" i="4"/>
  <c r="D1442" i="4" s="1"/>
  <c r="E1441" i="4"/>
  <c r="D1441" i="4" s="1"/>
  <c r="E1440" i="4"/>
  <c r="D1440" i="4" s="1"/>
  <c r="E1439" i="4"/>
  <c r="D1439" i="4" s="1"/>
  <c r="E1438" i="4"/>
  <c r="D1438" i="4" s="1"/>
  <c r="E1437" i="4"/>
  <c r="D1437" i="4" s="1"/>
  <c r="E1436" i="4"/>
  <c r="D1436" i="4" s="1"/>
  <c r="E1435" i="4"/>
  <c r="D1435" i="4" s="1"/>
  <c r="E1434" i="4"/>
  <c r="D1434" i="4" s="1"/>
  <c r="E1433" i="4"/>
  <c r="D1433" i="4" s="1"/>
  <c r="E1432" i="4"/>
  <c r="D1432" i="4" s="1"/>
  <c r="E1431" i="4"/>
  <c r="D1431" i="4" s="1"/>
  <c r="E1430" i="4"/>
  <c r="D1430" i="4" s="1"/>
  <c r="E1428" i="4"/>
  <c r="D1428" i="4" s="1"/>
  <c r="E1424" i="4"/>
  <c r="D1424" i="4" s="1"/>
  <c r="E1423" i="4"/>
  <c r="D1423" i="4" s="1"/>
  <c r="E1422" i="4"/>
  <c r="D1422" i="4" s="1"/>
  <c r="E1421" i="4"/>
  <c r="D1421" i="4" s="1"/>
  <c r="E1420" i="4"/>
  <c r="D1420" i="4" s="1"/>
  <c r="E1419" i="4"/>
  <c r="D1419" i="4" s="1"/>
  <c r="E1418" i="4"/>
  <c r="D1418" i="4" s="1"/>
  <c r="E1417" i="4"/>
  <c r="D1417" i="4" s="1"/>
  <c r="E1416" i="4"/>
  <c r="D1416" i="4" s="1"/>
  <c r="E1415" i="4"/>
  <c r="D1415" i="4" s="1"/>
  <c r="E1414" i="4"/>
  <c r="D1414" i="4" s="1"/>
  <c r="E1413" i="4"/>
  <c r="D1413" i="4" s="1"/>
  <c r="E1412" i="4"/>
  <c r="D1412" i="4" s="1"/>
  <c r="E1411" i="4"/>
  <c r="D1411" i="4" s="1"/>
  <c r="E1409" i="4"/>
  <c r="D1409" i="4" s="1"/>
  <c r="E1405" i="4"/>
  <c r="D1405" i="4" s="1"/>
  <c r="E1404" i="4"/>
  <c r="D1404" i="4" s="1"/>
  <c r="E1403" i="4"/>
  <c r="D1403" i="4" s="1"/>
  <c r="E1402" i="4"/>
  <c r="D1402" i="4" s="1"/>
  <c r="E1401" i="4"/>
  <c r="D1401" i="4" s="1"/>
  <c r="E1400" i="4"/>
  <c r="D1400" i="4" s="1"/>
  <c r="E1399" i="4"/>
  <c r="D1399" i="4" s="1"/>
  <c r="E1398" i="4"/>
  <c r="D1398" i="4" s="1"/>
  <c r="E1397" i="4"/>
  <c r="D1397" i="4" s="1"/>
  <c r="E1396" i="4"/>
  <c r="D1396" i="4" s="1"/>
  <c r="E1395" i="4"/>
  <c r="D1395" i="4" s="1"/>
  <c r="E1394" i="4"/>
  <c r="D1394" i="4" s="1"/>
  <c r="E1393" i="4"/>
  <c r="D1393" i="4" s="1"/>
  <c r="E1392" i="4"/>
  <c r="D1392" i="4" s="1"/>
  <c r="E1390" i="4"/>
  <c r="D1390" i="4" s="1"/>
  <c r="E1386" i="4"/>
  <c r="D1386" i="4" s="1"/>
  <c r="E1385" i="4"/>
  <c r="D1385" i="4" s="1"/>
  <c r="E1384" i="4"/>
  <c r="D1384" i="4" s="1"/>
  <c r="E1383" i="4"/>
  <c r="D1383" i="4" s="1"/>
  <c r="E1382" i="4"/>
  <c r="D1382" i="4" s="1"/>
  <c r="E1381" i="4"/>
  <c r="D1381" i="4" s="1"/>
  <c r="E1380" i="4"/>
  <c r="D1380" i="4" s="1"/>
  <c r="E1379" i="4"/>
  <c r="D1379" i="4" s="1"/>
  <c r="E1378" i="4"/>
  <c r="D1378" i="4" s="1"/>
  <c r="E1377" i="4"/>
  <c r="D1377" i="4" s="1"/>
  <c r="E1376" i="4"/>
  <c r="D1376" i="4" s="1"/>
  <c r="E1375" i="4"/>
  <c r="D1375" i="4" s="1"/>
  <c r="E1374" i="4"/>
  <c r="D1374" i="4" s="1"/>
  <c r="E1373" i="4"/>
  <c r="D1373" i="4" s="1"/>
  <c r="E1371" i="4"/>
  <c r="D1371" i="4" s="1"/>
  <c r="E1366" i="4"/>
  <c r="D1366" i="4" s="1"/>
  <c r="E1365" i="4"/>
  <c r="D1365" i="4" s="1"/>
  <c r="E1364" i="4"/>
  <c r="D1364" i="4" s="1"/>
  <c r="E1363" i="4"/>
  <c r="D1363" i="4" s="1"/>
  <c r="E1362" i="4"/>
  <c r="D1362" i="4" s="1"/>
  <c r="E1361" i="4"/>
  <c r="D1361" i="4" s="1"/>
  <c r="E1360" i="4"/>
  <c r="D1360" i="4" s="1"/>
  <c r="E1359" i="4"/>
  <c r="D1359" i="4" s="1"/>
  <c r="E1358" i="4"/>
  <c r="D1358" i="4" s="1"/>
  <c r="E1357" i="4"/>
  <c r="D1357" i="4" s="1"/>
  <c r="E1356" i="4"/>
  <c r="D1356" i="4" s="1"/>
  <c r="E1355" i="4"/>
  <c r="D1355" i="4" s="1"/>
  <c r="E1354" i="4"/>
  <c r="D1354" i="4" s="1"/>
  <c r="E1352" i="4"/>
  <c r="D1352" i="4" s="1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3" i="4"/>
  <c r="E1329" i="4"/>
  <c r="D1329" i="4" s="1"/>
  <c r="E1328" i="4"/>
  <c r="D1328" i="4" s="1"/>
  <c r="E1327" i="4"/>
  <c r="D1327" i="4" s="1"/>
  <c r="E1326" i="4"/>
  <c r="D1326" i="4" s="1"/>
  <c r="E1325" i="4"/>
  <c r="D1325" i="4" s="1"/>
  <c r="E1324" i="4"/>
  <c r="D1324" i="4" s="1"/>
  <c r="E1323" i="4"/>
  <c r="D1323" i="4" s="1"/>
  <c r="E1322" i="4"/>
  <c r="D1322" i="4" s="1"/>
  <c r="E1321" i="4"/>
  <c r="D1321" i="4" s="1"/>
  <c r="E1320" i="4"/>
  <c r="D1320" i="4" s="1"/>
  <c r="E1319" i="4"/>
  <c r="D1319" i="4" s="1"/>
  <c r="E1318" i="4"/>
  <c r="D1318" i="4" s="1"/>
  <c r="E1317" i="4"/>
  <c r="D1317" i="4" s="1"/>
  <c r="E1316" i="4"/>
  <c r="D1316" i="4" s="1"/>
  <c r="E1314" i="4"/>
  <c r="D1314" i="4" s="1"/>
  <c r="E1310" i="4"/>
  <c r="D1310" i="4" s="1"/>
  <c r="E1309" i="4"/>
  <c r="D1309" i="4" s="1"/>
  <c r="E1308" i="4"/>
  <c r="D1308" i="4" s="1"/>
  <c r="E1307" i="4"/>
  <c r="D1307" i="4" s="1"/>
  <c r="E1306" i="4"/>
  <c r="D1306" i="4" s="1"/>
  <c r="E1305" i="4"/>
  <c r="D1305" i="4" s="1"/>
  <c r="E1304" i="4"/>
  <c r="D1304" i="4" s="1"/>
  <c r="E1303" i="4"/>
  <c r="D1303" i="4" s="1"/>
  <c r="E1302" i="4"/>
  <c r="D1302" i="4" s="1"/>
  <c r="E1301" i="4"/>
  <c r="D1301" i="4" s="1"/>
  <c r="E1300" i="4"/>
  <c r="D1300" i="4" s="1"/>
  <c r="E1299" i="4"/>
  <c r="D1299" i="4" s="1"/>
  <c r="E1298" i="4"/>
  <c r="D1298" i="4" s="1"/>
  <c r="E1297" i="4"/>
  <c r="D1297" i="4" s="1"/>
  <c r="E1295" i="4"/>
  <c r="D1295" i="4" s="1"/>
  <c r="E1291" i="4"/>
  <c r="D1291" i="4" s="1"/>
  <c r="E1290" i="4"/>
  <c r="D1290" i="4" s="1"/>
  <c r="E1289" i="4"/>
  <c r="D1289" i="4" s="1"/>
  <c r="E1288" i="4"/>
  <c r="D1288" i="4" s="1"/>
  <c r="E1287" i="4"/>
  <c r="D1287" i="4" s="1"/>
  <c r="E1286" i="4"/>
  <c r="D1286" i="4" s="1"/>
  <c r="E1285" i="4"/>
  <c r="D1285" i="4" s="1"/>
  <c r="E1284" i="4"/>
  <c r="D1284" i="4" s="1"/>
  <c r="E1283" i="4"/>
  <c r="D1283" i="4" s="1"/>
  <c r="E1282" i="4"/>
  <c r="D1282" i="4" s="1"/>
  <c r="E1281" i="4"/>
  <c r="D1281" i="4" s="1"/>
  <c r="E1280" i="4"/>
  <c r="D1280" i="4" s="1"/>
  <c r="E1279" i="4"/>
  <c r="D1279" i="4" s="1"/>
  <c r="E1278" i="4"/>
  <c r="D1278" i="4" s="1"/>
  <c r="E1276" i="4"/>
  <c r="D1276" i="4" s="1"/>
  <c r="E1272" i="4"/>
  <c r="D1272" i="4" s="1"/>
  <c r="E1271" i="4"/>
  <c r="D1271" i="4" s="1"/>
  <c r="E1270" i="4"/>
  <c r="D1270" i="4" s="1"/>
  <c r="E1269" i="4"/>
  <c r="D1269" i="4" s="1"/>
  <c r="E1268" i="4"/>
  <c r="D1268" i="4" s="1"/>
  <c r="E1267" i="4"/>
  <c r="D1267" i="4" s="1"/>
  <c r="E1266" i="4"/>
  <c r="D1266" i="4" s="1"/>
  <c r="E1265" i="4"/>
  <c r="D1265" i="4" s="1"/>
  <c r="E1264" i="4"/>
  <c r="D1264" i="4" s="1"/>
  <c r="E1263" i="4"/>
  <c r="D1263" i="4" s="1"/>
  <c r="E1262" i="4"/>
  <c r="D1262" i="4" s="1"/>
  <c r="E1261" i="4"/>
  <c r="D1261" i="4" s="1"/>
  <c r="E1260" i="4"/>
  <c r="D1260" i="4" s="1"/>
  <c r="E1259" i="4"/>
  <c r="D1259" i="4" s="1"/>
  <c r="E1257" i="4"/>
  <c r="D1257" i="4" s="1"/>
  <c r="E1253" i="4"/>
  <c r="D1253" i="4" s="1"/>
  <c r="E1252" i="4"/>
  <c r="D1252" i="4" s="1"/>
  <c r="E1251" i="4"/>
  <c r="D1251" i="4" s="1"/>
  <c r="E1250" i="4"/>
  <c r="D1250" i="4" s="1"/>
  <c r="E1249" i="4"/>
  <c r="D1249" i="4" s="1"/>
  <c r="E1248" i="4"/>
  <c r="D1248" i="4" s="1"/>
  <c r="E1247" i="4"/>
  <c r="D1247" i="4" s="1"/>
  <c r="E1246" i="4"/>
  <c r="D1246" i="4" s="1"/>
  <c r="E1245" i="4"/>
  <c r="D1245" i="4" s="1"/>
  <c r="E1244" i="4"/>
  <c r="D1244" i="4" s="1"/>
  <c r="E1243" i="4"/>
  <c r="D1243" i="4" s="1"/>
  <c r="E1242" i="4"/>
  <c r="D1242" i="4" s="1"/>
  <c r="E1241" i="4"/>
  <c r="D1241" i="4" s="1"/>
  <c r="E1240" i="4"/>
  <c r="D1240" i="4" s="1"/>
  <c r="E1238" i="4"/>
  <c r="D1238" i="4" s="1"/>
  <c r="E1234" i="4"/>
  <c r="D1234" i="4" s="1"/>
  <c r="E1233" i="4"/>
  <c r="D1233" i="4" s="1"/>
  <c r="E1232" i="4"/>
  <c r="D1232" i="4" s="1"/>
  <c r="E1231" i="4"/>
  <c r="D1231" i="4" s="1"/>
  <c r="E1230" i="4"/>
  <c r="D1230" i="4" s="1"/>
  <c r="E1229" i="4"/>
  <c r="D1229" i="4" s="1"/>
  <c r="E1228" i="4"/>
  <c r="D1228" i="4" s="1"/>
  <c r="E1227" i="4"/>
  <c r="D1227" i="4" s="1"/>
  <c r="E1226" i="4"/>
  <c r="D1226" i="4" s="1"/>
  <c r="E1225" i="4"/>
  <c r="D1225" i="4" s="1"/>
  <c r="E1224" i="4"/>
  <c r="D1224" i="4" s="1"/>
  <c r="E1223" i="4"/>
  <c r="D1223" i="4" s="1"/>
  <c r="E1222" i="4"/>
  <c r="D1222" i="4" s="1"/>
  <c r="E1221" i="4"/>
  <c r="D1221" i="4" s="1"/>
  <c r="E1219" i="4"/>
  <c r="D1219" i="4" s="1"/>
  <c r="E1215" i="4"/>
  <c r="D1215" i="4" s="1"/>
  <c r="E1214" i="4"/>
  <c r="D1214" i="4" s="1"/>
  <c r="E1213" i="4"/>
  <c r="D1213" i="4" s="1"/>
  <c r="E1212" i="4"/>
  <c r="D1212" i="4" s="1"/>
  <c r="E1211" i="4"/>
  <c r="D1211" i="4" s="1"/>
  <c r="E1210" i="4"/>
  <c r="D1210" i="4" s="1"/>
  <c r="E1209" i="4"/>
  <c r="D1209" i="4" s="1"/>
  <c r="E1208" i="4"/>
  <c r="D1208" i="4" s="1"/>
  <c r="E1207" i="4"/>
  <c r="D1207" i="4" s="1"/>
  <c r="E1206" i="4"/>
  <c r="D1206" i="4" s="1"/>
  <c r="E1205" i="4"/>
  <c r="D1205" i="4" s="1"/>
  <c r="E1204" i="4"/>
  <c r="D1204" i="4" s="1"/>
  <c r="E1203" i="4"/>
  <c r="D1203" i="4" s="1"/>
  <c r="E1202" i="4"/>
  <c r="D1202" i="4" s="1"/>
  <c r="E1200" i="4"/>
  <c r="D1200" i="4" s="1"/>
  <c r="E1196" i="4"/>
  <c r="D1196" i="4" s="1"/>
  <c r="E1195" i="4"/>
  <c r="D1195" i="4" s="1"/>
  <c r="E1194" i="4"/>
  <c r="D1194" i="4" s="1"/>
  <c r="E1193" i="4"/>
  <c r="D1193" i="4" s="1"/>
  <c r="E1192" i="4"/>
  <c r="D1192" i="4" s="1"/>
  <c r="E1191" i="4"/>
  <c r="D1191" i="4" s="1"/>
  <c r="E1190" i="4"/>
  <c r="D1190" i="4" s="1"/>
  <c r="E1189" i="4"/>
  <c r="D1189" i="4" s="1"/>
  <c r="E1188" i="4"/>
  <c r="D1188" i="4" s="1"/>
  <c r="E1187" i="4"/>
  <c r="D1187" i="4" s="1"/>
  <c r="E1186" i="4"/>
  <c r="D1186" i="4" s="1"/>
  <c r="E1185" i="4"/>
  <c r="D1185" i="4" s="1"/>
  <c r="E1184" i="4"/>
  <c r="D1184" i="4" s="1"/>
  <c r="E1183" i="4"/>
  <c r="D1183" i="4" s="1"/>
  <c r="E1181" i="4"/>
  <c r="D1181" i="4" s="1"/>
  <c r="E1177" i="4"/>
  <c r="D1177" i="4" s="1"/>
  <c r="E1176" i="4"/>
  <c r="D1176" i="4" s="1"/>
  <c r="E1175" i="4"/>
  <c r="D1175" i="4" s="1"/>
  <c r="E1174" i="4"/>
  <c r="D1174" i="4" s="1"/>
  <c r="E1173" i="4"/>
  <c r="D1173" i="4" s="1"/>
  <c r="E1172" i="4"/>
  <c r="D1172" i="4" s="1"/>
  <c r="E1171" i="4"/>
  <c r="D1171" i="4" s="1"/>
  <c r="E1170" i="4"/>
  <c r="D1170" i="4" s="1"/>
  <c r="E1169" i="4"/>
  <c r="D1169" i="4" s="1"/>
  <c r="E1168" i="4"/>
  <c r="D1168" i="4" s="1"/>
  <c r="E1167" i="4"/>
  <c r="D1167" i="4" s="1"/>
  <c r="E1166" i="4"/>
  <c r="D1166" i="4" s="1"/>
  <c r="E1165" i="4"/>
  <c r="D1165" i="4" s="1"/>
  <c r="E1164" i="4"/>
  <c r="D1164" i="4" s="1"/>
  <c r="E1162" i="4"/>
  <c r="D1162" i="4" s="1"/>
  <c r="E1158" i="4"/>
  <c r="D1158" i="4" s="1"/>
  <c r="E1157" i="4"/>
  <c r="D1157" i="4" s="1"/>
  <c r="E1156" i="4"/>
  <c r="D1156" i="4" s="1"/>
  <c r="E1155" i="4"/>
  <c r="D1155" i="4" s="1"/>
  <c r="E1154" i="4"/>
  <c r="D1154" i="4" s="1"/>
  <c r="E1153" i="4"/>
  <c r="D1153" i="4" s="1"/>
  <c r="E1152" i="4"/>
  <c r="D1152" i="4" s="1"/>
  <c r="E1151" i="4"/>
  <c r="D1151" i="4" s="1"/>
  <c r="E1150" i="4"/>
  <c r="D1150" i="4" s="1"/>
  <c r="E1149" i="4"/>
  <c r="D1149" i="4" s="1"/>
  <c r="E1148" i="4"/>
  <c r="D1148" i="4" s="1"/>
  <c r="E1147" i="4"/>
  <c r="D1147" i="4" s="1"/>
  <c r="E1146" i="4"/>
  <c r="D1146" i="4" s="1"/>
  <c r="E1143" i="4"/>
  <c r="D1143" i="4" s="1"/>
  <c r="E1139" i="4"/>
  <c r="D1139" i="4" s="1"/>
  <c r="E1138" i="4"/>
  <c r="D1138" i="4" s="1"/>
  <c r="E1137" i="4"/>
  <c r="D1137" i="4" s="1"/>
  <c r="E1136" i="4"/>
  <c r="D1136" i="4" s="1"/>
  <c r="E1135" i="4"/>
  <c r="D1135" i="4" s="1"/>
  <c r="E1134" i="4"/>
  <c r="D1134" i="4" s="1"/>
  <c r="E1133" i="4"/>
  <c r="D1133" i="4" s="1"/>
  <c r="E1132" i="4"/>
  <c r="D1132" i="4" s="1"/>
  <c r="E1131" i="4"/>
  <c r="D1131" i="4" s="1"/>
  <c r="E1130" i="4"/>
  <c r="D1130" i="4" s="1"/>
  <c r="E1129" i="4"/>
  <c r="D1129" i="4" s="1"/>
  <c r="E1128" i="4"/>
  <c r="D1128" i="4" s="1"/>
  <c r="E1127" i="4"/>
  <c r="D1127" i="4" s="1"/>
  <c r="E1126" i="4"/>
  <c r="D1126" i="4" s="1"/>
  <c r="E1124" i="4"/>
  <c r="D1124" i="4" s="1"/>
  <c r="E1120" i="4"/>
  <c r="D1120" i="4" s="1"/>
  <c r="E1119" i="4"/>
  <c r="D1119" i="4" s="1"/>
  <c r="E1118" i="4"/>
  <c r="D1118" i="4" s="1"/>
  <c r="E1117" i="4"/>
  <c r="D1117" i="4" s="1"/>
  <c r="E1116" i="4"/>
  <c r="D1116" i="4" s="1"/>
  <c r="E1115" i="4"/>
  <c r="D1115" i="4" s="1"/>
  <c r="E1114" i="4"/>
  <c r="D1114" i="4" s="1"/>
  <c r="E1113" i="4"/>
  <c r="D1113" i="4" s="1"/>
  <c r="E1112" i="4"/>
  <c r="D1112" i="4" s="1"/>
  <c r="E1111" i="4"/>
  <c r="D1111" i="4" s="1"/>
  <c r="E1110" i="4"/>
  <c r="D1110" i="4" s="1"/>
  <c r="E1109" i="4"/>
  <c r="D1109" i="4" s="1"/>
  <c r="E1108" i="4"/>
  <c r="D1108" i="4" s="1"/>
  <c r="E1107" i="4"/>
  <c r="D1107" i="4" s="1"/>
  <c r="E1105" i="4"/>
  <c r="D1105" i="4" s="1"/>
  <c r="E1101" i="4"/>
  <c r="D1101" i="4" s="1"/>
  <c r="E1100" i="4"/>
  <c r="D1100" i="4" s="1"/>
  <c r="E1099" i="4"/>
  <c r="D1099" i="4" s="1"/>
  <c r="E1098" i="4"/>
  <c r="D1098" i="4" s="1"/>
  <c r="E1097" i="4"/>
  <c r="D1097" i="4" s="1"/>
  <c r="E1096" i="4"/>
  <c r="D1096" i="4" s="1"/>
  <c r="E1095" i="4"/>
  <c r="D1095" i="4" s="1"/>
  <c r="E1094" i="4"/>
  <c r="D1094" i="4" s="1"/>
  <c r="E1093" i="4"/>
  <c r="D1093" i="4" s="1"/>
  <c r="E1092" i="4"/>
  <c r="D1092" i="4" s="1"/>
  <c r="E1091" i="4"/>
  <c r="D1091" i="4" s="1"/>
  <c r="E1090" i="4"/>
  <c r="D1090" i="4" s="1"/>
  <c r="E1089" i="4"/>
  <c r="D1089" i="4" s="1"/>
  <c r="E1086" i="4"/>
  <c r="D1086" i="4" s="1"/>
  <c r="E1082" i="4"/>
  <c r="D1082" i="4" s="1"/>
  <c r="E1081" i="4"/>
  <c r="D1081" i="4" s="1"/>
  <c r="E1080" i="4"/>
  <c r="D1080" i="4" s="1"/>
  <c r="E1079" i="4"/>
  <c r="D1079" i="4" s="1"/>
  <c r="E1078" i="4"/>
  <c r="D1078" i="4" s="1"/>
  <c r="E1077" i="4"/>
  <c r="D1077" i="4" s="1"/>
  <c r="E1076" i="4"/>
  <c r="D1076" i="4" s="1"/>
  <c r="E1075" i="4"/>
  <c r="D1075" i="4" s="1"/>
  <c r="E1074" i="4"/>
  <c r="D1074" i="4" s="1"/>
  <c r="E1073" i="4"/>
  <c r="D1073" i="4" s="1"/>
  <c r="E1072" i="4"/>
  <c r="D1072" i="4" s="1"/>
  <c r="E1071" i="4"/>
  <c r="D1071" i="4" s="1"/>
  <c r="E1070" i="4"/>
  <c r="D1070" i="4" s="1"/>
  <c r="E1069" i="4"/>
  <c r="D1069" i="4" s="1"/>
  <c r="E1067" i="4"/>
  <c r="D1067" i="4" s="1"/>
  <c r="E1063" i="4"/>
  <c r="D1063" i="4" s="1"/>
  <c r="E1062" i="4"/>
  <c r="D1062" i="4" s="1"/>
  <c r="E1061" i="4"/>
  <c r="D1061" i="4" s="1"/>
  <c r="E1060" i="4"/>
  <c r="D1060" i="4" s="1"/>
  <c r="E1059" i="4"/>
  <c r="D1059" i="4" s="1"/>
  <c r="E1058" i="4"/>
  <c r="D1058" i="4" s="1"/>
  <c r="E1057" i="4"/>
  <c r="D1057" i="4" s="1"/>
  <c r="E1056" i="4"/>
  <c r="D1056" i="4" s="1"/>
  <c r="E1055" i="4"/>
  <c r="D1055" i="4" s="1"/>
  <c r="E1054" i="4"/>
  <c r="D1054" i="4" s="1"/>
  <c r="E1053" i="4"/>
  <c r="D1053" i="4" s="1"/>
  <c r="E1052" i="4"/>
  <c r="D1052" i="4" s="1"/>
  <c r="E1051" i="4"/>
  <c r="D1051" i="4" s="1"/>
  <c r="E1050" i="4"/>
  <c r="D1050" i="4" s="1"/>
  <c r="E1048" i="4"/>
  <c r="D1048" i="4" s="1"/>
  <c r="E1044" i="4"/>
  <c r="D1044" i="4" s="1"/>
  <c r="E1043" i="4"/>
  <c r="D1043" i="4" s="1"/>
  <c r="E1042" i="4"/>
  <c r="D1042" i="4" s="1"/>
  <c r="E1041" i="4"/>
  <c r="D1041" i="4" s="1"/>
  <c r="E1040" i="4"/>
  <c r="D1040" i="4" s="1"/>
  <c r="E1039" i="4"/>
  <c r="D1039" i="4" s="1"/>
  <c r="E1038" i="4"/>
  <c r="D1038" i="4" s="1"/>
  <c r="E1037" i="4"/>
  <c r="D1037" i="4" s="1"/>
  <c r="E1036" i="4"/>
  <c r="D1036" i="4" s="1"/>
  <c r="E1035" i="4"/>
  <c r="D1035" i="4" s="1"/>
  <c r="E1034" i="4"/>
  <c r="D1034" i="4" s="1"/>
  <c r="E1033" i="4"/>
  <c r="D1033" i="4" s="1"/>
  <c r="E1032" i="4"/>
  <c r="D1032" i="4" s="1"/>
  <c r="E1031" i="4"/>
  <c r="D1031" i="4" s="1"/>
  <c r="E1029" i="4"/>
  <c r="D1029" i="4" s="1"/>
  <c r="E1026" i="4"/>
  <c r="E1025" i="4"/>
  <c r="E1024" i="4"/>
  <c r="D1024" i="4" s="1"/>
  <c r="E1023" i="4"/>
  <c r="E1022" i="4"/>
  <c r="D1022" i="4" s="1"/>
  <c r="E1021" i="4"/>
  <c r="E1020" i="4"/>
  <c r="D1020" i="4" s="1"/>
  <c r="E1019" i="4"/>
  <c r="E1018" i="4"/>
  <c r="D1018" i="4" s="1"/>
  <c r="E1017" i="4"/>
  <c r="E1016" i="4"/>
  <c r="D1016" i="4" s="1"/>
  <c r="E1015" i="4"/>
  <c r="E1014" i="4"/>
  <c r="D1014" i="4" s="1"/>
  <c r="E1013" i="4"/>
  <c r="E1012" i="4"/>
  <c r="D1012" i="4" s="1"/>
  <c r="E1010" i="4"/>
  <c r="E1006" i="4"/>
  <c r="D1006" i="4" s="1"/>
  <c r="E1005" i="4"/>
  <c r="D1005" i="4" s="1"/>
  <c r="E1004" i="4"/>
  <c r="D1004" i="4" s="1"/>
  <c r="E1003" i="4"/>
  <c r="D1003" i="4" s="1"/>
  <c r="E1002" i="4"/>
  <c r="D1002" i="4" s="1"/>
  <c r="E1001" i="4"/>
  <c r="D1001" i="4" s="1"/>
  <c r="E1000" i="4"/>
  <c r="D1000" i="4" s="1"/>
  <c r="E999" i="4"/>
  <c r="D999" i="4" s="1"/>
  <c r="E998" i="4"/>
  <c r="D998" i="4" s="1"/>
  <c r="E997" i="4"/>
  <c r="D997" i="4" s="1"/>
  <c r="E996" i="4"/>
  <c r="D996" i="4" s="1"/>
  <c r="E995" i="4"/>
  <c r="D995" i="4" s="1"/>
  <c r="E994" i="4"/>
  <c r="D994" i="4" s="1"/>
  <c r="E993" i="4"/>
  <c r="D993" i="4" s="1"/>
  <c r="E991" i="4"/>
  <c r="D991" i="4" s="1"/>
  <c r="E987" i="4"/>
  <c r="D987" i="4" s="1"/>
  <c r="E986" i="4"/>
  <c r="D986" i="4" s="1"/>
  <c r="E985" i="4"/>
  <c r="D985" i="4" s="1"/>
  <c r="E984" i="4"/>
  <c r="D984" i="4" s="1"/>
  <c r="E983" i="4"/>
  <c r="D983" i="4" s="1"/>
  <c r="E982" i="4"/>
  <c r="D982" i="4" s="1"/>
  <c r="E981" i="4"/>
  <c r="D981" i="4" s="1"/>
  <c r="E980" i="4"/>
  <c r="D980" i="4" s="1"/>
  <c r="E979" i="4"/>
  <c r="D979" i="4" s="1"/>
  <c r="E978" i="4"/>
  <c r="D978" i="4" s="1"/>
  <c r="E977" i="4"/>
  <c r="D977" i="4" s="1"/>
  <c r="E976" i="4"/>
  <c r="D976" i="4" s="1"/>
  <c r="E975" i="4"/>
  <c r="D975" i="4" s="1"/>
  <c r="E974" i="4"/>
  <c r="D974" i="4" s="1"/>
  <c r="E972" i="4"/>
  <c r="D972" i="4" s="1"/>
  <c r="E968" i="4"/>
  <c r="D968" i="4" s="1"/>
  <c r="E967" i="4"/>
  <c r="D967" i="4" s="1"/>
  <c r="E966" i="4"/>
  <c r="D966" i="4" s="1"/>
  <c r="E965" i="4"/>
  <c r="D965" i="4" s="1"/>
  <c r="E964" i="4"/>
  <c r="D964" i="4" s="1"/>
  <c r="E963" i="4"/>
  <c r="D963" i="4" s="1"/>
  <c r="E962" i="4"/>
  <c r="D962" i="4" s="1"/>
  <c r="E961" i="4"/>
  <c r="D961" i="4" s="1"/>
  <c r="E960" i="4"/>
  <c r="D960" i="4" s="1"/>
  <c r="E959" i="4"/>
  <c r="D959" i="4" s="1"/>
  <c r="E958" i="4"/>
  <c r="D958" i="4" s="1"/>
  <c r="E957" i="4"/>
  <c r="D957" i="4" s="1"/>
  <c r="E956" i="4"/>
  <c r="D956" i="4" s="1"/>
  <c r="E955" i="4"/>
  <c r="D955" i="4" s="1"/>
  <c r="E953" i="4"/>
  <c r="D953" i="4" s="1"/>
  <c r="E949" i="4"/>
  <c r="D949" i="4" s="1"/>
  <c r="E948" i="4"/>
  <c r="D948" i="4" s="1"/>
  <c r="E947" i="4"/>
  <c r="D947" i="4" s="1"/>
  <c r="E946" i="4"/>
  <c r="D946" i="4" s="1"/>
  <c r="E945" i="4"/>
  <c r="D945" i="4" s="1"/>
  <c r="E944" i="4"/>
  <c r="D944" i="4" s="1"/>
  <c r="E943" i="4"/>
  <c r="D943" i="4" s="1"/>
  <c r="E942" i="4"/>
  <c r="D942" i="4" s="1"/>
  <c r="E941" i="4"/>
  <c r="D941" i="4" s="1"/>
  <c r="E940" i="4"/>
  <c r="D940" i="4" s="1"/>
  <c r="E939" i="4"/>
  <c r="D939" i="4" s="1"/>
  <c r="E938" i="4"/>
  <c r="D938" i="4" s="1"/>
  <c r="E937" i="4"/>
  <c r="D937" i="4" s="1"/>
  <c r="E936" i="4"/>
  <c r="D936" i="4" s="1"/>
  <c r="E934" i="4"/>
  <c r="D934" i="4" s="1"/>
  <c r="E930" i="4"/>
  <c r="D930" i="4" s="1"/>
  <c r="E929" i="4"/>
  <c r="D929" i="4" s="1"/>
  <c r="E928" i="4"/>
  <c r="D928" i="4" s="1"/>
  <c r="E927" i="4"/>
  <c r="D927" i="4" s="1"/>
  <c r="E926" i="4"/>
  <c r="D926" i="4" s="1"/>
  <c r="E925" i="4"/>
  <c r="D925" i="4" s="1"/>
  <c r="E924" i="4"/>
  <c r="D924" i="4" s="1"/>
  <c r="E923" i="4"/>
  <c r="D923" i="4" s="1"/>
  <c r="E922" i="4"/>
  <c r="D922" i="4" s="1"/>
  <c r="E921" i="4"/>
  <c r="D921" i="4" s="1"/>
  <c r="E920" i="4"/>
  <c r="D920" i="4" s="1"/>
  <c r="E919" i="4"/>
  <c r="D919" i="4" s="1"/>
  <c r="E918" i="4"/>
  <c r="D918" i="4" s="1"/>
  <c r="E917" i="4"/>
  <c r="D917" i="4" s="1"/>
  <c r="E915" i="4"/>
  <c r="D915" i="4" s="1"/>
  <c r="E911" i="4"/>
  <c r="D911" i="4" s="1"/>
  <c r="E910" i="4"/>
  <c r="D910" i="4" s="1"/>
  <c r="E909" i="4"/>
  <c r="D909" i="4" s="1"/>
  <c r="E908" i="4"/>
  <c r="D908" i="4" s="1"/>
  <c r="E907" i="4"/>
  <c r="D907" i="4" s="1"/>
  <c r="E906" i="4"/>
  <c r="D906" i="4" s="1"/>
  <c r="E905" i="4"/>
  <c r="D905" i="4" s="1"/>
  <c r="E904" i="4"/>
  <c r="D904" i="4" s="1"/>
  <c r="E903" i="4"/>
  <c r="D903" i="4" s="1"/>
  <c r="E902" i="4"/>
  <c r="D902" i="4" s="1"/>
  <c r="E901" i="4"/>
  <c r="D901" i="4" s="1"/>
  <c r="E900" i="4"/>
  <c r="D900" i="4" s="1"/>
  <c r="E899" i="4"/>
  <c r="D899" i="4" s="1"/>
  <c r="E898" i="4"/>
  <c r="D898" i="4" s="1"/>
  <c r="E896" i="4"/>
  <c r="D896" i="4" s="1"/>
  <c r="E892" i="4"/>
  <c r="D892" i="4" s="1"/>
  <c r="E891" i="4"/>
  <c r="D891" i="4" s="1"/>
  <c r="E890" i="4"/>
  <c r="D890" i="4" s="1"/>
  <c r="E889" i="4"/>
  <c r="D889" i="4" s="1"/>
  <c r="E888" i="4"/>
  <c r="D888" i="4" s="1"/>
  <c r="E887" i="4"/>
  <c r="D887" i="4" s="1"/>
  <c r="E886" i="4"/>
  <c r="D886" i="4" s="1"/>
  <c r="E885" i="4"/>
  <c r="D885" i="4" s="1"/>
  <c r="E884" i="4"/>
  <c r="D884" i="4" s="1"/>
  <c r="E883" i="4"/>
  <c r="D883" i="4" s="1"/>
  <c r="E882" i="4"/>
  <c r="D882" i="4" s="1"/>
  <c r="E881" i="4"/>
  <c r="D881" i="4" s="1"/>
  <c r="E880" i="4"/>
  <c r="D880" i="4" s="1"/>
  <c r="E879" i="4"/>
  <c r="D879" i="4" s="1"/>
  <c r="E877" i="4"/>
  <c r="D877" i="4" s="1"/>
  <c r="E873" i="4"/>
  <c r="D873" i="4" s="1"/>
  <c r="E872" i="4"/>
  <c r="D872" i="4" s="1"/>
  <c r="E871" i="4"/>
  <c r="D871" i="4" s="1"/>
  <c r="E870" i="4"/>
  <c r="D870" i="4" s="1"/>
  <c r="E869" i="4"/>
  <c r="D869" i="4" s="1"/>
  <c r="E868" i="4"/>
  <c r="D868" i="4" s="1"/>
  <c r="E867" i="4"/>
  <c r="D867" i="4" s="1"/>
  <c r="E866" i="4"/>
  <c r="D866" i="4" s="1"/>
  <c r="E865" i="4"/>
  <c r="D865" i="4" s="1"/>
  <c r="E864" i="4"/>
  <c r="D864" i="4" s="1"/>
  <c r="E863" i="4"/>
  <c r="D863" i="4" s="1"/>
  <c r="E862" i="4"/>
  <c r="D862" i="4" s="1"/>
  <c r="E861" i="4"/>
  <c r="D861" i="4" s="1"/>
  <c r="E854" i="4"/>
  <c r="D854" i="4" s="1"/>
  <c r="E853" i="4"/>
  <c r="D853" i="4" s="1"/>
  <c r="E852" i="4"/>
  <c r="D852" i="4" s="1"/>
  <c r="E851" i="4"/>
  <c r="D851" i="4" s="1"/>
  <c r="E850" i="4"/>
  <c r="D850" i="4" s="1"/>
  <c r="E849" i="4"/>
  <c r="D849" i="4" s="1"/>
  <c r="E848" i="4"/>
  <c r="D848" i="4" s="1"/>
  <c r="E847" i="4"/>
  <c r="D847" i="4" s="1"/>
  <c r="E846" i="4"/>
  <c r="D846" i="4" s="1"/>
  <c r="E845" i="4"/>
  <c r="D845" i="4" s="1"/>
  <c r="E844" i="4"/>
  <c r="D844" i="4" s="1"/>
  <c r="E843" i="4"/>
  <c r="D843" i="4" s="1"/>
  <c r="E842" i="4"/>
  <c r="D842" i="4" s="1"/>
  <c r="E841" i="4"/>
  <c r="D841" i="4" s="1"/>
  <c r="E839" i="4"/>
  <c r="D839" i="4" s="1"/>
  <c r="E835" i="4"/>
  <c r="D835" i="4" s="1"/>
  <c r="E834" i="4"/>
  <c r="D834" i="4" s="1"/>
  <c r="E833" i="4"/>
  <c r="D833" i="4" s="1"/>
  <c r="E832" i="4"/>
  <c r="D832" i="4" s="1"/>
  <c r="E831" i="4"/>
  <c r="D831" i="4" s="1"/>
  <c r="E830" i="4"/>
  <c r="D830" i="4" s="1"/>
  <c r="E829" i="4"/>
  <c r="D829" i="4" s="1"/>
  <c r="E828" i="4"/>
  <c r="D828" i="4" s="1"/>
  <c r="E827" i="4"/>
  <c r="D827" i="4" s="1"/>
  <c r="E826" i="4"/>
  <c r="D826" i="4" s="1"/>
  <c r="E825" i="4"/>
  <c r="D825" i="4" s="1"/>
  <c r="E824" i="4"/>
  <c r="D824" i="4" s="1"/>
  <c r="E823" i="4"/>
  <c r="D823" i="4" s="1"/>
  <c r="E822" i="4"/>
  <c r="D822" i="4" s="1"/>
  <c r="E820" i="4"/>
  <c r="D820" i="4" s="1"/>
  <c r="E816" i="4"/>
  <c r="D816" i="4" s="1"/>
  <c r="E815" i="4"/>
  <c r="D815" i="4" s="1"/>
  <c r="E814" i="4"/>
  <c r="D814" i="4" s="1"/>
  <c r="E813" i="4"/>
  <c r="D813" i="4" s="1"/>
  <c r="E812" i="4"/>
  <c r="D812" i="4" s="1"/>
  <c r="E811" i="4"/>
  <c r="D811" i="4" s="1"/>
  <c r="E810" i="4"/>
  <c r="D810" i="4" s="1"/>
  <c r="E809" i="4"/>
  <c r="D809" i="4" s="1"/>
  <c r="E808" i="4"/>
  <c r="D808" i="4" s="1"/>
  <c r="E807" i="4"/>
  <c r="D807" i="4" s="1"/>
  <c r="E806" i="4"/>
  <c r="D806" i="4" s="1"/>
  <c r="E805" i="4"/>
  <c r="D805" i="4" s="1"/>
  <c r="E804" i="4"/>
  <c r="D804" i="4" s="1"/>
  <c r="E803" i="4"/>
  <c r="D803" i="4" s="1"/>
  <c r="E801" i="4"/>
  <c r="D801" i="4" s="1"/>
  <c r="E797" i="4"/>
  <c r="D797" i="4" s="1"/>
  <c r="E796" i="4"/>
  <c r="D796" i="4" s="1"/>
  <c r="E795" i="4"/>
  <c r="D795" i="4" s="1"/>
  <c r="E794" i="4"/>
  <c r="D794" i="4" s="1"/>
  <c r="E793" i="4"/>
  <c r="D793" i="4" s="1"/>
  <c r="E792" i="4"/>
  <c r="D792" i="4" s="1"/>
  <c r="E791" i="4"/>
  <c r="D791" i="4" s="1"/>
  <c r="E790" i="4"/>
  <c r="D790" i="4" s="1"/>
  <c r="E789" i="4"/>
  <c r="D789" i="4" s="1"/>
  <c r="E788" i="4"/>
  <c r="D788" i="4" s="1"/>
  <c r="E787" i="4"/>
  <c r="D787" i="4" s="1"/>
  <c r="E786" i="4"/>
  <c r="D786" i="4" s="1"/>
  <c r="E785" i="4"/>
  <c r="D785" i="4" s="1"/>
  <c r="E784" i="4"/>
  <c r="D784" i="4" s="1"/>
  <c r="E782" i="4"/>
  <c r="D782" i="4" s="1"/>
  <c r="E778" i="4"/>
  <c r="D778" i="4" s="1"/>
  <c r="E777" i="4"/>
  <c r="D777" i="4" s="1"/>
  <c r="E776" i="4"/>
  <c r="D776" i="4" s="1"/>
  <c r="E775" i="4"/>
  <c r="D775" i="4" s="1"/>
  <c r="E774" i="4"/>
  <c r="D774" i="4" s="1"/>
  <c r="E773" i="4"/>
  <c r="D773" i="4" s="1"/>
  <c r="E772" i="4"/>
  <c r="D772" i="4" s="1"/>
  <c r="E771" i="4"/>
  <c r="D771" i="4" s="1"/>
  <c r="E770" i="4"/>
  <c r="D770" i="4" s="1"/>
  <c r="E769" i="4"/>
  <c r="D769" i="4" s="1"/>
  <c r="E768" i="4"/>
  <c r="D768" i="4" s="1"/>
  <c r="E767" i="4"/>
  <c r="D767" i="4" s="1"/>
  <c r="E766" i="4"/>
  <c r="D766" i="4" s="1"/>
  <c r="E765" i="4"/>
  <c r="D765" i="4" s="1"/>
  <c r="E763" i="4"/>
  <c r="D763" i="4" s="1"/>
  <c r="E759" i="4"/>
  <c r="D759" i="4" s="1"/>
  <c r="E758" i="4"/>
  <c r="D758" i="4" s="1"/>
  <c r="E757" i="4"/>
  <c r="D757" i="4" s="1"/>
  <c r="E756" i="4"/>
  <c r="D756" i="4" s="1"/>
  <c r="E755" i="4"/>
  <c r="D755" i="4" s="1"/>
  <c r="E754" i="4"/>
  <c r="D754" i="4" s="1"/>
  <c r="E753" i="4"/>
  <c r="D753" i="4" s="1"/>
  <c r="E752" i="4"/>
  <c r="D752" i="4" s="1"/>
  <c r="E751" i="4"/>
  <c r="D751" i="4" s="1"/>
  <c r="E750" i="4"/>
  <c r="D750" i="4" s="1"/>
  <c r="E749" i="4"/>
  <c r="D749" i="4" s="1"/>
  <c r="E748" i="4"/>
  <c r="D748" i="4" s="1"/>
  <c r="E747" i="4"/>
  <c r="D747" i="4" s="1"/>
  <c r="E746" i="4"/>
  <c r="D746" i="4" s="1"/>
  <c r="E744" i="4"/>
  <c r="D744" i="4" s="1"/>
  <c r="E740" i="4"/>
  <c r="D740" i="4" s="1"/>
  <c r="E739" i="4"/>
  <c r="D739" i="4" s="1"/>
  <c r="E738" i="4"/>
  <c r="D738" i="4" s="1"/>
  <c r="E737" i="4"/>
  <c r="D737" i="4" s="1"/>
  <c r="E736" i="4"/>
  <c r="D736" i="4" s="1"/>
  <c r="E735" i="4"/>
  <c r="D735" i="4" s="1"/>
  <c r="E734" i="4"/>
  <c r="D734" i="4" s="1"/>
  <c r="E733" i="4"/>
  <c r="D733" i="4" s="1"/>
  <c r="E732" i="4"/>
  <c r="D732" i="4" s="1"/>
  <c r="E731" i="4"/>
  <c r="D731" i="4" s="1"/>
  <c r="E730" i="4"/>
  <c r="D730" i="4" s="1"/>
  <c r="E729" i="4"/>
  <c r="D729" i="4" s="1"/>
  <c r="E728" i="4"/>
  <c r="D728" i="4" s="1"/>
  <c r="E727" i="4"/>
  <c r="D727" i="4" s="1"/>
  <c r="E725" i="4"/>
  <c r="D725" i="4" s="1"/>
  <c r="E721" i="4"/>
  <c r="D721" i="4" s="1"/>
  <c r="E720" i="4"/>
  <c r="D720" i="4" s="1"/>
  <c r="E719" i="4"/>
  <c r="D719" i="4" s="1"/>
  <c r="E718" i="4"/>
  <c r="D718" i="4" s="1"/>
  <c r="E717" i="4"/>
  <c r="D717" i="4" s="1"/>
  <c r="E716" i="4"/>
  <c r="D716" i="4" s="1"/>
  <c r="E715" i="4"/>
  <c r="D715" i="4" s="1"/>
  <c r="E714" i="4"/>
  <c r="D714" i="4" s="1"/>
  <c r="E713" i="4"/>
  <c r="D713" i="4" s="1"/>
  <c r="E712" i="4"/>
  <c r="D712" i="4" s="1"/>
  <c r="E711" i="4"/>
  <c r="D711" i="4" s="1"/>
  <c r="E710" i="4"/>
  <c r="D710" i="4" s="1"/>
  <c r="E709" i="4"/>
  <c r="D709" i="4" s="1"/>
  <c r="E708" i="4"/>
  <c r="D708" i="4" s="1"/>
  <c r="E706" i="4"/>
  <c r="D706" i="4" s="1"/>
  <c r="E702" i="4"/>
  <c r="D702" i="4" s="1"/>
  <c r="E701" i="4"/>
  <c r="D701" i="4" s="1"/>
  <c r="E700" i="4"/>
  <c r="D700" i="4" s="1"/>
  <c r="E699" i="4"/>
  <c r="D699" i="4" s="1"/>
  <c r="E698" i="4"/>
  <c r="D698" i="4" s="1"/>
  <c r="E697" i="4"/>
  <c r="D697" i="4" s="1"/>
  <c r="E696" i="4"/>
  <c r="D696" i="4" s="1"/>
  <c r="E695" i="4"/>
  <c r="D695" i="4" s="1"/>
  <c r="E694" i="4"/>
  <c r="D694" i="4" s="1"/>
  <c r="E693" i="4"/>
  <c r="D693" i="4" s="1"/>
  <c r="E692" i="4"/>
  <c r="D692" i="4" s="1"/>
  <c r="E691" i="4"/>
  <c r="D691" i="4" s="1"/>
  <c r="E690" i="4"/>
  <c r="D690" i="4" s="1"/>
  <c r="E689" i="4"/>
  <c r="D689" i="4" s="1"/>
  <c r="E687" i="4"/>
  <c r="D687" i="4" s="1"/>
  <c r="E683" i="4"/>
  <c r="D683" i="4" s="1"/>
  <c r="E682" i="4"/>
  <c r="D682" i="4" s="1"/>
  <c r="E681" i="4"/>
  <c r="D681" i="4" s="1"/>
  <c r="E680" i="4"/>
  <c r="D680" i="4" s="1"/>
  <c r="E679" i="4"/>
  <c r="D679" i="4" s="1"/>
  <c r="E678" i="4"/>
  <c r="D678" i="4" s="1"/>
  <c r="E677" i="4"/>
  <c r="D677" i="4" s="1"/>
  <c r="E676" i="4"/>
  <c r="D676" i="4" s="1"/>
  <c r="E675" i="4"/>
  <c r="D675" i="4" s="1"/>
  <c r="E674" i="4"/>
  <c r="D674" i="4" s="1"/>
  <c r="E673" i="4"/>
  <c r="D673" i="4" s="1"/>
  <c r="E672" i="4"/>
  <c r="D672" i="4" s="1"/>
  <c r="E671" i="4"/>
  <c r="D671" i="4" s="1"/>
  <c r="E670" i="4"/>
  <c r="D670" i="4" s="1"/>
  <c r="E668" i="4"/>
  <c r="D668" i="4" s="1"/>
  <c r="E664" i="4"/>
  <c r="D664" i="4" s="1"/>
  <c r="E663" i="4"/>
  <c r="D663" i="4" s="1"/>
  <c r="E662" i="4"/>
  <c r="D662" i="4" s="1"/>
  <c r="E661" i="4"/>
  <c r="D661" i="4" s="1"/>
  <c r="E660" i="4"/>
  <c r="D660" i="4" s="1"/>
  <c r="E659" i="4"/>
  <c r="D659" i="4" s="1"/>
  <c r="E658" i="4"/>
  <c r="D658" i="4" s="1"/>
  <c r="E657" i="4"/>
  <c r="D657" i="4" s="1"/>
  <c r="E656" i="4"/>
  <c r="D656" i="4" s="1"/>
  <c r="E655" i="4"/>
  <c r="D655" i="4" s="1"/>
  <c r="E654" i="4"/>
  <c r="D654" i="4" s="1"/>
  <c r="E653" i="4"/>
  <c r="D653" i="4" s="1"/>
  <c r="E652" i="4"/>
  <c r="D652" i="4" s="1"/>
  <c r="E651" i="4"/>
  <c r="D651" i="4" s="1"/>
  <c r="E649" i="4"/>
  <c r="D649" i="4" s="1"/>
  <c r="E645" i="4"/>
  <c r="D645" i="4" s="1"/>
  <c r="E644" i="4"/>
  <c r="D644" i="4" s="1"/>
  <c r="E643" i="4"/>
  <c r="D643" i="4" s="1"/>
  <c r="E642" i="4"/>
  <c r="D642" i="4" s="1"/>
  <c r="E641" i="4"/>
  <c r="D641" i="4" s="1"/>
  <c r="E640" i="4"/>
  <c r="D640" i="4" s="1"/>
  <c r="E639" i="4"/>
  <c r="D639" i="4" s="1"/>
  <c r="E638" i="4"/>
  <c r="D638" i="4" s="1"/>
  <c r="E637" i="4"/>
  <c r="D637" i="4" s="1"/>
  <c r="E636" i="4"/>
  <c r="D636" i="4" s="1"/>
  <c r="E635" i="4"/>
  <c r="D635" i="4" s="1"/>
  <c r="E634" i="4"/>
  <c r="D634" i="4" s="1"/>
  <c r="E633" i="4"/>
  <c r="D633" i="4" s="1"/>
  <c r="E632" i="4"/>
  <c r="D632" i="4" s="1"/>
  <c r="E630" i="4"/>
  <c r="D630" i="4" s="1"/>
  <c r="E626" i="4"/>
  <c r="D626" i="4" s="1"/>
  <c r="E625" i="4"/>
  <c r="D625" i="4" s="1"/>
  <c r="E624" i="4"/>
  <c r="D624" i="4" s="1"/>
  <c r="E623" i="4"/>
  <c r="D623" i="4" s="1"/>
  <c r="E622" i="4"/>
  <c r="D622" i="4" s="1"/>
  <c r="E621" i="4"/>
  <c r="D621" i="4" s="1"/>
  <c r="E620" i="4"/>
  <c r="D620" i="4" s="1"/>
  <c r="E619" i="4"/>
  <c r="D619" i="4" s="1"/>
  <c r="E618" i="4"/>
  <c r="D618" i="4" s="1"/>
  <c r="E617" i="4"/>
  <c r="D617" i="4" s="1"/>
  <c r="E616" i="4"/>
  <c r="D616" i="4" s="1"/>
  <c r="E615" i="4"/>
  <c r="D615" i="4" s="1"/>
  <c r="E614" i="4"/>
  <c r="D614" i="4" s="1"/>
  <c r="E613" i="4"/>
  <c r="D613" i="4" s="1"/>
  <c r="E611" i="4"/>
  <c r="D611" i="4" s="1"/>
  <c r="E607" i="4"/>
  <c r="E606" i="4"/>
  <c r="E605" i="4"/>
  <c r="E604" i="4"/>
  <c r="E603" i="4"/>
  <c r="E602" i="4"/>
  <c r="E601" i="4"/>
  <c r="E600" i="4"/>
  <c r="E599" i="4"/>
  <c r="E597" i="4"/>
  <c r="E595" i="4"/>
  <c r="E594" i="4"/>
  <c r="E592" i="4"/>
  <c r="E588" i="4"/>
  <c r="D588" i="4" s="1"/>
  <c r="E587" i="4"/>
  <c r="D587" i="4" s="1"/>
  <c r="E586" i="4"/>
  <c r="D586" i="4" s="1"/>
  <c r="E585" i="4"/>
  <c r="D585" i="4" s="1"/>
  <c r="E584" i="4"/>
  <c r="D584" i="4" s="1"/>
  <c r="E583" i="4"/>
  <c r="D583" i="4" s="1"/>
  <c r="E582" i="4"/>
  <c r="D582" i="4" s="1"/>
  <c r="E581" i="4"/>
  <c r="D581" i="4" s="1"/>
  <c r="E580" i="4"/>
  <c r="D580" i="4" s="1"/>
  <c r="E579" i="4"/>
  <c r="D579" i="4" s="1"/>
  <c r="E578" i="4"/>
  <c r="D578" i="4" s="1"/>
  <c r="E577" i="4"/>
  <c r="D577" i="4" s="1"/>
  <c r="E576" i="4"/>
  <c r="D576" i="4" s="1"/>
  <c r="E573" i="4"/>
  <c r="D573" i="4" s="1"/>
  <c r="E575" i="4"/>
  <c r="D575" i="4" s="1"/>
  <c r="E569" i="4"/>
  <c r="D569" i="4" s="1"/>
  <c r="E568" i="4"/>
  <c r="D568" i="4" s="1"/>
  <c r="E567" i="4"/>
  <c r="D567" i="4" s="1"/>
  <c r="E566" i="4"/>
  <c r="D566" i="4" s="1"/>
  <c r="E565" i="4"/>
  <c r="D565" i="4" s="1"/>
  <c r="E564" i="4"/>
  <c r="D564" i="4" s="1"/>
  <c r="E563" i="4"/>
  <c r="D563" i="4" s="1"/>
  <c r="E562" i="4"/>
  <c r="D562" i="4" s="1"/>
  <c r="E561" i="4"/>
  <c r="D561" i="4" s="1"/>
  <c r="E560" i="4"/>
  <c r="D560" i="4" s="1"/>
  <c r="E559" i="4"/>
  <c r="D559" i="4" s="1"/>
  <c r="E558" i="4"/>
  <c r="D558" i="4" s="1"/>
  <c r="E557" i="4"/>
  <c r="D557" i="4" s="1"/>
  <c r="E556" i="4"/>
  <c r="D556" i="4" s="1"/>
  <c r="E554" i="4"/>
  <c r="D554" i="4" s="1"/>
  <c r="E550" i="4"/>
  <c r="D550" i="4" s="1"/>
  <c r="E549" i="4"/>
  <c r="D549" i="4" s="1"/>
  <c r="E548" i="4"/>
  <c r="D548" i="4" s="1"/>
  <c r="E547" i="4"/>
  <c r="D547" i="4" s="1"/>
  <c r="E546" i="4"/>
  <c r="D546" i="4" s="1"/>
  <c r="E545" i="4"/>
  <c r="D545" i="4" s="1"/>
  <c r="E544" i="4"/>
  <c r="D544" i="4" s="1"/>
  <c r="E543" i="4"/>
  <c r="D543" i="4" s="1"/>
  <c r="E542" i="4"/>
  <c r="D542" i="4" s="1"/>
  <c r="E541" i="4"/>
  <c r="D541" i="4" s="1"/>
  <c r="E540" i="4"/>
  <c r="D540" i="4" s="1"/>
  <c r="E539" i="4"/>
  <c r="D539" i="4" s="1"/>
  <c r="E538" i="4"/>
  <c r="D538" i="4" s="1"/>
  <c r="E537" i="4"/>
  <c r="D537" i="4" s="1"/>
  <c r="E531" i="4"/>
  <c r="D531" i="4" s="1"/>
  <c r="E530" i="4"/>
  <c r="D530" i="4" s="1"/>
  <c r="E529" i="4"/>
  <c r="D529" i="4" s="1"/>
  <c r="E528" i="4"/>
  <c r="D528" i="4" s="1"/>
  <c r="E527" i="4"/>
  <c r="D527" i="4" s="1"/>
  <c r="E526" i="4"/>
  <c r="D526" i="4" s="1"/>
  <c r="E525" i="4"/>
  <c r="D525" i="4" s="1"/>
  <c r="E524" i="4"/>
  <c r="D524" i="4" s="1"/>
  <c r="E523" i="4"/>
  <c r="D523" i="4" s="1"/>
  <c r="E522" i="4"/>
  <c r="D522" i="4" s="1"/>
  <c r="E521" i="4"/>
  <c r="D521" i="4" s="1"/>
  <c r="E520" i="4"/>
  <c r="D520" i="4" s="1"/>
  <c r="E519" i="4"/>
  <c r="D519" i="4" s="1"/>
  <c r="E518" i="4"/>
  <c r="D518" i="4" s="1"/>
  <c r="E512" i="4"/>
  <c r="D512" i="4" s="1"/>
  <c r="E511" i="4"/>
  <c r="D511" i="4" s="1"/>
  <c r="E510" i="4"/>
  <c r="D510" i="4" s="1"/>
  <c r="E509" i="4"/>
  <c r="D509" i="4" s="1"/>
  <c r="E508" i="4"/>
  <c r="D508" i="4" s="1"/>
  <c r="E507" i="4"/>
  <c r="D507" i="4" s="1"/>
  <c r="E506" i="4"/>
  <c r="D506" i="4" s="1"/>
  <c r="E505" i="4"/>
  <c r="D505" i="4" s="1"/>
  <c r="E504" i="4"/>
  <c r="D504" i="4" s="1"/>
  <c r="E503" i="4"/>
  <c r="D503" i="4" s="1"/>
  <c r="E502" i="4"/>
  <c r="D502" i="4" s="1"/>
  <c r="E499" i="4"/>
  <c r="D499" i="4" s="1"/>
  <c r="E497" i="4"/>
  <c r="D497" i="4" s="1"/>
  <c r="E493" i="4"/>
  <c r="D493" i="4" s="1"/>
  <c r="E492" i="4"/>
  <c r="D492" i="4" s="1"/>
  <c r="E491" i="4"/>
  <c r="D491" i="4" s="1"/>
  <c r="E490" i="4"/>
  <c r="D490" i="4" s="1"/>
  <c r="E489" i="4"/>
  <c r="D489" i="4" s="1"/>
  <c r="E488" i="4"/>
  <c r="D488" i="4" s="1"/>
  <c r="E487" i="4"/>
  <c r="D487" i="4" s="1"/>
  <c r="E486" i="4"/>
  <c r="D486" i="4" s="1"/>
  <c r="E485" i="4"/>
  <c r="D485" i="4" s="1"/>
  <c r="E484" i="4"/>
  <c r="D484" i="4" s="1"/>
  <c r="E483" i="4"/>
  <c r="D483" i="4" s="1"/>
  <c r="E482" i="4"/>
  <c r="D482" i="4" s="1"/>
  <c r="E481" i="4"/>
  <c r="D481" i="4" s="1"/>
  <c r="E480" i="4"/>
  <c r="D480" i="4" s="1"/>
  <c r="E478" i="4"/>
  <c r="D478" i="4" s="1"/>
  <c r="E474" i="4"/>
  <c r="D474" i="4" s="1"/>
  <c r="E473" i="4"/>
  <c r="D473" i="4" s="1"/>
  <c r="E472" i="4"/>
  <c r="D472" i="4" s="1"/>
  <c r="E471" i="4"/>
  <c r="D471" i="4" s="1"/>
  <c r="E470" i="4"/>
  <c r="D470" i="4" s="1"/>
  <c r="E469" i="4"/>
  <c r="D469" i="4" s="1"/>
  <c r="E468" i="4"/>
  <c r="D468" i="4" s="1"/>
  <c r="E467" i="4"/>
  <c r="D467" i="4" s="1"/>
  <c r="E466" i="4"/>
  <c r="D466" i="4" s="1"/>
  <c r="E465" i="4"/>
  <c r="D465" i="4" s="1"/>
  <c r="E464" i="4"/>
  <c r="D464" i="4" s="1"/>
  <c r="E463" i="4"/>
  <c r="D463" i="4" s="1"/>
  <c r="E462" i="4"/>
  <c r="D462" i="4" s="1"/>
  <c r="E461" i="4"/>
  <c r="D461" i="4" s="1"/>
  <c r="E459" i="4"/>
  <c r="D459" i="4" s="1"/>
  <c r="E455" i="4"/>
  <c r="D455" i="4" s="1"/>
  <c r="E454" i="4"/>
  <c r="D454" i="4" s="1"/>
  <c r="E453" i="4"/>
  <c r="D453" i="4" s="1"/>
  <c r="E452" i="4"/>
  <c r="D452" i="4" s="1"/>
  <c r="E451" i="4"/>
  <c r="D451" i="4" s="1"/>
  <c r="E450" i="4"/>
  <c r="D450" i="4" s="1"/>
  <c r="E449" i="4"/>
  <c r="D449" i="4" s="1"/>
  <c r="E448" i="4"/>
  <c r="D448" i="4" s="1"/>
  <c r="E447" i="4"/>
  <c r="D447" i="4" s="1"/>
  <c r="E446" i="4"/>
  <c r="D446" i="4" s="1"/>
  <c r="E445" i="4"/>
  <c r="D445" i="4" s="1"/>
  <c r="E444" i="4"/>
  <c r="D444" i="4" s="1"/>
  <c r="E443" i="4"/>
  <c r="D443" i="4" s="1"/>
  <c r="E442" i="4"/>
  <c r="D442" i="4" s="1"/>
  <c r="E440" i="4"/>
  <c r="D440" i="4" s="1"/>
  <c r="E436" i="4"/>
  <c r="D436" i="4" s="1"/>
  <c r="E435" i="4"/>
  <c r="D435" i="4" s="1"/>
  <c r="E434" i="4"/>
  <c r="D434" i="4" s="1"/>
  <c r="E433" i="4"/>
  <c r="D433" i="4" s="1"/>
  <c r="E432" i="4"/>
  <c r="D432" i="4" s="1"/>
  <c r="E431" i="4"/>
  <c r="D431" i="4" s="1"/>
  <c r="E430" i="4"/>
  <c r="D430" i="4" s="1"/>
  <c r="E429" i="4"/>
  <c r="D429" i="4" s="1"/>
  <c r="E428" i="4"/>
  <c r="D428" i="4" s="1"/>
  <c r="E427" i="4"/>
  <c r="D427" i="4" s="1"/>
  <c r="E426" i="4"/>
  <c r="D426" i="4" s="1"/>
  <c r="E425" i="4"/>
  <c r="D425" i="4" s="1"/>
  <c r="E424" i="4"/>
  <c r="D424" i="4" s="1"/>
  <c r="E423" i="4"/>
  <c r="D423" i="4" s="1"/>
  <c r="E421" i="4"/>
  <c r="D421" i="4" s="1"/>
  <c r="E417" i="4"/>
  <c r="D417" i="4" s="1"/>
  <c r="E416" i="4"/>
  <c r="D416" i="4" s="1"/>
  <c r="E415" i="4"/>
  <c r="D415" i="4" s="1"/>
  <c r="E414" i="4"/>
  <c r="D414" i="4" s="1"/>
  <c r="E413" i="4"/>
  <c r="D413" i="4" s="1"/>
  <c r="E412" i="4"/>
  <c r="D412" i="4" s="1"/>
  <c r="E411" i="4"/>
  <c r="D411" i="4" s="1"/>
  <c r="E410" i="4"/>
  <c r="D410" i="4" s="1"/>
  <c r="E409" i="4"/>
  <c r="D409" i="4" s="1"/>
  <c r="E408" i="4"/>
  <c r="D408" i="4" s="1"/>
  <c r="E407" i="4"/>
  <c r="D407" i="4" s="1"/>
  <c r="E406" i="4"/>
  <c r="D406" i="4" s="1"/>
  <c r="E405" i="4"/>
  <c r="D405" i="4" s="1"/>
  <c r="E404" i="4"/>
  <c r="D404" i="4" s="1"/>
  <c r="E402" i="4"/>
  <c r="D402" i="4" s="1"/>
  <c r="E398" i="4"/>
  <c r="D398" i="4" s="1"/>
  <c r="E397" i="4"/>
  <c r="D397" i="4" s="1"/>
  <c r="E396" i="4"/>
  <c r="D396" i="4" s="1"/>
  <c r="E395" i="4"/>
  <c r="D395" i="4" s="1"/>
  <c r="E394" i="4"/>
  <c r="D394" i="4" s="1"/>
  <c r="E393" i="4"/>
  <c r="D393" i="4" s="1"/>
  <c r="E392" i="4"/>
  <c r="D392" i="4" s="1"/>
  <c r="E391" i="4"/>
  <c r="D391" i="4" s="1"/>
  <c r="E390" i="4"/>
  <c r="D390" i="4" s="1"/>
  <c r="E389" i="4"/>
  <c r="D389" i="4" s="1"/>
  <c r="E388" i="4"/>
  <c r="D388" i="4" s="1"/>
  <c r="E387" i="4"/>
  <c r="D387" i="4" s="1"/>
  <c r="E386" i="4"/>
  <c r="D386" i="4" s="1"/>
  <c r="E385" i="4"/>
  <c r="D385" i="4" s="1"/>
  <c r="E383" i="4"/>
  <c r="D383" i="4" s="1"/>
  <c r="E379" i="4"/>
  <c r="D379" i="4" s="1"/>
  <c r="E378" i="4"/>
  <c r="D378" i="4" s="1"/>
  <c r="E377" i="4"/>
  <c r="D377" i="4" s="1"/>
  <c r="E376" i="4"/>
  <c r="D376" i="4" s="1"/>
  <c r="E375" i="4"/>
  <c r="D375" i="4" s="1"/>
  <c r="E374" i="4"/>
  <c r="D374" i="4" s="1"/>
  <c r="E373" i="4"/>
  <c r="D373" i="4" s="1"/>
  <c r="E372" i="4"/>
  <c r="D372" i="4" s="1"/>
  <c r="E371" i="4"/>
  <c r="D371" i="4" s="1"/>
  <c r="E370" i="4"/>
  <c r="D370" i="4" s="1"/>
  <c r="E369" i="4"/>
  <c r="D369" i="4" s="1"/>
  <c r="E368" i="4"/>
  <c r="D368" i="4" s="1"/>
  <c r="E367" i="4"/>
  <c r="D367" i="4" s="1"/>
  <c r="E366" i="4"/>
  <c r="D366" i="4" s="1"/>
  <c r="E364" i="4"/>
  <c r="D364" i="4" s="1"/>
  <c r="E360" i="4"/>
  <c r="D360" i="4" s="1"/>
  <c r="E359" i="4"/>
  <c r="D359" i="4" s="1"/>
  <c r="E358" i="4"/>
  <c r="D358" i="4" s="1"/>
  <c r="E357" i="4"/>
  <c r="D357" i="4" s="1"/>
  <c r="E356" i="4"/>
  <c r="D356" i="4" s="1"/>
  <c r="E355" i="4"/>
  <c r="D355" i="4" s="1"/>
  <c r="E354" i="4"/>
  <c r="D354" i="4" s="1"/>
  <c r="E353" i="4"/>
  <c r="D353" i="4" s="1"/>
  <c r="E352" i="4"/>
  <c r="D352" i="4" s="1"/>
  <c r="E351" i="4"/>
  <c r="D351" i="4" s="1"/>
  <c r="E350" i="4"/>
  <c r="D350" i="4" s="1"/>
  <c r="E349" i="4"/>
  <c r="D349" i="4" s="1"/>
  <c r="E348" i="4"/>
  <c r="D348" i="4" s="1"/>
  <c r="E347" i="4"/>
  <c r="D347" i="4" s="1"/>
  <c r="E345" i="4"/>
  <c r="D345" i="4" s="1"/>
  <c r="E303" i="4"/>
  <c r="D303" i="4" s="1"/>
  <c r="E302" i="4"/>
  <c r="D302" i="4" s="1"/>
  <c r="E301" i="4"/>
  <c r="D301" i="4" s="1"/>
  <c r="E300" i="4"/>
  <c r="D300" i="4" s="1"/>
  <c r="E299" i="4"/>
  <c r="D299" i="4" s="1"/>
  <c r="E298" i="4"/>
  <c r="D298" i="4" s="1"/>
  <c r="E297" i="4"/>
  <c r="D297" i="4" s="1"/>
  <c r="E296" i="4"/>
  <c r="D296" i="4" s="1"/>
  <c r="E295" i="4"/>
  <c r="D295" i="4" s="1"/>
  <c r="E294" i="4"/>
  <c r="D294" i="4" s="1"/>
  <c r="E293" i="4"/>
  <c r="D293" i="4" s="1"/>
  <c r="E292" i="4"/>
  <c r="D292" i="4" s="1"/>
  <c r="E291" i="4"/>
  <c r="D291" i="4" s="1"/>
  <c r="E288" i="4"/>
  <c r="D288" i="4" s="1"/>
  <c r="E284" i="4"/>
  <c r="D284" i="4" s="1"/>
  <c r="E283" i="4"/>
  <c r="D283" i="4" s="1"/>
  <c r="E282" i="4"/>
  <c r="D282" i="4" s="1"/>
  <c r="E281" i="4"/>
  <c r="D281" i="4" s="1"/>
  <c r="E280" i="4"/>
  <c r="D280" i="4" s="1"/>
  <c r="E279" i="4"/>
  <c r="D279" i="4" s="1"/>
  <c r="E278" i="4"/>
  <c r="D278" i="4" s="1"/>
  <c r="E277" i="4"/>
  <c r="D277" i="4" s="1"/>
  <c r="E276" i="4"/>
  <c r="D276" i="4" s="1"/>
  <c r="E275" i="4"/>
  <c r="D275" i="4" s="1"/>
  <c r="E274" i="4"/>
  <c r="D274" i="4" s="1"/>
  <c r="E273" i="4"/>
  <c r="D273" i="4" s="1"/>
  <c r="E272" i="4"/>
  <c r="D272" i="4" s="1"/>
  <c r="E271" i="4"/>
  <c r="D271" i="4" s="1"/>
  <c r="E269" i="4"/>
  <c r="D269" i="4" s="1"/>
  <c r="E265" i="4"/>
  <c r="D265" i="4" s="1"/>
  <c r="E264" i="4"/>
  <c r="D264" i="4" s="1"/>
  <c r="E263" i="4"/>
  <c r="D263" i="4" s="1"/>
  <c r="E262" i="4"/>
  <c r="D262" i="4" s="1"/>
  <c r="E261" i="4"/>
  <c r="D261" i="4" s="1"/>
  <c r="E260" i="4"/>
  <c r="D260" i="4" s="1"/>
  <c r="E259" i="4"/>
  <c r="D259" i="4" s="1"/>
  <c r="E257" i="4"/>
  <c r="D257" i="4" s="1"/>
  <c r="E255" i="4"/>
  <c r="D255" i="4" s="1"/>
  <c r="E254" i="4"/>
  <c r="D254" i="4" s="1"/>
  <c r="E250" i="4"/>
  <c r="D250" i="4" s="1"/>
  <c r="E208" i="4"/>
  <c r="D208" i="4" s="1"/>
  <c r="E207" i="4"/>
  <c r="D207" i="4" s="1"/>
  <c r="E206" i="4"/>
  <c r="D206" i="4" s="1"/>
  <c r="E205" i="4"/>
  <c r="D205" i="4" s="1"/>
  <c r="E204" i="4"/>
  <c r="D204" i="4" s="1"/>
  <c r="E203" i="4"/>
  <c r="D203" i="4" s="1"/>
  <c r="E202" i="4"/>
  <c r="D202" i="4" s="1"/>
  <c r="E201" i="4"/>
  <c r="D201" i="4" s="1"/>
  <c r="E200" i="4"/>
  <c r="D200" i="4" s="1"/>
  <c r="E199" i="4"/>
  <c r="D199" i="4" s="1"/>
  <c r="E198" i="4"/>
  <c r="D198" i="4" s="1"/>
  <c r="E197" i="4"/>
  <c r="D197" i="4" s="1"/>
  <c r="E196" i="4"/>
  <c r="D196" i="4" s="1"/>
  <c r="E195" i="4"/>
  <c r="D195" i="4" s="1"/>
  <c r="E193" i="4"/>
  <c r="D193" i="4" s="1"/>
  <c r="E189" i="4"/>
  <c r="D189" i="4" s="1"/>
  <c r="E188" i="4"/>
  <c r="D188" i="4" s="1"/>
  <c r="E187" i="4"/>
  <c r="D187" i="4" s="1"/>
  <c r="E186" i="4"/>
  <c r="D186" i="4" s="1"/>
  <c r="E185" i="4"/>
  <c r="D185" i="4" s="1"/>
  <c r="E184" i="4"/>
  <c r="D184" i="4" s="1"/>
  <c r="E183" i="4"/>
  <c r="D183" i="4" s="1"/>
  <c r="E182" i="4"/>
  <c r="D182" i="4" s="1"/>
  <c r="E181" i="4"/>
  <c r="D181" i="4" s="1"/>
  <c r="E180" i="4"/>
  <c r="D180" i="4" s="1"/>
  <c r="E179" i="4"/>
  <c r="D179" i="4" s="1"/>
  <c r="E177" i="4"/>
  <c r="D177" i="4" s="1"/>
  <c r="E176" i="4"/>
  <c r="D176" i="4" s="1"/>
  <c r="E174" i="4"/>
  <c r="D174" i="4" s="1"/>
  <c r="E170" i="4"/>
  <c r="D170" i="4" s="1"/>
  <c r="E169" i="4"/>
  <c r="D169" i="4" s="1"/>
  <c r="E168" i="4"/>
  <c r="D168" i="4" s="1"/>
  <c r="E167" i="4"/>
  <c r="D167" i="4" s="1"/>
  <c r="E166" i="4"/>
  <c r="D166" i="4" s="1"/>
  <c r="E165" i="4"/>
  <c r="D165" i="4" s="1"/>
  <c r="E164" i="4"/>
  <c r="D164" i="4" s="1"/>
  <c r="E163" i="4"/>
  <c r="D163" i="4" s="1"/>
  <c r="E162" i="4"/>
  <c r="D162" i="4" s="1"/>
  <c r="E161" i="4"/>
  <c r="D161" i="4" s="1"/>
  <c r="E160" i="4"/>
  <c r="D160" i="4" s="1"/>
  <c r="E159" i="4"/>
  <c r="D159" i="4" s="1"/>
  <c r="E158" i="4"/>
  <c r="D158" i="4" s="1"/>
  <c r="E157" i="4"/>
  <c r="D157" i="4" s="1"/>
  <c r="E155" i="4"/>
  <c r="D155" i="4" s="1"/>
  <c r="E151" i="4"/>
  <c r="D151" i="4" s="1"/>
  <c r="E150" i="4"/>
  <c r="D150" i="4" s="1"/>
  <c r="E149" i="4"/>
  <c r="D149" i="4" s="1"/>
  <c r="E148" i="4"/>
  <c r="D148" i="4" s="1"/>
  <c r="E147" i="4"/>
  <c r="D147" i="4" s="1"/>
  <c r="E146" i="4"/>
  <c r="D146" i="4" s="1"/>
  <c r="E145" i="4"/>
  <c r="D145" i="4" s="1"/>
  <c r="E144" i="4"/>
  <c r="D144" i="4" s="1"/>
  <c r="E143" i="4"/>
  <c r="D143" i="4" s="1"/>
  <c r="E142" i="4"/>
  <c r="D142" i="4" s="1"/>
  <c r="E141" i="4"/>
  <c r="D141" i="4" s="1"/>
  <c r="E140" i="4"/>
  <c r="D140" i="4" s="1"/>
  <c r="E139" i="4"/>
  <c r="D139" i="4" s="1"/>
  <c r="E138" i="4"/>
  <c r="D138" i="4" s="1"/>
  <c r="E136" i="4"/>
  <c r="D136" i="4" s="1"/>
  <c r="E132" i="4"/>
  <c r="D132" i="4" s="1"/>
  <c r="E131" i="4"/>
  <c r="D131" i="4" s="1"/>
  <c r="E130" i="4"/>
  <c r="D130" i="4" s="1"/>
  <c r="E129" i="4"/>
  <c r="D129" i="4" s="1"/>
  <c r="E128" i="4"/>
  <c r="D128" i="4" s="1"/>
  <c r="E127" i="4"/>
  <c r="D127" i="4" s="1"/>
  <c r="E126" i="4"/>
  <c r="D126" i="4" s="1"/>
  <c r="E125" i="4"/>
  <c r="D125" i="4" s="1"/>
  <c r="E124" i="4"/>
  <c r="D124" i="4" s="1"/>
  <c r="E123" i="4"/>
  <c r="D123" i="4" s="1"/>
  <c r="E122" i="4"/>
  <c r="D122" i="4" s="1"/>
  <c r="E121" i="4"/>
  <c r="D121" i="4" s="1"/>
  <c r="E120" i="4"/>
  <c r="D120" i="4" s="1"/>
  <c r="E117" i="4"/>
  <c r="D117" i="4" s="1"/>
  <c r="E113" i="4"/>
  <c r="D113" i="4" s="1"/>
  <c r="E112" i="4"/>
  <c r="D112" i="4" s="1"/>
  <c r="E111" i="4"/>
  <c r="D111" i="4" s="1"/>
  <c r="E110" i="4"/>
  <c r="D110" i="4" s="1"/>
  <c r="E109" i="4"/>
  <c r="D109" i="4" s="1"/>
  <c r="E108" i="4"/>
  <c r="D108" i="4" s="1"/>
  <c r="E107" i="4"/>
  <c r="D107" i="4" s="1"/>
  <c r="E106" i="4"/>
  <c r="D106" i="4" s="1"/>
  <c r="E105" i="4"/>
  <c r="D105" i="4" s="1"/>
  <c r="E104" i="4"/>
  <c r="D104" i="4" s="1"/>
  <c r="E103" i="4"/>
  <c r="D103" i="4" s="1"/>
  <c r="E102" i="4"/>
  <c r="D102" i="4" s="1"/>
  <c r="E101" i="4"/>
  <c r="D101" i="4" s="1"/>
  <c r="E100" i="4"/>
  <c r="D100" i="4" s="1"/>
  <c r="E98" i="4"/>
  <c r="D98" i="4" s="1"/>
  <c r="E94" i="4"/>
  <c r="D94" i="4" s="1"/>
  <c r="E93" i="4"/>
  <c r="D93" i="4" s="1"/>
  <c r="E92" i="4"/>
  <c r="D92" i="4" s="1"/>
  <c r="E91" i="4"/>
  <c r="D91" i="4" s="1"/>
  <c r="E90" i="4"/>
  <c r="D90" i="4" s="1"/>
  <c r="E89" i="4"/>
  <c r="D89" i="4" s="1"/>
  <c r="E88" i="4"/>
  <c r="D88" i="4" s="1"/>
  <c r="E87" i="4"/>
  <c r="D87" i="4" s="1"/>
  <c r="E86" i="4"/>
  <c r="D86" i="4" s="1"/>
  <c r="E85" i="4"/>
  <c r="D85" i="4" s="1"/>
  <c r="E84" i="4"/>
  <c r="D84" i="4" s="1"/>
  <c r="E82" i="4"/>
  <c r="D82" i="4" s="1"/>
  <c r="E81" i="4"/>
  <c r="D81" i="4" s="1"/>
  <c r="E79" i="4"/>
  <c r="D79" i="4" s="1"/>
  <c r="E75" i="4"/>
  <c r="D75" i="4" s="1"/>
  <c r="E74" i="4"/>
  <c r="D74" i="4" s="1"/>
  <c r="E73" i="4"/>
  <c r="D73" i="4" s="1"/>
  <c r="E72" i="4"/>
  <c r="D72" i="4" s="1"/>
  <c r="E71" i="4"/>
  <c r="D71" i="4" s="1"/>
  <c r="E70" i="4"/>
  <c r="D70" i="4" s="1"/>
  <c r="E69" i="4"/>
  <c r="D69" i="4" s="1"/>
  <c r="E68" i="4"/>
  <c r="D68" i="4" s="1"/>
  <c r="E67" i="4"/>
  <c r="D67" i="4" s="1"/>
  <c r="E66" i="4"/>
  <c r="D66" i="4" s="1"/>
  <c r="E65" i="4"/>
  <c r="D65" i="4" s="1"/>
  <c r="E64" i="4"/>
  <c r="D64" i="4" s="1"/>
  <c r="E63" i="4"/>
  <c r="D63" i="4" s="1"/>
  <c r="E62" i="4"/>
  <c r="D62" i="4" s="1"/>
  <c r="E60" i="4"/>
  <c r="D60" i="4" s="1"/>
  <c r="E56" i="4"/>
  <c r="D56" i="4" s="1"/>
  <c r="E55" i="4"/>
  <c r="D55" i="4" s="1"/>
  <c r="E54" i="4"/>
  <c r="D54" i="4" s="1"/>
  <c r="E53" i="4"/>
  <c r="D53" i="4" s="1"/>
  <c r="E52" i="4"/>
  <c r="D52" i="4" s="1"/>
  <c r="E51" i="4"/>
  <c r="D51" i="4" s="1"/>
  <c r="E50" i="4"/>
  <c r="D50" i="4" s="1"/>
  <c r="E49" i="4"/>
  <c r="D49" i="4" s="1"/>
  <c r="E48" i="4"/>
  <c r="D48" i="4" s="1"/>
  <c r="E47" i="4"/>
  <c r="D47" i="4" s="1"/>
  <c r="E46" i="4"/>
  <c r="D46" i="4" s="1"/>
  <c r="E45" i="4"/>
  <c r="D45" i="4" s="1"/>
  <c r="E44" i="4"/>
  <c r="D44" i="4" s="1"/>
  <c r="E43" i="4"/>
  <c r="D43" i="4" s="1"/>
  <c r="E41" i="4"/>
  <c r="D41" i="4" s="1"/>
  <c r="E37" i="4"/>
  <c r="D37" i="4" s="1"/>
  <c r="E36" i="4"/>
  <c r="D36" i="4" s="1"/>
  <c r="E35" i="4"/>
  <c r="D35" i="4" s="1"/>
  <c r="E34" i="4"/>
  <c r="D34" i="4" s="1"/>
  <c r="E33" i="4"/>
  <c r="D33" i="4" s="1"/>
  <c r="E32" i="4"/>
  <c r="D32" i="4" s="1"/>
  <c r="E31" i="4"/>
  <c r="D31" i="4" s="1"/>
  <c r="E30" i="4"/>
  <c r="D30" i="4" s="1"/>
  <c r="E29" i="4"/>
  <c r="D29" i="4" s="1"/>
  <c r="E28" i="4"/>
  <c r="D28" i="4" s="1"/>
  <c r="E27" i="4"/>
  <c r="D27" i="4" s="1"/>
  <c r="E26" i="4"/>
  <c r="D26" i="4" s="1"/>
  <c r="E25" i="4"/>
  <c r="D25" i="4" s="1"/>
  <c r="E24" i="4"/>
  <c r="D24" i="4" s="1"/>
  <c r="E18" i="4"/>
  <c r="D18" i="4" s="1"/>
  <c r="E17" i="4"/>
  <c r="D17" i="4" s="1"/>
  <c r="E16" i="4"/>
  <c r="D16" i="4" s="1"/>
  <c r="E15" i="4"/>
  <c r="D15" i="4" s="1"/>
  <c r="E14" i="4"/>
  <c r="D14" i="4" s="1"/>
  <c r="E13" i="4"/>
  <c r="D13" i="4" s="1"/>
  <c r="E12" i="4"/>
  <c r="D12" i="4" s="1"/>
  <c r="E11" i="4"/>
  <c r="D11" i="4" s="1"/>
  <c r="E10" i="4"/>
  <c r="D10" i="4" s="1"/>
  <c r="E9" i="4"/>
  <c r="D9" i="4" s="1"/>
  <c r="E6" i="4"/>
  <c r="D6" i="4" s="1"/>
  <c r="C4" i="1"/>
  <c r="E3" i="4"/>
  <c r="D3" i="4" s="1"/>
  <c r="N439" i="4"/>
  <c r="P441" i="4" s="1"/>
  <c r="E8" i="4"/>
  <c r="D8" i="4" s="1"/>
  <c r="E7" i="4"/>
  <c r="D7" i="4" s="1"/>
  <c r="D536" i="4"/>
  <c r="E535" i="4"/>
  <c r="D535" i="4" s="1"/>
  <c r="V119" i="4" l="1"/>
  <c r="E119" i="4"/>
  <c r="D119" i="4" s="1"/>
  <c r="E1367" i="4"/>
  <c r="D1367" i="4" s="1"/>
  <c r="C35" i="5"/>
  <c r="E1145" i="4"/>
  <c r="D1145" i="4" s="1"/>
  <c r="T290" i="4"/>
  <c r="E290" i="4"/>
  <c r="D290" i="4" s="1"/>
  <c r="W178" i="4"/>
  <c r="P178" i="4" s="1"/>
  <c r="E178" i="4"/>
  <c r="D178" i="4" s="1"/>
  <c r="K860" i="4"/>
  <c r="E858" i="4"/>
  <c r="D858" i="4" s="1"/>
  <c r="T83" i="4"/>
  <c r="E83" i="4"/>
  <c r="D83" i="4" s="1"/>
  <c r="K501" i="4"/>
  <c r="E500" i="4"/>
  <c r="D500" i="4" s="1"/>
  <c r="U596" i="4"/>
  <c r="E596" i="4"/>
  <c r="D1010" i="4"/>
  <c r="D1015" i="4"/>
  <c r="D1019" i="4"/>
  <c r="D1023" i="4"/>
  <c r="I598" i="4"/>
  <c r="P1145" i="4"/>
  <c r="P1143" i="4" s="1"/>
  <c r="P1142" i="4" s="1"/>
  <c r="T264" i="4"/>
  <c r="T262" i="4"/>
  <c r="T260" i="4"/>
  <c r="T254" i="4"/>
  <c r="T252" i="4"/>
  <c r="T265" i="4"/>
  <c r="T263" i="4"/>
  <c r="T261" i="4"/>
  <c r="T257" i="4"/>
  <c r="T255" i="4"/>
  <c r="T251" i="4"/>
  <c r="AB1340" i="4"/>
  <c r="T1355" i="4"/>
  <c r="AD1358" i="4" s="1"/>
  <c r="P1358" i="4"/>
  <c r="T1342" i="4"/>
  <c r="S177" i="4"/>
  <c r="I591" i="4"/>
  <c r="E591" i="4" s="1"/>
  <c r="D595" i="4" s="1"/>
  <c r="U1227" i="4"/>
  <c r="U1225" i="4"/>
  <c r="U1223" i="4"/>
  <c r="U1221" i="4"/>
  <c r="P1221" i="4" s="1"/>
  <c r="U1234" i="4"/>
  <c r="U1232" i="4"/>
  <c r="U1230" i="4"/>
  <c r="U1226" i="4"/>
  <c r="U1224" i="4"/>
  <c r="U1220" i="4"/>
  <c r="U1233" i="4"/>
  <c r="U1231" i="4"/>
  <c r="U1229" i="4"/>
  <c r="T284" i="4"/>
  <c r="T282" i="4"/>
  <c r="T280" i="4"/>
  <c r="T276" i="4"/>
  <c r="T274" i="4"/>
  <c r="T270" i="4"/>
  <c r="T283" i="4"/>
  <c r="T281" i="4"/>
  <c r="T279" i="4"/>
  <c r="T277" i="4"/>
  <c r="T275" i="4"/>
  <c r="T273" i="4"/>
  <c r="T271" i="4"/>
  <c r="AD271" i="4" s="1"/>
  <c r="AB1352" i="4"/>
  <c r="AB1363" i="4"/>
  <c r="AB1355" i="4"/>
  <c r="AB1362" i="4"/>
  <c r="AB1358" i="4"/>
  <c r="AB1357" i="4"/>
  <c r="AB1360" i="4"/>
  <c r="AB1364" i="4"/>
  <c r="AB1356" i="4"/>
  <c r="AB1361" i="4"/>
  <c r="U1355" i="4"/>
  <c r="P1360" i="4"/>
  <c r="W174" i="4"/>
  <c r="P182" i="4"/>
  <c r="AB182" i="4"/>
  <c r="D612" i="4"/>
  <c r="D859" i="4"/>
  <c r="D592" i="4"/>
  <c r="D1013" i="4"/>
  <c r="D1017" i="4"/>
  <c r="D1021" i="4"/>
  <c r="D1025" i="4"/>
  <c r="U557" i="4"/>
  <c r="U1348" i="4"/>
  <c r="U1346" i="4"/>
  <c r="U1344" i="4"/>
  <c r="U1341" i="4"/>
  <c r="U1339" i="4"/>
  <c r="U1337" i="4"/>
  <c r="U1334" i="4"/>
  <c r="U1347" i="4"/>
  <c r="U1345" i="4"/>
  <c r="U1343" i="4"/>
  <c r="U1340" i="4"/>
  <c r="AE1340" i="4" s="1"/>
  <c r="U1338" i="4"/>
  <c r="U1335" i="4"/>
  <c r="E1349" i="4"/>
  <c r="I1088" i="4"/>
  <c r="F1353" i="4"/>
  <c r="T1431" i="4"/>
  <c r="AD1434" i="4"/>
  <c r="V117" i="4"/>
  <c r="E1087" i="4"/>
  <c r="D1087" i="4" s="1"/>
  <c r="D1011" i="4"/>
  <c r="E175" i="4"/>
  <c r="D175" i="4" s="1"/>
  <c r="D594" i="4"/>
  <c r="Y1443" i="4"/>
  <c r="P1443" i="4" s="1"/>
  <c r="AE560" i="4"/>
  <c r="U1143" i="4"/>
  <c r="AE1144" i="4" s="1"/>
  <c r="T177" i="4"/>
  <c r="AD177" i="4" s="1"/>
  <c r="P180" i="4"/>
  <c r="AD180" i="4"/>
  <c r="H253" i="4"/>
  <c r="U880" i="4"/>
  <c r="P882" i="4"/>
  <c r="P880" i="4" s="1"/>
  <c r="P876" i="4" s="1"/>
  <c r="AE882" i="4"/>
  <c r="AB1367" i="4"/>
  <c r="P1367" i="4"/>
  <c r="P1361" i="4" s="1"/>
  <c r="V1431" i="4"/>
  <c r="AF1434" i="4" s="1"/>
  <c r="E1144" i="4"/>
  <c r="D1144" i="4" s="1"/>
  <c r="P1067" i="4"/>
  <c r="P1066" i="4" s="1"/>
  <c r="Z1066" i="4" s="1"/>
  <c r="Y459" i="4"/>
  <c r="Y467" i="4" s="1"/>
  <c r="Y463" i="4"/>
  <c r="N192" i="4"/>
  <c r="P194" i="4" s="1"/>
  <c r="Y195" i="4"/>
  <c r="N173" i="4"/>
  <c r="P175" i="4" s="1"/>
  <c r="Y176" i="4"/>
  <c r="N1427" i="4"/>
  <c r="Y440" i="4"/>
  <c r="AI440" i="4" s="1"/>
  <c r="P442" i="4"/>
  <c r="P440" i="4" s="1"/>
  <c r="P439" i="4" s="1"/>
  <c r="Z1408" i="4"/>
  <c r="AA1408" i="4"/>
  <c r="Z1370" i="4"/>
  <c r="AA1370" i="4"/>
  <c r="Z1389" i="4"/>
  <c r="AA1389" i="4"/>
  <c r="Z1123" i="4"/>
  <c r="AA1123" i="4"/>
  <c r="Z1180" i="4"/>
  <c r="AA1180" i="4"/>
  <c r="Z1256" i="4"/>
  <c r="AA1256" i="4"/>
  <c r="Z1199" i="4"/>
  <c r="AA1199" i="4"/>
  <c r="Z1275" i="4"/>
  <c r="AA1275" i="4"/>
  <c r="Z1294" i="4"/>
  <c r="AA1294" i="4"/>
  <c r="Z1161" i="4"/>
  <c r="AA1161" i="4"/>
  <c r="Z1313" i="4"/>
  <c r="AA1313" i="4"/>
  <c r="Z895" i="4"/>
  <c r="AA895" i="4"/>
  <c r="Z1009" i="4"/>
  <c r="AA1009" i="4"/>
  <c r="Z952" i="4"/>
  <c r="AA952" i="4"/>
  <c r="Z1028" i="4"/>
  <c r="AA1028" i="4"/>
  <c r="Z971" i="4"/>
  <c r="AA971" i="4"/>
  <c r="Z1047" i="4"/>
  <c r="AA1047" i="4"/>
  <c r="Z933" i="4"/>
  <c r="AA933" i="4"/>
  <c r="Z914" i="4"/>
  <c r="AA914" i="4"/>
  <c r="Z990" i="4"/>
  <c r="AA990" i="4"/>
  <c r="Y1070" i="4"/>
  <c r="Y1105" i="4"/>
  <c r="AI1105" i="4" s="1"/>
  <c r="P1107" i="4"/>
  <c r="AI117" i="4"/>
  <c r="P119" i="4"/>
  <c r="AI60" i="4"/>
  <c r="P62" i="4"/>
  <c r="AI136" i="4"/>
  <c r="P138" i="4"/>
  <c r="Y1238" i="4"/>
  <c r="AI1238" i="4" s="1"/>
  <c r="P1240" i="4"/>
  <c r="AI155" i="4"/>
  <c r="P157" i="4"/>
  <c r="AI269" i="4"/>
  <c r="P271" i="4"/>
  <c r="AI22" i="4"/>
  <c r="P24" i="4"/>
  <c r="AI98" i="4"/>
  <c r="P100" i="4"/>
  <c r="AI288" i="4"/>
  <c r="P290" i="4"/>
  <c r="AI402" i="4"/>
  <c r="P404" i="4"/>
  <c r="Y1089" i="4"/>
  <c r="Y1428" i="4"/>
  <c r="Y1432" i="4"/>
  <c r="P1432" i="4" s="1"/>
  <c r="Y1436" i="4"/>
  <c r="P1436" i="4" s="1"/>
  <c r="Y1440" i="4"/>
  <c r="P1440" i="4" s="1"/>
  <c r="Y1447" i="4"/>
  <c r="Y1451" i="4"/>
  <c r="P1451" i="4" s="1"/>
  <c r="Y1455" i="4"/>
  <c r="Y1459" i="4"/>
  <c r="P1459" i="4" s="1"/>
  <c r="Y1466" i="4"/>
  <c r="Y1470" i="4"/>
  <c r="P1470" i="4" s="1"/>
  <c r="Y1474" i="4"/>
  <c r="Y1478" i="4"/>
  <c r="Y1485" i="4"/>
  <c r="Y1489" i="4"/>
  <c r="P1489" i="4" s="1"/>
  <c r="Y1493" i="4"/>
  <c r="Y1497" i="4"/>
  <c r="P1497" i="4" s="1"/>
  <c r="Y1504" i="4"/>
  <c r="AI1504" i="4" s="1"/>
  <c r="Y1508" i="4"/>
  <c r="Y1512" i="4"/>
  <c r="Y1516" i="4"/>
  <c r="Y1523" i="4"/>
  <c r="Y1527" i="4"/>
  <c r="P1527" i="4" s="1"/>
  <c r="Y1531" i="4"/>
  <c r="Y1535" i="4"/>
  <c r="P1535" i="4" s="1"/>
  <c r="Y1542" i="4"/>
  <c r="AI1542" i="4" s="1"/>
  <c r="Y1546" i="4"/>
  <c r="Y1550" i="4"/>
  <c r="Y1554" i="4"/>
  <c r="N363" i="4"/>
  <c r="P365" i="4" s="1"/>
  <c r="P366" i="4"/>
  <c r="N78" i="4"/>
  <c r="P80" i="4" s="1"/>
  <c r="N135" i="4"/>
  <c r="P137" i="4" s="1"/>
  <c r="N477" i="4"/>
  <c r="Y478" i="4"/>
  <c r="Y483" i="4" s="1"/>
  <c r="P483" i="4" s="1"/>
  <c r="Y1219" i="4"/>
  <c r="AI1219" i="4" s="1"/>
  <c r="Y1429" i="4"/>
  <c r="Y1433" i="4"/>
  <c r="P1433" i="4" s="1"/>
  <c r="Y1437" i="4"/>
  <c r="Y1441" i="4"/>
  <c r="P1441" i="4" s="1"/>
  <c r="Y1448" i="4"/>
  <c r="Y1452" i="4"/>
  <c r="P1452" i="4" s="1"/>
  <c r="Y1456" i="4"/>
  <c r="Y1460" i="4"/>
  <c r="Y1467" i="4"/>
  <c r="Y1471" i="4"/>
  <c r="P1471" i="4" s="1"/>
  <c r="Y1475" i="4"/>
  <c r="Y1479" i="4"/>
  <c r="Y1486" i="4"/>
  <c r="Y1490" i="4"/>
  <c r="P1490" i="4" s="1"/>
  <c r="Y1494" i="4"/>
  <c r="Y1498" i="4"/>
  <c r="Y1505" i="4"/>
  <c r="Y1509" i="4"/>
  <c r="Y1513" i="4"/>
  <c r="AI1513" i="4" s="1"/>
  <c r="Y1517" i="4"/>
  <c r="Y1524" i="4"/>
  <c r="Y1528" i="4"/>
  <c r="Y1532" i="4"/>
  <c r="Y1536" i="4"/>
  <c r="Y1543" i="4"/>
  <c r="Y1547" i="4"/>
  <c r="Y1551" i="4"/>
  <c r="AI1551" i="4" s="1"/>
  <c r="Y1555" i="4"/>
  <c r="AI24" i="4"/>
  <c r="AI62" i="4"/>
  <c r="AI138" i="4"/>
  <c r="AI157" i="4"/>
  <c r="N249" i="4"/>
  <c r="P251" i="4" s="1"/>
  <c r="P252" i="4"/>
  <c r="N2" i="4"/>
  <c r="P4" i="4" s="1"/>
  <c r="Y5" i="4"/>
  <c r="P5" i="4" s="1"/>
  <c r="N382" i="4"/>
  <c r="P384" i="4" s="1"/>
  <c r="P385" i="4"/>
  <c r="N59" i="4"/>
  <c r="P61" i="4" s="1"/>
  <c r="N154" i="4"/>
  <c r="P156" i="4" s="1"/>
  <c r="N40" i="4"/>
  <c r="P42" i="4" s="1"/>
  <c r="P43" i="4"/>
  <c r="N344" i="4"/>
  <c r="P346" i="4" s="1"/>
  <c r="P347" i="4"/>
  <c r="N420" i="4"/>
  <c r="P422" i="4" s="1"/>
  <c r="P423" i="4"/>
  <c r="Y806" i="4"/>
  <c r="P806" i="4" s="1"/>
  <c r="Y708" i="4"/>
  <c r="P708" i="4" s="1"/>
  <c r="Y1430" i="4"/>
  <c r="P1430" i="4" s="1"/>
  <c r="Y1434" i="4"/>
  <c r="P1434" i="4" s="1"/>
  <c r="Y1438" i="4"/>
  <c r="P1438" i="4" s="1"/>
  <c r="Y1442" i="4"/>
  <c r="P1442" i="4" s="1"/>
  <c r="Y1449" i="4"/>
  <c r="P1449" i="4" s="1"/>
  <c r="Y1453" i="4"/>
  <c r="Y1457" i="4"/>
  <c r="P1457" i="4" s="1"/>
  <c r="Y1461" i="4"/>
  <c r="Y1468" i="4"/>
  <c r="P1468" i="4" s="1"/>
  <c r="Y1472" i="4"/>
  <c r="Y1476" i="4"/>
  <c r="P1476" i="4" s="1"/>
  <c r="Y1480" i="4"/>
  <c r="Y1487" i="4"/>
  <c r="P1487" i="4" s="1"/>
  <c r="Y1491" i="4"/>
  <c r="Y1495" i="4"/>
  <c r="P1495" i="4" s="1"/>
  <c r="Y1499" i="4"/>
  <c r="Y1506" i="4"/>
  <c r="Y1510" i="4"/>
  <c r="Y1514" i="4"/>
  <c r="Y1518" i="4"/>
  <c r="Y1525" i="4"/>
  <c r="P1525" i="4" s="1"/>
  <c r="Y1529" i="4"/>
  <c r="Y1533" i="4"/>
  <c r="P1533" i="4" s="1"/>
  <c r="Y1537" i="4"/>
  <c r="Y1544" i="4"/>
  <c r="Y1548" i="4"/>
  <c r="Y1552" i="4"/>
  <c r="Y1556" i="4"/>
  <c r="Y1067" i="4"/>
  <c r="AI1067" i="4" s="1"/>
  <c r="Y1086" i="4"/>
  <c r="Y1431" i="4"/>
  <c r="Y1435" i="4"/>
  <c r="P1435" i="4" s="1"/>
  <c r="Y1439" i="4"/>
  <c r="P1439" i="4" s="1"/>
  <c r="Y1450" i="4"/>
  <c r="Y1454" i="4"/>
  <c r="Y1458" i="4"/>
  <c r="P1458" i="4" s="1"/>
  <c r="Y1462" i="4"/>
  <c r="Y1469" i="4"/>
  <c r="Y1473" i="4"/>
  <c r="Y1477" i="4"/>
  <c r="P1477" i="4" s="1"/>
  <c r="Y1481" i="4"/>
  <c r="Y1488" i="4"/>
  <c r="Y1492" i="4"/>
  <c r="Y1496" i="4"/>
  <c r="P1496" i="4" s="1"/>
  <c r="Y1500" i="4"/>
  <c r="Y1507" i="4"/>
  <c r="AI1507" i="4" s="1"/>
  <c r="Y1511" i="4"/>
  <c r="Y1515" i="4"/>
  <c r="Y1519" i="4"/>
  <c r="Y1526" i="4"/>
  <c r="Y1530" i="4"/>
  <c r="Y1534" i="4"/>
  <c r="P1534" i="4" s="1"/>
  <c r="Y1538" i="4"/>
  <c r="Y1545" i="4"/>
  <c r="AI1545" i="4" s="1"/>
  <c r="Y1549" i="4"/>
  <c r="Y1553" i="4"/>
  <c r="Y1557" i="4"/>
  <c r="AI271" i="4"/>
  <c r="AI290" i="4"/>
  <c r="Q1030" i="4"/>
  <c r="Q972" i="4"/>
  <c r="AE353" i="4"/>
  <c r="AE463" i="4"/>
  <c r="AF13" i="4"/>
  <c r="AD64" i="4"/>
  <c r="AD68" i="4"/>
  <c r="AD87" i="4"/>
  <c r="Q956" i="4"/>
  <c r="Q964" i="4"/>
  <c r="Q1038" i="4"/>
  <c r="Q1036" i="4"/>
  <c r="N800" i="4"/>
  <c r="P802" i="4" s="1"/>
  <c r="P801" i="4" s="1"/>
  <c r="Y575" i="4"/>
  <c r="P575" i="4" s="1"/>
  <c r="C37" i="5"/>
  <c r="Y497" i="4"/>
  <c r="Q1042" i="4"/>
  <c r="Q953" i="4"/>
  <c r="N458" i="4"/>
  <c r="Y537" i="4"/>
  <c r="P537" i="4" s="1"/>
  <c r="Y632" i="4"/>
  <c r="P632" i="4" s="1"/>
  <c r="N287" i="4"/>
  <c r="P289" i="4" s="1"/>
  <c r="Y814" i="4"/>
  <c r="Y516" i="4"/>
  <c r="Y670" i="4"/>
  <c r="P670" i="4" s="1"/>
  <c r="N667" i="4"/>
  <c r="P669" i="4" s="1"/>
  <c r="N515" i="4"/>
  <c r="Q965" i="4"/>
  <c r="Q966" i="4"/>
  <c r="Q960" i="4"/>
  <c r="N21" i="4"/>
  <c r="P23" i="4" s="1"/>
  <c r="N97" i="4"/>
  <c r="P99" i="4" s="1"/>
  <c r="N401" i="4"/>
  <c r="P403" i="4" s="1"/>
  <c r="N534" i="4"/>
  <c r="P536" i="4" s="1"/>
  <c r="Y613" i="4"/>
  <c r="P613" i="4" s="1"/>
  <c r="N610" i="4"/>
  <c r="P612" i="4" s="1"/>
  <c r="N686" i="4"/>
  <c r="P688" i="4" s="1"/>
  <c r="Y765" i="4"/>
  <c r="P765" i="4" s="1"/>
  <c r="N762" i="4"/>
  <c r="P764" i="4" s="1"/>
  <c r="N838" i="4"/>
  <c r="P840" i="4" s="1"/>
  <c r="Y689" i="4"/>
  <c r="P689" i="4" s="1"/>
  <c r="Q1371" i="4"/>
  <c r="Y816" i="4"/>
  <c r="Y801" i="4"/>
  <c r="N268" i="4"/>
  <c r="Y594" i="4"/>
  <c r="P594" i="4" s="1"/>
  <c r="N743" i="4"/>
  <c r="P745" i="4" s="1"/>
  <c r="Y746" i="4"/>
  <c r="P746" i="4" s="1"/>
  <c r="N819" i="4"/>
  <c r="P821" i="4" s="1"/>
  <c r="N591" i="4"/>
  <c r="P593" i="4" s="1"/>
  <c r="N116" i="4"/>
  <c r="P118" i="4" s="1"/>
  <c r="Y822" i="4"/>
  <c r="P822" i="4" s="1"/>
  <c r="Y841" i="4"/>
  <c r="Y846" i="4" s="1"/>
  <c r="Y651" i="4"/>
  <c r="Y663" i="4" s="1"/>
  <c r="Y727" i="4"/>
  <c r="P727" i="4" s="1"/>
  <c r="Y810" i="4"/>
  <c r="Y556" i="4"/>
  <c r="P556" i="4" s="1"/>
  <c r="Y715" i="4"/>
  <c r="Y784" i="4"/>
  <c r="P784" i="4" s="1"/>
  <c r="Y811" i="4"/>
  <c r="P811" i="4" s="1"/>
  <c r="Y805" i="4"/>
  <c r="Y809" i="4"/>
  <c r="P809" i="4" s="1"/>
  <c r="Y813" i="4"/>
  <c r="P813" i="4" s="1"/>
  <c r="Y807" i="4"/>
  <c r="P807" i="4" s="1"/>
  <c r="Y815" i="4"/>
  <c r="Y804" i="4"/>
  <c r="Y808" i="4"/>
  <c r="Y812" i="4"/>
  <c r="P812" i="4" s="1"/>
  <c r="Y720" i="4"/>
  <c r="Y576" i="4"/>
  <c r="AI576" i="4" s="1"/>
  <c r="Q1080" i="4"/>
  <c r="Q1074" i="4"/>
  <c r="Q1068" i="4"/>
  <c r="Q1075" i="4"/>
  <c r="Q1029" i="4"/>
  <c r="Q1034" i="4"/>
  <c r="Q1031" i="4"/>
  <c r="Q1043" i="4"/>
  <c r="Q1039" i="4"/>
  <c r="Q1044" i="4"/>
  <c r="Q1041" i="4"/>
  <c r="Q1037" i="4"/>
  <c r="Q1040" i="4"/>
  <c r="Q968" i="4"/>
  <c r="Q1033" i="4"/>
  <c r="Q954" i="4"/>
  <c r="Q1032" i="4"/>
  <c r="Q1409" i="4"/>
  <c r="Q962" i="4"/>
  <c r="Q955" i="4"/>
  <c r="Q959" i="4"/>
  <c r="Q963" i="4"/>
  <c r="Q967" i="4"/>
  <c r="Q957" i="4"/>
  <c r="Q961" i="4"/>
  <c r="Q1010" i="4"/>
  <c r="Q958" i="4"/>
  <c r="Q1035" i="4"/>
  <c r="Q915" i="4"/>
  <c r="Y500" i="4" l="1"/>
  <c r="D606" i="4"/>
  <c r="D602" i="4"/>
  <c r="P270" i="4"/>
  <c r="D604" i="4"/>
  <c r="D600" i="4"/>
  <c r="Y470" i="4"/>
  <c r="Z876" i="4"/>
  <c r="AA876" i="4"/>
  <c r="Z1142" i="4"/>
  <c r="AA1142" i="4"/>
  <c r="H256" i="4"/>
  <c r="E253" i="4"/>
  <c r="D253" i="4" s="1"/>
  <c r="AF120" i="4"/>
  <c r="AF121" i="4"/>
  <c r="AF117" i="4"/>
  <c r="U1088" i="4"/>
  <c r="E1088" i="4"/>
  <c r="D1088" i="4" s="1"/>
  <c r="U1333" i="4"/>
  <c r="AE1344" i="4"/>
  <c r="AE555" i="4"/>
  <c r="AE562" i="4"/>
  <c r="AE556" i="4"/>
  <c r="AE554" i="4"/>
  <c r="AE569" i="4"/>
  <c r="AE563" i="4"/>
  <c r="AE559" i="4"/>
  <c r="AE557" i="4"/>
  <c r="AE1364" i="4"/>
  <c r="AE1356" i="4"/>
  <c r="AE1352" i="4"/>
  <c r="AE1361" i="4"/>
  <c r="AE1353" i="4"/>
  <c r="AE1362" i="4"/>
  <c r="AE1358" i="4"/>
  <c r="AE1354" i="4"/>
  <c r="AE1355" i="4"/>
  <c r="T272" i="4"/>
  <c r="AD272" i="4" s="1"/>
  <c r="P273" i="4"/>
  <c r="AD273" i="4"/>
  <c r="P281" i="4"/>
  <c r="AD281" i="4"/>
  <c r="P276" i="4"/>
  <c r="AD276" i="4"/>
  <c r="P1233" i="4"/>
  <c r="AE1233" i="4"/>
  <c r="P1230" i="4"/>
  <c r="AE1230" i="4"/>
  <c r="U1222" i="4"/>
  <c r="P1223" i="4"/>
  <c r="P177" i="4"/>
  <c r="AD1346" i="4"/>
  <c r="AD1342" i="4"/>
  <c r="P257" i="4"/>
  <c r="AD257" i="4"/>
  <c r="T259" i="4"/>
  <c r="P260" i="4"/>
  <c r="AD260" i="4"/>
  <c r="D607" i="4"/>
  <c r="D599" i="4"/>
  <c r="D597" i="4"/>
  <c r="T288" i="4"/>
  <c r="AD290" i="4"/>
  <c r="AE1155" i="4"/>
  <c r="AE1147" i="4"/>
  <c r="AE1143" i="4"/>
  <c r="AE1152" i="4"/>
  <c r="AE1153" i="4"/>
  <c r="AE1149" i="4"/>
  <c r="AE1146" i="4"/>
  <c r="U1342" i="4"/>
  <c r="U1336" i="4"/>
  <c r="AE1337" i="4" s="1"/>
  <c r="AE1346" i="4"/>
  <c r="P275" i="4"/>
  <c r="AD275" i="4"/>
  <c r="P283" i="4"/>
  <c r="AD283" i="4"/>
  <c r="P280" i="4"/>
  <c r="AD280" i="4"/>
  <c r="U1219" i="4"/>
  <c r="P1232" i="4"/>
  <c r="AE1232" i="4"/>
  <c r="P1225" i="4"/>
  <c r="AE1225" i="4"/>
  <c r="AC174" i="4"/>
  <c r="AC177" i="4"/>
  <c r="AC176" i="4"/>
  <c r="P261" i="4"/>
  <c r="AD261" i="4"/>
  <c r="P254" i="4"/>
  <c r="AD254" i="4"/>
  <c r="P262" i="4"/>
  <c r="AD262" i="4"/>
  <c r="U598" i="4"/>
  <c r="E598" i="4"/>
  <c r="D598" i="4" s="1"/>
  <c r="D596" i="4"/>
  <c r="D593" i="4"/>
  <c r="T82" i="4"/>
  <c r="P83" i="4"/>
  <c r="P82" i="4" s="1"/>
  <c r="D605" i="4"/>
  <c r="AF1441" i="4"/>
  <c r="AF1437" i="4"/>
  <c r="AF1431" i="4"/>
  <c r="AD1441" i="4"/>
  <c r="AD1437" i="4"/>
  <c r="AD1431" i="4"/>
  <c r="AE1348" i="4"/>
  <c r="AE1360" i="4"/>
  <c r="P277" i="4"/>
  <c r="AD277" i="4"/>
  <c r="T269" i="4"/>
  <c r="AD269" i="4" s="1"/>
  <c r="AD270" i="4"/>
  <c r="P282" i="4"/>
  <c r="U1228" i="4"/>
  <c r="P1229" i="4"/>
  <c r="P1224" i="4"/>
  <c r="AE1224" i="4"/>
  <c r="P1234" i="4"/>
  <c r="AE1234" i="4"/>
  <c r="P1227" i="4"/>
  <c r="AD1343" i="4"/>
  <c r="P1355" i="4"/>
  <c r="T250" i="4"/>
  <c r="AD251" i="4"/>
  <c r="P263" i="4"/>
  <c r="P264" i="4"/>
  <c r="AD264" i="4"/>
  <c r="P1220" i="4"/>
  <c r="P1219" i="4" s="1"/>
  <c r="W177" i="4"/>
  <c r="AG177" i="4" s="1"/>
  <c r="D601" i="4"/>
  <c r="AE887" i="4"/>
  <c r="AE883" i="4"/>
  <c r="AE879" i="4"/>
  <c r="AE880" i="4"/>
  <c r="AE889" i="4"/>
  <c r="AE885" i="4"/>
  <c r="AE881" i="4"/>
  <c r="AE877" i="4"/>
  <c r="AE886" i="4"/>
  <c r="AE878" i="4"/>
  <c r="AF119" i="4"/>
  <c r="R1353" i="4"/>
  <c r="E1353" i="4"/>
  <c r="D1353" i="4" s="1"/>
  <c r="AE1338" i="4"/>
  <c r="AE1347" i="4"/>
  <c r="AE558" i="4"/>
  <c r="T278" i="4"/>
  <c r="AD278" i="4" s="1"/>
  <c r="P279" i="4"/>
  <c r="AD279" i="4"/>
  <c r="P274" i="4"/>
  <c r="AD274" i="4"/>
  <c r="P284" i="4"/>
  <c r="AD284" i="4"/>
  <c r="P1231" i="4"/>
  <c r="AE1231" i="4"/>
  <c r="P1226" i="4"/>
  <c r="AE1226" i="4"/>
  <c r="AC178" i="4"/>
  <c r="AD1355" i="4"/>
  <c r="AD1360" i="4"/>
  <c r="P255" i="4"/>
  <c r="AD255" i="4"/>
  <c r="P265" i="4"/>
  <c r="AD265" i="4"/>
  <c r="AE1145" i="4"/>
  <c r="D603" i="4"/>
  <c r="Y603" i="4" s="1"/>
  <c r="P603" i="4" s="1"/>
  <c r="W501" i="4"/>
  <c r="E501" i="4"/>
  <c r="D501" i="4" s="1"/>
  <c r="W860" i="4"/>
  <c r="E860" i="4"/>
  <c r="D860" i="4" s="1"/>
  <c r="Y716" i="4"/>
  <c r="P716" i="4" s="1"/>
  <c r="Y462" i="4"/>
  <c r="Y471" i="4"/>
  <c r="P471" i="4" s="1"/>
  <c r="P611" i="4"/>
  <c r="Q1067" i="4"/>
  <c r="Q1077" i="4"/>
  <c r="Y473" i="4"/>
  <c r="P473" i="4" s="1"/>
  <c r="Q1071" i="4"/>
  <c r="Q1078" i="4"/>
  <c r="AA1066" i="4"/>
  <c r="Q1082" i="4"/>
  <c r="Q1079" i="4"/>
  <c r="Q1073" i="4"/>
  <c r="Q1072" i="4"/>
  <c r="Q1081" i="4"/>
  <c r="Q1069" i="4"/>
  <c r="Q1070" i="4"/>
  <c r="Q1076" i="4"/>
  <c r="Y661" i="4"/>
  <c r="AI661" i="4" s="1"/>
  <c r="Y768" i="4"/>
  <c r="P768" i="4" s="1"/>
  <c r="AI1086" i="4"/>
  <c r="Y474" i="4"/>
  <c r="P474" i="4" s="1"/>
  <c r="Y547" i="4"/>
  <c r="P547" i="4" s="1"/>
  <c r="Y577" i="4"/>
  <c r="AI577" i="4" s="1"/>
  <c r="Y710" i="4"/>
  <c r="P710" i="4" s="1"/>
  <c r="Y510" i="4"/>
  <c r="P510" i="4" s="1"/>
  <c r="Y709" i="4"/>
  <c r="Y758" i="4"/>
  <c r="AI758" i="4" s="1"/>
  <c r="Y578" i="4"/>
  <c r="Y545" i="4"/>
  <c r="P545" i="4" s="1"/>
  <c r="Y543" i="4"/>
  <c r="P543" i="4" s="1"/>
  <c r="Y706" i="4"/>
  <c r="Y501" i="4"/>
  <c r="P501" i="4" s="1"/>
  <c r="Y659" i="4"/>
  <c r="P659" i="4" s="1"/>
  <c r="Y546" i="4"/>
  <c r="P546" i="4" s="1"/>
  <c r="Y540" i="4"/>
  <c r="P540" i="4" s="1"/>
  <c r="Y465" i="4"/>
  <c r="Y472" i="4"/>
  <c r="P472" i="4" s="1"/>
  <c r="Y468" i="4"/>
  <c r="AI462" i="4" s="1"/>
  <c r="Y671" i="4"/>
  <c r="AI1526" i="4"/>
  <c r="AI1488" i="4"/>
  <c r="AI1469" i="4"/>
  <c r="AI1450" i="4"/>
  <c r="AI1240" i="4"/>
  <c r="Y466" i="4"/>
  <c r="Y469" i="4"/>
  <c r="Y464" i="4"/>
  <c r="Y654" i="4"/>
  <c r="P654" i="4" s="1"/>
  <c r="Y676" i="4"/>
  <c r="P676" i="4" s="1"/>
  <c r="P763" i="4"/>
  <c r="AI1107" i="4"/>
  <c r="AA439" i="4"/>
  <c r="Z439" i="4"/>
  <c r="Y174" i="4"/>
  <c r="AI174" i="4" s="1"/>
  <c r="P176" i="4"/>
  <c r="P174" i="4" s="1"/>
  <c r="AI176" i="4"/>
  <c r="Y193" i="4"/>
  <c r="AI193" i="4" s="1"/>
  <c r="P195" i="4"/>
  <c r="P193" i="4" s="1"/>
  <c r="AI195" i="4"/>
  <c r="Y831" i="4"/>
  <c r="P831" i="4" s="1"/>
  <c r="P820" i="4"/>
  <c r="Y656" i="4"/>
  <c r="AI656" i="4" s="1"/>
  <c r="AI810" i="4"/>
  <c r="Y586" i="4"/>
  <c r="AI586" i="4" s="1"/>
  <c r="P687" i="4"/>
  <c r="Y542" i="4"/>
  <c r="P542" i="4" s="1"/>
  <c r="P1429" i="4"/>
  <c r="P1428" i="4" s="1"/>
  <c r="Y460" i="4"/>
  <c r="Y461" i="4" s="1"/>
  <c r="P421" i="4"/>
  <c r="P420" i="4" s="1"/>
  <c r="Z420" i="4" s="1"/>
  <c r="P402" i="4"/>
  <c r="P401" i="4" s="1"/>
  <c r="Z401" i="4" s="1"/>
  <c r="P288" i="4"/>
  <c r="P287" i="4" s="1"/>
  <c r="Z287" i="4" s="1"/>
  <c r="P117" i="4"/>
  <c r="P116" i="4" s="1"/>
  <c r="Z116" i="4" s="1"/>
  <c r="P1238" i="4"/>
  <c r="P1237" i="4" s="1"/>
  <c r="P1105" i="4"/>
  <c r="P1104" i="4" s="1"/>
  <c r="Z1104" i="4" s="1"/>
  <c r="P782" i="4"/>
  <c r="P725" i="4"/>
  <c r="P592" i="4"/>
  <c r="P573" i="4"/>
  <c r="P554" i="4"/>
  <c r="P535" i="4"/>
  <c r="P668" i="4"/>
  <c r="P630" i="4"/>
  <c r="P706" i="4"/>
  <c r="P22" i="4"/>
  <c r="P21" i="4" s="1"/>
  <c r="AA21" i="4" s="1"/>
  <c r="P155" i="4"/>
  <c r="P154" i="4" s="1"/>
  <c r="Z154" i="4" s="1"/>
  <c r="P41" i="4"/>
  <c r="P40" i="4" s="1"/>
  <c r="Q42" i="4" s="1"/>
  <c r="AI846" i="4"/>
  <c r="P846" i="4"/>
  <c r="AI1506" i="4"/>
  <c r="P1506" i="4"/>
  <c r="P463" i="4"/>
  <c r="P464" i="4"/>
  <c r="AI1547" i="4"/>
  <c r="P1547" i="4"/>
  <c r="AI1509" i="4"/>
  <c r="P1509" i="4"/>
  <c r="AI1546" i="4"/>
  <c r="P1546" i="4"/>
  <c r="AI1508" i="4"/>
  <c r="P1508" i="4"/>
  <c r="AI720" i="4"/>
  <c r="P720" i="4"/>
  <c r="P98" i="4"/>
  <c r="P97" i="4" s="1"/>
  <c r="AI1557" i="4"/>
  <c r="P1557" i="4"/>
  <c r="AI1538" i="4"/>
  <c r="P1538" i="4"/>
  <c r="AI1500" i="4"/>
  <c r="P1500" i="4"/>
  <c r="AI1462" i="4"/>
  <c r="P1462" i="4"/>
  <c r="AI1537" i="4"/>
  <c r="P1537" i="4"/>
  <c r="AI1499" i="4"/>
  <c r="P1499" i="4"/>
  <c r="AI1461" i="4"/>
  <c r="P1461" i="4"/>
  <c r="P465" i="4"/>
  <c r="AI1524" i="4"/>
  <c r="P1524" i="4"/>
  <c r="AI1486" i="4"/>
  <c r="P1486" i="4"/>
  <c r="P1485" i="4" s="1"/>
  <c r="AI1467" i="4"/>
  <c r="P1467" i="4"/>
  <c r="P1466" i="4" s="1"/>
  <c r="AI1448" i="4"/>
  <c r="P1448" i="4"/>
  <c r="P1447" i="4" s="1"/>
  <c r="P136" i="4"/>
  <c r="Y585" i="4"/>
  <c r="Y602" i="4"/>
  <c r="Y717" i="4"/>
  <c r="P717" i="4" s="1"/>
  <c r="Y718" i="4"/>
  <c r="P718" i="4" s="1"/>
  <c r="Y712" i="4"/>
  <c r="P712" i="4" s="1"/>
  <c r="Y711" i="4"/>
  <c r="P711" i="4" s="1"/>
  <c r="Y719" i="4"/>
  <c r="AI1553" i="4"/>
  <c r="P1553" i="4"/>
  <c r="AI1515" i="4"/>
  <c r="P1515" i="4"/>
  <c r="AI1552" i="4"/>
  <c r="P1552" i="4"/>
  <c r="AI1514" i="4"/>
  <c r="P1514" i="4"/>
  <c r="P1437" i="4"/>
  <c r="P345" i="4"/>
  <c r="P383" i="4"/>
  <c r="P382" i="4" s="1"/>
  <c r="Q393" i="4" s="1"/>
  <c r="P250" i="4"/>
  <c r="AI119" i="4"/>
  <c r="AI1555" i="4"/>
  <c r="P1555" i="4"/>
  <c r="AI1536" i="4"/>
  <c r="P1536" i="4"/>
  <c r="AI1517" i="4"/>
  <c r="P1517" i="4"/>
  <c r="AI1498" i="4"/>
  <c r="P1498" i="4"/>
  <c r="AI1479" i="4"/>
  <c r="P1479" i="4"/>
  <c r="AI1460" i="4"/>
  <c r="P1460" i="4"/>
  <c r="Y484" i="4"/>
  <c r="P484" i="4" s="1"/>
  <c r="AI79" i="4"/>
  <c r="P81" i="4"/>
  <c r="P79" i="4" s="1"/>
  <c r="AI1554" i="4"/>
  <c r="P1554" i="4"/>
  <c r="AI1516" i="4"/>
  <c r="P1516" i="4"/>
  <c r="AI1478" i="4"/>
  <c r="P1478" i="4"/>
  <c r="AI1090" i="4"/>
  <c r="P60" i="4"/>
  <c r="P59" i="4" s="1"/>
  <c r="Q61" i="4" s="1"/>
  <c r="AI578" i="4"/>
  <c r="P578" i="4"/>
  <c r="AI816" i="4"/>
  <c r="P816" i="4"/>
  <c r="AI1544" i="4"/>
  <c r="P1544" i="4"/>
  <c r="AI1528" i="4"/>
  <c r="P1528" i="4"/>
  <c r="P1431" i="4"/>
  <c r="Y587" i="4"/>
  <c r="Y606" i="4"/>
  <c r="AI663" i="4"/>
  <c r="P663" i="4"/>
  <c r="AI808" i="4"/>
  <c r="P808" i="4"/>
  <c r="AI841" i="4"/>
  <c r="P841" i="4"/>
  <c r="P269" i="4"/>
  <c r="Y573" i="4"/>
  <c r="AI573" i="4" s="1"/>
  <c r="AI1519" i="4"/>
  <c r="P1519" i="4"/>
  <c r="AI1481" i="4"/>
  <c r="P1481" i="4"/>
  <c r="AI1556" i="4"/>
  <c r="P1556" i="4"/>
  <c r="AI1518" i="4"/>
  <c r="P1518" i="4"/>
  <c r="AI1480" i="4"/>
  <c r="P1480" i="4"/>
  <c r="AI1543" i="4"/>
  <c r="P1543" i="4"/>
  <c r="AI1505" i="4"/>
  <c r="P1505" i="4"/>
  <c r="Y485" i="4"/>
  <c r="P364" i="4"/>
  <c r="P363" i="4" s="1"/>
  <c r="Z363" i="4" s="1"/>
  <c r="Y580" i="4"/>
  <c r="Y581" i="4"/>
  <c r="Y641" i="4"/>
  <c r="P641" i="4" s="1"/>
  <c r="Y713" i="4"/>
  <c r="Y714" i="4"/>
  <c r="AI815" i="4"/>
  <c r="P815" i="4"/>
  <c r="AI805" i="4"/>
  <c r="P805" i="4"/>
  <c r="Y849" i="4"/>
  <c r="Y653" i="4"/>
  <c r="P653" i="4" s="1"/>
  <c r="P651" i="4"/>
  <c r="P744" i="4"/>
  <c r="AI814" i="4"/>
  <c r="P814" i="4"/>
  <c r="AI1549" i="4"/>
  <c r="P1549" i="4"/>
  <c r="AI1530" i="4"/>
  <c r="P1530" i="4"/>
  <c r="AI1511" i="4"/>
  <c r="P1511" i="4"/>
  <c r="AI1492" i="4"/>
  <c r="P1492" i="4"/>
  <c r="AI1473" i="4"/>
  <c r="P1473" i="4"/>
  <c r="AI1454" i="4"/>
  <c r="P1454" i="4"/>
  <c r="AI1431" i="4"/>
  <c r="AI1069" i="4"/>
  <c r="AI1548" i="4"/>
  <c r="P1548" i="4"/>
  <c r="AI1529" i="4"/>
  <c r="P1529" i="4"/>
  <c r="AI1510" i="4"/>
  <c r="P1510" i="4"/>
  <c r="AI1491" i="4"/>
  <c r="P1491" i="4"/>
  <c r="AI1472" i="4"/>
  <c r="P1472" i="4"/>
  <c r="AI1453" i="4"/>
  <c r="P1453" i="4"/>
  <c r="AI404" i="4"/>
  <c r="AI100" i="4"/>
  <c r="Y486" i="4"/>
  <c r="P486" i="4" s="1"/>
  <c r="AI1550" i="4"/>
  <c r="P1550" i="4"/>
  <c r="AI1531" i="4"/>
  <c r="P1531" i="4"/>
  <c r="AI1512" i="4"/>
  <c r="P1512" i="4"/>
  <c r="AI1493" i="4"/>
  <c r="P1493" i="4"/>
  <c r="AI1474" i="4"/>
  <c r="P1474" i="4"/>
  <c r="AI1455" i="4"/>
  <c r="P1455" i="4"/>
  <c r="AI801" i="4"/>
  <c r="Y699" i="4"/>
  <c r="P699" i="4" s="1"/>
  <c r="AI345" i="4"/>
  <c r="AI383" i="4"/>
  <c r="AI807" i="4"/>
  <c r="Y681" i="4"/>
  <c r="Y535" i="4"/>
  <c r="Y588" i="4"/>
  <c r="AI575" i="4"/>
  <c r="AI1525" i="4"/>
  <c r="AI1487" i="4"/>
  <c r="AI1468" i="4"/>
  <c r="AI1449" i="4"/>
  <c r="AI1430" i="4"/>
  <c r="AI806" i="4"/>
  <c r="AI1441" i="4"/>
  <c r="Y479" i="4"/>
  <c r="P479" i="4" s="1"/>
  <c r="Y481" i="4"/>
  <c r="Y482" i="4"/>
  <c r="P482" i="4" s="1"/>
  <c r="AI364" i="4"/>
  <c r="AI1527" i="4"/>
  <c r="AI1489" i="4"/>
  <c r="AI1470" i="4"/>
  <c r="AI1451" i="4"/>
  <c r="AI1432" i="4"/>
  <c r="AI1089" i="4"/>
  <c r="AI1434" i="4"/>
  <c r="AI250" i="4"/>
  <c r="AI1429" i="4"/>
  <c r="AI1436" i="4"/>
  <c r="AI812" i="4"/>
  <c r="AI811" i="4"/>
  <c r="Y732" i="4"/>
  <c r="AI727" i="4"/>
  <c r="Y604" i="4"/>
  <c r="Y615" i="4"/>
  <c r="AI613" i="4"/>
  <c r="Y584" i="4"/>
  <c r="Y579" i="4"/>
  <c r="Y583" i="4"/>
  <c r="Y660" i="4"/>
  <c r="Y693" i="4"/>
  <c r="P693" i="4" s="1"/>
  <c r="AI813" i="4"/>
  <c r="Y845" i="4"/>
  <c r="Y582" i="4"/>
  <c r="AI582" i="4" s="1"/>
  <c r="Y823" i="4"/>
  <c r="Y544" i="4"/>
  <c r="Y772" i="4"/>
  <c r="Y550" i="4"/>
  <c r="P550" i="4" s="1"/>
  <c r="Y549" i="4"/>
  <c r="P549" i="4" s="1"/>
  <c r="Y527" i="4"/>
  <c r="Y548" i="4"/>
  <c r="P548" i="4" s="1"/>
  <c r="AI1439" i="4"/>
  <c r="AI1442" i="4"/>
  <c r="AI1071" i="4"/>
  <c r="AI421" i="4"/>
  <c r="AI41" i="4"/>
  <c r="AI43" i="4"/>
  <c r="Y3" i="4"/>
  <c r="AI1532" i="4"/>
  <c r="AI1494" i="4"/>
  <c r="AI1475" i="4"/>
  <c r="AI1456" i="4"/>
  <c r="AI1437" i="4"/>
  <c r="AI1070" i="4"/>
  <c r="Y493" i="4"/>
  <c r="P493" i="4" s="1"/>
  <c r="Y492" i="4"/>
  <c r="P492" i="4" s="1"/>
  <c r="Y491" i="4"/>
  <c r="AI1523" i="4"/>
  <c r="AI1485" i="4"/>
  <c r="AI1466" i="4"/>
  <c r="AI1447" i="4"/>
  <c r="AI1428" i="4"/>
  <c r="AI1088" i="4"/>
  <c r="AI803" i="4"/>
  <c r="AI804" i="4"/>
  <c r="AI809" i="4"/>
  <c r="Y850" i="4"/>
  <c r="Y795" i="4"/>
  <c r="AI784" i="4"/>
  <c r="Y564" i="4"/>
  <c r="P564" i="4" s="1"/>
  <c r="Y657" i="4"/>
  <c r="Y752" i="4"/>
  <c r="P752" i="4" s="1"/>
  <c r="Y851" i="4"/>
  <c r="Y538" i="4"/>
  <c r="Y539" i="4"/>
  <c r="P539" i="4" s="1"/>
  <c r="Y541" i="4"/>
  <c r="Y645" i="4"/>
  <c r="Y512" i="4"/>
  <c r="AI1534" i="4"/>
  <c r="AI1496" i="4"/>
  <c r="AI1477" i="4"/>
  <c r="AI1458" i="4"/>
  <c r="AI1435" i="4"/>
  <c r="AI1533" i="4"/>
  <c r="AI1495" i="4"/>
  <c r="AI1476" i="4"/>
  <c r="AI1457" i="4"/>
  <c r="AI1438" i="4"/>
  <c r="Y721" i="4"/>
  <c r="AI1490" i="4"/>
  <c r="AI1471" i="4"/>
  <c r="AI1452" i="4"/>
  <c r="AI1433" i="4"/>
  <c r="Y490" i="4"/>
  <c r="P490" i="4" s="1"/>
  <c r="Y489" i="4"/>
  <c r="Y488" i="4"/>
  <c r="Y487" i="4"/>
  <c r="AI1535" i="4"/>
  <c r="AI1497" i="4"/>
  <c r="AI1459" i="4"/>
  <c r="AI1440" i="4"/>
  <c r="AI1221" i="4"/>
  <c r="AI1443" i="4"/>
  <c r="Q388" i="4"/>
  <c r="AI81" i="4"/>
  <c r="AF16" i="4"/>
  <c r="AF6" i="4"/>
  <c r="AF12" i="4"/>
  <c r="AF4" i="4"/>
  <c r="AF7" i="4"/>
  <c r="AF5" i="4"/>
  <c r="AF3" i="4"/>
  <c r="Y511" i="4"/>
  <c r="Y506" i="4"/>
  <c r="AI506" i="4" s="1"/>
  <c r="Y642" i="4"/>
  <c r="Y682" i="4"/>
  <c r="Y695" i="4"/>
  <c r="P695" i="4" s="1"/>
  <c r="Y766" i="4"/>
  <c r="Y692" i="4"/>
  <c r="P692" i="4" s="1"/>
  <c r="Y508" i="4"/>
  <c r="Y507" i="4"/>
  <c r="Y498" i="4"/>
  <c r="P498" i="4" s="1"/>
  <c r="Y618" i="4"/>
  <c r="Y636" i="4"/>
  <c r="P636" i="4" s="1"/>
  <c r="Y655" i="4"/>
  <c r="P655" i="4" s="1"/>
  <c r="Y679" i="4"/>
  <c r="P679" i="4" s="1"/>
  <c r="Y678" i="4"/>
  <c r="P678" i="4" s="1"/>
  <c r="Y698" i="4"/>
  <c r="P698" i="4" s="1"/>
  <c r="Y697" i="4"/>
  <c r="Y777" i="4"/>
  <c r="Y830" i="4"/>
  <c r="P830" i="4" s="1"/>
  <c r="Q1372" i="4"/>
  <c r="Y596" i="4"/>
  <c r="Y767" i="4"/>
  <c r="P767" i="4" s="1"/>
  <c r="Y505" i="4"/>
  <c r="P505" i="4" s="1"/>
  <c r="Q916" i="4"/>
  <c r="Y502" i="4"/>
  <c r="Y672" i="4"/>
  <c r="P672" i="4" s="1"/>
  <c r="Y700" i="4"/>
  <c r="Y504" i="4"/>
  <c r="Y503" i="4"/>
  <c r="Y509" i="4"/>
  <c r="Y617" i="4"/>
  <c r="Y675" i="4"/>
  <c r="Y674" i="4"/>
  <c r="P674" i="4" s="1"/>
  <c r="Y701" i="4"/>
  <c r="P701" i="4" s="1"/>
  <c r="Y793" i="4"/>
  <c r="Y677" i="4"/>
  <c r="Y637" i="4"/>
  <c r="P637" i="4" s="1"/>
  <c r="Y638" i="4"/>
  <c r="Y827" i="4"/>
  <c r="Y565" i="4"/>
  <c r="Y568" i="4"/>
  <c r="Y595" i="4"/>
  <c r="Y644" i="4"/>
  <c r="Y640" i="4"/>
  <c r="P640" i="4" s="1"/>
  <c r="Y652" i="4"/>
  <c r="Y690" i="4"/>
  <c r="Y691" i="4"/>
  <c r="P691" i="4" s="1"/>
  <c r="Y731" i="4"/>
  <c r="Y770" i="4"/>
  <c r="Y769" i="4"/>
  <c r="P769" i="4" s="1"/>
  <c r="Y834" i="4"/>
  <c r="Y639" i="4"/>
  <c r="Y557" i="4"/>
  <c r="Y635" i="4"/>
  <c r="P635" i="4" s="1"/>
  <c r="Y601" i="4"/>
  <c r="Y630" i="4"/>
  <c r="Y771" i="4"/>
  <c r="P771" i="4" s="1"/>
  <c r="Y696" i="4"/>
  <c r="Y600" i="4"/>
  <c r="Y824" i="4"/>
  <c r="Y643" i="4"/>
  <c r="Y825" i="4"/>
  <c r="P825" i="4" s="1"/>
  <c r="Y792" i="4"/>
  <c r="Y826" i="4"/>
  <c r="Y833" i="4"/>
  <c r="Y633" i="4"/>
  <c r="Y634" i="4"/>
  <c r="P634" i="4" s="1"/>
  <c r="Y774" i="4"/>
  <c r="Y773" i="4"/>
  <c r="P773" i="4" s="1"/>
  <c r="Y786" i="4"/>
  <c r="Y561" i="4"/>
  <c r="P561" i="4" s="1"/>
  <c r="Y519" i="4"/>
  <c r="Y740" i="4"/>
  <c r="Y725" i="4"/>
  <c r="AI725" i="4" s="1"/>
  <c r="Y730" i="4"/>
  <c r="Y738" i="4"/>
  <c r="Y733" i="4"/>
  <c r="Y759" i="4"/>
  <c r="Y744" i="4"/>
  <c r="Y753" i="4"/>
  <c r="Y529" i="4"/>
  <c r="Y623" i="4"/>
  <c r="Y728" i="4"/>
  <c r="AI728" i="4" s="1"/>
  <c r="Y755" i="4"/>
  <c r="P755" i="4" s="1"/>
  <c r="Y748" i="4"/>
  <c r="P748" i="4" s="1"/>
  <c r="Y789" i="4"/>
  <c r="Y788" i="4"/>
  <c r="Y729" i="4"/>
  <c r="Y854" i="4"/>
  <c r="Y839" i="4"/>
  <c r="AI839" i="4" s="1"/>
  <c r="Y848" i="4"/>
  <c r="AI848" i="4" s="1"/>
  <c r="Y847" i="4"/>
  <c r="Y844" i="4"/>
  <c r="Y620" i="4"/>
  <c r="AI620" i="4" s="1"/>
  <c r="Y522" i="4"/>
  <c r="P522" i="4" s="1"/>
  <c r="Q1410" i="4"/>
  <c r="Y524" i="4"/>
  <c r="P524" i="4" s="1"/>
  <c r="Y599" i="4"/>
  <c r="P599" i="4" s="1"/>
  <c r="Y598" i="4"/>
  <c r="Y625" i="4"/>
  <c r="Y680" i="4"/>
  <c r="P680" i="4" s="1"/>
  <c r="Y694" i="4"/>
  <c r="P694" i="4" s="1"/>
  <c r="Y739" i="4"/>
  <c r="Y751" i="4"/>
  <c r="Y750" i="4"/>
  <c r="P750" i="4" s="1"/>
  <c r="Y785" i="4"/>
  <c r="AI785" i="4" s="1"/>
  <c r="Y794" i="4"/>
  <c r="Y842" i="4"/>
  <c r="AI842" i="4" s="1"/>
  <c r="Y569" i="4"/>
  <c r="P569" i="4" s="1"/>
  <c r="Y664" i="4"/>
  <c r="Y662" i="4"/>
  <c r="Y658" i="4"/>
  <c r="Y649" i="4"/>
  <c r="Y835" i="4"/>
  <c r="Y820" i="4"/>
  <c r="Y828" i="4"/>
  <c r="Y531" i="4"/>
  <c r="Y749" i="4"/>
  <c r="P749" i="4" s="1"/>
  <c r="Y852" i="4"/>
  <c r="Y778" i="4"/>
  <c r="Y763" i="4"/>
  <c r="Y776" i="4"/>
  <c r="Y775" i="4"/>
  <c r="Y829" i="4"/>
  <c r="Y832" i="4"/>
  <c r="P832" i="4" s="1"/>
  <c r="Y757" i="4"/>
  <c r="Y797" i="4"/>
  <c r="Y782" i="4"/>
  <c r="AI782" i="4" s="1"/>
  <c r="Y791" i="4"/>
  <c r="AI791" i="4" s="1"/>
  <c r="Y787" i="4"/>
  <c r="Y737" i="4"/>
  <c r="Y626" i="4"/>
  <c r="Y611" i="4"/>
  <c r="AI611" i="4" s="1"/>
  <c r="Y616" i="4"/>
  <c r="Y619" i="4"/>
  <c r="Y528" i="4"/>
  <c r="Y517" i="4"/>
  <c r="P517" i="4" s="1"/>
  <c r="Y525" i="4"/>
  <c r="AI525" i="4" s="1"/>
  <c r="Y614" i="4"/>
  <c r="AI614" i="4" s="1"/>
  <c r="Y754" i="4"/>
  <c r="P754" i="4" s="1"/>
  <c r="Y520" i="4"/>
  <c r="P520" i="4" s="1"/>
  <c r="Y622" i="4"/>
  <c r="Y621" i="4"/>
  <c r="Y736" i="4"/>
  <c r="Y735" i="4"/>
  <c r="Y747" i="4"/>
  <c r="Y756" i="4"/>
  <c r="Y796" i="4"/>
  <c r="Y790" i="4"/>
  <c r="Y853" i="4"/>
  <c r="Y554" i="4"/>
  <c r="Y567" i="4"/>
  <c r="Y559" i="4"/>
  <c r="P559" i="4" s="1"/>
  <c r="Y562" i="4"/>
  <c r="P562" i="4" s="1"/>
  <c r="Y566" i="4"/>
  <c r="Y558" i="4"/>
  <c r="P558" i="4" s="1"/>
  <c r="Y563" i="4"/>
  <c r="Y734" i="4"/>
  <c r="AI734" i="4" s="1"/>
  <c r="Y560" i="4"/>
  <c r="Y521" i="4"/>
  <c r="Y607" i="4"/>
  <c r="Y592" i="4"/>
  <c r="Y597" i="4"/>
  <c r="Q1376" i="4"/>
  <c r="Q1374" i="4"/>
  <c r="Q1384" i="4"/>
  <c r="Q1383" i="4"/>
  <c r="Q1375" i="4"/>
  <c r="Q1381" i="4"/>
  <c r="Q1382" i="4"/>
  <c r="Q1377" i="4"/>
  <c r="Q1373" i="4"/>
  <c r="Q1385" i="4"/>
  <c r="Q1380" i="4"/>
  <c r="Q1378" i="4"/>
  <c r="Q1386" i="4"/>
  <c r="Q1379" i="4"/>
  <c r="Y702" i="4"/>
  <c r="Y687" i="4"/>
  <c r="Y530" i="4"/>
  <c r="Y843" i="4"/>
  <c r="Y624" i="4"/>
  <c r="Y526" i="4"/>
  <c r="Y683" i="4"/>
  <c r="Y668" i="4"/>
  <c r="Y673" i="4"/>
  <c r="P673" i="4" s="1"/>
  <c r="Y523" i="4"/>
  <c r="Y605" i="4"/>
  <c r="Q1143" i="4"/>
  <c r="Q1048" i="4"/>
  <c r="Q896" i="4"/>
  <c r="Q1314" i="4"/>
  <c r="Q917" i="4"/>
  <c r="Q926" i="4"/>
  <c r="Q919" i="4"/>
  <c r="Q920" i="4"/>
  <c r="Q924" i="4"/>
  <c r="Q923" i="4"/>
  <c r="Q921" i="4"/>
  <c r="Q918" i="4"/>
  <c r="Q927" i="4"/>
  <c r="Q929" i="4"/>
  <c r="Q922" i="4"/>
  <c r="Q930" i="4"/>
  <c r="Q928" i="4"/>
  <c r="Q925" i="4"/>
  <c r="Q1257" i="4"/>
  <c r="Q440" i="4"/>
  <c r="Q1200" i="4"/>
  <c r="Q1170" i="4"/>
  <c r="Q1176" i="4"/>
  <c r="Q1168" i="4"/>
  <c r="Q1166" i="4"/>
  <c r="Q1172" i="4"/>
  <c r="Q1171" i="4"/>
  <c r="Q1175" i="4"/>
  <c r="Q1173" i="4"/>
  <c r="Q1164" i="4"/>
  <c r="Q1167" i="4"/>
  <c r="Q1169" i="4"/>
  <c r="Q1174" i="4"/>
  <c r="Q1177" i="4"/>
  <c r="Q1165" i="4"/>
  <c r="Q1163" i="4"/>
  <c r="Q877" i="4"/>
  <c r="Q1162" i="4"/>
  <c r="Q1019" i="4"/>
  <c r="Q1012" i="4"/>
  <c r="Q1023" i="4"/>
  <c r="Q1013" i="4"/>
  <c r="Q1024" i="4"/>
  <c r="Q1016" i="4"/>
  <c r="Q1014" i="4"/>
  <c r="Q1018" i="4"/>
  <c r="Q1017" i="4"/>
  <c r="Q1015" i="4"/>
  <c r="Q1020" i="4"/>
  <c r="Q1021" i="4"/>
  <c r="Q1025" i="4"/>
  <c r="Q1011" i="4"/>
  <c r="Q1022" i="4"/>
  <c r="Q991" i="4"/>
  <c r="Q1295" i="4"/>
  <c r="Q1276" i="4"/>
  <c r="Q976" i="4"/>
  <c r="Q982" i="4"/>
  <c r="Q977" i="4"/>
  <c r="Q979" i="4"/>
  <c r="Q983" i="4"/>
  <c r="Q974" i="4"/>
  <c r="Q984" i="4"/>
  <c r="Q980" i="4"/>
  <c r="Q987" i="4"/>
  <c r="Q985" i="4"/>
  <c r="Q975" i="4"/>
  <c r="Q981" i="4"/>
  <c r="Q978" i="4"/>
  <c r="Q986" i="4"/>
  <c r="Q973" i="4"/>
  <c r="Q1181" i="4"/>
  <c r="Q1419" i="4"/>
  <c r="Q1411" i="4"/>
  <c r="Q1414" i="4"/>
  <c r="Q1412" i="4"/>
  <c r="Q1421" i="4"/>
  <c r="Q1422" i="4"/>
  <c r="Q1424" i="4"/>
  <c r="Q1417" i="4"/>
  <c r="Q1420" i="4"/>
  <c r="Q1418" i="4"/>
  <c r="Q1415" i="4"/>
  <c r="Q1416" i="4"/>
  <c r="Q1423" i="4"/>
  <c r="Q1413" i="4"/>
  <c r="Q1124" i="4"/>
  <c r="AE1342" i="4" l="1"/>
  <c r="P586" i="4"/>
  <c r="AI687" i="4"/>
  <c r="AG174" i="4"/>
  <c r="AE1219" i="4"/>
  <c r="AI487" i="4"/>
  <c r="P1504" i="4"/>
  <c r="AI715" i="4"/>
  <c r="P278" i="4"/>
  <c r="AE1227" i="4"/>
  <c r="AE1228" i="4"/>
  <c r="AE1345" i="4"/>
  <c r="AE1220" i="4"/>
  <c r="AG176" i="4"/>
  <c r="AE1343" i="4"/>
  <c r="AE1223" i="4"/>
  <c r="P272" i="4"/>
  <c r="P1088" i="4"/>
  <c r="U1086" i="4"/>
  <c r="AE1088" i="4" s="1"/>
  <c r="W858" i="4"/>
  <c r="AG858" i="4" s="1"/>
  <c r="P860" i="4"/>
  <c r="AD282" i="4"/>
  <c r="AD82" i="4"/>
  <c r="AD92" i="4"/>
  <c r="AD88" i="4"/>
  <c r="P1222" i="4"/>
  <c r="P1218" i="4" s="1"/>
  <c r="AE1334" i="4"/>
  <c r="E256" i="4"/>
  <c r="D256" i="4" s="1"/>
  <c r="T256" i="4"/>
  <c r="AG175" i="4"/>
  <c r="AE1221" i="4"/>
  <c r="AB1353" i="4"/>
  <c r="P1353" i="4"/>
  <c r="U595" i="4"/>
  <c r="AE598" i="4" s="1"/>
  <c r="AE1229" i="4"/>
  <c r="AE1339" i="4"/>
  <c r="AE1335" i="4"/>
  <c r="AD301" i="4"/>
  <c r="AD297" i="4"/>
  <c r="AD288" i="4"/>
  <c r="AE1222" i="4"/>
  <c r="AE1333" i="4"/>
  <c r="H258" i="4"/>
  <c r="P268" i="4"/>
  <c r="Z268" i="4" s="1"/>
  <c r="P661" i="4"/>
  <c r="W500" i="4"/>
  <c r="AG500" i="4" s="1"/>
  <c r="AE1341" i="4"/>
  <c r="AG178" i="4"/>
  <c r="P1228" i="4"/>
  <c r="AD83" i="4"/>
  <c r="AE1336" i="4"/>
  <c r="P259" i="4"/>
  <c r="AA287" i="4"/>
  <c r="AI465" i="4"/>
  <c r="AI709" i="4"/>
  <c r="AI474" i="4"/>
  <c r="AI710" i="4"/>
  <c r="AI718" i="4"/>
  <c r="Z1237" i="4"/>
  <c r="Q1246" i="4"/>
  <c r="Q1249" i="4"/>
  <c r="Q1248" i="4"/>
  <c r="Q1239" i="4"/>
  <c r="Q392" i="4"/>
  <c r="AI708" i="4"/>
  <c r="P577" i="4"/>
  <c r="Q168" i="4"/>
  <c r="AI706" i="4"/>
  <c r="AI538" i="4"/>
  <c r="P758" i="4"/>
  <c r="AI592" i="4"/>
  <c r="Q165" i="4"/>
  <c r="AI711" i="4"/>
  <c r="AI716" i="4"/>
  <c r="AI630" i="4"/>
  <c r="AI464" i="4"/>
  <c r="Q387" i="4"/>
  <c r="Q386" i="4"/>
  <c r="AI717" i="4"/>
  <c r="P544" i="4"/>
  <c r="AI472" i="4"/>
  <c r="AI545" i="4"/>
  <c r="P656" i="4"/>
  <c r="Q383" i="4"/>
  <c r="Q385" i="4"/>
  <c r="AI468" i="4"/>
  <c r="Q402" i="4"/>
  <c r="Q1105" i="4"/>
  <c r="Q390" i="4"/>
  <c r="AI459" i="4"/>
  <c r="AI473" i="4"/>
  <c r="AA1104" i="4"/>
  <c r="P173" i="4"/>
  <c r="Q174" i="4" s="1"/>
  <c r="P192" i="4"/>
  <c r="Q193" i="4" s="1"/>
  <c r="Q1241" i="4"/>
  <c r="Q1251" i="4"/>
  <c r="Q1253" i="4"/>
  <c r="AI639" i="4"/>
  <c r="Q157" i="4"/>
  <c r="P460" i="4"/>
  <c r="Q1247" i="4"/>
  <c r="Q1244" i="4"/>
  <c r="AI554" i="4"/>
  <c r="AI677" i="4"/>
  <c r="AI766" i="4"/>
  <c r="Q163" i="4"/>
  <c r="Q155" i="4"/>
  <c r="AA116" i="4"/>
  <c r="AA1237" i="4"/>
  <c r="Q1245" i="4"/>
  <c r="Q1242" i="4"/>
  <c r="Q1243" i="4"/>
  <c r="Q1252" i="4"/>
  <c r="Q1240" i="4"/>
  <c r="Q1250" i="4"/>
  <c r="Q160" i="4"/>
  <c r="Y480" i="4"/>
  <c r="Q1238" i="4"/>
  <c r="AA154" i="4"/>
  <c r="AA420" i="4"/>
  <c r="AA401" i="4"/>
  <c r="P1526" i="4"/>
  <c r="P1532" i="4"/>
  <c r="P1494" i="4"/>
  <c r="Q1494" i="4" s="1"/>
  <c r="P1488" i="4"/>
  <c r="P1475" i="4"/>
  <c r="P1469" i="4"/>
  <c r="P1450" i="4"/>
  <c r="P1456" i="4"/>
  <c r="P810" i="4"/>
  <c r="P839" i="4"/>
  <c r="P649" i="4"/>
  <c r="Q48" i="4"/>
  <c r="Q22" i="4"/>
  <c r="Q51" i="4"/>
  <c r="Z21" i="4"/>
  <c r="Q46" i="4"/>
  <c r="Q47" i="4"/>
  <c r="Q52" i="4"/>
  <c r="Q55" i="4"/>
  <c r="Q50" i="4"/>
  <c r="Q53" i="4"/>
  <c r="Q395" i="4"/>
  <c r="Z382" i="4"/>
  <c r="AA382" i="4"/>
  <c r="AA363" i="4"/>
  <c r="AA268" i="4"/>
  <c r="Q159" i="4"/>
  <c r="Q166" i="4"/>
  <c r="Q156" i="4"/>
  <c r="Q158" i="4"/>
  <c r="Q161" i="4"/>
  <c r="Q170" i="4"/>
  <c r="Q162" i="4"/>
  <c r="Q164" i="4"/>
  <c r="AA97" i="4"/>
  <c r="Z97" i="4"/>
  <c r="Q70" i="4"/>
  <c r="Q69" i="4"/>
  <c r="Q64" i="4"/>
  <c r="AA59" i="4"/>
  <c r="Z59" i="4"/>
  <c r="Q62" i="4"/>
  <c r="Q63" i="4"/>
  <c r="Q68" i="4"/>
  <c r="Q75" i="4"/>
  <c r="Q65" i="4"/>
  <c r="Q60" i="4"/>
  <c r="Q67" i="4"/>
  <c r="Q72" i="4"/>
  <c r="Q71" i="4"/>
  <c r="Q73" i="4"/>
  <c r="Q74" i="4"/>
  <c r="Q66" i="4"/>
  <c r="Z40" i="4"/>
  <c r="Q56" i="4"/>
  <c r="Q43" i="4"/>
  <c r="Q41" i="4"/>
  <c r="Q54" i="4"/>
  <c r="Q44" i="4"/>
  <c r="Q45" i="4"/>
  <c r="Q49" i="4"/>
  <c r="AA40" i="4"/>
  <c r="P78" i="4"/>
  <c r="Q81" i="4" s="1"/>
  <c r="AI683" i="4"/>
  <c r="P683" i="4"/>
  <c r="AI566" i="4"/>
  <c r="P566" i="4"/>
  <c r="AI756" i="4"/>
  <c r="P756" i="4"/>
  <c r="AI737" i="4"/>
  <c r="P737" i="4"/>
  <c r="AI775" i="4"/>
  <c r="P775" i="4"/>
  <c r="AI662" i="4"/>
  <c r="P662" i="4"/>
  <c r="AI598" i="4"/>
  <c r="P598" i="4"/>
  <c r="AI738" i="4"/>
  <c r="P738" i="4"/>
  <c r="AI833" i="4"/>
  <c r="P833" i="4"/>
  <c r="AI643" i="4"/>
  <c r="P643" i="4"/>
  <c r="AI638" i="4"/>
  <c r="P638" i="4"/>
  <c r="AI675" i="4"/>
  <c r="P675" i="4"/>
  <c r="P671" i="4" s="1"/>
  <c r="AI596" i="4"/>
  <c r="P596" i="4"/>
  <c r="AI850" i="4"/>
  <c r="P850" i="4"/>
  <c r="AI584" i="4"/>
  <c r="P584" i="4"/>
  <c r="AI581" i="4"/>
  <c r="P581" i="4"/>
  <c r="P1513" i="4"/>
  <c r="P135" i="4"/>
  <c r="AI523" i="4"/>
  <c r="P523" i="4"/>
  <c r="AI526" i="4"/>
  <c r="P526" i="4"/>
  <c r="AI853" i="4"/>
  <c r="P853" i="4"/>
  <c r="AI622" i="4"/>
  <c r="P622" i="4"/>
  <c r="AI616" i="4"/>
  <c r="P616" i="4"/>
  <c r="AI757" i="4"/>
  <c r="P757" i="4"/>
  <c r="AI664" i="4"/>
  <c r="P664" i="4"/>
  <c r="AI789" i="4"/>
  <c r="P789" i="4"/>
  <c r="AI744" i="4"/>
  <c r="AI730" i="4"/>
  <c r="P730" i="4"/>
  <c r="AI774" i="4"/>
  <c r="P774" i="4"/>
  <c r="AI824" i="4"/>
  <c r="P824" i="4"/>
  <c r="AI731" i="4"/>
  <c r="P731" i="4"/>
  <c r="AI504" i="4"/>
  <c r="P504" i="4"/>
  <c r="AI469" i="4"/>
  <c r="P469" i="4"/>
  <c r="AI845" i="4"/>
  <c r="P845" i="4"/>
  <c r="AI588" i="4"/>
  <c r="P588" i="4"/>
  <c r="AI540" i="4"/>
  <c r="AI606" i="4"/>
  <c r="P606" i="4"/>
  <c r="AI624" i="4"/>
  <c r="P624" i="4"/>
  <c r="AI702" i="4"/>
  <c r="P702" i="4"/>
  <c r="AI790" i="4"/>
  <c r="P790" i="4"/>
  <c r="AI735" i="4"/>
  <c r="P735" i="4"/>
  <c r="AI531" i="4"/>
  <c r="P531" i="4"/>
  <c r="AI653" i="4"/>
  <c r="AI844" i="4"/>
  <c r="P844" i="4"/>
  <c r="AI854" i="4"/>
  <c r="P854" i="4"/>
  <c r="AI529" i="4"/>
  <c r="P529" i="4"/>
  <c r="AI759" i="4"/>
  <c r="P759" i="4"/>
  <c r="AI792" i="4"/>
  <c r="P792" i="4"/>
  <c r="AI600" i="4"/>
  <c r="P600" i="4"/>
  <c r="AI834" i="4"/>
  <c r="P834" i="4"/>
  <c r="P690" i="4"/>
  <c r="AI644" i="4"/>
  <c r="P644" i="4"/>
  <c r="AI565" i="4"/>
  <c r="P565" i="4"/>
  <c r="AI700" i="4"/>
  <c r="P700" i="4"/>
  <c r="AI618" i="4"/>
  <c r="P618" i="4"/>
  <c r="AI682" i="4"/>
  <c r="P682" i="4"/>
  <c r="Q384" i="4"/>
  <c r="Q397" i="4"/>
  <c r="Q398" i="4"/>
  <c r="Q391" i="4"/>
  <c r="AI471" i="4"/>
  <c r="AI851" i="4"/>
  <c r="P851" i="4"/>
  <c r="AI491" i="4"/>
  <c r="P491" i="4"/>
  <c r="AI470" i="4"/>
  <c r="P470" i="4"/>
  <c r="AI423" i="4"/>
  <c r="AI583" i="4"/>
  <c r="P583" i="4"/>
  <c r="AI615" i="4"/>
  <c r="P615" i="4"/>
  <c r="AI483" i="4"/>
  <c r="AI547" i="4"/>
  <c r="AI385" i="4"/>
  <c r="AI849" i="4"/>
  <c r="P849" i="4"/>
  <c r="AI713" i="4"/>
  <c r="P713" i="4"/>
  <c r="AI587" i="4"/>
  <c r="P587" i="4"/>
  <c r="P1551" i="4"/>
  <c r="AI719" i="4"/>
  <c r="P719" i="4"/>
  <c r="AI585" i="4"/>
  <c r="P585" i="4"/>
  <c r="AI463" i="4"/>
  <c r="AI605" i="4"/>
  <c r="P605" i="4"/>
  <c r="AI530" i="4"/>
  <c r="P530" i="4"/>
  <c r="AI560" i="4"/>
  <c r="P560" i="4"/>
  <c r="P557" i="4" s="1"/>
  <c r="AI621" i="4"/>
  <c r="P621" i="4"/>
  <c r="AI619" i="4"/>
  <c r="P619" i="4"/>
  <c r="AI797" i="4"/>
  <c r="P797" i="4"/>
  <c r="AI852" i="4"/>
  <c r="P852" i="4"/>
  <c r="AI794" i="4"/>
  <c r="P794" i="4"/>
  <c r="AI739" i="4"/>
  <c r="P739" i="4"/>
  <c r="AI788" i="4"/>
  <c r="P788" i="4"/>
  <c r="AI770" i="4"/>
  <c r="P770" i="4"/>
  <c r="P766" i="4" s="1"/>
  <c r="AI503" i="4"/>
  <c r="P503" i="4"/>
  <c r="AI502" i="4"/>
  <c r="P502" i="4"/>
  <c r="AI697" i="4"/>
  <c r="P697" i="4"/>
  <c r="AI507" i="4"/>
  <c r="P507" i="4"/>
  <c r="AI488" i="4"/>
  <c r="P488" i="4"/>
  <c r="AI721" i="4"/>
  <c r="P721" i="4"/>
  <c r="AI657" i="4"/>
  <c r="P657" i="4"/>
  <c r="AI3" i="4"/>
  <c r="Y2" i="4"/>
  <c r="AI480" i="4"/>
  <c r="P480" i="4"/>
  <c r="P478" i="4" s="1"/>
  <c r="P1427" i="4"/>
  <c r="P344" i="4"/>
  <c r="Q345" i="4" s="1"/>
  <c r="AI597" i="4"/>
  <c r="P597" i="4"/>
  <c r="AI787" i="4"/>
  <c r="P787" i="4"/>
  <c r="AI776" i="4"/>
  <c r="P776" i="4"/>
  <c r="AI835" i="4"/>
  <c r="P835" i="4"/>
  <c r="AI623" i="4"/>
  <c r="P623" i="4"/>
  <c r="AI519" i="4"/>
  <c r="AI826" i="4"/>
  <c r="P826" i="4"/>
  <c r="AI568" i="4"/>
  <c r="P568" i="4"/>
  <c r="AI793" i="4"/>
  <c r="P793" i="4"/>
  <c r="AI617" i="4"/>
  <c r="P617" i="4"/>
  <c r="AI508" i="4"/>
  <c r="P508" i="4"/>
  <c r="AI511" i="4"/>
  <c r="P511" i="4"/>
  <c r="AI489" i="4"/>
  <c r="P489" i="4"/>
  <c r="AI645" i="4"/>
  <c r="P645" i="4"/>
  <c r="AI527" i="4"/>
  <c r="P527" i="4"/>
  <c r="AI660" i="4"/>
  <c r="P660" i="4"/>
  <c r="AI732" i="4"/>
  <c r="P732" i="4"/>
  <c r="AI714" i="4"/>
  <c r="P714" i="4"/>
  <c r="AI580" i="4"/>
  <c r="P580" i="4"/>
  <c r="AI602" i="4"/>
  <c r="P602" i="4"/>
  <c r="P1484" i="4"/>
  <c r="Q1491" i="4" s="1"/>
  <c r="P1545" i="4"/>
  <c r="AI676" i="4"/>
  <c r="AI843" i="4"/>
  <c r="P843" i="4"/>
  <c r="AI607" i="4"/>
  <c r="P607" i="4"/>
  <c r="AI521" i="4"/>
  <c r="P521" i="4"/>
  <c r="AI567" i="4"/>
  <c r="P567" i="4"/>
  <c r="AI796" i="4"/>
  <c r="P796" i="4"/>
  <c r="AI736" i="4"/>
  <c r="P736" i="4"/>
  <c r="AI528" i="4"/>
  <c r="P528" i="4"/>
  <c r="AI626" i="4"/>
  <c r="P626" i="4"/>
  <c r="AI829" i="4"/>
  <c r="AI778" i="4"/>
  <c r="P778" i="4"/>
  <c r="AI828" i="4"/>
  <c r="P828" i="4"/>
  <c r="AI658" i="4"/>
  <c r="AI751" i="4"/>
  <c r="P751" i="4"/>
  <c r="P747" i="4" s="1"/>
  <c r="AI625" i="4"/>
  <c r="P625" i="4"/>
  <c r="AI847" i="4"/>
  <c r="P847" i="4"/>
  <c r="AI729" i="4"/>
  <c r="P729" i="4"/>
  <c r="AI733" i="4"/>
  <c r="P733" i="4"/>
  <c r="AI740" i="4"/>
  <c r="P740" i="4"/>
  <c r="AI786" i="4"/>
  <c r="P786" i="4"/>
  <c r="AI827" i="4"/>
  <c r="P827" i="4"/>
  <c r="AI509" i="4"/>
  <c r="P509" i="4"/>
  <c r="AI777" i="4"/>
  <c r="P777" i="4"/>
  <c r="AI642" i="4"/>
  <c r="P642" i="4"/>
  <c r="Q389" i="4"/>
  <c r="Q394" i="4"/>
  <c r="Q396" i="4"/>
  <c r="AI512" i="4"/>
  <c r="P512" i="4"/>
  <c r="AI541" i="4"/>
  <c r="P541" i="4"/>
  <c r="AI795" i="4"/>
  <c r="P795" i="4"/>
  <c r="AI712" i="4"/>
  <c r="AI5" i="4"/>
  <c r="AI467" i="4"/>
  <c r="P467" i="4"/>
  <c r="AI579" i="4"/>
  <c r="P579" i="4"/>
  <c r="AI604" i="4"/>
  <c r="P604" i="4"/>
  <c r="AI681" i="4"/>
  <c r="P681" i="4"/>
  <c r="P804" i="4"/>
  <c r="AI485" i="4"/>
  <c r="P485" i="4"/>
  <c r="P481" i="4" s="1"/>
  <c r="P1542" i="4"/>
  <c r="AI466" i="4"/>
  <c r="P466" i="4"/>
  <c r="P1523" i="4"/>
  <c r="P1507" i="4"/>
  <c r="AI637" i="4"/>
  <c r="AI460" i="4"/>
  <c r="AI651" i="4"/>
  <c r="AI670" i="4"/>
  <c r="AI562" i="4"/>
  <c r="AI747" i="4"/>
  <c r="AI820" i="4"/>
  <c r="AI522" i="4"/>
  <c r="AI748" i="4"/>
  <c r="AI561" i="4"/>
  <c r="AI634" i="4"/>
  <c r="AI601" i="4"/>
  <c r="AI691" i="4"/>
  <c r="AI698" i="4"/>
  <c r="AI636" i="4"/>
  <c r="AI695" i="4"/>
  <c r="AI746" i="4"/>
  <c r="AI500" i="4"/>
  <c r="AI543" i="4"/>
  <c r="AI492" i="4"/>
  <c r="AI548" i="4"/>
  <c r="AI549" i="4"/>
  <c r="AI544" i="4"/>
  <c r="AI594" i="4"/>
  <c r="AI654" i="4"/>
  <c r="AI482" i="4"/>
  <c r="AI479" i="4"/>
  <c r="AI689" i="4"/>
  <c r="AI655" i="4"/>
  <c r="AI659" i="4"/>
  <c r="AI772" i="4"/>
  <c r="AI510" i="4"/>
  <c r="AI673" i="4"/>
  <c r="AI563" i="4"/>
  <c r="AI559" i="4"/>
  <c r="AI520" i="4"/>
  <c r="Y518" i="4"/>
  <c r="AI517" i="4"/>
  <c r="AI832" i="4"/>
  <c r="AI749" i="4"/>
  <c r="AI694" i="4"/>
  <c r="AI599" i="4"/>
  <c r="AI755" i="4"/>
  <c r="AI633" i="4"/>
  <c r="AI825" i="4"/>
  <c r="AI696" i="4"/>
  <c r="AI635" i="4"/>
  <c r="AI769" i="4"/>
  <c r="AI690" i="4"/>
  <c r="AI595" i="4"/>
  <c r="AI701" i="4"/>
  <c r="AI603" i="4"/>
  <c r="AI505" i="4"/>
  <c r="AI830" i="4"/>
  <c r="AI678" i="4"/>
  <c r="AI490" i="4"/>
  <c r="AI632" i="4"/>
  <c r="AI539" i="4"/>
  <c r="AI752" i="4"/>
  <c r="AI556" i="4"/>
  <c r="AI493" i="4"/>
  <c r="AI550" i="4"/>
  <c r="AI822" i="4"/>
  <c r="AI693" i="4"/>
  <c r="AI641" i="4"/>
  <c r="AI252" i="4"/>
  <c r="AI542" i="4"/>
  <c r="AI481" i="4"/>
  <c r="AI537" i="4"/>
  <c r="AI501" i="4"/>
  <c r="AI347" i="4"/>
  <c r="AI699" i="4"/>
  <c r="AI640" i="4"/>
  <c r="AI668" i="4"/>
  <c r="AI558" i="4"/>
  <c r="AI754" i="4"/>
  <c r="AI763" i="4"/>
  <c r="AI649" i="4"/>
  <c r="AI569" i="4"/>
  <c r="AI750" i="4"/>
  <c r="AI680" i="4"/>
  <c r="AI524" i="4"/>
  <c r="AI753" i="4"/>
  <c r="AI773" i="4"/>
  <c r="AI771" i="4"/>
  <c r="AI557" i="4"/>
  <c r="AI652" i="4"/>
  <c r="AI674" i="4"/>
  <c r="AI672" i="4"/>
  <c r="AI767" i="4"/>
  <c r="AI679" i="4"/>
  <c r="Y499" i="4"/>
  <c r="AI498" i="4"/>
  <c r="AI692" i="4"/>
  <c r="AI497" i="4"/>
  <c r="AI768" i="4"/>
  <c r="AI564" i="4"/>
  <c r="AI486" i="4"/>
  <c r="AI516" i="4"/>
  <c r="AI765" i="4"/>
  <c r="AI823" i="4"/>
  <c r="AI831" i="4"/>
  <c r="AI671" i="4"/>
  <c r="AI366" i="4"/>
  <c r="AI478" i="4"/>
  <c r="AI535" i="4"/>
  <c r="AI546" i="4"/>
  <c r="AI484" i="4"/>
  <c r="Q169" i="4"/>
  <c r="Q167" i="4"/>
  <c r="Q117" i="4"/>
  <c r="Q98" i="4"/>
  <c r="Q269" i="4"/>
  <c r="Q1495" i="4"/>
  <c r="Q947" i="4"/>
  <c r="Q939" i="4"/>
  <c r="Q944" i="4"/>
  <c r="Q941" i="4"/>
  <c r="Q942" i="4"/>
  <c r="Q949" i="4"/>
  <c r="Q937" i="4"/>
  <c r="Q940" i="4"/>
  <c r="Q945" i="4"/>
  <c r="Q938" i="4"/>
  <c r="Q943" i="4"/>
  <c r="Q946" i="4"/>
  <c r="Q936" i="4"/>
  <c r="Q948" i="4"/>
  <c r="Q935" i="4"/>
  <c r="Q426" i="4"/>
  <c r="Q427" i="4"/>
  <c r="Q432" i="4"/>
  <c r="Q425" i="4"/>
  <c r="Q423" i="4"/>
  <c r="Q430" i="4"/>
  <c r="Q435" i="4"/>
  <c r="Q429" i="4"/>
  <c r="Q431" i="4"/>
  <c r="Q433" i="4"/>
  <c r="Q424" i="4"/>
  <c r="Q434" i="4"/>
  <c r="Q428" i="4"/>
  <c r="Q436" i="4"/>
  <c r="Q422" i="4"/>
  <c r="Q1303" i="4"/>
  <c r="Q1300" i="4"/>
  <c r="Q1297" i="4"/>
  <c r="Q1306" i="4"/>
  <c r="Q1299" i="4"/>
  <c r="Q1302" i="4"/>
  <c r="Q1307" i="4"/>
  <c r="Q1301" i="4"/>
  <c r="Q1310" i="4"/>
  <c r="Q1304" i="4"/>
  <c r="Q1305" i="4"/>
  <c r="Q1308" i="4"/>
  <c r="Q1309" i="4"/>
  <c r="Q1298" i="4"/>
  <c r="Q1296" i="4"/>
  <c r="Q410" i="4"/>
  <c r="Q417" i="4"/>
  <c r="Q407" i="4"/>
  <c r="Q408" i="4"/>
  <c r="Q409" i="4"/>
  <c r="Q414" i="4"/>
  <c r="Q411" i="4"/>
  <c r="Q412" i="4"/>
  <c r="Q404" i="4"/>
  <c r="Q405" i="4"/>
  <c r="Q415" i="4"/>
  <c r="Q416" i="4"/>
  <c r="Q413" i="4"/>
  <c r="Q406" i="4"/>
  <c r="Q403" i="4"/>
  <c r="Q1205" i="4"/>
  <c r="Q1208" i="4"/>
  <c r="Q1202" i="4"/>
  <c r="Q1211" i="4"/>
  <c r="Q1204" i="4"/>
  <c r="Q1207" i="4"/>
  <c r="Q1210" i="4"/>
  <c r="Q1215" i="4"/>
  <c r="Q1206" i="4"/>
  <c r="Q1209" i="4"/>
  <c r="Q1212" i="4"/>
  <c r="Q1213" i="4"/>
  <c r="Q1203" i="4"/>
  <c r="Q1214" i="4"/>
  <c r="Q1201" i="4"/>
  <c r="Q421" i="4"/>
  <c r="Q1000" i="4"/>
  <c r="Q996" i="4"/>
  <c r="Q1002" i="4"/>
  <c r="Q1001" i="4"/>
  <c r="Q997" i="4"/>
  <c r="Q1004" i="4"/>
  <c r="Q995" i="4"/>
  <c r="Q993" i="4"/>
  <c r="Q1003" i="4"/>
  <c r="Q999" i="4"/>
  <c r="Q994" i="4"/>
  <c r="Q998" i="4"/>
  <c r="Q1006" i="4"/>
  <c r="Q1005" i="4"/>
  <c r="Q992" i="4"/>
  <c r="Q24" i="4"/>
  <c r="Q30" i="4"/>
  <c r="Q35" i="4"/>
  <c r="Q32" i="4"/>
  <c r="Q28" i="4"/>
  <c r="Q37" i="4"/>
  <c r="Q31" i="4"/>
  <c r="Q29" i="4"/>
  <c r="Q33" i="4"/>
  <c r="Q26" i="4"/>
  <c r="Q36" i="4"/>
  <c r="Q27" i="4"/>
  <c r="Q25" i="4"/>
  <c r="Q34" i="4"/>
  <c r="Q23" i="4"/>
  <c r="Q1324" i="4"/>
  <c r="Q1323" i="4"/>
  <c r="Q1328" i="4"/>
  <c r="Q1325" i="4"/>
  <c r="Q1317" i="4"/>
  <c r="Q1319" i="4"/>
  <c r="Q1326" i="4"/>
  <c r="Q1320" i="4"/>
  <c r="Q1316" i="4"/>
  <c r="Q1329" i="4"/>
  <c r="Q1318" i="4"/>
  <c r="Q1321" i="4"/>
  <c r="Q1322" i="4"/>
  <c r="Q1327" i="4"/>
  <c r="Q1315" i="4"/>
  <c r="Q898" i="4"/>
  <c r="Q908" i="4"/>
  <c r="Q907" i="4"/>
  <c r="Q904" i="4"/>
  <c r="Q911" i="4"/>
  <c r="Q899" i="4"/>
  <c r="Q909" i="4"/>
  <c r="Q901" i="4"/>
  <c r="Q900" i="4"/>
  <c r="Q905" i="4"/>
  <c r="Q903" i="4"/>
  <c r="Q902" i="4"/>
  <c r="Q906" i="4"/>
  <c r="Q910" i="4"/>
  <c r="Q897" i="4"/>
  <c r="Q293" i="4"/>
  <c r="Q300" i="4"/>
  <c r="Q296" i="4"/>
  <c r="Q301" i="4"/>
  <c r="Q295" i="4"/>
  <c r="Q292" i="4"/>
  <c r="Q299" i="4"/>
  <c r="Q294" i="4"/>
  <c r="Q291" i="4"/>
  <c r="Q298" i="4"/>
  <c r="Q290" i="4"/>
  <c r="Q303" i="4"/>
  <c r="Q297" i="4"/>
  <c r="Q302" i="4"/>
  <c r="Q289" i="4"/>
  <c r="Q366" i="4"/>
  <c r="Q370" i="4"/>
  <c r="Q374" i="4"/>
  <c r="Q377" i="4"/>
  <c r="Q369" i="4"/>
  <c r="Q376" i="4"/>
  <c r="Q375" i="4"/>
  <c r="Q367" i="4"/>
  <c r="Q371" i="4"/>
  <c r="Q368" i="4"/>
  <c r="Q372" i="4"/>
  <c r="Q378" i="4"/>
  <c r="Q373" i="4"/>
  <c r="Q379" i="4"/>
  <c r="Q365" i="4"/>
  <c r="Q1392" i="4"/>
  <c r="Q1394" i="4"/>
  <c r="Q1405" i="4"/>
  <c r="Q1401" i="4"/>
  <c r="Q1393" i="4"/>
  <c r="Q1396" i="4"/>
  <c r="Q1400" i="4"/>
  <c r="Q1395" i="4"/>
  <c r="Q1403" i="4"/>
  <c r="Q1398" i="4"/>
  <c r="Q1399" i="4"/>
  <c r="Q1402" i="4"/>
  <c r="Q1397" i="4"/>
  <c r="Q1404" i="4"/>
  <c r="Q1391" i="4"/>
  <c r="Q288" i="4"/>
  <c r="Q1132" i="4"/>
  <c r="Q1137" i="4"/>
  <c r="Q1130" i="4"/>
  <c r="Q1128" i="4"/>
  <c r="Q1134" i="4"/>
  <c r="Q1127" i="4"/>
  <c r="Q1135" i="4"/>
  <c r="Q1126" i="4"/>
  <c r="Q1133" i="4"/>
  <c r="Q1136" i="4"/>
  <c r="Q1139" i="4"/>
  <c r="Q1138" i="4"/>
  <c r="Q1131" i="4"/>
  <c r="Q1129" i="4"/>
  <c r="Q1125" i="4"/>
  <c r="Q364" i="4"/>
  <c r="Q1190" i="4"/>
  <c r="Q1194" i="4"/>
  <c r="Q1188" i="4"/>
  <c r="Q1184" i="4"/>
  <c r="Q1193" i="4"/>
  <c r="Q1187" i="4"/>
  <c r="Q1186" i="4"/>
  <c r="Q1191" i="4"/>
  <c r="Q1196" i="4"/>
  <c r="Q1185" i="4"/>
  <c r="Q1183" i="4"/>
  <c r="Q1192" i="4"/>
  <c r="Q1195" i="4"/>
  <c r="Q1189" i="4"/>
  <c r="Q1182" i="4"/>
  <c r="Q1281" i="4"/>
  <c r="Q1287" i="4"/>
  <c r="Q1289" i="4"/>
  <c r="Q1279" i="4"/>
  <c r="Q1283" i="4"/>
  <c r="Q1285" i="4"/>
  <c r="Q1291" i="4"/>
  <c r="Q1282" i="4"/>
  <c r="Q1284" i="4"/>
  <c r="Q1288" i="4"/>
  <c r="Q1280" i="4"/>
  <c r="Q1278" i="4"/>
  <c r="Q1290" i="4"/>
  <c r="Q1286" i="4"/>
  <c r="Q1277" i="4"/>
  <c r="Q1390" i="4"/>
  <c r="Q881" i="4"/>
  <c r="Q885" i="4"/>
  <c r="Q891" i="4"/>
  <c r="Q892" i="4"/>
  <c r="Q886" i="4"/>
  <c r="Q887" i="4"/>
  <c r="Q882" i="4"/>
  <c r="Q888" i="4"/>
  <c r="Q880" i="4"/>
  <c r="Q883" i="4"/>
  <c r="Q884" i="4"/>
  <c r="Q879" i="4"/>
  <c r="Q890" i="4"/>
  <c r="Q889" i="4"/>
  <c r="Q878" i="4"/>
  <c r="Q448" i="4"/>
  <c r="Q453" i="4"/>
  <c r="Q451" i="4"/>
  <c r="Q447" i="4"/>
  <c r="Q443" i="4"/>
  <c r="Q442" i="4"/>
  <c r="Q454" i="4"/>
  <c r="Q446" i="4"/>
  <c r="Q444" i="4"/>
  <c r="Q445" i="4"/>
  <c r="Q455" i="4"/>
  <c r="Q452" i="4"/>
  <c r="Q450" i="4"/>
  <c r="Q449" i="4"/>
  <c r="Q441" i="4"/>
  <c r="Q1261" i="4"/>
  <c r="Q1262" i="4"/>
  <c r="Q1264" i="4"/>
  <c r="Q1272" i="4"/>
  <c r="Q1270" i="4"/>
  <c r="Q1267" i="4"/>
  <c r="Q1259" i="4"/>
  <c r="Q1266" i="4"/>
  <c r="Q1265" i="4"/>
  <c r="Q1263" i="4"/>
  <c r="Q1271" i="4"/>
  <c r="Q1268" i="4"/>
  <c r="Q1269" i="4"/>
  <c r="Q1260" i="4"/>
  <c r="Q1258" i="4"/>
  <c r="Q934" i="4"/>
  <c r="Q1060" i="4"/>
  <c r="Q1052" i="4"/>
  <c r="Q1061" i="4"/>
  <c r="Q1058" i="4"/>
  <c r="Q1050" i="4"/>
  <c r="Q1056" i="4"/>
  <c r="Q1062" i="4"/>
  <c r="Q1055" i="4"/>
  <c r="Q1059" i="4"/>
  <c r="Q1054" i="4"/>
  <c r="Q1063" i="4"/>
  <c r="Q1051" i="4"/>
  <c r="Q1053" i="4"/>
  <c r="Q1057" i="4"/>
  <c r="Q1049" i="4"/>
  <c r="Q1120" i="4"/>
  <c r="Q1108" i="4"/>
  <c r="Q1116" i="4"/>
  <c r="Q1112" i="4"/>
  <c r="Q1107" i="4"/>
  <c r="Q1119" i="4"/>
  <c r="Q1117" i="4"/>
  <c r="Q1118" i="4"/>
  <c r="Q1113" i="4"/>
  <c r="Q1111" i="4"/>
  <c r="Q1110" i="4"/>
  <c r="Q1115" i="4"/>
  <c r="Q1109" i="4"/>
  <c r="Q1114" i="4"/>
  <c r="Q1106" i="4"/>
  <c r="Q1145" i="4"/>
  <c r="Q1149" i="4"/>
  <c r="Q1157" i="4"/>
  <c r="Q1156" i="4"/>
  <c r="Q1148" i="4"/>
  <c r="Q1155" i="4"/>
  <c r="Q1158" i="4"/>
  <c r="Q1146" i="4"/>
  <c r="Q1154" i="4"/>
  <c r="Q1147" i="4"/>
  <c r="Q1153" i="4"/>
  <c r="Q1150" i="4"/>
  <c r="Q1151" i="4"/>
  <c r="Q1152" i="4"/>
  <c r="Q1144" i="4"/>
  <c r="Q1223" i="4" l="1"/>
  <c r="Q1224" i="4"/>
  <c r="Q1234" i="4"/>
  <c r="Q1231" i="4"/>
  <c r="Q1220" i="4"/>
  <c r="Q1233" i="4"/>
  <c r="Q1225" i="4"/>
  <c r="Q1230" i="4"/>
  <c r="Q1229" i="4"/>
  <c r="Q1221" i="4"/>
  <c r="Q1226" i="4"/>
  <c r="Q1228" i="4"/>
  <c r="Q1227" i="4"/>
  <c r="Q1232" i="4"/>
  <c r="Q1222" i="4"/>
  <c r="Q1490" i="4"/>
  <c r="Q1485" i="4"/>
  <c r="Q1493" i="4"/>
  <c r="Q1492" i="4"/>
  <c r="Q1499" i="4"/>
  <c r="Q1486" i="4"/>
  <c r="Q1496" i="4"/>
  <c r="Q1497" i="4"/>
  <c r="Q176" i="4"/>
  <c r="Z1218" i="4"/>
  <c r="AA1218" i="4"/>
  <c r="Q1219" i="4"/>
  <c r="AE592" i="4"/>
  <c r="AE595" i="4"/>
  <c r="AE593" i="4"/>
  <c r="AE594" i="4"/>
  <c r="AE596" i="4"/>
  <c r="P1352" i="4"/>
  <c r="P256" i="4"/>
  <c r="AG860" i="4"/>
  <c r="AE1096" i="4"/>
  <c r="AE1092" i="4"/>
  <c r="AE1101" i="4"/>
  <c r="AE1090" i="4"/>
  <c r="AE1098" i="4"/>
  <c r="AE1094" i="4"/>
  <c r="AE1086" i="4"/>
  <c r="AE1095" i="4"/>
  <c r="AE1091" i="4"/>
  <c r="AE1089" i="4"/>
  <c r="AE1087" i="4"/>
  <c r="P1446" i="4"/>
  <c r="Q1451" i="4" s="1"/>
  <c r="AG501" i="4"/>
  <c r="E258" i="4"/>
  <c r="D258" i="4" s="1"/>
  <c r="T258" i="4"/>
  <c r="P858" i="4"/>
  <c r="P1086" i="4"/>
  <c r="P753" i="4"/>
  <c r="Q1488" i="4"/>
  <c r="AA173" i="4"/>
  <c r="P652" i="4"/>
  <c r="Q1500" i="4"/>
  <c r="Q1487" i="4"/>
  <c r="P658" i="4"/>
  <c r="P648" i="4" s="1"/>
  <c r="P1465" i="4"/>
  <c r="AA1465" i="4" s="1"/>
  <c r="P519" i="4"/>
  <c r="Q197" i="4"/>
  <c r="Q208" i="4"/>
  <c r="Z192" i="4"/>
  <c r="Q196" i="4"/>
  <c r="Q198" i="4"/>
  <c r="Q202" i="4"/>
  <c r="Q206" i="4"/>
  <c r="Q201" i="4"/>
  <c r="Q204" i="4"/>
  <c r="Q205" i="4"/>
  <c r="Q194" i="4"/>
  <c r="Q200" i="4"/>
  <c r="Q199" i="4"/>
  <c r="Q203" i="4"/>
  <c r="Q195" i="4"/>
  <c r="Q207" i="4"/>
  <c r="P1522" i="4"/>
  <c r="Q1532" i="4" s="1"/>
  <c r="P677" i="4"/>
  <c r="P667" i="4" s="1"/>
  <c r="AA192" i="4"/>
  <c r="Q175" i="4"/>
  <c r="Z173" i="4"/>
  <c r="Q188" i="4"/>
  <c r="Q187" i="4"/>
  <c r="Q181" i="4"/>
  <c r="Q184" i="4"/>
  <c r="Q178" i="4"/>
  <c r="Q189" i="4"/>
  <c r="Q186" i="4"/>
  <c r="Q182" i="4"/>
  <c r="Q185" i="4"/>
  <c r="Q183" i="4"/>
  <c r="Q180" i="4"/>
  <c r="Q179" i="4"/>
  <c r="Q177" i="4"/>
  <c r="Z1522" i="4"/>
  <c r="Q1524" i="4"/>
  <c r="Q1498" i="4"/>
  <c r="Q1489" i="4"/>
  <c r="Z1484" i="4"/>
  <c r="AA1484" i="4"/>
  <c r="Q1466" i="4"/>
  <c r="Q1478" i="4"/>
  <c r="Q1472" i="4"/>
  <c r="Q1470" i="4"/>
  <c r="Q1474" i="4"/>
  <c r="Z1446" i="4"/>
  <c r="AA1446" i="4"/>
  <c r="Q1449" i="4"/>
  <c r="Q1450" i="4"/>
  <c r="Q1454" i="4"/>
  <c r="Q1447" i="4"/>
  <c r="Q1457" i="4"/>
  <c r="Z1427" i="4"/>
  <c r="AA1427" i="4"/>
  <c r="P785" i="4"/>
  <c r="P639" i="4"/>
  <c r="P576" i="4"/>
  <c r="P715" i="4"/>
  <c r="P462" i="4"/>
  <c r="P595" i="4"/>
  <c r="Z344" i="4"/>
  <c r="AA344" i="4"/>
  <c r="AA135" i="4"/>
  <c r="Z135" i="4"/>
  <c r="Q136" i="4"/>
  <c r="Q79" i="4"/>
  <c r="AA78" i="4"/>
  <c r="Z78" i="4"/>
  <c r="P743" i="4"/>
  <c r="P1541" i="4"/>
  <c r="Q1542" i="4" s="1"/>
  <c r="P506" i="4"/>
  <c r="Q1436" i="4"/>
  <c r="Q1432" i="4"/>
  <c r="Q1443" i="4"/>
  <c r="Q1430" i="4"/>
  <c r="Q1435" i="4"/>
  <c r="Q1433" i="4"/>
  <c r="Q1442" i="4"/>
  <c r="Q1439" i="4"/>
  <c r="Q1441" i="4"/>
  <c r="Q1429" i="4"/>
  <c r="Q1440" i="4"/>
  <c r="Q1434" i="4"/>
  <c r="Q1431" i="4"/>
  <c r="Q1438" i="4"/>
  <c r="P500" i="4"/>
  <c r="P1503" i="4"/>
  <c r="Q1437" i="4"/>
  <c r="P848" i="4"/>
  <c r="AI518" i="4"/>
  <c r="P518" i="4"/>
  <c r="AI461" i="4"/>
  <c r="P461" i="4"/>
  <c r="P728" i="4"/>
  <c r="P525" i="4"/>
  <c r="P620" i="4"/>
  <c r="Q349" i="4"/>
  <c r="Q359" i="4"/>
  <c r="Q351" i="4"/>
  <c r="Q357" i="4"/>
  <c r="Q355" i="4"/>
  <c r="Q356" i="4"/>
  <c r="Q348" i="4"/>
  <c r="Q360" i="4"/>
  <c r="Q347" i="4"/>
  <c r="Q353" i="4"/>
  <c r="Q354" i="4"/>
  <c r="Q352" i="4"/>
  <c r="Q346" i="4"/>
  <c r="Q358" i="4"/>
  <c r="Q350" i="4"/>
  <c r="P487" i="4"/>
  <c r="P477" i="4" s="1"/>
  <c r="P696" i="4"/>
  <c r="P633" i="4"/>
  <c r="P734" i="4"/>
  <c r="P823" i="4"/>
  <c r="Q145" i="4"/>
  <c r="Q144" i="4"/>
  <c r="Q149" i="4"/>
  <c r="Q147" i="4"/>
  <c r="Q148" i="4"/>
  <c r="Q151" i="4"/>
  <c r="Q146" i="4"/>
  <c r="Q140" i="4"/>
  <c r="Q139" i="4"/>
  <c r="Q150" i="4"/>
  <c r="Q143" i="4"/>
  <c r="Q138" i="4"/>
  <c r="Q142" i="4"/>
  <c r="Q141" i="4"/>
  <c r="Q137" i="4"/>
  <c r="P538" i="4"/>
  <c r="P842" i="4"/>
  <c r="P614" i="4"/>
  <c r="P829" i="4"/>
  <c r="P772" i="4"/>
  <c r="Q1525" i="4"/>
  <c r="Q1533" i="4"/>
  <c r="AI499" i="4"/>
  <c r="P499" i="4"/>
  <c r="P800" i="4"/>
  <c r="P601" i="4"/>
  <c r="P791" i="4"/>
  <c r="Q1428" i="4"/>
  <c r="P582" i="4"/>
  <c r="P572" i="4" s="1"/>
  <c r="P709" i="4"/>
  <c r="P563" i="4"/>
  <c r="P686" i="4"/>
  <c r="P468" i="4"/>
  <c r="Q93" i="4"/>
  <c r="Q83" i="4"/>
  <c r="Q80" i="4"/>
  <c r="Q89" i="4"/>
  <c r="Q91" i="4"/>
  <c r="Q90" i="4"/>
  <c r="Q84" i="4"/>
  <c r="Q92" i="4"/>
  <c r="Q87" i="4"/>
  <c r="Q82" i="4"/>
  <c r="Q85" i="4"/>
  <c r="Q88" i="4"/>
  <c r="Q86" i="4"/>
  <c r="Q94" i="4"/>
  <c r="Q1526" i="4"/>
  <c r="Q100" i="4"/>
  <c r="Q101" i="4"/>
  <c r="Q108" i="4"/>
  <c r="Q105" i="4"/>
  <c r="Q107" i="4"/>
  <c r="Q110" i="4"/>
  <c r="Q109" i="4"/>
  <c r="Q104" i="4"/>
  <c r="Q103" i="4"/>
  <c r="Q102" i="4"/>
  <c r="Q113" i="4"/>
  <c r="Q106" i="4"/>
  <c r="Q112" i="4"/>
  <c r="Q111" i="4"/>
  <c r="Q99" i="4"/>
  <c r="Q274" i="4"/>
  <c r="Q275" i="4"/>
  <c r="Q283" i="4"/>
  <c r="Q272" i="4"/>
  <c r="Q276" i="4"/>
  <c r="Q279" i="4"/>
  <c r="Q284" i="4"/>
  <c r="Q273" i="4"/>
  <c r="Q271" i="4"/>
  <c r="Q281" i="4"/>
  <c r="Q280" i="4"/>
  <c r="Q282" i="4"/>
  <c r="Q277" i="4"/>
  <c r="Q278" i="4"/>
  <c r="Q270" i="4"/>
  <c r="Q124" i="4"/>
  <c r="Q132" i="4"/>
  <c r="Q126" i="4"/>
  <c r="Q123" i="4"/>
  <c r="Q120" i="4"/>
  <c r="Q127" i="4"/>
  <c r="Q128" i="4"/>
  <c r="Q131" i="4"/>
  <c r="Q121" i="4"/>
  <c r="Q122" i="4"/>
  <c r="Q125" i="4"/>
  <c r="Q129" i="4"/>
  <c r="Q130" i="4"/>
  <c r="Q119" i="4"/>
  <c r="Q118" i="4"/>
  <c r="D1348" i="4"/>
  <c r="D1345" i="4"/>
  <c r="D1339" i="4"/>
  <c r="D1335" i="4"/>
  <c r="D1341" i="4"/>
  <c r="D1333" i="4"/>
  <c r="D1343" i="4"/>
  <c r="D1342" i="4"/>
  <c r="D1347" i="4"/>
  <c r="D1338" i="4"/>
  <c r="D1336" i="4"/>
  <c r="D1334" i="4"/>
  <c r="D1344" i="4"/>
  <c r="D1337" i="4"/>
  <c r="D1346" i="4"/>
  <c r="D1340" i="4"/>
  <c r="L1349" i="4"/>
  <c r="Q1477" i="4" l="1"/>
  <c r="Q1459" i="4"/>
  <c r="Q1460" i="4"/>
  <c r="Q1458" i="4"/>
  <c r="Q1467" i="4"/>
  <c r="Q1471" i="4"/>
  <c r="Q1456" i="4"/>
  <c r="Q1452" i="4"/>
  <c r="Q1461" i="4"/>
  <c r="Q1479" i="4"/>
  <c r="Q1455" i="4"/>
  <c r="Q1453" i="4"/>
  <c r="Q1473" i="4"/>
  <c r="X1348" i="4"/>
  <c r="X1346" i="4"/>
  <c r="X1344" i="4"/>
  <c r="X1341" i="4"/>
  <c r="X1339" i="4"/>
  <c r="X1337" i="4"/>
  <c r="X1334" i="4"/>
  <c r="X1343" i="4"/>
  <c r="X1335" i="4"/>
  <c r="X1338" i="4"/>
  <c r="X1347" i="4"/>
  <c r="X1340" i="4"/>
  <c r="X1345" i="4"/>
  <c r="P1085" i="4"/>
  <c r="Q1086" i="4"/>
  <c r="P857" i="4"/>
  <c r="Q1469" i="4"/>
  <c r="Q1475" i="4"/>
  <c r="Q1476" i="4"/>
  <c r="Z1465" i="4"/>
  <c r="Q1448" i="4"/>
  <c r="Q1462" i="4"/>
  <c r="P258" i="4"/>
  <c r="T253" i="4"/>
  <c r="P1351" i="4"/>
  <c r="Q1352" i="4"/>
  <c r="Q1480" i="4"/>
  <c r="Q1468" i="4"/>
  <c r="Q1481" i="4"/>
  <c r="Q1527" i="4"/>
  <c r="Q1538" i="4"/>
  <c r="Q1531" i="4"/>
  <c r="Q1528" i="4"/>
  <c r="Z648" i="4"/>
  <c r="Q657" i="4"/>
  <c r="Q649" i="4"/>
  <c r="AA648" i="4"/>
  <c r="Q650" i="4"/>
  <c r="Q658" i="4"/>
  <c r="Q1536" i="4"/>
  <c r="Q1537" i="4"/>
  <c r="Q1534" i="4"/>
  <c r="Q1523" i="4"/>
  <c r="Q1529" i="4"/>
  <c r="AA1522" i="4"/>
  <c r="Q1535" i="4"/>
  <c r="Q1530" i="4"/>
  <c r="Q654" i="4"/>
  <c r="Q1545" i="4"/>
  <c r="Q652" i="4"/>
  <c r="Q661" i="4"/>
  <c r="Q651" i="4"/>
  <c r="Q659" i="4"/>
  <c r="Q653" i="4"/>
  <c r="Q662" i="4"/>
  <c r="Q655" i="4"/>
  <c r="Q663" i="4"/>
  <c r="Q664" i="4"/>
  <c r="Q656" i="4"/>
  <c r="Q660" i="4"/>
  <c r="Q682" i="4"/>
  <c r="Q671" i="4"/>
  <c r="Z1541" i="4"/>
  <c r="AA1541" i="4"/>
  <c r="Z1503" i="4"/>
  <c r="AA1503" i="4"/>
  <c r="Z800" i="4"/>
  <c r="AA800" i="4"/>
  <c r="Q576" i="4"/>
  <c r="Z572" i="4"/>
  <c r="AA572" i="4"/>
  <c r="Q485" i="4"/>
  <c r="Z477" i="4"/>
  <c r="AA477" i="4"/>
  <c r="Z686" i="4"/>
  <c r="AA686" i="4"/>
  <c r="Q675" i="4"/>
  <c r="Z667" i="4"/>
  <c r="AA667" i="4"/>
  <c r="Q681" i="4"/>
  <c r="Q751" i="4"/>
  <c r="Z743" i="4"/>
  <c r="AA743" i="4"/>
  <c r="Q687" i="4"/>
  <c r="Q689" i="4"/>
  <c r="Q699" i="4"/>
  <c r="Q701" i="4"/>
  <c r="Q690" i="4"/>
  <c r="Q693" i="4"/>
  <c r="Q688" i="4"/>
  <c r="Q697" i="4"/>
  <c r="Q691" i="4"/>
  <c r="Q702" i="4"/>
  <c r="Q695" i="4"/>
  <c r="Q694" i="4"/>
  <c r="Q692" i="4"/>
  <c r="Q698" i="4"/>
  <c r="Q582" i="4"/>
  <c r="Q805" i="4"/>
  <c r="Q812" i="4"/>
  <c r="Q802" i="4"/>
  <c r="Q807" i="4"/>
  <c r="Q814" i="4"/>
  <c r="Q811" i="4"/>
  <c r="Q803" i="4"/>
  <c r="Q801" i="4"/>
  <c r="Q813" i="4"/>
  <c r="Q816" i="4"/>
  <c r="Q806" i="4"/>
  <c r="Q808" i="4"/>
  <c r="Q809" i="4"/>
  <c r="Q810" i="4"/>
  <c r="Q815" i="4"/>
  <c r="Q683" i="4"/>
  <c r="Q677" i="4"/>
  <c r="P629" i="4"/>
  <c r="Q633" i="4" s="1"/>
  <c r="Q478" i="4"/>
  <c r="P610" i="4"/>
  <c r="Q614" i="4" s="1"/>
  <c r="P534" i="4"/>
  <c r="P819" i="4"/>
  <c r="Q823" i="4" s="1"/>
  <c r="Q491" i="4"/>
  <c r="Q480" i="4"/>
  <c r="Q484" i="4"/>
  <c r="Q482" i="4"/>
  <c r="Q493" i="4"/>
  <c r="Q479" i="4"/>
  <c r="Q492" i="4"/>
  <c r="Q489" i="4"/>
  <c r="Q490" i="4"/>
  <c r="Q486" i="4"/>
  <c r="Q488" i="4"/>
  <c r="Q483" i="4"/>
  <c r="P516" i="4"/>
  <c r="P553" i="4"/>
  <c r="P762" i="4"/>
  <c r="Q573" i="4"/>
  <c r="Q586" i="4"/>
  <c r="Q584" i="4"/>
  <c r="Q587" i="4"/>
  <c r="Q575" i="4"/>
  <c r="Q585" i="4"/>
  <c r="Q577" i="4"/>
  <c r="Q578" i="4"/>
  <c r="Q579" i="4"/>
  <c r="Q583" i="4"/>
  <c r="Q580" i="4"/>
  <c r="Q574" i="4"/>
  <c r="Q588" i="4"/>
  <c r="P781" i="4"/>
  <c r="Q676" i="4"/>
  <c r="Q674" i="4"/>
  <c r="Q679" i="4"/>
  <c r="Q678" i="4"/>
  <c r="Q669" i="4"/>
  <c r="Q670" i="4"/>
  <c r="Q673" i="4"/>
  <c r="Q668" i="4"/>
  <c r="Q672" i="4"/>
  <c r="Q680" i="4"/>
  <c r="P497" i="4"/>
  <c r="Q696" i="4"/>
  <c r="Q1504" i="4"/>
  <c r="Q1519" i="4"/>
  <c r="Q1516" i="4"/>
  <c r="Q1518" i="4"/>
  <c r="Q1505" i="4"/>
  <c r="Q1510" i="4"/>
  <c r="Q1515" i="4"/>
  <c r="Q1514" i="4"/>
  <c r="Q1513" i="4"/>
  <c r="Q1508" i="4"/>
  <c r="Q1511" i="4"/>
  <c r="Q1512" i="4"/>
  <c r="Q1509" i="4"/>
  <c r="Q1517" i="4"/>
  <c r="Q1506" i="4"/>
  <c r="Q759" i="4"/>
  <c r="Q755" i="4"/>
  <c r="Q748" i="4"/>
  <c r="Q744" i="4"/>
  <c r="Q754" i="4"/>
  <c r="Q757" i="4"/>
  <c r="Q749" i="4"/>
  <c r="Q752" i="4"/>
  <c r="Q758" i="4"/>
  <c r="Q745" i="4"/>
  <c r="Q746" i="4"/>
  <c r="Q753" i="4"/>
  <c r="Q750" i="4"/>
  <c r="Q756" i="4"/>
  <c r="Q481" i="4"/>
  <c r="Q1507" i="4"/>
  <c r="Q700" i="4"/>
  <c r="Q581" i="4"/>
  <c r="P705" i="4"/>
  <c r="Q804" i="4"/>
  <c r="P591" i="4"/>
  <c r="P838" i="4"/>
  <c r="Q487" i="4"/>
  <c r="P724" i="4"/>
  <c r="Q734" i="4" s="1"/>
  <c r="P459" i="4"/>
  <c r="Q1551" i="4"/>
  <c r="Q1554" i="4"/>
  <c r="Q1549" i="4"/>
  <c r="Q1552" i="4"/>
  <c r="Q1553" i="4"/>
  <c r="Q1555" i="4"/>
  <c r="Q1557" i="4"/>
  <c r="Q1544" i="4"/>
  <c r="Q1548" i="4"/>
  <c r="Q1556" i="4"/>
  <c r="Q1550" i="4"/>
  <c r="Q1546" i="4"/>
  <c r="Q1547" i="4"/>
  <c r="Q1543" i="4"/>
  <c r="Q747" i="4"/>
  <c r="AD253" i="4" l="1"/>
  <c r="AD259" i="4"/>
  <c r="AD252" i="4"/>
  <c r="AD250" i="4"/>
  <c r="AD263" i="4"/>
  <c r="AD256" i="4"/>
  <c r="Z857" i="4"/>
  <c r="Q864" i="4"/>
  <c r="Q867" i="4"/>
  <c r="Q865" i="4"/>
  <c r="Q872" i="4"/>
  <c r="Q868" i="4"/>
  <c r="Q862" i="4"/>
  <c r="Q861" i="4"/>
  <c r="Q866" i="4"/>
  <c r="Q860" i="4"/>
  <c r="Q859" i="4"/>
  <c r="Q869" i="4"/>
  <c r="Q871" i="4"/>
  <c r="Q863" i="4"/>
  <c r="Q873" i="4"/>
  <c r="Q870" i="4"/>
  <c r="AA857" i="4"/>
  <c r="AH1340" i="4"/>
  <c r="P1340" i="4"/>
  <c r="X1342" i="4"/>
  <c r="AH1342" i="4" s="1"/>
  <c r="AH1343" i="4"/>
  <c r="P1343" i="4"/>
  <c r="AH1341" i="4"/>
  <c r="P1341" i="4"/>
  <c r="AD258" i="4"/>
  <c r="AH1347" i="4"/>
  <c r="P1347" i="4"/>
  <c r="X1333" i="4"/>
  <c r="AH1333" i="4" s="1"/>
  <c r="AH1334" i="4"/>
  <c r="P1334" i="4"/>
  <c r="AH1344" i="4"/>
  <c r="P1344" i="4"/>
  <c r="P253" i="4"/>
  <c r="Z1085" i="4"/>
  <c r="Q1096" i="4"/>
  <c r="Q1091" i="4"/>
  <c r="Q1101" i="4"/>
  <c r="Q1095" i="4"/>
  <c r="Q1088" i="4"/>
  <c r="Q1097" i="4"/>
  <c r="Q1092" i="4"/>
  <c r="Q1089" i="4"/>
  <c r="Q1100" i="4"/>
  <c r="Q1098" i="4"/>
  <c r="Q1094" i="4"/>
  <c r="Q1099" i="4"/>
  <c r="Q1090" i="4"/>
  <c r="Q1093" i="4"/>
  <c r="Q1087" i="4"/>
  <c r="AA1085" i="4"/>
  <c r="AH1338" i="4"/>
  <c r="P1338" i="4"/>
  <c r="X1336" i="4"/>
  <c r="AH1336" i="4" s="1"/>
  <c r="AH1337" i="4"/>
  <c r="P1337" i="4"/>
  <c r="AH1346" i="4"/>
  <c r="P1346" i="4"/>
  <c r="Z1351" i="4"/>
  <c r="Q1367" i="4"/>
  <c r="AA1351" i="4"/>
  <c r="Q1357" i="4"/>
  <c r="Q1362" i="4"/>
  <c r="Q1360" i="4"/>
  <c r="Q1366" i="4"/>
  <c r="Q1363" i="4"/>
  <c r="Q1356" i="4"/>
  <c r="Q1364" i="4"/>
  <c r="Q1359" i="4"/>
  <c r="Q1354" i="4"/>
  <c r="Q1355" i="4"/>
  <c r="Q1365" i="4"/>
  <c r="Q1361" i="4"/>
  <c r="Q1358" i="4"/>
  <c r="Q1353" i="4"/>
  <c r="Q858" i="4"/>
  <c r="AH1345" i="4"/>
  <c r="P1345" i="4"/>
  <c r="AH1335" i="4"/>
  <c r="P1335" i="4"/>
  <c r="AH1339" i="4"/>
  <c r="P1339" i="4"/>
  <c r="AH1348" i="4"/>
  <c r="P1348" i="4"/>
  <c r="Q620" i="4"/>
  <c r="Q728" i="4"/>
  <c r="Z838" i="4"/>
  <c r="AA838" i="4"/>
  <c r="Z781" i="4"/>
  <c r="AA781" i="4"/>
  <c r="Q848" i="4"/>
  <c r="Q842" i="4"/>
  <c r="Q772" i="4"/>
  <c r="Z762" i="4"/>
  <c r="AA762" i="4"/>
  <c r="Z819" i="4"/>
  <c r="AA819" i="4"/>
  <c r="Q829" i="4"/>
  <c r="Q791" i="4"/>
  <c r="Q601" i="4"/>
  <c r="Z591" i="4"/>
  <c r="AA591" i="4"/>
  <c r="Z610" i="4"/>
  <c r="AA610" i="4"/>
  <c r="Z629" i="4"/>
  <c r="AA629" i="4"/>
  <c r="Z553" i="4"/>
  <c r="AA553" i="4"/>
  <c r="Z534" i="4"/>
  <c r="AA534" i="4"/>
  <c r="Q563" i="4"/>
  <c r="Z724" i="4"/>
  <c r="AA724" i="4"/>
  <c r="Z705" i="4"/>
  <c r="AA705" i="4"/>
  <c r="Q538" i="4"/>
  <c r="Q712" i="4"/>
  <c r="Q717" i="4"/>
  <c r="Q710" i="4"/>
  <c r="Q711" i="4"/>
  <c r="Q714" i="4"/>
  <c r="Q716" i="4"/>
  <c r="Q706" i="4"/>
  <c r="Q720" i="4"/>
  <c r="Q707" i="4"/>
  <c r="Q718" i="4"/>
  <c r="Q713" i="4"/>
  <c r="Q708" i="4"/>
  <c r="Q721" i="4"/>
  <c r="Q715" i="4"/>
  <c r="Q719" i="4"/>
  <c r="P458" i="4"/>
  <c r="Q459" i="4" s="1"/>
  <c r="P496" i="4"/>
  <c r="Q497" i="4" s="1"/>
  <c r="Q725" i="4"/>
  <c r="Q740" i="4"/>
  <c r="Q730" i="4"/>
  <c r="Q735" i="4"/>
  <c r="Q726" i="4"/>
  <c r="Q727" i="4"/>
  <c r="Q738" i="4"/>
  <c r="Q739" i="4"/>
  <c r="Q737" i="4"/>
  <c r="Q732" i="4"/>
  <c r="Q729" i="4"/>
  <c r="Q736" i="4"/>
  <c r="Q731" i="4"/>
  <c r="Q733" i="4"/>
  <c r="Q846" i="4"/>
  <c r="Q844" i="4"/>
  <c r="Q841" i="4"/>
  <c r="Q839" i="4"/>
  <c r="Q851" i="4"/>
  <c r="Q853" i="4"/>
  <c r="Q847" i="4"/>
  <c r="Q845" i="4"/>
  <c r="Q840" i="4"/>
  <c r="Q849" i="4"/>
  <c r="Q852" i="4"/>
  <c r="Q854" i="4"/>
  <c r="Q843" i="4"/>
  <c r="Q850" i="4"/>
  <c r="Q709" i="4"/>
  <c r="Q782" i="4"/>
  <c r="Q797" i="4"/>
  <c r="Q784" i="4"/>
  <c r="Q788" i="4"/>
  <c r="Q794" i="4"/>
  <c r="Q793" i="4"/>
  <c r="Q783" i="4"/>
  <c r="Q796" i="4"/>
  <c r="Q790" i="4"/>
  <c r="Q795" i="4"/>
  <c r="Q792" i="4"/>
  <c r="Q785" i="4"/>
  <c r="Q787" i="4"/>
  <c r="Q789" i="4"/>
  <c r="Q786" i="4"/>
  <c r="Q550" i="4"/>
  <c r="Q548" i="4"/>
  <c r="Q540" i="4"/>
  <c r="Q537" i="4"/>
  <c r="Q543" i="4"/>
  <c r="Q542" i="4"/>
  <c r="Q546" i="4"/>
  <c r="Q536" i="4"/>
  <c r="Q535" i="4"/>
  <c r="Q547" i="4"/>
  <c r="Q549" i="4"/>
  <c r="Q545" i="4"/>
  <c r="Q544" i="4"/>
  <c r="Q539" i="4"/>
  <c r="Q541" i="4"/>
  <c r="P515" i="4"/>
  <c r="Q592" i="4"/>
  <c r="Q599" i="4"/>
  <c r="Q606" i="4"/>
  <c r="Q607" i="4"/>
  <c r="Q603" i="4"/>
  <c r="Q593" i="4"/>
  <c r="Q602" i="4"/>
  <c r="Q597" i="4"/>
  <c r="Q596" i="4"/>
  <c r="Q595" i="4"/>
  <c r="Q594" i="4"/>
  <c r="Q600" i="4"/>
  <c r="Q605" i="4"/>
  <c r="Q604" i="4"/>
  <c r="Q598" i="4"/>
  <c r="Q763" i="4"/>
  <c r="Q776" i="4"/>
  <c r="Q767" i="4"/>
  <c r="Q771" i="4"/>
  <c r="Q765" i="4"/>
  <c r="Q764" i="4"/>
  <c r="Q774" i="4"/>
  <c r="Q775" i="4"/>
  <c r="Q768" i="4"/>
  <c r="Q773" i="4"/>
  <c r="Q769" i="4"/>
  <c r="Q777" i="4"/>
  <c r="Q770" i="4"/>
  <c r="Q778" i="4"/>
  <c r="Q766" i="4"/>
  <c r="Q630" i="4"/>
  <c r="Q640" i="4"/>
  <c r="Q634" i="4"/>
  <c r="Q631" i="4"/>
  <c r="Q643" i="4"/>
  <c r="Q635" i="4"/>
  <c r="Q637" i="4"/>
  <c r="Q636" i="4"/>
  <c r="Q645" i="4"/>
  <c r="Q632" i="4"/>
  <c r="Q641" i="4"/>
  <c r="Q639" i="4"/>
  <c r="Q644" i="4"/>
  <c r="Q638" i="4"/>
  <c r="Q642" i="4"/>
  <c r="Q554" i="4"/>
  <c r="Q564" i="4"/>
  <c r="Q558" i="4"/>
  <c r="Q556" i="4"/>
  <c r="Q568" i="4"/>
  <c r="Q561" i="4"/>
  <c r="Q569" i="4"/>
  <c r="Q565" i="4"/>
  <c r="Q559" i="4"/>
  <c r="Q562" i="4"/>
  <c r="Q566" i="4"/>
  <c r="Q555" i="4"/>
  <c r="Q560" i="4"/>
  <c r="Q567" i="4"/>
  <c r="Q557" i="4"/>
  <c r="Q827" i="4"/>
  <c r="Q832" i="4"/>
  <c r="Q821" i="4"/>
  <c r="Q826" i="4"/>
  <c r="Q825" i="4"/>
  <c r="Q835" i="4"/>
  <c r="Q828" i="4"/>
  <c r="Q824" i="4"/>
  <c r="Q831" i="4"/>
  <c r="Q830" i="4"/>
  <c r="Q822" i="4"/>
  <c r="Q820" i="4"/>
  <c r="Q833" i="4"/>
  <c r="Q834" i="4"/>
  <c r="Q611" i="4"/>
  <c r="Q621" i="4"/>
  <c r="Q618" i="4"/>
  <c r="Q613" i="4"/>
  <c r="Q625" i="4"/>
  <c r="Q622" i="4"/>
  <c r="Q624" i="4"/>
  <c r="Q623" i="4"/>
  <c r="Q616" i="4"/>
  <c r="Q612" i="4"/>
  <c r="Q615" i="4"/>
  <c r="Q617" i="4"/>
  <c r="Q619" i="4"/>
  <c r="Q626" i="4"/>
  <c r="AC5" i="4"/>
  <c r="AC4" i="4"/>
  <c r="AC11" i="4"/>
  <c r="AC10" i="4"/>
  <c r="AC7" i="4"/>
  <c r="AC9" i="4"/>
  <c r="AC8" i="4"/>
  <c r="P249" i="4" l="1"/>
  <c r="Q253" i="4" s="1"/>
  <c r="P1333" i="4"/>
  <c r="P1342" i="4"/>
  <c r="P1336" i="4"/>
  <c r="Q516" i="4"/>
  <c r="Z515" i="4"/>
  <c r="AA515" i="4"/>
  <c r="Z496" i="4"/>
  <c r="AA496" i="4"/>
  <c r="Z458" i="4"/>
  <c r="AA458" i="4"/>
  <c r="Q505" i="4"/>
  <c r="Q510" i="4"/>
  <c r="Q498" i="4"/>
  <c r="Q501" i="4"/>
  <c r="Q509" i="4"/>
  <c r="Q502" i="4"/>
  <c r="Q508" i="4"/>
  <c r="Q504" i="4"/>
  <c r="Q507" i="4"/>
  <c r="Q511" i="4"/>
  <c r="Q512" i="4"/>
  <c r="Q503" i="4"/>
  <c r="Q500" i="4"/>
  <c r="Q499" i="4"/>
  <c r="Q506" i="4"/>
  <c r="Q471" i="4"/>
  <c r="Q474" i="4"/>
  <c r="Q466" i="4"/>
  <c r="Q463" i="4"/>
  <c r="Q469" i="4"/>
  <c r="Q464" i="4"/>
  <c r="Q472" i="4"/>
  <c r="Q465" i="4"/>
  <c r="Q473" i="4"/>
  <c r="Q460" i="4"/>
  <c r="Q462" i="4"/>
  <c r="Q467" i="4"/>
  <c r="Q470" i="4"/>
  <c r="Q461" i="4"/>
  <c r="Q468" i="4"/>
  <c r="Q520" i="4"/>
  <c r="Q531" i="4"/>
  <c r="Q524" i="4"/>
  <c r="Q527" i="4"/>
  <c r="Q517" i="4"/>
  <c r="Q530" i="4"/>
  <c r="Q528" i="4"/>
  <c r="Q522" i="4"/>
  <c r="Q523" i="4"/>
  <c r="Q526" i="4"/>
  <c r="Q521" i="4"/>
  <c r="Q519" i="4"/>
  <c r="Q529" i="4"/>
  <c r="Q518" i="4"/>
  <c r="Q525" i="4"/>
  <c r="P3" i="4"/>
  <c r="P2" i="4" s="1"/>
  <c r="AC6" i="4"/>
  <c r="AC3" i="4"/>
  <c r="AE10" i="4"/>
  <c r="AG8" i="4"/>
  <c r="AG9" i="4"/>
  <c r="AD10" i="4"/>
  <c r="AD9" i="4"/>
  <c r="AG10" i="4"/>
  <c r="P1332" i="4" l="1"/>
  <c r="Q1333" i="4"/>
  <c r="Q255" i="4"/>
  <c r="Q251" i="4"/>
  <c r="Q263" i="4"/>
  <c r="Z249" i="4"/>
  <c r="Q261" i="4"/>
  <c r="Q264" i="4"/>
  <c r="Q260" i="4"/>
  <c r="AA249" i="4"/>
  <c r="Q250" i="4"/>
  <c r="Q265" i="4"/>
  <c r="Q259" i="4"/>
  <c r="Q262" i="4"/>
  <c r="Q254" i="4"/>
  <c r="Q252" i="4"/>
  <c r="Q257" i="4"/>
  <c r="Q256" i="4"/>
  <c r="Q258" i="4"/>
  <c r="Z2" i="4"/>
  <c r="AA2" i="4"/>
  <c r="AG13" i="4"/>
  <c r="AD13" i="4"/>
  <c r="AE16" i="4"/>
  <c r="AE14" i="4"/>
  <c r="AG18" i="4"/>
  <c r="Z1332" i="4" l="1"/>
  <c r="Q1339" i="4"/>
  <c r="Q1343" i="4"/>
  <c r="Q1335" i="4"/>
  <c r="Q1341" i="4"/>
  <c r="Q1345" i="4"/>
  <c r="Q1338" i="4"/>
  <c r="Q1347" i="4"/>
  <c r="Q1346" i="4"/>
  <c r="Q1334" i="4"/>
  <c r="Q1348" i="4"/>
  <c r="Q1337" i="4"/>
  <c r="Q1340" i="4"/>
  <c r="AA1332" i="4"/>
  <c r="Q1344" i="4"/>
  <c r="Q1336" i="4"/>
  <c r="Q1342" i="4"/>
  <c r="AE15" i="4"/>
  <c r="AE18" i="4"/>
  <c r="AE12" i="4"/>
  <c r="AE6" i="4"/>
  <c r="AE3" i="4"/>
  <c r="AE5" i="4"/>
  <c r="AE11" i="4"/>
  <c r="AE7" i="4"/>
  <c r="AE4" i="4"/>
  <c r="AE13" i="4"/>
  <c r="AE9" i="4"/>
  <c r="AD16" i="4"/>
  <c r="AD4" i="4"/>
  <c r="AD12" i="4"/>
  <c r="AD6" i="4"/>
  <c r="AD18" i="4"/>
  <c r="AD17" i="4"/>
  <c r="AD11" i="4"/>
  <c r="AD5" i="4"/>
  <c r="AD3" i="4"/>
  <c r="AD7" i="4"/>
  <c r="AD8" i="4"/>
  <c r="AG17" i="4"/>
  <c r="AG7" i="4"/>
  <c r="AG4" i="4"/>
  <c r="AG3" i="4"/>
  <c r="AG12" i="4"/>
  <c r="AG11" i="4"/>
  <c r="AG5" i="4"/>
  <c r="AG6" i="4"/>
  <c r="AE8" i="4"/>
  <c r="Q12" i="4" l="1"/>
  <c r="Q4" i="4" l="1"/>
  <c r="Q11" i="4"/>
  <c r="Q8" i="4"/>
  <c r="Q3" i="4"/>
  <c r="Q16" i="4"/>
  <c r="Q6" i="4"/>
  <c r="Q13" i="4"/>
  <c r="Q15" i="4"/>
  <c r="Q10" i="4"/>
  <c r="Q5" i="4"/>
  <c r="Q7" i="4"/>
  <c r="Q18" i="4"/>
  <c r="Q9" i="4"/>
  <c r="Q14" i="4"/>
  <c r="Q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 McMillan</author>
  </authors>
  <commentList>
    <comment ref="Y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Allocation of byproducts to end use follows method described in Fox et al. (2011)</t>
        </r>
      </text>
    </comment>
    <comment ref="H2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  <comment ref="H25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  <comment ref="I55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80/20 split for process heating/machine drive</t>
        </r>
      </text>
    </comment>
    <comment ref="I56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80/20 split for process heating/machine drive</t>
        </r>
      </text>
    </comment>
    <comment ref="I59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same ratio of indirect:direct from 2006 MECS</t>
        </r>
      </text>
    </comment>
    <comment ref="I59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same fraction of direct uses as 2006 MECS</t>
        </r>
      </text>
    </comment>
    <comment ref="I598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same fraction of direct uses as 2006 MECS</t>
        </r>
      </text>
    </comment>
    <comment ref="L6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same value as 2006 MECS
</t>
        </r>
      </text>
    </comment>
    <comment ref="L62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same value as 2006 MECS
</t>
        </r>
      </text>
    </comment>
    <comment ref="K85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all of remaining energy is coal</t>
        </r>
      </text>
    </comment>
    <comment ref="I108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  <comment ref="I108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  <comment ref="I114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  <comment ref="I114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Assumed ratio from 2006 MECS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 McMillan</author>
  </authors>
  <commentList>
    <comment ref="I3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Based on 2006 MECS</t>
        </r>
      </text>
    </comment>
    <comment ref="G3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Based on 2006 MECS 
</t>
        </r>
      </text>
    </comment>
    <comment ref="I3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Based on 2006 MECS</t>
        </r>
      </text>
    </comment>
    <comment ref="I3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Colin McMillan:</t>
        </r>
        <r>
          <rPr>
            <sz val="9"/>
            <color indexed="81"/>
            <rFont val="Tahoma"/>
            <family val="2"/>
          </rPr>
          <t xml:space="preserve">
Based on 2006 MECS</t>
        </r>
      </text>
    </comment>
  </commentList>
</comments>
</file>

<file path=xl/sharedStrings.xml><?xml version="1.0" encoding="utf-8"?>
<sst xmlns="http://schemas.openxmlformats.org/spreadsheetml/2006/main" count="30349" uniqueCount="554">
  <si>
    <t xml:space="preserve">    3312</t>
  </si>
  <si>
    <t>NAICS</t>
  </si>
  <si>
    <t xml:space="preserve">  311</t>
  </si>
  <si>
    <t xml:space="preserve">  312</t>
  </si>
  <si>
    <t xml:space="preserve">  313</t>
  </si>
  <si>
    <t xml:space="preserve">  314</t>
  </si>
  <si>
    <t xml:space="preserve">  315</t>
  </si>
  <si>
    <t xml:space="preserve">  316</t>
  </si>
  <si>
    <t xml:space="preserve">  321</t>
  </si>
  <si>
    <t xml:space="preserve">  322</t>
  </si>
  <si>
    <t xml:space="preserve">  323</t>
  </si>
  <si>
    <t xml:space="preserve">  324</t>
  </si>
  <si>
    <t xml:space="preserve">  325</t>
  </si>
  <si>
    <t xml:space="preserve">  326</t>
  </si>
  <si>
    <t xml:space="preserve">  327</t>
  </si>
  <si>
    <t xml:space="preserve">  331</t>
  </si>
  <si>
    <t xml:space="preserve">  332</t>
  </si>
  <si>
    <t xml:space="preserve">  333</t>
  </si>
  <si>
    <t xml:space="preserve">  334</t>
  </si>
  <si>
    <t xml:space="preserve">  335</t>
  </si>
  <si>
    <t xml:space="preserve">  336</t>
  </si>
  <si>
    <t xml:space="preserve">  337</t>
  </si>
  <si>
    <t xml:space="preserve">  339</t>
  </si>
  <si>
    <t xml:space="preserve">      321113</t>
  </si>
  <si>
    <t xml:space="preserve">      322110</t>
  </si>
  <si>
    <t xml:space="preserve">      331521</t>
  </si>
  <si>
    <t xml:space="preserve">      331524</t>
  </si>
  <si>
    <t xml:space="preserve">    3212</t>
  </si>
  <si>
    <t xml:space="preserve">    3219</t>
  </si>
  <si>
    <t xml:space="preserve">    3313</t>
  </si>
  <si>
    <t xml:space="preserve">    3315</t>
  </si>
  <si>
    <t xml:space="preserve">  Sawmills</t>
  </si>
  <si>
    <t xml:space="preserve">  Other Wood Products</t>
  </si>
  <si>
    <t xml:space="preserve">  Pulp Mills</t>
  </si>
  <si>
    <t xml:space="preserve">  Steel Products from Purchased Steel</t>
  </si>
  <si>
    <t xml:space="preserve">  Alumina and Aluminum</t>
  </si>
  <si>
    <t xml:space="preserve">  Foundries</t>
  </si>
  <si>
    <t xml:space="preserve">  Aluminum Die-Casting Foundries</t>
  </si>
  <si>
    <t xml:space="preserve">  Aluminum Foundries, except Die-Casting</t>
  </si>
  <si>
    <t xml:space="preserve">      325192</t>
  </si>
  <si>
    <t xml:space="preserve">      325212</t>
  </si>
  <si>
    <t xml:space="preserve">      325311</t>
  </si>
  <si>
    <t xml:space="preserve">      325312</t>
  </si>
  <si>
    <t xml:space="preserve">  Cyclic Crudes and Intermediates</t>
  </si>
  <si>
    <t xml:space="preserve">  Synthetic Rubber</t>
  </si>
  <si>
    <t xml:space="preserve">  Nitrogenous Fertilizers</t>
  </si>
  <si>
    <t xml:space="preserve">  Phosphatic Fertilizers</t>
  </si>
  <si>
    <t xml:space="preserve">      311221</t>
  </si>
  <si>
    <t xml:space="preserve">  Wet Corn Milling</t>
  </si>
  <si>
    <t xml:space="preserve">  Veneer, Plywood, and Engineered Woods</t>
  </si>
  <si>
    <t xml:space="preserve">      322121</t>
  </si>
  <si>
    <t xml:space="preserve">      322122</t>
  </si>
  <si>
    <t xml:space="preserve">      322130</t>
  </si>
  <si>
    <t xml:space="preserve">  Paper Mills, except Newsprint</t>
  </si>
  <si>
    <t xml:space="preserve">  Newsprint Mills</t>
  </si>
  <si>
    <t xml:space="preserve">  Paperboard Mills</t>
  </si>
  <si>
    <t xml:space="preserve">      324110</t>
  </si>
  <si>
    <t xml:space="preserve">      325110</t>
  </si>
  <si>
    <t xml:space="preserve">      325120</t>
  </si>
  <si>
    <t xml:space="preserve">      325181</t>
  </si>
  <si>
    <t xml:space="preserve">      325188</t>
  </si>
  <si>
    <t xml:space="preserve">      325199</t>
  </si>
  <si>
    <t xml:space="preserve">      325211</t>
  </si>
  <si>
    <t xml:space="preserve">      325222</t>
  </si>
  <si>
    <t xml:space="preserve">  Petrochemicals</t>
  </si>
  <si>
    <t xml:space="preserve">  Industrial Gases</t>
  </si>
  <si>
    <t xml:space="preserve">  Alkalies and Chlorine</t>
  </si>
  <si>
    <t xml:space="preserve">  Other Basic Inorganic Chemicals</t>
  </si>
  <si>
    <t xml:space="preserve">  Other Basic Organic Chemicals</t>
  </si>
  <si>
    <t xml:space="preserve">  Plastics Materials and Resins</t>
  </si>
  <si>
    <t xml:space="preserve">  Noncellulosic Organic Fibers</t>
  </si>
  <si>
    <t xml:space="preserve">      327310</t>
  </si>
  <si>
    <t xml:space="preserve">  Cements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</si>
  <si>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</si>
  <si>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</si>
  <si>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</si>
  <si>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</si>
  <si>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  331511</t>
  </si>
  <si>
    <t xml:space="preserve">  Iron Foundries</t>
  </si>
  <si>
    <t xml:space="preserve">      334413</t>
  </si>
  <si>
    <t xml:space="preserve">  Semiconductors and Related Devices</t>
  </si>
  <si>
    <t xml:space="preserve">  Petroleum Refineries</t>
  </si>
  <si>
    <t>Indirect Uses-Boiler Fuel</t>
  </si>
  <si>
    <t>Direct Uses-Total Process</t>
  </si>
  <si>
    <t xml:space="preserve">  Process Heating</t>
  </si>
  <si>
    <t xml:space="preserve">  Process Cooling and Refrigeration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</si>
  <si>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</si>
  <si>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</si>
  <si>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</si>
  <si>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</si>
  <si>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Lighting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</si>
  <si>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</si>
  <si>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</si>
  <si>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</si>
  <si>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</si>
  <si>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Facility HVAC (g)</t>
  </si>
  <si>
    <t>ALL MANUFACTURING INDUSTRIES</t>
  </si>
  <si>
    <t>FOOD</t>
  </si>
  <si>
    <t>BEVERAGE AND TOBACCO PRODUCTS</t>
  </si>
  <si>
    <t>TEXTILE MILLS</t>
  </si>
  <si>
    <t>TEXTILE PRODUCT MILLS</t>
  </si>
  <si>
    <t>APPAREL</t>
  </si>
  <si>
    <t>LEATHER AND ALLIED PRODUCTS</t>
  </si>
  <si>
    <t>WOOD PRODUCTS</t>
  </si>
  <si>
    <t>PAPER</t>
  </si>
  <si>
    <t>PRINTING AND RELATED SUPPORT</t>
  </si>
  <si>
    <t>PETROLEUM AND COAL PRODUCTS</t>
  </si>
  <si>
    <t>CHEMICALS</t>
  </si>
  <si>
    <t>PLASTICS AND RUBBER PRODUCTS</t>
  </si>
  <si>
    <t>NONMETALLIC MINERAL PRODUCTS</t>
  </si>
  <si>
    <t>PRIMARY METALS</t>
  </si>
  <si>
    <t>FABRICATED METAL PRODUCTS</t>
  </si>
  <si>
    <t>MACHINERY</t>
  </si>
  <si>
    <t>COMPUTER AND ELECTRONIC PRODUCTS</t>
  </si>
  <si>
    <t>TRANSPORTATION EQUIPMENT</t>
  </si>
  <si>
    <t>FURNITURE AND RELATED PRODUCTS</t>
  </si>
  <si>
    <t>MISCELLANEOUS</t>
  </si>
  <si>
    <t>ELEC. EQUIP., APPLIANCES, COMPONENTS</t>
  </si>
  <si>
    <t xml:space="preserve">  Other Facility Support</t>
  </si>
  <si>
    <t xml:space="preserve">  311 - 339</t>
  </si>
  <si>
    <t>TOTAL FUEL CONSUMPTION</t>
  </si>
  <si>
    <t xml:space="preserve">     31131</t>
  </si>
  <si>
    <t xml:space="preserve">  Sugar</t>
  </si>
  <si>
    <t xml:space="preserve">    3121</t>
  </si>
  <si>
    <t xml:space="preserve">  Beverages</t>
  </si>
  <si>
    <t xml:space="preserve">    3122</t>
  </si>
  <si>
    <t xml:space="preserve">  Tobacco</t>
  </si>
  <si>
    <t xml:space="preserve">      324199</t>
  </si>
  <si>
    <t xml:space="preserve">  Other Petroleum and Coal Products</t>
  </si>
  <si>
    <t xml:space="preserve">      325182</t>
  </si>
  <si>
    <t xml:space="preserve">  Carbon Black</t>
  </si>
  <si>
    <t xml:space="preserve">      325193</t>
  </si>
  <si>
    <t xml:space="preserve">  Ethyl Alcohol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</si>
  <si>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</si>
  <si>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</si>
  <si>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</si>
  <si>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</si>
  <si>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</si>
  <si>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</si>
  <si>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Flat Glass</t>
  </si>
  <si>
    <t xml:space="preserve">      327213</t>
  </si>
  <si>
    <t xml:space="preserve">  Glass Containers</t>
  </si>
  <si>
    <t xml:space="preserve">      327410</t>
  </si>
  <si>
    <t xml:space="preserve">  Lime</t>
  </si>
  <si>
    <t xml:space="preserve">      327993</t>
  </si>
  <si>
    <t xml:space="preserve">  Mineral Wool</t>
  </si>
  <si>
    <t xml:space="preserve">    3314</t>
  </si>
  <si>
    <t xml:space="preserve">  Nonferrous Metals, except Aluminum</t>
  </si>
  <si>
    <t xml:space="preserve">      336112</t>
  </si>
  <si>
    <t xml:space="preserve">  Light Trucks and Utility Vehicles</t>
  </si>
  <si>
    <t>--</t>
  </si>
  <si>
    <t xml:space="preserve">  CHP and/or Cogeneration Process</t>
  </si>
  <si>
    <t xml:space="preserve">  Conventional Boiler Use</t>
  </si>
  <si>
    <t xml:space="preserve">  Automobiles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</si>
  <si>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</si>
  <si>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</si>
  <si>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</si>
  <si>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</si>
  <si>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  3112</t>
  </si>
  <si>
    <t xml:space="preserve">  Grain and Oilseed Milling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</si>
  <si>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</si>
  <si>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</si>
  <si>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</si>
  <si>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</si>
  <si>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</si>
  <si>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</si>
  <si>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  327211</t>
  </si>
  <si>
    <t xml:space="preserve">      327212</t>
  </si>
  <si>
    <t xml:space="preserve">  Other Pressed and Blown Glass and Glassware</t>
  </si>
  <si>
    <t xml:space="preserve">      327215</t>
  </si>
  <si>
    <t xml:space="preserve">  Glass Products from Purchased Glass</t>
  </si>
  <si>
    <t xml:space="preserve">      327420</t>
  </si>
  <si>
    <t xml:space="preserve">  Gypsum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</si>
  <si>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</si>
  <si>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</si>
  <si>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</si>
  <si>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</si>
  <si>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</si>
  <si>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</si>
  <si>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  321219</t>
  </si>
  <si>
    <t xml:space="preserve">  Reconstituted Wood Products</t>
  </si>
  <si>
    <t xml:space="preserve">      324121</t>
  </si>
  <si>
    <t xml:space="preserve">  Asphalt Paving Mixture and Block</t>
  </si>
  <si>
    <t xml:space="preserve">      327121</t>
  </si>
  <si>
    <t xml:space="preserve">  Brick and Structural Clay Tile</t>
  </si>
  <si>
    <t xml:space="preserve">      331419</t>
  </si>
  <si>
    <t xml:space="preserve">  Primary Smelting and Refining of Nonferrous Metals, except Copper and Aluminum</t>
  </si>
  <si>
    <t>X</t>
  </si>
  <si>
    <t>*</t>
  </si>
  <si>
    <t>Q</t>
  </si>
  <si>
    <t>W</t>
  </si>
  <si>
    <r>
      <t xml:space="preserve">      </t>
    </r>
    <r>
      <rPr>
        <b/>
        <sz val="10"/>
        <rFont val="Arial"/>
        <family val="2"/>
      </rPr>
      <t>336111</t>
    </r>
  </si>
  <si>
    <t>END_USE</t>
  </si>
  <si>
    <t>TOTAL</t>
  </si>
  <si>
    <t>net_electricity_tbtu</t>
  </si>
  <si>
    <t>residual_fuel_oil_tbtu</t>
  </si>
  <si>
    <t>distillate_fuel_oil_tbtu</t>
  </si>
  <si>
    <t>natural_gas_tbtu</t>
  </si>
  <si>
    <t>LPG_NGL_tbtu</t>
  </si>
  <si>
    <t>coal_tbtu</t>
  </si>
  <si>
    <t>other_tbtu</t>
  </si>
  <si>
    <t>Food</t>
  </si>
  <si>
    <t>NAICS_NAME</t>
  </si>
  <si>
    <t>NAICS_CODE</t>
  </si>
  <si>
    <t>* Estimate less than 0.5.
 W=Withheld to avoid disclosing data for individual establishments.
 Q=Withheld because Relative Standard Error is greater than 50 percent.
 NA=Not available.
 -- Estimation is not applicable.</t>
  </si>
  <si>
    <t>Released: March 2013</t>
  </si>
  <si>
    <t>Next MECS will be fielded in 2015</t>
  </si>
  <si>
    <t>Table 3.5    Selected Byproducts in Fuel Consumption, 2010;</t>
  </si>
  <si>
    <t xml:space="preserve">                        Level: National and Regional Data; </t>
  </si>
  <si>
    <t xml:space="preserve">                        Row: NAICS Codes;  Column: Energy Sources;</t>
  </si>
  <si>
    <t xml:space="preserve">                        Unit: Trillion Btu.</t>
  </si>
  <si>
    <t xml:space="preserve"> </t>
  </si>
  <si>
    <t>Blast</t>
  </si>
  <si>
    <t>Pulping Liquor</t>
  </si>
  <si>
    <t>Oils/Tars</t>
  </si>
  <si>
    <t>Furnace/Coke</t>
  </si>
  <si>
    <t>Petroleum</t>
  </si>
  <si>
    <t>or</t>
  </si>
  <si>
    <t>Wood Chips,</t>
  </si>
  <si>
    <t>and Waste</t>
  </si>
  <si>
    <t>Code(a)</t>
  </si>
  <si>
    <t>Subsector and Industry</t>
  </si>
  <si>
    <t>Total</t>
  </si>
  <si>
    <t>Oven Gases</t>
  </si>
  <si>
    <t>Waste Gas</t>
  </si>
  <si>
    <t>Coke</t>
  </si>
  <si>
    <t>Black Liquor</t>
  </si>
  <si>
    <t>Bark</t>
  </si>
  <si>
    <t>Materials</t>
  </si>
  <si>
    <t/>
  </si>
  <si>
    <t>Total United States</t>
  </si>
  <si>
    <t>311</t>
  </si>
  <si>
    <t xml:space="preserve"> 3112</t>
  </si>
  <si>
    <t xml:space="preserve">   311221</t>
  </si>
  <si>
    <t xml:space="preserve">  31131</t>
  </si>
  <si>
    <t xml:space="preserve">  Sugar Manufacturing</t>
  </si>
  <si>
    <t xml:space="preserve"> 3114</t>
  </si>
  <si>
    <t xml:space="preserve">  Fruit and Vegetable Preserving and Specialty Foods </t>
  </si>
  <si>
    <t xml:space="preserve"> 3115</t>
  </si>
  <si>
    <t xml:space="preserve"> 3116</t>
  </si>
  <si>
    <t>312</t>
  </si>
  <si>
    <t>Beverage and Tobacco Products</t>
  </si>
  <si>
    <t xml:space="preserve"> 3121</t>
  </si>
  <si>
    <t xml:space="preserve"> 3122</t>
  </si>
  <si>
    <t xml:space="preserve">  Tobacco </t>
  </si>
  <si>
    <t>313</t>
  </si>
  <si>
    <t>Textile Mills</t>
  </si>
  <si>
    <t>314</t>
  </si>
  <si>
    <t>Textile Product Mills</t>
  </si>
  <si>
    <t>315</t>
  </si>
  <si>
    <t>Apparel</t>
  </si>
  <si>
    <t>316</t>
  </si>
  <si>
    <t>Leather and Allied Products</t>
  </si>
  <si>
    <t>321</t>
  </si>
  <si>
    <t>Wood Products</t>
  </si>
  <si>
    <t xml:space="preserve">   321113</t>
  </si>
  <si>
    <t xml:space="preserve"> 3212</t>
  </si>
  <si>
    <t xml:space="preserve">   321219</t>
  </si>
  <si>
    <t xml:space="preserve"> 3219</t>
  </si>
  <si>
    <t>322</t>
  </si>
  <si>
    <t>Paper</t>
  </si>
  <si>
    <t xml:space="preserve">   322110</t>
  </si>
  <si>
    <t xml:space="preserve">   322121</t>
  </si>
  <si>
    <t xml:space="preserve">   322122</t>
  </si>
  <si>
    <t xml:space="preserve">   322130</t>
  </si>
  <si>
    <t>323</t>
  </si>
  <si>
    <t>Printing and Related Support</t>
  </si>
  <si>
    <t>324</t>
  </si>
  <si>
    <t>Petroleum and Coal Products</t>
  </si>
  <si>
    <t xml:space="preserve">   324110</t>
  </si>
  <si>
    <t xml:space="preserve">   324121</t>
  </si>
  <si>
    <t xml:space="preserve">   324199</t>
  </si>
  <si>
    <t>325</t>
  </si>
  <si>
    <t>Chemicals</t>
  </si>
  <si>
    <t xml:space="preserve">   325110</t>
  </si>
  <si>
    <t xml:space="preserve">   325120</t>
  </si>
  <si>
    <t xml:space="preserve">   325181</t>
  </si>
  <si>
    <t xml:space="preserve">   325182</t>
  </si>
  <si>
    <t xml:space="preserve">  Carbon Black </t>
  </si>
  <si>
    <t xml:space="preserve">   325188</t>
  </si>
  <si>
    <t xml:space="preserve">   325192</t>
  </si>
  <si>
    <t xml:space="preserve">   325193</t>
  </si>
  <si>
    <t xml:space="preserve">  Ethyl Alcohol </t>
  </si>
  <si>
    <t xml:space="preserve">   325199</t>
  </si>
  <si>
    <t xml:space="preserve">   325211</t>
  </si>
  <si>
    <t xml:space="preserve">   325212</t>
  </si>
  <si>
    <t xml:space="preserve">   325222</t>
  </si>
  <si>
    <t xml:space="preserve">   325311</t>
  </si>
  <si>
    <t xml:space="preserve">   325312</t>
  </si>
  <si>
    <t xml:space="preserve"> 3254</t>
  </si>
  <si>
    <t xml:space="preserve">   325412</t>
  </si>
  <si>
    <t xml:space="preserve">   325992</t>
  </si>
  <si>
    <t>326</t>
  </si>
  <si>
    <t>Plastics and Rubber Products</t>
  </si>
  <si>
    <t>327</t>
  </si>
  <si>
    <t>Nonmetallic Mineral Products</t>
  </si>
  <si>
    <t xml:space="preserve">   327121</t>
  </si>
  <si>
    <t xml:space="preserve">   327211</t>
  </si>
  <si>
    <t xml:space="preserve">   327212</t>
  </si>
  <si>
    <t xml:space="preserve">   327213</t>
  </si>
  <si>
    <t xml:space="preserve">   327215</t>
  </si>
  <si>
    <t xml:space="preserve">   327310</t>
  </si>
  <si>
    <t xml:space="preserve">   327410</t>
  </si>
  <si>
    <t xml:space="preserve">   327420</t>
  </si>
  <si>
    <t xml:space="preserve">   327993</t>
  </si>
  <si>
    <t>331</t>
  </si>
  <si>
    <t>Primary Metals</t>
  </si>
  <si>
    <t xml:space="preserve">   331111</t>
  </si>
  <si>
    <t xml:space="preserve">   331112</t>
  </si>
  <si>
    <t xml:space="preserve"> 3312</t>
  </si>
  <si>
    <t xml:space="preserve"> 3313</t>
  </si>
  <si>
    <t xml:space="preserve">   331314</t>
  </si>
  <si>
    <t xml:space="preserve">   331315</t>
  </si>
  <si>
    <t xml:space="preserve">   331316</t>
  </si>
  <si>
    <t xml:space="preserve"> 3314</t>
  </si>
  <si>
    <t xml:space="preserve">   331419</t>
  </si>
  <si>
    <t xml:space="preserve"> 3315</t>
  </si>
  <si>
    <t xml:space="preserve">   331511</t>
  </si>
  <si>
    <t xml:space="preserve">   331521</t>
  </si>
  <si>
    <t xml:space="preserve">   331524</t>
  </si>
  <si>
    <t>332</t>
  </si>
  <si>
    <t>Fabricated Metal Products</t>
  </si>
  <si>
    <t>333</t>
  </si>
  <si>
    <t>Machinery</t>
  </si>
  <si>
    <t>334</t>
  </si>
  <si>
    <t>Computer and Electronic Products</t>
  </si>
  <si>
    <t xml:space="preserve">   334413</t>
  </si>
  <si>
    <t>335</t>
  </si>
  <si>
    <t>Electrical Equip., Appliances, and Components</t>
  </si>
  <si>
    <t>336</t>
  </si>
  <si>
    <t>Transportation Equipment</t>
  </si>
  <si>
    <t xml:space="preserve">   336111</t>
  </si>
  <si>
    <t xml:space="preserve">   336112</t>
  </si>
  <si>
    <t xml:space="preserve"> 3364</t>
  </si>
  <si>
    <t xml:space="preserve">  Aerospace Product and Parts</t>
  </si>
  <si>
    <t xml:space="preserve">   336411</t>
  </si>
  <si>
    <t>337</t>
  </si>
  <si>
    <t>Furniture and Related Products</t>
  </si>
  <si>
    <t>339</t>
  </si>
  <si>
    <t>Miscellaneous</t>
  </si>
  <si>
    <t>Northeast Census Region</t>
  </si>
  <si>
    <t>Midwest Census Region</t>
  </si>
  <si>
    <t>South Census Region</t>
  </si>
  <si>
    <t>West Census Region</t>
  </si>
  <si>
    <t xml:space="preserve">    (a) The Bureau of the Census classifies establishments using the North American</t>
  </si>
  <si>
    <t xml:space="preserve">Industry Classification System (NAICS). 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</si>
  <si>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</si>
  <si>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</si>
  <si>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</si>
  <si>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</si>
  <si>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</si>
  <si>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Notes:  Totals may not equal sum of components because of independent     </t>
  </si>
  <si>
    <t>rounding.   The estimates presented in this table are for the total consumption</t>
  </si>
  <si>
    <t>of energy (formerly total inputs of energy) for the production of heat, power, and</t>
  </si>
  <si>
    <t>electricity generation, regardless of where the energy was produced.</t>
  </si>
  <si>
    <t xml:space="preserve">Specifically, the estimates include the quantities of energy that were originally </t>
  </si>
  <si>
    <t xml:space="preserve"> produced offsite and purchased by or transferred to the establishment,</t>
  </si>
  <si>
    <t xml:space="preserve"> plus those that were produced onsite from other energy or input materials </t>
  </si>
  <si>
    <t xml:space="preserve"> not classified as energy, or were extracted from captive (onsite) mines or wells.</t>
  </si>
  <si>
    <t>During manufacturing processes, it is possible that the thermal energy content of</t>
  </si>
  <si>
    <t>an energy input is not completely consumed for the production of heat,</t>
  </si>
  <si>
    <t>power, or electricity generation.  Hence, residuals of that input may</t>
  </si>
  <si>
    <t>remain.  Those residual leftovers may be subsequently consumed for fuel</t>
  </si>
  <si>
    <t>purposes, whether onsite or offsite at another manufacturing establishment</t>
  </si>
  <si>
    <t>(for example, blast furnace gas as a byproduct recovered from coke and</t>
  </si>
  <si>
    <t>other inputs that were not completely consumed).  In such cases, double</t>
  </si>
  <si>
    <t>counting of inputs cannot be avoided, and the "Fuel Consumption" estimates will</t>
  </si>
  <si>
    <t>be inflated.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</si>
  <si>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</si>
  <si>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</si>
  <si>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</si>
  <si>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Byproducts_tbtu</t>
  </si>
  <si>
    <t>Net_Steam_tbtu</t>
  </si>
  <si>
    <t>`</t>
  </si>
  <si>
    <t>Withheld?</t>
  </si>
  <si>
    <t>Table 11.3  Electricity: Components of Onsite Generation, 2010;</t>
  </si>
  <si>
    <t xml:space="preserve">                        Row: NAICS Codes;  Column: Onsite-Generation Components;</t>
  </si>
  <si>
    <t xml:space="preserve">                        Unit: Million Kilowatthours.</t>
  </si>
  <si>
    <t>Renewable Energy</t>
  </si>
  <si>
    <t>(excluding Wood</t>
  </si>
  <si>
    <t>Total Onsite</t>
  </si>
  <si>
    <t>and</t>
  </si>
  <si>
    <t>Generation</t>
  </si>
  <si>
    <t>Cogeneration(b)</t>
  </si>
  <si>
    <t>Other Biomass)(c)</t>
  </si>
  <si>
    <t>Other(d)</t>
  </si>
  <si>
    <t>Asphalt Paving Mixture and Block Manufacturing</t>
  </si>
  <si>
    <t>adjusted_total_tbtu</t>
  </si>
  <si>
    <t>adjusted_fractions</t>
  </si>
  <si>
    <t>LPG_NGL</t>
  </si>
  <si>
    <t>coal</t>
  </si>
  <si>
    <t>other</t>
  </si>
  <si>
    <t>res_fuel_oil</t>
  </si>
  <si>
    <t>dist_fuel_oil</t>
  </si>
  <si>
    <t>NG</t>
  </si>
  <si>
    <t>Anthracite</t>
  </si>
  <si>
    <t>Bituminous</t>
  </si>
  <si>
    <t>Subbituminous</t>
  </si>
  <si>
    <t>Lignite</t>
  </si>
  <si>
    <t>Coal Coke</t>
  </si>
  <si>
    <t>Mixed (Commercial sector)</t>
  </si>
  <si>
    <t>Mixed (Industrial coking)</t>
  </si>
  <si>
    <t>Mixed (Industrial sector)</t>
  </si>
  <si>
    <t>Mixed (Electric Power sector)</t>
  </si>
  <si>
    <t>Natural Gas (Weighted U.S. Average)</t>
  </si>
  <si>
    <t>Distillate Fuel Oil No. 1</t>
  </si>
  <si>
    <t>Distillate Fuel Oil No. 2</t>
  </si>
  <si>
    <t>Distillate Fuel Oil No. 4</t>
  </si>
  <si>
    <t>Residual Fuel Oil No. 5</t>
  </si>
  <si>
    <t>Residual Fuel Oil No. 6</t>
  </si>
  <si>
    <t>Used Oil</t>
  </si>
  <si>
    <t>Kerosene</t>
  </si>
  <si>
    <t>Liquefied petroleum gases (LPG)</t>
  </si>
  <si>
    <t>Propane</t>
  </si>
  <si>
    <t>Propylene</t>
  </si>
  <si>
    <t>Ethane</t>
  </si>
  <si>
    <t>Ethanol</t>
  </si>
  <si>
    <t>Ethylene</t>
  </si>
  <si>
    <t>Isobutane</t>
  </si>
  <si>
    <t>Isobutylene</t>
  </si>
  <si>
    <t>Butane</t>
  </si>
  <si>
    <t>Butylene</t>
  </si>
  <si>
    <t>Naphtha (&lt;401 deg F)</t>
  </si>
  <si>
    <t>Natural Gasoline</t>
  </si>
  <si>
    <t>Other Oil (&gt;401 deg F)</t>
  </si>
  <si>
    <t>Pentanes Plus</t>
  </si>
  <si>
    <t>Petrochemical Feedstocks</t>
  </si>
  <si>
    <t>Petroleum Coke</t>
  </si>
  <si>
    <t>Special Naphtha</t>
  </si>
  <si>
    <t>Unfinished Oils</t>
  </si>
  <si>
    <t>Heavy Gas Oils</t>
  </si>
  <si>
    <t>Lubricants</t>
  </si>
  <si>
    <t>Motor Gasoline</t>
  </si>
  <si>
    <t>Aviation Gasoline</t>
  </si>
  <si>
    <t>Kerosene-Type Jet Fuel</t>
  </si>
  <si>
    <t>Asphalt and Road Oil</t>
  </si>
  <si>
    <t>Crude Oil</t>
  </si>
  <si>
    <t>Municipal Solid Waste</t>
  </si>
  <si>
    <t>Tires</t>
  </si>
  <si>
    <t>Plastics</t>
  </si>
  <si>
    <t>Blast Furnace Gas</t>
  </si>
  <si>
    <t>Coke Oven Gas</t>
  </si>
  <si>
    <t>Propane Gas</t>
  </si>
  <si>
    <t>Fuel Gas</t>
  </si>
  <si>
    <t>Wood and Wood Residuals (dry basis)</t>
  </si>
  <si>
    <t>Peat</t>
  </si>
  <si>
    <t>Landfill Gas</t>
  </si>
  <si>
    <t>Other Biomass Gases</t>
  </si>
  <si>
    <t>Biomass Ethanol</t>
  </si>
  <si>
    <t>Biodiesel</t>
  </si>
  <si>
    <t>Rendered Animal Fat</t>
  </si>
  <si>
    <t>Vegetable Oil</t>
  </si>
  <si>
    <t>Biogas (Captured methane)</t>
  </si>
  <si>
    <t>Wood and Wood Residuals</t>
  </si>
  <si>
    <t>EPA_FUEL_TYPE</t>
  </si>
  <si>
    <t>MECS_FUEL_TYPE</t>
  </si>
  <si>
    <t>Temp_Range_c</t>
  </si>
  <si>
    <t>EndUse</t>
  </si>
  <si>
    <t>Industry</t>
  </si>
  <si>
    <t>Source</t>
  </si>
  <si>
    <t>40-60</t>
  </si>
  <si>
    <t>Space heating</t>
  </si>
  <si>
    <t>Industrial</t>
  </si>
  <si>
    <t>Fox et al. 2011</t>
  </si>
  <si>
    <t>Process steam</t>
  </si>
  <si>
    <t>AC</t>
  </si>
  <si>
    <t>60-80</t>
  </si>
  <si>
    <t>80-100</t>
  </si>
  <si>
    <t>100-120</t>
  </si>
  <si>
    <t>Chemical</t>
  </si>
  <si>
    <t>Cooling</t>
  </si>
  <si>
    <t>120-140</t>
  </si>
  <si>
    <t>140-160</t>
  </si>
  <si>
    <t>160-180</t>
  </si>
  <si>
    <t>Primary metals</t>
  </si>
  <si>
    <t>180-200</t>
  </si>
  <si>
    <t>Petroleum and coal products</t>
  </si>
  <si>
    <t>200-220</t>
  </si>
  <si>
    <t>240-260</t>
  </si>
  <si>
    <t>Petroleum Refineries</t>
  </si>
  <si>
    <t>Petrochemical Manufacturing</t>
  </si>
  <si>
    <t>Iron and Steel Mills</t>
  </si>
  <si>
    <t>Paper (except Newsprint) Mills</t>
  </si>
  <si>
    <t>All Other Basic Organic Chemical Manufacturing</t>
  </si>
  <si>
    <t>Ethyl Alcohol Manufacturing</t>
  </si>
  <si>
    <t>Paperboard Mills</t>
  </si>
  <si>
    <t>Plastics Material and Resin Manufacturing</t>
  </si>
  <si>
    <t>Pulp Mills</t>
  </si>
  <si>
    <t>Alkalies and Chlorine Manufacturing</t>
  </si>
  <si>
    <t>Mode</t>
  </si>
  <si>
    <t>Continuous</t>
  </si>
  <si>
    <t>Continuous/batch</t>
  </si>
  <si>
    <t>Definitional isssues for continuous/batch processes</t>
  </si>
  <si>
    <t>Process</t>
  </si>
  <si>
    <t>Calcining</t>
  </si>
  <si>
    <t>Curing and Forming</t>
  </si>
  <si>
    <t>Drying</t>
  </si>
  <si>
    <t>Forming</t>
  </si>
  <si>
    <t>Fluid Heating</t>
  </si>
  <si>
    <t>Heat Treating</t>
  </si>
  <si>
    <t>Incineration/Thermal</t>
  </si>
  <si>
    <t>Oxidation</t>
  </si>
  <si>
    <t>Metals Reheating</t>
  </si>
  <si>
    <t>Separating</t>
  </si>
  <si>
    <t>Smelting</t>
  </si>
  <si>
    <t>Other Heating Processes</t>
  </si>
  <si>
    <t>Various Furnace Types, Kilns, Microwave</t>
  </si>
  <si>
    <t>Various Furnace Types</t>
  </si>
  <si>
    <t>Various Furnace Types, Ovens, Kilns, Lehrs, Infrared, UV, Electron Beam, Induction</t>
  </si>
  <si>
    <t>Fuel-Based Dryers, Infrared, Resistance, Microwave, Radio-Frequency</t>
  </si>
  <si>
    <t>Various Ovens and Furnaces</t>
  </si>
  <si>
    <t>Various Furnace Types, Reactors, Resistance</t>
  </si>
  <si>
    <t>Ovens, Infrared, Microwave, Resistance</t>
  </si>
  <si>
    <t>Various Fuel-Based Furnace Types, Ovens, Kilns, Lehrs, Laser, Resistance, Induction, Electron Beam</t>
  </si>
  <si>
    <t>Incinerators, Thermal Oxidizers, Resistance, Plasma</t>
  </si>
  <si>
    <t>Various Furnace Types, Ovens, Kilns, Heaters, Reactors, Induction, Infrared</t>
  </si>
  <si>
    <t>Distillation, Membranes, Filter Presses</t>
  </si>
  <si>
    <t>Various Furnace Types, Ovens, Reactors, and Resistance Heaters. Microwave, Steam, Induction, Infrared</t>
  </si>
  <si>
    <t>Heaters. Microwave, Infrared, Fuel-based Fluid Heaters, Immersion Heaters</t>
  </si>
  <si>
    <t>Fuel-Based Furnaces, Kilns, Reactors, Direct Arc, Induction, Plasma, Resistance</t>
  </si>
  <si>
    <t>Ceramics, Stone, Glass, Primary Metals, Chemicals, Plastics and Rubber</t>
  </si>
  <si>
    <t>Rubber, Plastics, Glass</t>
  </si>
  <si>
    <t>Primary Metals, Glass</t>
  </si>
  <si>
    <t>Plastics, Rubber, Food, Chemicals</t>
  </si>
  <si>
    <t>Primary Metals, Fabricated Metal Products, Glass, Ceramics</t>
  </si>
  <si>
    <t>Primary Metals, Fabricated Metal</t>
  </si>
  <si>
    <t>Products</t>
  </si>
  <si>
    <t>Agricultural and Food, Glass, Ceramics, Plastics and Rubber, Chemicals</t>
  </si>
  <si>
    <t>Cement, Wallboard, Pulp and Paper Manufacturing, Primary Metals</t>
  </si>
  <si>
    <t>Stone, Clay, Petroleum Refining, Agricultural and Food, Pulp and Paper, Textile</t>
  </si>
  <si>
    <t>Agricultural and Food, Chemical Manufacturing, Petroleum Refining</t>
  </si>
  <si>
    <t>Fabricated Metals, Food, Plastics and Rubber, Chemicals</t>
  </si>
  <si>
    <t>Equipment</t>
  </si>
  <si>
    <t>From Table 1. Improving Process Heating Performance: A Sourcebook for Industry. Second Edition.</t>
  </si>
  <si>
    <t>Agglomeration -Sintering</t>
  </si>
  <si>
    <t>Heating and Melting--High-Temperature</t>
  </si>
  <si>
    <t>Heating and Melting--Low-Temperature</t>
  </si>
  <si>
    <t>Net_e_as_%_Fuels</t>
  </si>
  <si>
    <t>Ethanol (100%)</t>
  </si>
  <si>
    <t>Biodiesel (100%)</t>
  </si>
  <si>
    <t>byproducts</t>
  </si>
  <si>
    <t>Agricultural Byproducts</t>
  </si>
  <si>
    <t>Solid Byproducts</t>
  </si>
  <si>
    <t>CHP_as_%_Fuels</t>
  </si>
  <si>
    <t>net_electricity</t>
  </si>
  <si>
    <t xml:space="preserve">  Facility HVAC</t>
  </si>
  <si>
    <t xml:space="preserve">  Facility HVAC </t>
  </si>
  <si>
    <t>Net_electricity</t>
  </si>
  <si>
    <t>MECS_NAICS</t>
  </si>
  <si>
    <t>Residual_fuel_oil</t>
  </si>
  <si>
    <t>Diesel</t>
  </si>
  <si>
    <t>Natural_gas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</si>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</sst>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"/>
    <numFmt numFmtId="167" formatCode="0.0%"/>
  </numFmts>
  <fonts count="25" x14ac:knownFonts="1">
    <font>
      <sz val="12"/>
      <name val="Helv"/>
    </font>
    <font>
      <sz val="10"/>
      <name val="Arial"/>
      <family val="2"/>
    </font>
    <font>
      <sz val="12"/>
      <name val="Helv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8"/>
      <color indexed="23"/>
      <name val="Arial"/>
      <family val="2"/>
      <scheme val="minor"/>
    </font>
    <font>
      <sz val="10"/>
      <color indexed="23"/>
      <name val="Arial"/>
      <family val="2"/>
      <scheme val="minor"/>
    </font>
    <font>
      <b/>
      <sz val="12"/>
      <color theme="4"/>
      <name val="Times New Roman"/>
      <family val="1"/>
      <scheme val="major"/>
    </font>
    <font>
      <b/>
      <sz val="10"/>
      <color indexed="12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rgb="FF9C6500"/>
      <name val="Arial"/>
      <family val="2"/>
      <scheme val="minor"/>
    </font>
    <font>
      <b/>
      <sz val="16"/>
      <name val="Arial"/>
      <family val="2"/>
      <scheme val="minor"/>
    </font>
    <font>
      <b/>
      <i/>
      <sz val="10"/>
      <name val="Arial"/>
      <family val="2"/>
      <scheme val="minor"/>
    </font>
    <font>
      <i/>
      <sz val="10"/>
      <name val="Arial"/>
      <family val="2"/>
      <scheme val="minor"/>
    </font>
    <font>
      <i/>
      <sz val="11"/>
      <color rgb="FF9C6500"/>
      <name val="Arial"/>
      <family val="2"/>
      <scheme val="minor"/>
    </font>
    <font>
      <sz val="10"/>
      <color rgb="FF9C6500"/>
      <name val="Arial"/>
      <family val="2"/>
      <scheme val="minor"/>
    </font>
    <font>
      <sz val="10"/>
      <color indexed="10"/>
      <name val="Arial"/>
      <family val="2"/>
      <scheme val="minor"/>
    </font>
    <font>
      <sz val="10"/>
      <color indexed="12"/>
      <name val="Arial"/>
      <family val="2"/>
      <scheme val="minor"/>
    </font>
    <font>
      <sz val="12"/>
      <name val="Calibri"/>
      <family val="2"/>
    </font>
    <font>
      <b/>
      <sz val="12"/>
      <name val="Helv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rgb="FF00B0F0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7" fillId="0" borderId="0" xfId="0" applyFont="1"/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7" fillId="0" borderId="0" xfId="0" applyNumberFormat="1" applyFont="1"/>
    <xf numFmtId="37" fontId="7" fillId="0" borderId="0" xfId="0" applyNumberFormat="1" applyFont="1"/>
    <xf numFmtId="37" fontId="7" fillId="0" borderId="0" xfId="0" applyNumberFormat="1" applyFont="1" applyAlignment="1">
      <alignment horizontal="right"/>
    </xf>
    <xf numFmtId="164" fontId="7" fillId="0" borderId="0" xfId="0" applyNumberFormat="1" applyFont="1"/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3" fontId="7" fillId="0" borderId="0" xfId="0" applyNumberFormat="1" applyFont="1" applyAlignment="1">
      <alignment horizontal="right"/>
    </xf>
    <xf numFmtId="49" fontId="8" fillId="0" borderId="0" xfId="7" applyNumberFormat="1" applyFont="1" applyAlignment="1">
      <alignment horizontal="left"/>
    </xf>
    <xf numFmtId="166" fontId="7" fillId="0" borderId="0" xfId="0" applyNumberFormat="1" applyFont="1" applyAlignment="1">
      <alignment horizontal="right"/>
    </xf>
    <xf numFmtId="49" fontId="8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3" fontId="6" fillId="2" borderId="0" xfId="1" applyNumberFormat="1" applyAlignment="1">
      <alignment horizontal="right"/>
    </xf>
    <xf numFmtId="3" fontId="6" fillId="2" borderId="1" xfId="1" applyNumberFormat="1" applyBorder="1" applyAlignment="1">
      <alignment horizontal="right"/>
    </xf>
    <xf numFmtId="49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12" fillId="0" borderId="0" xfId="0" applyFont="1" applyProtection="1">
      <protection locked="0"/>
    </xf>
    <xf numFmtId="49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4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7" applyNumberFormat="1" applyFont="1" applyAlignment="1">
      <alignment horizontal="left"/>
    </xf>
    <xf numFmtId="3" fontId="8" fillId="0" borderId="4" xfId="3" applyNumberFormat="1" applyFont="1" applyBorder="1" applyAlignment="1">
      <alignment horizontal="left"/>
    </xf>
    <xf numFmtId="49" fontId="8" fillId="0" borderId="4" xfId="3" applyNumberFormat="1" applyFont="1" applyBorder="1"/>
    <xf numFmtId="49" fontId="8" fillId="0" borderId="0" xfId="3" applyNumberFormat="1" applyFont="1"/>
    <xf numFmtId="3" fontId="8" fillId="0" borderId="4" xfId="4" applyNumberFormat="1" applyFont="1" applyBorder="1" applyAlignment="1">
      <alignment horizontal="left"/>
    </xf>
    <xf numFmtId="49" fontId="8" fillId="0" borderId="4" xfId="4" applyNumberFormat="1" applyFont="1" applyBorder="1"/>
    <xf numFmtId="49" fontId="8" fillId="0" borderId="0" xfId="4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5" applyNumberFormat="1" applyFont="1" applyBorder="1" applyAlignment="1">
      <alignment horizontal="left"/>
    </xf>
    <xf numFmtId="49" fontId="8" fillId="0" borderId="5" xfId="5" applyNumberFormat="1" applyFont="1" applyBorder="1"/>
    <xf numFmtId="49" fontId="8" fillId="0" borderId="0" xfId="5" applyNumberFormat="1" applyFont="1"/>
    <xf numFmtId="3" fontId="8" fillId="0" borderId="4" xfId="6" applyNumberFormat="1" applyFont="1" applyBorder="1" applyAlignment="1">
      <alignment horizontal="left"/>
    </xf>
    <xf numFmtId="49" fontId="8" fillId="0" borderId="4" xfId="6" applyNumberFormat="1" applyFont="1" applyBorder="1"/>
    <xf numFmtId="49" fontId="8" fillId="0" borderId="0" xfId="6" applyNumberFormat="1" applyFont="1"/>
    <xf numFmtId="49" fontId="7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37" fontId="7" fillId="0" borderId="0" xfId="0" applyNumberFormat="1" applyFont="1" applyAlignment="1">
      <alignment horizontal="left"/>
    </xf>
    <xf numFmtId="3" fontId="14" fillId="2" borderId="0" xfId="1" applyNumberFormat="1" applyFont="1" applyAlignment="1">
      <alignment horizontal="right"/>
    </xf>
    <xf numFmtId="9" fontId="8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right"/>
    </xf>
    <xf numFmtId="1" fontId="7" fillId="0" borderId="0" xfId="0" applyNumberFormat="1" applyFont="1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right"/>
    </xf>
    <xf numFmtId="3" fontId="18" fillId="2" borderId="0" xfId="1" applyNumberFormat="1" applyFont="1" applyAlignment="1">
      <alignment horizontal="right"/>
    </xf>
    <xf numFmtId="3" fontId="19" fillId="2" borderId="0" xfId="1" applyNumberFormat="1" applyFont="1" applyAlignment="1">
      <alignment horizontal="right"/>
    </xf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166" fontId="20" fillId="0" borderId="0" xfId="0" applyNumberFormat="1" applyFont="1" applyAlignment="1">
      <alignment horizontal="center"/>
    </xf>
    <xf numFmtId="0" fontId="21" fillId="0" borderId="0" xfId="0" applyFont="1" applyProtection="1">
      <protection locked="0"/>
    </xf>
    <xf numFmtId="1" fontId="13" fillId="0" borderId="0" xfId="0" applyNumberFormat="1" applyFont="1" applyAlignment="1" applyProtection="1">
      <alignment horizontal="center"/>
      <protection locked="0"/>
    </xf>
    <xf numFmtId="1" fontId="13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49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4" xfId="0" applyFont="1" applyBorder="1"/>
    <xf numFmtId="3" fontId="7" fillId="0" borderId="0" xfId="0" applyNumberFormat="1" applyFont="1"/>
    <xf numFmtId="166" fontId="7" fillId="0" borderId="0" xfId="0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167" fontId="7" fillId="0" borderId="0" xfId="0" applyNumberFormat="1" applyFont="1"/>
    <xf numFmtId="3" fontId="6" fillId="0" borderId="0" xfId="1" applyNumberFormat="1" applyFill="1" applyAlignment="1">
      <alignment horizontal="right"/>
    </xf>
    <xf numFmtId="3" fontId="24" fillId="0" borderId="0" xfId="1" applyNumberFormat="1" applyFont="1" applyFill="1" applyAlignment="1">
      <alignment horizontal="right"/>
    </xf>
    <xf numFmtId="4" fontId="6" fillId="2" borderId="0" xfId="1" applyNumberFormat="1" applyAlignment="1">
      <alignment horizontal="right"/>
    </xf>
    <xf numFmtId="0" fontId="15" fillId="0" borderId="0" xfId="0" applyFont="1" applyAlignment="1">
      <alignment horizontal="left" vertical="top" wrapText="1"/>
    </xf>
  </cellXfs>
  <cellStyles count="8">
    <cellStyle name="Neutral" xfId="1" builtinId="28"/>
    <cellStyle name="Normal" xfId="0" builtinId="0"/>
    <cellStyle name="Normal 23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Percent" xfId="7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U1863"/>
  <sheetViews>
    <sheetView zoomScale="85" zoomScaleNormal="85" workbookViewId="0">
      <selection activeCell="C286" sqref="C286"/>
    </sheetView>
  </sheetViews>
  <sheetFormatPr defaultColWidth="14.6328125" defaultRowHeight="14.25" customHeight="1" x14ac:dyDescent="0.25"/>
  <cols>
    <col min="1" max="1" width="8.81640625" style="4" customWidth="1"/>
    <col min="2" max="2" width="64.81640625" style="1" customWidth="1"/>
    <col min="3" max="3" width="15.6328125" style="1" customWidth="1"/>
    <col min="4" max="9" width="14.6328125" style="1"/>
    <col min="10" max="10" width="14.6328125" style="1" customWidth="1"/>
    <col min="11" max="11" width="9.6328125" style="1" customWidth="1"/>
    <col min="12" max="16384" width="14.6328125" style="1"/>
  </cols>
  <sheetData>
    <row r="1" spans="1:21" ht="14.25" customHeight="1" x14ac:dyDescent="0.25">
      <c r="A1" s="4" t="s">
        <v>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U1" s="5"/>
    </row>
    <row r="2" spans="1:21" ht="14.25" customHeight="1" x14ac:dyDescent="0.25">
      <c r="A2" s="3" t="s">
        <v>119</v>
      </c>
      <c r="B2" s="3" t="s">
        <v>96</v>
      </c>
      <c r="C2" s="5"/>
      <c r="D2" s="5"/>
      <c r="E2" s="5"/>
      <c r="F2" s="5"/>
      <c r="G2" s="5"/>
      <c r="H2" s="6"/>
      <c r="I2" s="5"/>
      <c r="J2" s="5"/>
      <c r="K2" s="7"/>
      <c r="U2" s="5"/>
    </row>
    <row r="3" spans="1:21" ht="14.25" customHeight="1" x14ac:dyDescent="0.25">
      <c r="A3" s="8"/>
      <c r="B3" s="8"/>
      <c r="C3" s="5"/>
      <c r="D3" s="5"/>
      <c r="E3" s="5"/>
      <c r="F3" s="5"/>
      <c r="G3" s="5"/>
      <c r="H3" s="6"/>
      <c r="I3" s="5"/>
      <c r="J3" s="5"/>
      <c r="K3" s="7"/>
      <c r="U3" s="5"/>
    </row>
    <row r="4" spans="1:21" s="10" customFormat="1" ht="14.25" customHeight="1" x14ac:dyDescent="0.25">
      <c r="A4" s="8"/>
      <c r="B4" s="8"/>
      <c r="C4" s="9">
        <f>C22/C5</f>
        <v>0.39253584481304471</v>
      </c>
      <c r="D4" s="9"/>
      <c r="E4" s="9"/>
      <c r="F4" s="9"/>
      <c r="G4" s="9"/>
      <c r="H4" s="9"/>
      <c r="I4" s="9"/>
      <c r="J4" s="9"/>
    </row>
    <row r="5" spans="1:21" ht="14.25" customHeight="1" x14ac:dyDescent="0.25">
      <c r="A5" s="3" t="s">
        <v>119</v>
      </c>
      <c r="B5" s="3" t="s">
        <v>120</v>
      </c>
      <c r="C5" s="11">
        <v>14228</v>
      </c>
      <c r="D5" s="11">
        <v>2437</v>
      </c>
      <c r="E5" s="11">
        <v>79</v>
      </c>
      <c r="F5" s="11">
        <v>130</v>
      </c>
      <c r="G5" s="11">
        <v>5211</v>
      </c>
      <c r="H5" s="11">
        <v>69</v>
      </c>
      <c r="I5" s="11">
        <v>868</v>
      </c>
      <c r="J5" s="11">
        <v>5435</v>
      </c>
      <c r="K5" s="7"/>
      <c r="U5" s="5"/>
    </row>
    <row r="6" spans="1:21" ht="14.25" customHeight="1" x14ac:dyDescent="0.25">
      <c r="A6" s="3" t="s">
        <v>119</v>
      </c>
      <c r="B6" s="3" t="s">
        <v>82</v>
      </c>
      <c r="C6" s="11" t="s">
        <v>150</v>
      </c>
      <c r="D6" s="11">
        <v>27</v>
      </c>
      <c r="E6" s="11">
        <v>46</v>
      </c>
      <c r="F6" s="11">
        <v>19</v>
      </c>
      <c r="G6" s="11">
        <v>2134</v>
      </c>
      <c r="H6" s="11">
        <v>10</v>
      </c>
      <c r="I6" s="11">
        <v>572</v>
      </c>
      <c r="J6" s="11" t="s">
        <v>150</v>
      </c>
      <c r="K6" s="7"/>
      <c r="U6" s="5"/>
    </row>
    <row r="7" spans="1:21" ht="14.25" customHeight="1" x14ac:dyDescent="0.25">
      <c r="A7" s="3" t="s">
        <v>119</v>
      </c>
      <c r="B7" s="8" t="s">
        <v>152</v>
      </c>
      <c r="C7" s="11" t="s">
        <v>150</v>
      </c>
      <c r="D7" s="11">
        <v>27</v>
      </c>
      <c r="E7" s="11">
        <v>20</v>
      </c>
      <c r="F7" s="11">
        <v>4</v>
      </c>
      <c r="G7" s="11">
        <v>733</v>
      </c>
      <c r="H7" s="11">
        <v>3</v>
      </c>
      <c r="I7" s="11">
        <v>72</v>
      </c>
      <c r="J7" s="11" t="s">
        <v>150</v>
      </c>
      <c r="K7" s="7"/>
      <c r="U7" s="5"/>
    </row>
    <row r="8" spans="1:21" ht="14.25" customHeight="1" x14ac:dyDescent="0.25">
      <c r="A8" s="3" t="s">
        <v>119</v>
      </c>
      <c r="B8" s="8" t="s">
        <v>151</v>
      </c>
      <c r="C8" s="11" t="s">
        <v>150</v>
      </c>
      <c r="D8" s="11">
        <v>0</v>
      </c>
      <c r="E8" s="11">
        <v>26</v>
      </c>
      <c r="F8" s="11">
        <v>15</v>
      </c>
      <c r="G8" s="11">
        <v>1401</v>
      </c>
      <c r="H8" s="11">
        <v>7</v>
      </c>
      <c r="I8" s="11">
        <v>500</v>
      </c>
      <c r="J8" s="11" t="s">
        <v>150</v>
      </c>
      <c r="K8" s="7"/>
      <c r="U8" s="5"/>
    </row>
    <row r="9" spans="1:21" ht="14.25" customHeight="1" x14ac:dyDescent="0.25">
      <c r="A9" s="3" t="s">
        <v>119</v>
      </c>
      <c r="B9" s="3" t="s">
        <v>83</v>
      </c>
      <c r="C9" s="11" t="s">
        <v>150</v>
      </c>
      <c r="D9" s="11">
        <v>1912</v>
      </c>
      <c r="E9" s="11">
        <v>26</v>
      </c>
      <c r="F9" s="11">
        <v>54</v>
      </c>
      <c r="G9" s="11">
        <v>2623</v>
      </c>
      <c r="H9" s="11">
        <v>29</v>
      </c>
      <c r="I9" s="11">
        <v>289</v>
      </c>
      <c r="J9" s="11" t="s">
        <v>150</v>
      </c>
      <c r="K9" s="7"/>
      <c r="U9" s="5"/>
    </row>
    <row r="10" spans="1:21" ht="14.25" customHeight="1" x14ac:dyDescent="0.25">
      <c r="A10" s="3" t="s">
        <v>119</v>
      </c>
      <c r="B10" s="8" t="s">
        <v>84</v>
      </c>
      <c r="C10" s="11" t="s">
        <v>150</v>
      </c>
      <c r="D10" s="11">
        <v>297</v>
      </c>
      <c r="E10" s="11">
        <v>25</v>
      </c>
      <c r="F10" s="11">
        <v>14</v>
      </c>
      <c r="G10" s="11">
        <v>2362</v>
      </c>
      <c r="H10" s="11">
        <v>24</v>
      </c>
      <c r="I10" s="11">
        <v>280</v>
      </c>
      <c r="J10" s="11" t="s">
        <v>150</v>
      </c>
      <c r="K10" s="7"/>
      <c r="U10" s="5"/>
    </row>
    <row r="11" spans="1:21" ht="14.25" customHeight="1" x14ac:dyDescent="0.25">
      <c r="A11" s="3" t="s">
        <v>119</v>
      </c>
      <c r="B11" s="8" t="s">
        <v>85</v>
      </c>
      <c r="C11" s="11" t="s">
        <v>150</v>
      </c>
      <c r="D11" s="11">
        <v>182</v>
      </c>
      <c r="E11" s="11" t="s">
        <v>188</v>
      </c>
      <c r="F11" s="11" t="s">
        <v>189</v>
      </c>
      <c r="G11" s="11">
        <v>25</v>
      </c>
      <c r="H11" s="11" t="s">
        <v>188</v>
      </c>
      <c r="I11" s="11">
        <v>0</v>
      </c>
      <c r="J11" s="11" t="s">
        <v>150</v>
      </c>
      <c r="K11" s="7"/>
      <c r="U11" s="5"/>
    </row>
    <row r="12" spans="1:21" ht="14.25" customHeight="1" x14ac:dyDescent="0.25">
      <c r="A12" s="3" t="s">
        <v>119</v>
      </c>
      <c r="B12" s="8" t="s">
        <v>86</v>
      </c>
      <c r="C12" s="11" t="s">
        <v>150</v>
      </c>
      <c r="D12" s="11">
        <v>1185</v>
      </c>
      <c r="E12" s="11" t="s">
        <v>188</v>
      </c>
      <c r="F12" s="11">
        <v>28</v>
      </c>
      <c r="G12" s="11">
        <v>120</v>
      </c>
      <c r="H12" s="11">
        <v>3</v>
      </c>
      <c r="I12" s="11">
        <v>1</v>
      </c>
      <c r="J12" s="11" t="s">
        <v>150</v>
      </c>
      <c r="K12" s="7"/>
      <c r="U12" s="5"/>
    </row>
    <row r="13" spans="1:21" ht="14.25" customHeight="1" x14ac:dyDescent="0.25">
      <c r="A13" s="3" t="s">
        <v>119</v>
      </c>
      <c r="B13" s="8" t="s">
        <v>87</v>
      </c>
      <c r="C13" s="11" t="s">
        <v>150</v>
      </c>
      <c r="D13" s="11">
        <v>189</v>
      </c>
      <c r="E13" s="11" t="s">
        <v>150</v>
      </c>
      <c r="F13" s="11" t="s">
        <v>150</v>
      </c>
      <c r="G13" s="11" t="s">
        <v>150</v>
      </c>
      <c r="H13" s="11" t="s">
        <v>150</v>
      </c>
      <c r="I13" s="11" t="s">
        <v>150</v>
      </c>
      <c r="J13" s="11" t="s">
        <v>150</v>
      </c>
      <c r="K13" s="7"/>
      <c r="U13" s="5"/>
    </row>
    <row r="14" spans="1:21" ht="14.25" customHeight="1" x14ac:dyDescent="0.25">
      <c r="A14" s="3" t="s">
        <v>119</v>
      </c>
      <c r="B14" s="8" t="s">
        <v>88</v>
      </c>
      <c r="C14" s="11" t="s">
        <v>150</v>
      </c>
      <c r="D14" s="11">
        <v>59</v>
      </c>
      <c r="E14" s="11" t="s">
        <v>188</v>
      </c>
      <c r="F14" s="11">
        <v>10</v>
      </c>
      <c r="G14" s="11">
        <v>117</v>
      </c>
      <c r="H14" s="11">
        <v>1</v>
      </c>
      <c r="I14" s="11">
        <v>8</v>
      </c>
      <c r="J14" s="11" t="s">
        <v>150</v>
      </c>
      <c r="K14" s="7"/>
      <c r="U14" s="5"/>
    </row>
    <row r="15" spans="1:21" ht="14.25" customHeight="1" x14ac:dyDescent="0.25">
      <c r="A15" s="3" t="s">
        <v>119</v>
      </c>
      <c r="B15" s="3" t="s">
        <v>89</v>
      </c>
      <c r="C15" s="11" t="s">
        <v>150</v>
      </c>
      <c r="D15" s="11">
        <v>448</v>
      </c>
      <c r="E15" s="11">
        <v>3</v>
      </c>
      <c r="F15" s="11">
        <v>52</v>
      </c>
      <c r="G15" s="11">
        <v>368</v>
      </c>
      <c r="H15" s="11">
        <v>26</v>
      </c>
      <c r="I15" s="11">
        <v>6</v>
      </c>
      <c r="J15" s="11" t="s">
        <v>150</v>
      </c>
      <c r="K15" s="7"/>
      <c r="U15" s="5"/>
    </row>
    <row r="16" spans="1:21" ht="14.25" customHeight="1" x14ac:dyDescent="0.25">
      <c r="A16" s="3" t="s">
        <v>119</v>
      </c>
      <c r="B16" s="8" t="s">
        <v>95</v>
      </c>
      <c r="C16" s="11" t="s">
        <v>150</v>
      </c>
      <c r="D16" s="11">
        <v>222</v>
      </c>
      <c r="E16" s="11" t="s">
        <v>189</v>
      </c>
      <c r="F16" s="11">
        <v>4</v>
      </c>
      <c r="G16" s="11">
        <v>306</v>
      </c>
      <c r="H16" s="11">
        <v>4</v>
      </c>
      <c r="I16" s="11">
        <v>3</v>
      </c>
      <c r="J16" s="11" t="s">
        <v>150</v>
      </c>
      <c r="K16" s="7"/>
      <c r="U16" s="5"/>
    </row>
    <row r="17" spans="1:21" ht="14.25" customHeight="1" x14ac:dyDescent="0.25">
      <c r="A17" s="3" t="s">
        <v>119</v>
      </c>
      <c r="B17" s="8" t="s">
        <v>90</v>
      </c>
      <c r="C17" s="11" t="s">
        <v>150</v>
      </c>
      <c r="D17" s="11">
        <v>165</v>
      </c>
      <c r="E17" s="11" t="s">
        <v>150</v>
      </c>
      <c r="F17" s="11" t="s">
        <v>150</v>
      </c>
      <c r="G17" s="11" t="s">
        <v>150</v>
      </c>
      <c r="H17" s="11" t="s">
        <v>150</v>
      </c>
      <c r="I17" s="11" t="s">
        <v>150</v>
      </c>
      <c r="J17" s="11" t="s">
        <v>150</v>
      </c>
      <c r="K17" s="7"/>
      <c r="U17" s="5"/>
    </row>
    <row r="18" spans="1:21" ht="14.25" customHeight="1" x14ac:dyDescent="0.25">
      <c r="A18" s="3" t="s">
        <v>119</v>
      </c>
      <c r="B18" s="8" t="s">
        <v>118</v>
      </c>
      <c r="C18" s="11" t="s">
        <v>150</v>
      </c>
      <c r="D18" s="11">
        <v>47</v>
      </c>
      <c r="E18" s="11" t="s">
        <v>188</v>
      </c>
      <c r="F18" s="11">
        <v>1</v>
      </c>
      <c r="G18" s="11">
        <v>36</v>
      </c>
      <c r="H18" s="11">
        <v>3</v>
      </c>
      <c r="I18" s="11" t="s">
        <v>188</v>
      </c>
      <c r="J18" s="11" t="s">
        <v>150</v>
      </c>
      <c r="K18" s="7"/>
      <c r="U18" s="5"/>
    </row>
    <row r="19" spans="1:21" ht="14.25" customHeight="1" x14ac:dyDescent="0.25">
      <c r="A19" s="3" t="s">
        <v>119</v>
      </c>
      <c r="B19" s="8" t="s">
        <v>91</v>
      </c>
      <c r="C19" s="11" t="s">
        <v>150</v>
      </c>
      <c r="D19" s="11">
        <v>5</v>
      </c>
      <c r="E19" s="11" t="s">
        <v>150</v>
      </c>
      <c r="F19" s="11">
        <v>39</v>
      </c>
      <c r="G19" s="11">
        <v>1</v>
      </c>
      <c r="H19" s="11">
        <v>17</v>
      </c>
      <c r="I19" s="11" t="s">
        <v>150</v>
      </c>
      <c r="J19" s="11" t="s">
        <v>150</v>
      </c>
      <c r="K19" s="7"/>
      <c r="U19" s="5"/>
    </row>
    <row r="20" spans="1:21" ht="14.25" customHeight="1" x14ac:dyDescent="0.25">
      <c r="A20" s="3" t="s">
        <v>119</v>
      </c>
      <c r="B20" s="8" t="s">
        <v>92</v>
      </c>
      <c r="C20" s="11" t="s">
        <v>150</v>
      </c>
      <c r="D20" s="11" t="s">
        <v>150</v>
      </c>
      <c r="E20" s="11">
        <v>1</v>
      </c>
      <c r="F20" s="11">
        <v>3</v>
      </c>
      <c r="G20" s="11">
        <v>19</v>
      </c>
      <c r="H20" s="11" t="s">
        <v>188</v>
      </c>
      <c r="I20" s="11">
        <v>1</v>
      </c>
      <c r="J20" s="11" t="s">
        <v>150</v>
      </c>
      <c r="K20" s="7"/>
      <c r="U20" s="5"/>
    </row>
    <row r="21" spans="1:21" ht="14.25" customHeight="1" x14ac:dyDescent="0.25">
      <c r="A21" s="3" t="s">
        <v>119</v>
      </c>
      <c r="B21" s="8" t="s">
        <v>93</v>
      </c>
      <c r="C21" s="11" t="s">
        <v>150</v>
      </c>
      <c r="D21" s="11">
        <v>9</v>
      </c>
      <c r="E21" s="11" t="s">
        <v>188</v>
      </c>
      <c r="F21" s="11">
        <v>4</v>
      </c>
      <c r="G21" s="11">
        <v>7</v>
      </c>
      <c r="H21" s="11">
        <v>1</v>
      </c>
      <c r="I21" s="11">
        <v>1</v>
      </c>
      <c r="J21" s="11" t="s">
        <v>150</v>
      </c>
      <c r="K21" s="7"/>
      <c r="U21" s="5"/>
    </row>
    <row r="22" spans="1:21" ht="14.25" customHeight="1" x14ac:dyDescent="0.25">
      <c r="A22" s="3" t="s">
        <v>119</v>
      </c>
      <c r="B22" s="3" t="s">
        <v>94</v>
      </c>
      <c r="C22" s="11">
        <v>5585</v>
      </c>
      <c r="D22" s="11">
        <v>50</v>
      </c>
      <c r="E22" s="11">
        <v>5</v>
      </c>
      <c r="F22" s="11">
        <v>5</v>
      </c>
      <c r="G22" s="11">
        <v>86</v>
      </c>
      <c r="H22" s="11">
        <v>4</v>
      </c>
      <c r="I22" s="11">
        <v>1</v>
      </c>
      <c r="J22" s="11">
        <v>5435</v>
      </c>
      <c r="K22" s="7"/>
      <c r="U22" s="5"/>
    </row>
    <row r="23" spans="1:21" ht="14.25" customHeight="1" x14ac:dyDescent="0.25">
      <c r="A23" s="8"/>
      <c r="B23" s="8"/>
      <c r="K23" s="7"/>
      <c r="U23" s="5"/>
    </row>
    <row r="24" spans="1:21" ht="14.25" customHeight="1" x14ac:dyDescent="0.25">
      <c r="A24" s="3" t="s">
        <v>2</v>
      </c>
      <c r="B24" s="3" t="s">
        <v>97</v>
      </c>
      <c r="K24" s="7"/>
      <c r="U24" s="5"/>
    </row>
    <row r="25" spans="1:21" ht="14.25" customHeight="1" x14ac:dyDescent="0.25">
      <c r="A25" s="8"/>
      <c r="B25" s="8"/>
      <c r="K25" s="7"/>
      <c r="U25" s="5"/>
    </row>
    <row r="26" spans="1:21" ht="14.25" customHeight="1" x14ac:dyDescent="0.25">
      <c r="A26" s="8"/>
      <c r="B26" s="8"/>
      <c r="K26" s="7"/>
      <c r="U26" s="5"/>
    </row>
    <row r="27" spans="1:21" s="10" customFormat="1" ht="14.25" customHeight="1" x14ac:dyDescent="0.25">
      <c r="A27" s="3" t="s">
        <v>2</v>
      </c>
      <c r="B27" s="3" t="s">
        <v>120</v>
      </c>
      <c r="C27" s="11">
        <v>1158</v>
      </c>
      <c r="D27" s="11">
        <v>257</v>
      </c>
      <c r="E27" s="11">
        <v>12</v>
      </c>
      <c r="F27" s="11">
        <v>22</v>
      </c>
      <c r="G27" s="11">
        <v>579</v>
      </c>
      <c r="H27" s="11">
        <v>6</v>
      </c>
      <c r="I27" s="11">
        <v>182</v>
      </c>
      <c r="J27" s="11">
        <v>101</v>
      </c>
    </row>
    <row r="28" spans="1:21" ht="14.25" customHeight="1" x14ac:dyDescent="0.25">
      <c r="A28" s="3" t="s">
        <v>2</v>
      </c>
      <c r="B28" s="3" t="s">
        <v>82</v>
      </c>
      <c r="C28" s="11" t="s">
        <v>150</v>
      </c>
      <c r="D28" s="11">
        <v>7</v>
      </c>
      <c r="E28" s="11">
        <v>10</v>
      </c>
      <c r="F28" s="11">
        <v>3</v>
      </c>
      <c r="G28" s="11">
        <v>334</v>
      </c>
      <c r="H28" s="11">
        <v>2</v>
      </c>
      <c r="I28" s="11">
        <v>162</v>
      </c>
      <c r="J28" s="11" t="s">
        <v>150</v>
      </c>
      <c r="K28" s="7"/>
      <c r="U28" s="5"/>
    </row>
    <row r="29" spans="1:21" ht="14.25" customHeight="1" x14ac:dyDescent="0.25">
      <c r="A29" s="3" t="s">
        <v>2</v>
      </c>
      <c r="B29" s="8" t="s">
        <v>152</v>
      </c>
      <c r="C29" s="11" t="s">
        <v>150</v>
      </c>
      <c r="D29" s="11">
        <v>7</v>
      </c>
      <c r="E29" s="11">
        <v>5</v>
      </c>
      <c r="F29" s="11">
        <v>1</v>
      </c>
      <c r="G29" s="11">
        <v>164</v>
      </c>
      <c r="H29" s="11" t="s">
        <v>188</v>
      </c>
      <c r="I29" s="11">
        <v>25</v>
      </c>
      <c r="J29" s="11" t="s">
        <v>150</v>
      </c>
      <c r="K29" s="7"/>
      <c r="U29" s="5"/>
    </row>
    <row r="30" spans="1:21" ht="14.25" customHeight="1" x14ac:dyDescent="0.25">
      <c r="A30" s="3" t="s">
        <v>2</v>
      </c>
      <c r="B30" s="8" t="s">
        <v>151</v>
      </c>
      <c r="C30" s="11" t="s">
        <v>150</v>
      </c>
      <c r="D30" s="11">
        <v>0</v>
      </c>
      <c r="E30" s="11">
        <v>4</v>
      </c>
      <c r="F30" s="11">
        <v>2</v>
      </c>
      <c r="G30" s="11">
        <v>170</v>
      </c>
      <c r="H30" s="11">
        <v>1</v>
      </c>
      <c r="I30" s="11">
        <v>137</v>
      </c>
      <c r="J30" s="11" t="s">
        <v>150</v>
      </c>
      <c r="K30" s="7"/>
      <c r="U30" s="5"/>
    </row>
    <row r="31" spans="1:21" ht="14.25" customHeight="1" x14ac:dyDescent="0.25">
      <c r="A31" s="3" t="s">
        <v>2</v>
      </c>
      <c r="B31" s="3" t="s">
        <v>83</v>
      </c>
      <c r="C31" s="11" t="s">
        <v>150</v>
      </c>
      <c r="D31" s="11">
        <v>198</v>
      </c>
      <c r="E31" s="11">
        <v>1</v>
      </c>
      <c r="F31" s="11">
        <v>7</v>
      </c>
      <c r="G31" s="11">
        <v>189</v>
      </c>
      <c r="H31" s="11">
        <v>2</v>
      </c>
      <c r="I31" s="11">
        <v>18</v>
      </c>
      <c r="J31" s="11" t="s">
        <v>150</v>
      </c>
      <c r="K31" s="7"/>
      <c r="U31" s="5"/>
    </row>
    <row r="32" spans="1:21" ht="14.25" customHeight="1" x14ac:dyDescent="0.25">
      <c r="A32" s="3" t="s">
        <v>2</v>
      </c>
      <c r="B32" s="8" t="s">
        <v>84</v>
      </c>
      <c r="C32" s="11" t="s">
        <v>150</v>
      </c>
      <c r="D32" s="11">
        <v>12</v>
      </c>
      <c r="E32" s="11">
        <v>1</v>
      </c>
      <c r="F32" s="11" t="s">
        <v>189</v>
      </c>
      <c r="G32" s="11">
        <v>175</v>
      </c>
      <c r="H32" s="11">
        <v>1</v>
      </c>
      <c r="I32" s="11">
        <v>17</v>
      </c>
      <c r="J32" s="11" t="s">
        <v>150</v>
      </c>
      <c r="K32" s="7"/>
      <c r="U32" s="5"/>
    </row>
    <row r="33" spans="1:21" ht="14.25" customHeight="1" x14ac:dyDescent="0.25">
      <c r="A33" s="3" t="s">
        <v>2</v>
      </c>
      <c r="B33" s="8" t="s">
        <v>85</v>
      </c>
      <c r="C33" s="11" t="s">
        <v>150</v>
      </c>
      <c r="D33" s="11">
        <v>72</v>
      </c>
      <c r="E33" s="11">
        <v>0</v>
      </c>
      <c r="F33" s="11" t="s">
        <v>189</v>
      </c>
      <c r="G33" s="11">
        <v>2</v>
      </c>
      <c r="H33" s="11" t="s">
        <v>188</v>
      </c>
      <c r="I33" s="11">
        <v>0</v>
      </c>
      <c r="J33" s="11" t="s">
        <v>150</v>
      </c>
      <c r="K33" s="7"/>
      <c r="U33" s="5"/>
    </row>
    <row r="34" spans="1:21" ht="14.25" customHeight="1" x14ac:dyDescent="0.25">
      <c r="A34" s="3" t="s">
        <v>2</v>
      </c>
      <c r="B34" s="8" t="s">
        <v>86</v>
      </c>
      <c r="C34" s="11" t="s">
        <v>150</v>
      </c>
      <c r="D34" s="11">
        <v>112</v>
      </c>
      <c r="E34" s="11" t="s">
        <v>188</v>
      </c>
      <c r="F34" s="11" t="s">
        <v>188</v>
      </c>
      <c r="G34" s="11">
        <v>4</v>
      </c>
      <c r="H34" s="11" t="s">
        <v>188</v>
      </c>
      <c r="I34" s="11" t="s">
        <v>188</v>
      </c>
      <c r="J34" s="11" t="s">
        <v>150</v>
      </c>
      <c r="K34" s="7"/>
      <c r="U34" s="5"/>
    </row>
    <row r="35" spans="1:21" ht="14.25" customHeight="1" x14ac:dyDescent="0.25">
      <c r="A35" s="3" t="s">
        <v>2</v>
      </c>
      <c r="B35" s="8" t="s">
        <v>87</v>
      </c>
      <c r="C35" s="11" t="s">
        <v>150</v>
      </c>
      <c r="D35" s="11">
        <v>1</v>
      </c>
      <c r="E35" s="11" t="s">
        <v>150</v>
      </c>
      <c r="F35" s="11" t="s">
        <v>150</v>
      </c>
      <c r="G35" s="11" t="s">
        <v>150</v>
      </c>
      <c r="H35" s="11" t="s">
        <v>150</v>
      </c>
      <c r="I35" s="11" t="s">
        <v>150</v>
      </c>
      <c r="J35" s="11" t="s">
        <v>150</v>
      </c>
      <c r="K35" s="7"/>
      <c r="U35" s="5"/>
    </row>
    <row r="36" spans="1:21" ht="14.25" customHeight="1" x14ac:dyDescent="0.25">
      <c r="A36" s="3" t="s">
        <v>2</v>
      </c>
      <c r="B36" s="8" t="s">
        <v>88</v>
      </c>
      <c r="C36" s="11" t="s">
        <v>150</v>
      </c>
      <c r="D36" s="11">
        <v>1</v>
      </c>
      <c r="E36" s="11" t="s">
        <v>188</v>
      </c>
      <c r="F36" s="11" t="s">
        <v>189</v>
      </c>
      <c r="G36" s="11">
        <v>7</v>
      </c>
      <c r="H36" s="11" t="s">
        <v>188</v>
      </c>
      <c r="I36" s="11">
        <v>1</v>
      </c>
      <c r="J36" s="11" t="s">
        <v>150</v>
      </c>
      <c r="K36" s="7"/>
      <c r="U36" s="5"/>
    </row>
    <row r="37" spans="1:21" ht="14.25" customHeight="1" x14ac:dyDescent="0.25">
      <c r="A37" s="3" t="s">
        <v>2</v>
      </c>
      <c r="B37" s="3" t="s">
        <v>89</v>
      </c>
      <c r="C37" s="11" t="s">
        <v>150</v>
      </c>
      <c r="D37" s="11">
        <v>48</v>
      </c>
      <c r="E37" s="11" t="s">
        <v>188</v>
      </c>
      <c r="F37" s="11">
        <v>10</v>
      </c>
      <c r="G37" s="11">
        <v>50</v>
      </c>
      <c r="H37" s="11">
        <v>2</v>
      </c>
      <c r="I37" s="11">
        <v>1</v>
      </c>
      <c r="J37" s="11" t="s">
        <v>150</v>
      </c>
      <c r="K37" s="7"/>
      <c r="U37" s="5"/>
    </row>
    <row r="38" spans="1:21" ht="14.25" customHeight="1" x14ac:dyDescent="0.25">
      <c r="A38" s="3" t="s">
        <v>2</v>
      </c>
      <c r="B38" s="8" t="s">
        <v>95</v>
      </c>
      <c r="C38" s="11" t="s">
        <v>150</v>
      </c>
      <c r="D38" s="11">
        <v>20</v>
      </c>
      <c r="E38" s="11" t="s">
        <v>188</v>
      </c>
      <c r="F38" s="11" t="s">
        <v>189</v>
      </c>
      <c r="G38" s="11">
        <v>33</v>
      </c>
      <c r="H38" s="11" t="s">
        <v>188</v>
      </c>
      <c r="I38" s="11" t="s">
        <v>188</v>
      </c>
      <c r="J38" s="11" t="s">
        <v>150</v>
      </c>
      <c r="K38" s="7"/>
      <c r="U38" s="5"/>
    </row>
    <row r="39" spans="1:21" ht="14.25" customHeight="1" x14ac:dyDescent="0.25">
      <c r="A39" s="3" t="s">
        <v>2</v>
      </c>
      <c r="B39" s="8" t="s">
        <v>90</v>
      </c>
      <c r="C39" s="11" t="s">
        <v>150</v>
      </c>
      <c r="D39" s="11">
        <v>20</v>
      </c>
      <c r="E39" s="11" t="s">
        <v>150</v>
      </c>
      <c r="F39" s="11" t="s">
        <v>150</v>
      </c>
      <c r="G39" s="11" t="s">
        <v>150</v>
      </c>
      <c r="H39" s="11" t="s">
        <v>150</v>
      </c>
      <c r="I39" s="11" t="s">
        <v>150</v>
      </c>
      <c r="J39" s="11" t="s">
        <v>150</v>
      </c>
      <c r="K39" s="7"/>
      <c r="U39" s="5"/>
    </row>
    <row r="40" spans="1:21" ht="14.25" customHeight="1" x14ac:dyDescent="0.25">
      <c r="A40" s="3" t="s">
        <v>2</v>
      </c>
      <c r="B40" s="8" t="s">
        <v>118</v>
      </c>
      <c r="C40" s="11" t="s">
        <v>150</v>
      </c>
      <c r="D40" s="11">
        <v>6</v>
      </c>
      <c r="E40" s="11" t="s">
        <v>188</v>
      </c>
      <c r="F40" s="11" t="s">
        <v>188</v>
      </c>
      <c r="G40" s="11">
        <v>16</v>
      </c>
      <c r="H40" s="11" t="s">
        <v>188</v>
      </c>
      <c r="I40" s="11" t="s">
        <v>188</v>
      </c>
      <c r="J40" s="11" t="s">
        <v>150</v>
      </c>
      <c r="K40" s="7"/>
      <c r="U40" s="5"/>
    </row>
    <row r="41" spans="1:21" ht="14.25" customHeight="1" x14ac:dyDescent="0.25">
      <c r="A41" s="3" t="s">
        <v>2</v>
      </c>
      <c r="B41" s="8" t="s">
        <v>91</v>
      </c>
      <c r="C41" s="11" t="s">
        <v>150</v>
      </c>
      <c r="D41" s="11">
        <v>1</v>
      </c>
      <c r="E41" s="11" t="s">
        <v>150</v>
      </c>
      <c r="F41" s="11">
        <v>5</v>
      </c>
      <c r="G41" s="11" t="s">
        <v>188</v>
      </c>
      <c r="H41" s="11">
        <v>1</v>
      </c>
      <c r="I41" s="11" t="s">
        <v>150</v>
      </c>
      <c r="J41" s="11" t="s">
        <v>150</v>
      </c>
      <c r="K41" s="7"/>
      <c r="U41" s="6"/>
    </row>
    <row r="42" spans="1:21" ht="14.25" customHeight="1" x14ac:dyDescent="0.25">
      <c r="A42" s="3" t="s">
        <v>2</v>
      </c>
      <c r="B42" s="8" t="s">
        <v>92</v>
      </c>
      <c r="C42" s="11" t="s">
        <v>150</v>
      </c>
      <c r="D42" s="11" t="s">
        <v>150</v>
      </c>
      <c r="E42" s="11" t="s">
        <v>188</v>
      </c>
      <c r="F42" s="11">
        <v>2</v>
      </c>
      <c r="G42" s="11" t="s">
        <v>188</v>
      </c>
      <c r="H42" s="11" t="s">
        <v>188</v>
      </c>
      <c r="I42" s="11">
        <v>1</v>
      </c>
      <c r="J42" s="11" t="s">
        <v>150</v>
      </c>
      <c r="K42" s="7"/>
      <c r="U42" s="5"/>
    </row>
    <row r="43" spans="1:21" ht="14.25" customHeight="1" x14ac:dyDescent="0.25">
      <c r="A43" s="3" t="s">
        <v>2</v>
      </c>
      <c r="B43" s="8" t="s">
        <v>93</v>
      </c>
      <c r="C43" s="11" t="s">
        <v>150</v>
      </c>
      <c r="D43" s="11">
        <v>1</v>
      </c>
      <c r="E43" s="11">
        <v>0</v>
      </c>
      <c r="F43" s="11">
        <v>3</v>
      </c>
      <c r="G43" s="11">
        <v>1</v>
      </c>
      <c r="H43" s="11" t="s">
        <v>188</v>
      </c>
      <c r="I43" s="11">
        <v>0</v>
      </c>
      <c r="J43" s="11" t="s">
        <v>150</v>
      </c>
      <c r="K43" s="7"/>
      <c r="U43" s="5"/>
    </row>
    <row r="44" spans="1:21" ht="14.25" customHeight="1" x14ac:dyDescent="0.25">
      <c r="A44" s="3" t="s">
        <v>2</v>
      </c>
      <c r="B44" s="3" t="s">
        <v>94</v>
      </c>
      <c r="C44" s="11">
        <v>116</v>
      </c>
      <c r="D44" s="11">
        <v>5</v>
      </c>
      <c r="E44" s="11">
        <v>1</v>
      </c>
      <c r="F44" s="11">
        <v>2</v>
      </c>
      <c r="G44" s="11">
        <v>7</v>
      </c>
      <c r="H44" s="11" t="s">
        <v>188</v>
      </c>
      <c r="I44" s="11">
        <v>1</v>
      </c>
      <c r="J44" s="11">
        <v>101</v>
      </c>
      <c r="K44" s="7"/>
    </row>
    <row r="45" spans="1:21" ht="14.25" customHeight="1" x14ac:dyDescent="0.25">
      <c r="A45" s="8"/>
      <c r="B45" s="8"/>
      <c r="C45" s="11"/>
      <c r="D45" s="11"/>
      <c r="E45" s="11"/>
      <c r="F45" s="11"/>
      <c r="G45" s="11"/>
      <c r="H45" s="11"/>
      <c r="I45" s="11"/>
      <c r="J45" s="11"/>
      <c r="K45" s="7"/>
    </row>
    <row r="46" spans="1:21" ht="14.25" customHeight="1" x14ac:dyDescent="0.25">
      <c r="A46" s="3" t="s">
        <v>158</v>
      </c>
      <c r="B46" s="3" t="s">
        <v>159</v>
      </c>
      <c r="C46" s="11"/>
      <c r="D46" s="11"/>
      <c r="E46" s="11"/>
      <c r="F46" s="11"/>
      <c r="G46" s="11"/>
      <c r="H46" s="11"/>
      <c r="I46" s="11"/>
      <c r="J46" s="11"/>
      <c r="K46" s="7"/>
    </row>
    <row r="47" spans="1:21" ht="14.25" customHeight="1" x14ac:dyDescent="0.25">
      <c r="A47" s="8"/>
      <c r="B47" s="8"/>
      <c r="C47" s="11"/>
      <c r="D47" s="11"/>
      <c r="E47" s="11"/>
      <c r="F47" s="11"/>
      <c r="G47" s="11"/>
      <c r="H47" s="11"/>
      <c r="I47" s="11"/>
      <c r="J47" s="11"/>
      <c r="K47" s="7"/>
    </row>
    <row r="48" spans="1:21" s="10" customFormat="1" ht="14.25" customHeight="1" x14ac:dyDescent="0.25">
      <c r="A48" s="8"/>
      <c r="B48" s="8"/>
      <c r="C48" s="11"/>
      <c r="D48" s="11"/>
      <c r="E48" s="11"/>
      <c r="F48" s="11"/>
      <c r="G48" s="11"/>
      <c r="H48" s="11"/>
      <c r="I48" s="11"/>
      <c r="J48" s="11"/>
    </row>
    <row r="49" spans="1:11" ht="14.25" customHeight="1" x14ac:dyDescent="0.25">
      <c r="A49" s="3" t="s">
        <v>158</v>
      </c>
      <c r="B49" s="3" t="s">
        <v>120</v>
      </c>
      <c r="C49" s="11">
        <v>350</v>
      </c>
      <c r="D49" s="11">
        <v>56</v>
      </c>
      <c r="E49" s="11" t="s">
        <v>188</v>
      </c>
      <c r="F49" s="11">
        <v>1</v>
      </c>
      <c r="G49" s="11">
        <v>121</v>
      </c>
      <c r="H49" s="11" t="s">
        <v>188</v>
      </c>
      <c r="I49" s="11">
        <v>126</v>
      </c>
      <c r="J49" s="11">
        <v>45</v>
      </c>
      <c r="K49" s="7"/>
    </row>
    <row r="50" spans="1:11" ht="14.25" customHeight="1" x14ac:dyDescent="0.25">
      <c r="A50" s="3" t="s">
        <v>158</v>
      </c>
      <c r="B50" s="3" t="s">
        <v>82</v>
      </c>
      <c r="C50" s="11" t="s">
        <v>150</v>
      </c>
      <c r="D50" s="11">
        <v>2</v>
      </c>
      <c r="E50" s="11" t="s">
        <v>188</v>
      </c>
      <c r="F50" s="11" t="s">
        <v>188</v>
      </c>
      <c r="G50" s="11">
        <v>70</v>
      </c>
      <c r="H50" s="11" t="s">
        <v>188</v>
      </c>
      <c r="I50" s="11">
        <v>115</v>
      </c>
      <c r="J50" s="11" t="s">
        <v>150</v>
      </c>
      <c r="K50" s="7"/>
    </row>
    <row r="51" spans="1:11" ht="14.25" customHeight="1" x14ac:dyDescent="0.25">
      <c r="A51" s="3" t="s">
        <v>158</v>
      </c>
      <c r="B51" s="8" t="s">
        <v>152</v>
      </c>
      <c r="C51" s="11" t="s">
        <v>150</v>
      </c>
      <c r="D51" s="11">
        <v>2</v>
      </c>
      <c r="E51" s="11" t="s">
        <v>188</v>
      </c>
      <c r="F51" s="11" t="s">
        <v>188</v>
      </c>
      <c r="G51" s="11">
        <v>38</v>
      </c>
      <c r="H51" s="11" t="s">
        <v>188</v>
      </c>
      <c r="I51" s="11">
        <v>17</v>
      </c>
      <c r="J51" s="11" t="s">
        <v>150</v>
      </c>
      <c r="K51" s="7"/>
    </row>
    <row r="52" spans="1:11" ht="14.25" customHeight="1" x14ac:dyDescent="0.25">
      <c r="A52" s="3" t="s">
        <v>158</v>
      </c>
      <c r="B52" s="8" t="s">
        <v>151</v>
      </c>
      <c r="C52" s="11" t="s">
        <v>150</v>
      </c>
      <c r="D52" s="11">
        <v>0</v>
      </c>
      <c r="E52" s="11" t="s">
        <v>188</v>
      </c>
      <c r="F52" s="11" t="s">
        <v>188</v>
      </c>
      <c r="G52" s="11">
        <v>32</v>
      </c>
      <c r="H52" s="11">
        <v>0</v>
      </c>
      <c r="I52" s="11">
        <v>99</v>
      </c>
      <c r="J52" s="11" t="s">
        <v>150</v>
      </c>
      <c r="K52" s="7"/>
    </row>
    <row r="53" spans="1:11" ht="14.25" customHeight="1" x14ac:dyDescent="0.25">
      <c r="A53" s="3" t="s">
        <v>158</v>
      </c>
      <c r="B53" s="3" t="s">
        <v>83</v>
      </c>
      <c r="C53" s="11" t="s">
        <v>150</v>
      </c>
      <c r="D53" s="11">
        <v>47</v>
      </c>
      <c r="E53" s="11" t="s">
        <v>188</v>
      </c>
      <c r="F53" s="11" t="s">
        <v>188</v>
      </c>
      <c r="G53" s="11">
        <v>47</v>
      </c>
      <c r="H53" s="11" t="s">
        <v>188</v>
      </c>
      <c r="I53" s="11">
        <v>9</v>
      </c>
      <c r="J53" s="11" t="s">
        <v>150</v>
      </c>
      <c r="K53" s="7"/>
    </row>
    <row r="54" spans="1:11" ht="14.25" customHeight="1" x14ac:dyDescent="0.25">
      <c r="A54" s="3" t="s">
        <v>158</v>
      </c>
      <c r="B54" s="8" t="s">
        <v>84</v>
      </c>
      <c r="C54" s="11" t="s">
        <v>150</v>
      </c>
      <c r="D54" s="11">
        <v>1</v>
      </c>
      <c r="E54" s="11" t="s">
        <v>188</v>
      </c>
      <c r="F54" s="11">
        <v>0</v>
      </c>
      <c r="G54" s="11">
        <v>44</v>
      </c>
      <c r="H54" s="11" t="s">
        <v>188</v>
      </c>
      <c r="I54" s="11">
        <v>8</v>
      </c>
      <c r="J54" s="11" t="s">
        <v>150</v>
      </c>
      <c r="K54" s="7"/>
    </row>
    <row r="55" spans="1:11" ht="14.25" customHeight="1" x14ac:dyDescent="0.25">
      <c r="A55" s="3" t="s">
        <v>158</v>
      </c>
      <c r="B55" s="8" t="s">
        <v>85</v>
      </c>
      <c r="C55" s="11" t="s">
        <v>150</v>
      </c>
      <c r="D55" s="11">
        <v>6</v>
      </c>
      <c r="E55" s="11">
        <v>0</v>
      </c>
      <c r="F55" s="11">
        <v>0</v>
      </c>
      <c r="G55" s="11" t="s">
        <v>188</v>
      </c>
      <c r="H55" s="11">
        <v>0</v>
      </c>
      <c r="I55" s="11">
        <v>0</v>
      </c>
      <c r="J55" s="11" t="s">
        <v>150</v>
      </c>
      <c r="K55" s="7"/>
    </row>
    <row r="56" spans="1:11" ht="14.25" customHeight="1" x14ac:dyDescent="0.25">
      <c r="A56" s="3" t="s">
        <v>158</v>
      </c>
      <c r="B56" s="8" t="s">
        <v>86</v>
      </c>
      <c r="C56" s="11" t="s">
        <v>150</v>
      </c>
      <c r="D56" s="11">
        <v>40</v>
      </c>
      <c r="E56" s="11" t="s">
        <v>188</v>
      </c>
      <c r="F56" s="11" t="s">
        <v>188</v>
      </c>
      <c r="G56" s="11">
        <v>1</v>
      </c>
      <c r="H56" s="11" t="s">
        <v>188</v>
      </c>
      <c r="I56" s="11" t="s">
        <v>188</v>
      </c>
      <c r="J56" s="11" t="s">
        <v>150</v>
      </c>
      <c r="K56" s="7"/>
    </row>
    <row r="57" spans="1:11" ht="14.25" customHeight="1" x14ac:dyDescent="0.25">
      <c r="A57" s="3" t="s">
        <v>158</v>
      </c>
      <c r="B57" s="8" t="s">
        <v>87</v>
      </c>
      <c r="C57" s="11" t="s">
        <v>150</v>
      </c>
      <c r="D57" s="11" t="s">
        <v>188</v>
      </c>
      <c r="E57" s="11" t="s">
        <v>150</v>
      </c>
      <c r="F57" s="11" t="s">
        <v>150</v>
      </c>
      <c r="G57" s="11" t="s">
        <v>150</v>
      </c>
      <c r="H57" s="11" t="s">
        <v>150</v>
      </c>
      <c r="I57" s="11" t="s">
        <v>150</v>
      </c>
      <c r="J57" s="11" t="s">
        <v>150</v>
      </c>
      <c r="K57" s="7"/>
    </row>
    <row r="58" spans="1:11" ht="14.25" customHeight="1" x14ac:dyDescent="0.25">
      <c r="A58" s="3" t="s">
        <v>158</v>
      </c>
      <c r="B58" s="8" t="s">
        <v>88</v>
      </c>
      <c r="C58" s="11" t="s">
        <v>150</v>
      </c>
      <c r="D58" s="11" t="s">
        <v>188</v>
      </c>
      <c r="E58" s="11">
        <v>0</v>
      </c>
      <c r="F58" s="11" t="s">
        <v>188</v>
      </c>
      <c r="G58" s="11">
        <v>1</v>
      </c>
      <c r="H58" s="11">
        <v>0</v>
      </c>
      <c r="I58" s="11">
        <v>1</v>
      </c>
      <c r="J58" s="11" t="s">
        <v>150</v>
      </c>
      <c r="K58" s="7"/>
    </row>
    <row r="59" spans="1:11" ht="14.25" customHeight="1" x14ac:dyDescent="0.25">
      <c r="A59" s="3" t="s">
        <v>158</v>
      </c>
      <c r="B59" s="3" t="s">
        <v>89</v>
      </c>
      <c r="C59" s="11" t="s">
        <v>150</v>
      </c>
      <c r="D59" s="11">
        <v>6</v>
      </c>
      <c r="E59" s="11" t="s">
        <v>188</v>
      </c>
      <c r="F59" s="11" t="s">
        <v>188</v>
      </c>
      <c r="G59" s="11">
        <v>3</v>
      </c>
      <c r="H59" s="11" t="s">
        <v>188</v>
      </c>
      <c r="I59" s="11">
        <v>1</v>
      </c>
      <c r="J59" s="11" t="s">
        <v>150</v>
      </c>
      <c r="K59" s="7"/>
    </row>
    <row r="60" spans="1:11" ht="14.25" customHeight="1" x14ac:dyDescent="0.25">
      <c r="A60" s="3" t="s">
        <v>158</v>
      </c>
      <c r="B60" s="8" t="s">
        <v>95</v>
      </c>
      <c r="C60" s="11" t="s">
        <v>150</v>
      </c>
      <c r="D60" s="11">
        <v>2</v>
      </c>
      <c r="E60" s="11" t="s">
        <v>188</v>
      </c>
      <c r="F60" s="11" t="s">
        <v>188</v>
      </c>
      <c r="G60" s="11">
        <v>3</v>
      </c>
      <c r="H60" s="11" t="s">
        <v>188</v>
      </c>
      <c r="I60" s="11" t="s">
        <v>188</v>
      </c>
      <c r="J60" s="11" t="s">
        <v>150</v>
      </c>
      <c r="K60" s="7"/>
    </row>
    <row r="61" spans="1:11" ht="14.25" customHeight="1" x14ac:dyDescent="0.25">
      <c r="A61" s="3" t="s">
        <v>158</v>
      </c>
      <c r="B61" s="8" t="s">
        <v>90</v>
      </c>
      <c r="C61" s="11" t="s">
        <v>150</v>
      </c>
      <c r="D61" s="11">
        <v>3</v>
      </c>
      <c r="E61" s="11" t="s">
        <v>150</v>
      </c>
      <c r="F61" s="11" t="s">
        <v>150</v>
      </c>
      <c r="G61" s="11" t="s">
        <v>150</v>
      </c>
      <c r="H61" s="11" t="s">
        <v>150</v>
      </c>
      <c r="I61" s="11" t="s">
        <v>150</v>
      </c>
      <c r="J61" s="11" t="s">
        <v>150</v>
      </c>
      <c r="K61" s="7"/>
    </row>
    <row r="62" spans="1:11" ht="14.25" customHeight="1" x14ac:dyDescent="0.25">
      <c r="A62" s="3" t="s">
        <v>158</v>
      </c>
      <c r="B62" s="8" t="s">
        <v>118</v>
      </c>
      <c r="C62" s="11" t="s">
        <v>150</v>
      </c>
      <c r="D62" s="11">
        <v>1</v>
      </c>
      <c r="E62" s="11">
        <v>0</v>
      </c>
      <c r="F62" s="11" t="s">
        <v>188</v>
      </c>
      <c r="G62" s="11">
        <v>1</v>
      </c>
      <c r="H62" s="11" t="s">
        <v>188</v>
      </c>
      <c r="I62" s="11" t="s">
        <v>188</v>
      </c>
      <c r="J62" s="11" t="s">
        <v>150</v>
      </c>
      <c r="K62" s="7"/>
    </row>
    <row r="63" spans="1:11" ht="14.25" customHeight="1" x14ac:dyDescent="0.25">
      <c r="A63" s="3" t="s">
        <v>158</v>
      </c>
      <c r="B63" s="8" t="s">
        <v>91</v>
      </c>
      <c r="C63" s="11" t="s">
        <v>150</v>
      </c>
      <c r="D63" s="11" t="s">
        <v>188</v>
      </c>
      <c r="E63" s="11" t="s">
        <v>150</v>
      </c>
      <c r="F63" s="11" t="s">
        <v>188</v>
      </c>
      <c r="G63" s="11">
        <v>0</v>
      </c>
      <c r="H63" s="11" t="s">
        <v>188</v>
      </c>
      <c r="I63" s="11" t="s">
        <v>150</v>
      </c>
      <c r="J63" s="11" t="s">
        <v>150</v>
      </c>
      <c r="K63" s="7"/>
    </row>
    <row r="64" spans="1:11" ht="14.25" customHeight="1" x14ac:dyDescent="0.25">
      <c r="A64" s="3" t="s">
        <v>158</v>
      </c>
      <c r="B64" s="8" t="s">
        <v>92</v>
      </c>
      <c r="C64" s="11" t="s">
        <v>150</v>
      </c>
      <c r="D64" s="11" t="s">
        <v>150</v>
      </c>
      <c r="E64" s="11">
        <v>0</v>
      </c>
      <c r="F64" s="11" t="s">
        <v>188</v>
      </c>
      <c r="G64" s="11" t="s">
        <v>188</v>
      </c>
      <c r="H64" s="11" t="s">
        <v>188</v>
      </c>
      <c r="I64" s="11">
        <v>1</v>
      </c>
      <c r="J64" s="11" t="s">
        <v>150</v>
      </c>
      <c r="K64" s="7"/>
    </row>
    <row r="65" spans="1:11" ht="14.25" customHeight="1" x14ac:dyDescent="0.25">
      <c r="A65" s="3" t="s">
        <v>158</v>
      </c>
      <c r="B65" s="8" t="s">
        <v>93</v>
      </c>
      <c r="C65" s="11" t="s">
        <v>150</v>
      </c>
      <c r="D65" s="11" t="s">
        <v>188</v>
      </c>
      <c r="E65" s="11">
        <v>0</v>
      </c>
      <c r="F65" s="11" t="s">
        <v>188</v>
      </c>
      <c r="G65" s="11" t="s">
        <v>188</v>
      </c>
      <c r="H65" s="11" t="s">
        <v>188</v>
      </c>
      <c r="I65" s="11">
        <v>0</v>
      </c>
      <c r="J65" s="11" t="s">
        <v>150</v>
      </c>
      <c r="K65" s="7"/>
    </row>
    <row r="66" spans="1:11" ht="14.25" customHeight="1" x14ac:dyDescent="0.25">
      <c r="A66" s="3" t="s">
        <v>158</v>
      </c>
      <c r="B66" s="3" t="s">
        <v>94</v>
      </c>
      <c r="C66" s="11">
        <v>48</v>
      </c>
      <c r="D66" s="11" t="s">
        <v>189</v>
      </c>
      <c r="E66" s="11">
        <v>0</v>
      </c>
      <c r="F66" s="11" t="s">
        <v>188</v>
      </c>
      <c r="G66" s="11">
        <v>1</v>
      </c>
      <c r="H66" s="11" t="s">
        <v>188</v>
      </c>
      <c r="I66" s="11">
        <v>1</v>
      </c>
      <c r="J66" s="11">
        <v>45</v>
      </c>
      <c r="K66" s="7"/>
    </row>
    <row r="67" spans="1:11" ht="14.25" customHeight="1" x14ac:dyDescent="0.25">
      <c r="A67" s="8"/>
      <c r="B67" s="8"/>
      <c r="C67" s="11"/>
      <c r="D67" s="11"/>
      <c r="E67" s="11"/>
      <c r="F67" s="11"/>
      <c r="G67" s="11"/>
      <c r="H67" s="11"/>
      <c r="I67" s="11"/>
      <c r="J67" s="11"/>
      <c r="K67" s="7"/>
    </row>
    <row r="68" spans="1:11" ht="14.25" customHeight="1" x14ac:dyDescent="0.25">
      <c r="A68" s="3" t="s">
        <v>47</v>
      </c>
      <c r="B68" s="3" t="s">
        <v>48</v>
      </c>
      <c r="C68" s="11"/>
      <c r="D68" s="11"/>
      <c r="E68" s="11"/>
      <c r="F68" s="11"/>
      <c r="G68" s="11"/>
      <c r="H68" s="11"/>
      <c r="I68" s="11"/>
      <c r="J68" s="11"/>
      <c r="K68" s="7"/>
    </row>
    <row r="69" spans="1:11" s="10" customFormat="1" ht="14.25" customHeight="1" x14ac:dyDescent="0.25">
      <c r="A69" s="3"/>
      <c r="B69" s="8"/>
      <c r="C69" s="11"/>
      <c r="D69" s="11"/>
      <c r="E69" s="11"/>
      <c r="F69" s="11"/>
      <c r="G69" s="11"/>
      <c r="H69" s="11"/>
      <c r="I69" s="11"/>
      <c r="J69" s="11"/>
    </row>
    <row r="70" spans="1:11" ht="14.25" customHeight="1" x14ac:dyDescent="0.25">
      <c r="A70" s="3"/>
      <c r="B70" s="8"/>
      <c r="C70" s="11"/>
      <c r="D70" s="11"/>
      <c r="E70" s="11"/>
      <c r="F70" s="11"/>
      <c r="G70" s="11"/>
      <c r="H70" s="11"/>
      <c r="I70" s="11"/>
      <c r="J70" s="11"/>
      <c r="K70" s="7"/>
    </row>
    <row r="71" spans="1:11" ht="14.25" customHeight="1" x14ac:dyDescent="0.25">
      <c r="A71" s="3" t="s">
        <v>47</v>
      </c>
      <c r="B71" s="3" t="s">
        <v>120</v>
      </c>
      <c r="C71" s="11">
        <v>214</v>
      </c>
      <c r="D71" s="11">
        <v>25</v>
      </c>
      <c r="E71" s="11" t="s">
        <v>188</v>
      </c>
      <c r="F71" s="11" t="s">
        <v>188</v>
      </c>
      <c r="G71" s="11">
        <v>53</v>
      </c>
      <c r="H71" s="11" t="s">
        <v>188</v>
      </c>
      <c r="I71" s="11">
        <v>110</v>
      </c>
      <c r="J71" s="11">
        <v>25</v>
      </c>
      <c r="K71" s="7"/>
    </row>
    <row r="72" spans="1:11" ht="14.25" customHeight="1" x14ac:dyDescent="0.25">
      <c r="A72" s="3" t="s">
        <v>47</v>
      </c>
      <c r="B72" s="3" t="s">
        <v>82</v>
      </c>
      <c r="C72" s="11" t="s">
        <v>150</v>
      </c>
      <c r="D72" s="11">
        <v>1</v>
      </c>
      <c r="E72" s="11">
        <v>0</v>
      </c>
      <c r="F72" s="11" t="s">
        <v>188</v>
      </c>
      <c r="G72" s="11">
        <v>23</v>
      </c>
      <c r="H72" s="11">
        <v>0</v>
      </c>
      <c r="I72" s="11">
        <v>102</v>
      </c>
      <c r="J72" s="11" t="s">
        <v>150</v>
      </c>
      <c r="K72" s="7"/>
    </row>
    <row r="73" spans="1:11" ht="14.25" customHeight="1" x14ac:dyDescent="0.25">
      <c r="A73" s="3" t="s">
        <v>47</v>
      </c>
      <c r="B73" s="8" t="s">
        <v>152</v>
      </c>
      <c r="C73" s="11" t="s">
        <v>150</v>
      </c>
      <c r="D73" s="11">
        <v>1</v>
      </c>
      <c r="E73" s="11">
        <v>0</v>
      </c>
      <c r="F73" s="11">
        <v>0</v>
      </c>
      <c r="G73" s="11">
        <v>15</v>
      </c>
      <c r="H73" s="11">
        <v>0</v>
      </c>
      <c r="I73" s="11">
        <v>13</v>
      </c>
      <c r="J73" s="11" t="s">
        <v>150</v>
      </c>
      <c r="K73" s="7"/>
    </row>
    <row r="74" spans="1:11" ht="14.25" customHeight="1" x14ac:dyDescent="0.25">
      <c r="A74" s="3" t="s">
        <v>47</v>
      </c>
      <c r="B74" s="8" t="s">
        <v>151</v>
      </c>
      <c r="C74" s="11" t="s">
        <v>150</v>
      </c>
      <c r="D74" s="11">
        <v>0</v>
      </c>
      <c r="E74" s="11">
        <v>0</v>
      </c>
      <c r="F74" s="11" t="s">
        <v>188</v>
      </c>
      <c r="G74" s="11">
        <v>8</v>
      </c>
      <c r="H74" s="11">
        <v>0</v>
      </c>
      <c r="I74" s="11">
        <v>90</v>
      </c>
      <c r="J74" s="11" t="s">
        <v>150</v>
      </c>
      <c r="K74" s="7"/>
    </row>
    <row r="75" spans="1:11" ht="14.25" customHeight="1" x14ac:dyDescent="0.25">
      <c r="A75" s="3" t="s">
        <v>47</v>
      </c>
      <c r="B75" s="3" t="s">
        <v>83</v>
      </c>
      <c r="C75" s="11" t="s">
        <v>150</v>
      </c>
      <c r="D75" s="11">
        <v>22</v>
      </c>
      <c r="E75" s="11" t="s">
        <v>188</v>
      </c>
      <c r="F75" s="11" t="s">
        <v>188</v>
      </c>
      <c r="G75" s="11">
        <v>29</v>
      </c>
      <c r="H75" s="11" t="s">
        <v>188</v>
      </c>
      <c r="I75" s="11">
        <v>8</v>
      </c>
      <c r="J75" s="11" t="s">
        <v>150</v>
      </c>
      <c r="K75" s="7"/>
    </row>
    <row r="76" spans="1:11" ht="14.25" customHeight="1" x14ac:dyDescent="0.25">
      <c r="A76" s="3" t="s">
        <v>47</v>
      </c>
      <c r="B76" s="8" t="s">
        <v>84</v>
      </c>
      <c r="C76" s="11" t="s">
        <v>150</v>
      </c>
      <c r="D76" s="11" t="s">
        <v>188</v>
      </c>
      <c r="E76" s="11" t="s">
        <v>188</v>
      </c>
      <c r="F76" s="11">
        <v>0</v>
      </c>
      <c r="G76" s="11">
        <v>29</v>
      </c>
      <c r="H76" s="11" t="s">
        <v>188</v>
      </c>
      <c r="I76" s="11">
        <v>8</v>
      </c>
      <c r="J76" s="11" t="s">
        <v>150</v>
      </c>
      <c r="K76" s="7"/>
    </row>
    <row r="77" spans="1:11" ht="14.25" customHeight="1" x14ac:dyDescent="0.25">
      <c r="A77" s="3" t="s">
        <v>47</v>
      </c>
      <c r="B77" s="8" t="s">
        <v>85</v>
      </c>
      <c r="C77" s="11" t="s">
        <v>150</v>
      </c>
      <c r="D77" s="11">
        <v>4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 t="s">
        <v>150</v>
      </c>
      <c r="K77" s="7"/>
    </row>
    <row r="78" spans="1:11" ht="14.25" customHeight="1" x14ac:dyDescent="0.25">
      <c r="A78" s="3" t="s">
        <v>47</v>
      </c>
      <c r="B78" s="8" t="s">
        <v>86</v>
      </c>
      <c r="C78" s="11" t="s">
        <v>150</v>
      </c>
      <c r="D78" s="11">
        <v>18</v>
      </c>
      <c r="E78" s="11" t="s">
        <v>188</v>
      </c>
      <c r="F78" s="11" t="s">
        <v>188</v>
      </c>
      <c r="G78" s="11" t="s">
        <v>188</v>
      </c>
      <c r="H78" s="11" t="s">
        <v>188</v>
      </c>
      <c r="I78" s="11">
        <v>0</v>
      </c>
      <c r="J78" s="11" t="s">
        <v>150</v>
      </c>
      <c r="K78" s="7"/>
    </row>
    <row r="79" spans="1:11" ht="14.25" customHeight="1" x14ac:dyDescent="0.25">
      <c r="A79" s="3" t="s">
        <v>47</v>
      </c>
      <c r="B79" s="8" t="s">
        <v>87</v>
      </c>
      <c r="C79" s="11" t="s">
        <v>150</v>
      </c>
      <c r="D79" s="11">
        <v>0</v>
      </c>
      <c r="E79" s="11" t="s">
        <v>150</v>
      </c>
      <c r="F79" s="11" t="s">
        <v>150</v>
      </c>
      <c r="G79" s="11" t="s">
        <v>150</v>
      </c>
      <c r="H79" s="11" t="s">
        <v>150</v>
      </c>
      <c r="I79" s="11" t="s">
        <v>150</v>
      </c>
      <c r="J79" s="11" t="s">
        <v>150</v>
      </c>
      <c r="K79" s="7"/>
    </row>
    <row r="80" spans="1:11" ht="14.25" customHeight="1" x14ac:dyDescent="0.25">
      <c r="A80" s="3" t="s">
        <v>47</v>
      </c>
      <c r="B80" s="8" t="s">
        <v>88</v>
      </c>
      <c r="C80" s="11" t="s">
        <v>150</v>
      </c>
      <c r="D80" s="11" t="s">
        <v>188</v>
      </c>
      <c r="E80" s="11">
        <v>0</v>
      </c>
      <c r="F80" s="11" t="s">
        <v>188</v>
      </c>
      <c r="G80" s="11">
        <v>0</v>
      </c>
      <c r="H80" s="11">
        <v>0</v>
      </c>
      <c r="I80" s="11">
        <v>0</v>
      </c>
      <c r="J80" s="11" t="s">
        <v>150</v>
      </c>
      <c r="K80" s="7"/>
    </row>
    <row r="81" spans="1:11" ht="14.25" customHeight="1" x14ac:dyDescent="0.25">
      <c r="A81" s="3" t="s">
        <v>47</v>
      </c>
      <c r="B81" s="3" t="s">
        <v>89</v>
      </c>
      <c r="C81" s="11" t="s">
        <v>150</v>
      </c>
      <c r="D81" s="11">
        <v>2</v>
      </c>
      <c r="E81" s="11" t="s">
        <v>188</v>
      </c>
      <c r="F81" s="11" t="s">
        <v>188</v>
      </c>
      <c r="G81" s="11">
        <v>1</v>
      </c>
      <c r="H81" s="11" t="s">
        <v>188</v>
      </c>
      <c r="I81" s="11">
        <v>0</v>
      </c>
      <c r="J81" s="11" t="s">
        <v>150</v>
      </c>
      <c r="K81" s="7"/>
    </row>
    <row r="82" spans="1:11" ht="14.25" customHeight="1" x14ac:dyDescent="0.25">
      <c r="A82" s="3" t="s">
        <v>47</v>
      </c>
      <c r="B82" s="8" t="s">
        <v>95</v>
      </c>
      <c r="C82" s="11" t="s">
        <v>150</v>
      </c>
      <c r="D82" s="11">
        <v>1</v>
      </c>
      <c r="E82" s="11" t="s">
        <v>188</v>
      </c>
      <c r="F82" s="11" t="s">
        <v>188</v>
      </c>
      <c r="G82" s="11" t="s">
        <v>188</v>
      </c>
      <c r="H82" s="11" t="s">
        <v>188</v>
      </c>
      <c r="I82" s="11">
        <v>0</v>
      </c>
      <c r="J82" s="11" t="s">
        <v>150</v>
      </c>
      <c r="K82" s="7"/>
    </row>
    <row r="83" spans="1:11" ht="14.25" customHeight="1" x14ac:dyDescent="0.25">
      <c r="A83" s="3" t="s">
        <v>47</v>
      </c>
      <c r="B83" s="8" t="s">
        <v>90</v>
      </c>
      <c r="C83" s="11" t="s">
        <v>150</v>
      </c>
      <c r="D83" s="11">
        <v>1</v>
      </c>
      <c r="E83" s="11" t="s">
        <v>150</v>
      </c>
      <c r="F83" s="11" t="s">
        <v>150</v>
      </c>
      <c r="G83" s="11" t="s">
        <v>150</v>
      </c>
      <c r="H83" s="11" t="s">
        <v>150</v>
      </c>
      <c r="I83" s="11" t="s">
        <v>150</v>
      </c>
      <c r="J83" s="11" t="s">
        <v>150</v>
      </c>
      <c r="K83" s="7"/>
    </row>
    <row r="84" spans="1:11" ht="14.25" customHeight="1" x14ac:dyDescent="0.25">
      <c r="A84" s="3" t="s">
        <v>47</v>
      </c>
      <c r="B84" s="8" t="s">
        <v>118</v>
      </c>
      <c r="C84" s="11" t="s">
        <v>150</v>
      </c>
      <c r="D84" s="11" t="s">
        <v>188</v>
      </c>
      <c r="E84" s="11">
        <v>0</v>
      </c>
      <c r="F84" s="11" t="s">
        <v>188</v>
      </c>
      <c r="G84" s="11" t="s">
        <v>188</v>
      </c>
      <c r="H84" s="11" t="s">
        <v>188</v>
      </c>
      <c r="I84" s="11">
        <v>0</v>
      </c>
      <c r="J84" s="11" t="s">
        <v>150</v>
      </c>
      <c r="K84" s="7"/>
    </row>
    <row r="85" spans="1:11" ht="14.25" customHeight="1" x14ac:dyDescent="0.25">
      <c r="A85" s="3" t="s">
        <v>47</v>
      </c>
      <c r="B85" s="8" t="s">
        <v>91</v>
      </c>
      <c r="C85" s="11" t="s">
        <v>150</v>
      </c>
      <c r="D85" s="11" t="s">
        <v>188</v>
      </c>
      <c r="E85" s="11" t="s">
        <v>150</v>
      </c>
      <c r="F85" s="11" t="s">
        <v>188</v>
      </c>
      <c r="G85" s="11">
        <v>0</v>
      </c>
      <c r="H85" s="11" t="s">
        <v>188</v>
      </c>
      <c r="I85" s="11" t="s">
        <v>150</v>
      </c>
      <c r="J85" s="11" t="s">
        <v>150</v>
      </c>
      <c r="K85" s="7"/>
    </row>
    <row r="86" spans="1:11" ht="14.25" customHeight="1" x14ac:dyDescent="0.25">
      <c r="A86" s="3" t="s">
        <v>47</v>
      </c>
      <c r="B86" s="8" t="s">
        <v>92</v>
      </c>
      <c r="C86" s="11" t="s">
        <v>150</v>
      </c>
      <c r="D86" s="11" t="s">
        <v>150</v>
      </c>
      <c r="E86" s="11">
        <v>0</v>
      </c>
      <c r="F86" s="11" t="s">
        <v>188</v>
      </c>
      <c r="G86" s="11" t="s">
        <v>188</v>
      </c>
      <c r="H86" s="11">
        <v>0</v>
      </c>
      <c r="I86" s="11">
        <v>0</v>
      </c>
      <c r="J86" s="11" t="s">
        <v>150</v>
      </c>
      <c r="K86" s="7"/>
    </row>
    <row r="87" spans="1:11" ht="14.25" customHeight="1" x14ac:dyDescent="0.25">
      <c r="A87" s="3" t="s">
        <v>47</v>
      </c>
      <c r="B87" s="8" t="s">
        <v>93</v>
      </c>
      <c r="C87" s="11" t="s">
        <v>150</v>
      </c>
      <c r="D87" s="11">
        <v>0</v>
      </c>
      <c r="E87" s="11">
        <v>0</v>
      </c>
      <c r="F87" s="11" t="s">
        <v>188</v>
      </c>
      <c r="G87" s="11">
        <v>0</v>
      </c>
      <c r="H87" s="11">
        <v>0</v>
      </c>
      <c r="I87" s="11">
        <v>0</v>
      </c>
      <c r="J87" s="11" t="s">
        <v>150</v>
      </c>
      <c r="K87" s="7"/>
    </row>
    <row r="88" spans="1:11" ht="14.25" customHeight="1" x14ac:dyDescent="0.25">
      <c r="A88" s="3" t="s">
        <v>47</v>
      </c>
      <c r="B88" s="3" t="s">
        <v>94</v>
      </c>
      <c r="C88" s="11">
        <v>25</v>
      </c>
      <c r="D88" s="11">
        <v>0</v>
      </c>
      <c r="E88" s="11">
        <v>0</v>
      </c>
      <c r="F88" s="11">
        <v>0</v>
      </c>
      <c r="G88" s="11">
        <v>0</v>
      </c>
      <c r="H88" s="11" t="s">
        <v>188</v>
      </c>
      <c r="I88" s="11">
        <v>0</v>
      </c>
      <c r="J88" s="11">
        <v>25</v>
      </c>
      <c r="K88" s="7"/>
    </row>
    <row r="89" spans="1:11" ht="14.25" customHeight="1" x14ac:dyDescent="0.25">
      <c r="A89" s="3"/>
      <c r="B89" s="8"/>
      <c r="C89" s="11"/>
      <c r="D89" s="11"/>
      <c r="E89" s="11"/>
      <c r="F89" s="11"/>
      <c r="G89" s="11"/>
      <c r="H89" s="11"/>
      <c r="I89" s="11"/>
      <c r="J89" s="11"/>
      <c r="K89" s="7"/>
    </row>
    <row r="90" spans="1:11" s="10" customFormat="1" ht="14.25" customHeight="1" x14ac:dyDescent="0.25">
      <c r="A90" s="3" t="s">
        <v>121</v>
      </c>
      <c r="B90" s="3" t="s">
        <v>122</v>
      </c>
      <c r="C90" s="11"/>
      <c r="D90" s="11"/>
      <c r="E90" s="11"/>
      <c r="F90" s="11"/>
      <c r="G90" s="11"/>
      <c r="H90" s="11"/>
      <c r="I90" s="11"/>
      <c r="J90" s="11"/>
    </row>
    <row r="91" spans="1:11" ht="14.25" customHeight="1" x14ac:dyDescent="0.25">
      <c r="A91" s="3"/>
      <c r="B91" s="8"/>
      <c r="C91" s="11"/>
      <c r="D91" s="11"/>
      <c r="E91" s="11"/>
      <c r="F91" s="11"/>
      <c r="G91" s="11"/>
      <c r="H91" s="11"/>
      <c r="I91" s="11"/>
      <c r="J91" s="11"/>
      <c r="K91" s="7"/>
    </row>
    <row r="92" spans="1:11" ht="14.25" customHeight="1" x14ac:dyDescent="0.25">
      <c r="A92" s="3"/>
      <c r="B92" s="8"/>
      <c r="C92" s="11"/>
      <c r="D92" s="11"/>
      <c r="E92" s="11"/>
      <c r="F92" s="11"/>
      <c r="G92" s="11"/>
      <c r="H92" s="11"/>
      <c r="I92" s="11"/>
      <c r="J92" s="11"/>
      <c r="K92" s="7"/>
    </row>
    <row r="93" spans="1:11" ht="14.25" customHeight="1" x14ac:dyDescent="0.25">
      <c r="A93" s="3" t="s">
        <v>121</v>
      </c>
      <c r="B93" s="3" t="s">
        <v>120</v>
      </c>
      <c r="C93" s="11">
        <v>107</v>
      </c>
      <c r="D93" s="11">
        <v>4</v>
      </c>
      <c r="E93" s="11">
        <v>1</v>
      </c>
      <c r="F93" s="11">
        <v>1</v>
      </c>
      <c r="G93" s="11">
        <v>15</v>
      </c>
      <c r="H93" s="11" t="s">
        <v>188</v>
      </c>
      <c r="I93" s="11">
        <v>49</v>
      </c>
      <c r="J93" s="11">
        <v>37</v>
      </c>
      <c r="K93" s="7"/>
    </row>
    <row r="94" spans="1:11" ht="14.25" customHeight="1" x14ac:dyDescent="0.25">
      <c r="A94" s="3" t="s">
        <v>121</v>
      </c>
      <c r="B94" s="3" t="s">
        <v>82</v>
      </c>
      <c r="C94" s="11" t="s">
        <v>150</v>
      </c>
      <c r="D94" s="11" t="s">
        <v>188</v>
      </c>
      <c r="E94" s="11">
        <v>1</v>
      </c>
      <c r="F94" s="11" t="s">
        <v>188</v>
      </c>
      <c r="G94" s="11">
        <v>12</v>
      </c>
      <c r="H94" s="11" t="s">
        <v>188</v>
      </c>
      <c r="I94" s="11">
        <v>40</v>
      </c>
      <c r="J94" s="11" t="s">
        <v>150</v>
      </c>
      <c r="K94" s="7"/>
    </row>
    <row r="95" spans="1:11" ht="14.25" customHeight="1" x14ac:dyDescent="0.25">
      <c r="A95" s="3" t="s">
        <v>121</v>
      </c>
      <c r="B95" s="8" t="s">
        <v>152</v>
      </c>
      <c r="C95" s="11" t="s">
        <v>150</v>
      </c>
      <c r="D95" s="11" t="s">
        <v>188</v>
      </c>
      <c r="E95" s="11" t="s">
        <v>188</v>
      </c>
      <c r="F95" s="11">
        <v>0</v>
      </c>
      <c r="G95" s="11">
        <v>3</v>
      </c>
      <c r="H95" s="11" t="s">
        <v>188</v>
      </c>
      <c r="I95" s="11">
        <v>3</v>
      </c>
      <c r="J95" s="11" t="s">
        <v>150</v>
      </c>
      <c r="K95" s="7"/>
    </row>
    <row r="96" spans="1:11" ht="14.25" customHeight="1" x14ac:dyDescent="0.25">
      <c r="A96" s="3" t="s">
        <v>121</v>
      </c>
      <c r="B96" s="8" t="s">
        <v>151</v>
      </c>
      <c r="C96" s="11" t="s">
        <v>150</v>
      </c>
      <c r="D96" s="11">
        <v>0</v>
      </c>
      <c r="E96" s="11">
        <v>1</v>
      </c>
      <c r="F96" s="11" t="s">
        <v>188</v>
      </c>
      <c r="G96" s="11">
        <v>9</v>
      </c>
      <c r="H96" s="11" t="s">
        <v>188</v>
      </c>
      <c r="I96" s="11">
        <v>37</v>
      </c>
      <c r="J96" s="11" t="s">
        <v>150</v>
      </c>
      <c r="K96" s="7"/>
    </row>
    <row r="97" spans="1:11" ht="14.25" customHeight="1" x14ac:dyDescent="0.25">
      <c r="A97" s="3" t="s">
        <v>121</v>
      </c>
      <c r="B97" s="3" t="s">
        <v>83</v>
      </c>
      <c r="C97" s="11" t="s">
        <v>150</v>
      </c>
      <c r="D97" s="11">
        <v>3</v>
      </c>
      <c r="E97" s="11">
        <v>0</v>
      </c>
      <c r="F97" s="11" t="s">
        <v>188</v>
      </c>
      <c r="G97" s="11">
        <v>3</v>
      </c>
      <c r="H97" s="11" t="s">
        <v>188</v>
      </c>
      <c r="I97" s="11">
        <v>8</v>
      </c>
      <c r="J97" s="11" t="s">
        <v>150</v>
      </c>
      <c r="K97" s="7"/>
    </row>
    <row r="98" spans="1:11" ht="14.25" customHeight="1" x14ac:dyDescent="0.25">
      <c r="A98" s="3" t="s">
        <v>121</v>
      </c>
      <c r="B98" s="8" t="s">
        <v>84</v>
      </c>
      <c r="C98" s="11" t="s">
        <v>150</v>
      </c>
      <c r="D98" s="11" t="s">
        <v>188</v>
      </c>
      <c r="E98" s="11">
        <v>0</v>
      </c>
      <c r="F98" s="11">
        <v>0</v>
      </c>
      <c r="G98" s="11">
        <v>3</v>
      </c>
      <c r="H98" s="11">
        <v>0</v>
      </c>
      <c r="I98" s="11">
        <v>8</v>
      </c>
      <c r="J98" s="11" t="s">
        <v>150</v>
      </c>
      <c r="K98" s="7"/>
    </row>
    <row r="99" spans="1:11" ht="14.25" customHeight="1" x14ac:dyDescent="0.25">
      <c r="A99" s="3" t="s">
        <v>121</v>
      </c>
      <c r="B99" s="8" t="s">
        <v>85</v>
      </c>
      <c r="C99" s="11" t="s">
        <v>150</v>
      </c>
      <c r="D99" s="11" t="s">
        <v>188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 t="s">
        <v>150</v>
      </c>
      <c r="K99" s="7"/>
    </row>
    <row r="100" spans="1:11" ht="14.25" customHeight="1" x14ac:dyDescent="0.25">
      <c r="A100" s="3" t="s">
        <v>121</v>
      </c>
      <c r="B100" s="8" t="s">
        <v>86</v>
      </c>
      <c r="C100" s="11" t="s">
        <v>150</v>
      </c>
      <c r="D100" s="11">
        <v>3</v>
      </c>
      <c r="E100" s="11">
        <v>0</v>
      </c>
      <c r="F100" s="11" t="s">
        <v>188</v>
      </c>
      <c r="G100" s="11" t="s">
        <v>188</v>
      </c>
      <c r="H100" s="11" t="s">
        <v>188</v>
      </c>
      <c r="I100" s="11">
        <v>0</v>
      </c>
      <c r="J100" s="11" t="s">
        <v>150</v>
      </c>
      <c r="K100" s="7"/>
    </row>
    <row r="101" spans="1:11" ht="14.25" customHeight="1" x14ac:dyDescent="0.25">
      <c r="A101" s="3" t="s">
        <v>121</v>
      </c>
      <c r="B101" s="8" t="s">
        <v>87</v>
      </c>
      <c r="C101" s="11" t="s">
        <v>150</v>
      </c>
      <c r="D101" s="11" t="s">
        <v>188</v>
      </c>
      <c r="E101" s="11" t="s">
        <v>150</v>
      </c>
      <c r="F101" s="11" t="s">
        <v>150</v>
      </c>
      <c r="G101" s="11" t="s">
        <v>150</v>
      </c>
      <c r="H101" s="11" t="s">
        <v>150</v>
      </c>
      <c r="I101" s="11" t="s">
        <v>150</v>
      </c>
      <c r="J101" s="11" t="s">
        <v>150</v>
      </c>
      <c r="K101" s="7"/>
    </row>
    <row r="102" spans="1:11" ht="14.25" customHeight="1" x14ac:dyDescent="0.25">
      <c r="A102" s="3" t="s">
        <v>121</v>
      </c>
      <c r="B102" s="8" t="s">
        <v>88</v>
      </c>
      <c r="C102" s="11" t="s">
        <v>150</v>
      </c>
      <c r="D102" s="11" t="s">
        <v>188</v>
      </c>
      <c r="E102" s="11">
        <v>0</v>
      </c>
      <c r="F102" s="11" t="s">
        <v>188</v>
      </c>
      <c r="G102" s="11">
        <v>0</v>
      </c>
      <c r="H102" s="11">
        <v>0</v>
      </c>
      <c r="I102" s="11">
        <v>0</v>
      </c>
      <c r="J102" s="11" t="s">
        <v>150</v>
      </c>
      <c r="K102" s="7"/>
    </row>
    <row r="103" spans="1:11" ht="14.25" customHeight="1" x14ac:dyDescent="0.25">
      <c r="A103" s="3" t="s">
        <v>121</v>
      </c>
      <c r="B103" s="3" t="s">
        <v>89</v>
      </c>
      <c r="C103" s="11" t="s">
        <v>150</v>
      </c>
      <c r="D103" s="11">
        <v>1</v>
      </c>
      <c r="E103" s="11" t="s">
        <v>188</v>
      </c>
      <c r="F103" s="11">
        <v>1</v>
      </c>
      <c r="G103" s="11" t="s">
        <v>188</v>
      </c>
      <c r="H103" s="11" t="s">
        <v>188</v>
      </c>
      <c r="I103" s="11" t="s">
        <v>188</v>
      </c>
      <c r="J103" s="11" t="s">
        <v>150</v>
      </c>
      <c r="K103" s="7"/>
    </row>
    <row r="104" spans="1:11" ht="14.25" customHeight="1" x14ac:dyDescent="0.25">
      <c r="A104" s="3" t="s">
        <v>121</v>
      </c>
      <c r="B104" s="8" t="s">
        <v>95</v>
      </c>
      <c r="C104" s="11" t="s">
        <v>150</v>
      </c>
      <c r="D104" s="11" t="s">
        <v>188</v>
      </c>
      <c r="E104" s="11">
        <v>0</v>
      </c>
      <c r="F104" s="11">
        <v>0</v>
      </c>
      <c r="G104" s="11" t="s">
        <v>188</v>
      </c>
      <c r="H104" s="11" t="s">
        <v>188</v>
      </c>
      <c r="I104" s="11" t="s">
        <v>188</v>
      </c>
      <c r="J104" s="11" t="s">
        <v>150</v>
      </c>
      <c r="K104" s="7"/>
    </row>
    <row r="105" spans="1:11" ht="14.25" customHeight="1" x14ac:dyDescent="0.25">
      <c r="A105" s="3" t="s">
        <v>121</v>
      </c>
      <c r="B105" s="8" t="s">
        <v>90</v>
      </c>
      <c r="C105" s="11" t="s">
        <v>150</v>
      </c>
      <c r="D105" s="11" t="s">
        <v>188</v>
      </c>
      <c r="E105" s="11" t="s">
        <v>150</v>
      </c>
      <c r="F105" s="11" t="s">
        <v>150</v>
      </c>
      <c r="G105" s="11" t="s">
        <v>150</v>
      </c>
      <c r="H105" s="11" t="s">
        <v>150</v>
      </c>
      <c r="I105" s="11" t="s">
        <v>150</v>
      </c>
      <c r="J105" s="11" t="s">
        <v>150</v>
      </c>
      <c r="K105" s="7"/>
    </row>
    <row r="106" spans="1:11" ht="14.25" customHeight="1" x14ac:dyDescent="0.25">
      <c r="A106" s="3" t="s">
        <v>121</v>
      </c>
      <c r="B106" s="8" t="s">
        <v>118</v>
      </c>
      <c r="C106" s="11" t="s">
        <v>150</v>
      </c>
      <c r="D106" s="11" t="s">
        <v>188</v>
      </c>
      <c r="E106" s="11" t="s">
        <v>188</v>
      </c>
      <c r="F106" s="11" t="s">
        <v>188</v>
      </c>
      <c r="G106" s="11" t="s">
        <v>188</v>
      </c>
      <c r="H106" s="11" t="s">
        <v>188</v>
      </c>
      <c r="I106" s="11" t="s">
        <v>188</v>
      </c>
      <c r="J106" s="11" t="s">
        <v>150</v>
      </c>
      <c r="K106" s="7"/>
    </row>
    <row r="107" spans="1:11" ht="14.25" customHeight="1" x14ac:dyDescent="0.25">
      <c r="A107" s="3" t="s">
        <v>121</v>
      </c>
      <c r="B107" s="8" t="s">
        <v>91</v>
      </c>
      <c r="C107" s="11" t="s">
        <v>150</v>
      </c>
      <c r="D107" s="11" t="s">
        <v>188</v>
      </c>
      <c r="E107" s="11" t="s">
        <v>150</v>
      </c>
      <c r="F107" s="11" t="s">
        <v>188</v>
      </c>
      <c r="G107" s="11">
        <v>0</v>
      </c>
      <c r="H107" s="11" t="s">
        <v>188</v>
      </c>
      <c r="I107" s="11" t="s">
        <v>150</v>
      </c>
      <c r="J107" s="11" t="s">
        <v>150</v>
      </c>
      <c r="K107" s="7"/>
    </row>
    <row r="108" spans="1:11" ht="14.25" customHeight="1" x14ac:dyDescent="0.25">
      <c r="A108" s="3" t="s">
        <v>121</v>
      </c>
      <c r="B108" s="8" t="s">
        <v>92</v>
      </c>
      <c r="C108" s="11" t="s">
        <v>150</v>
      </c>
      <c r="D108" s="11" t="s">
        <v>150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 t="s">
        <v>150</v>
      </c>
      <c r="K108" s="7"/>
    </row>
    <row r="109" spans="1:11" ht="14.25" customHeight="1" x14ac:dyDescent="0.25">
      <c r="A109" s="3" t="s">
        <v>121</v>
      </c>
      <c r="B109" s="8" t="s">
        <v>93</v>
      </c>
      <c r="C109" s="11" t="s">
        <v>150</v>
      </c>
      <c r="D109" s="11" t="s">
        <v>188</v>
      </c>
      <c r="E109" s="11">
        <v>0</v>
      </c>
      <c r="F109" s="11" t="s">
        <v>188</v>
      </c>
      <c r="G109" s="11">
        <v>0</v>
      </c>
      <c r="H109" s="11" t="s">
        <v>188</v>
      </c>
      <c r="I109" s="11">
        <v>0</v>
      </c>
      <c r="J109" s="11" t="s">
        <v>150</v>
      </c>
      <c r="K109" s="7"/>
    </row>
    <row r="110" spans="1:11" ht="14.25" customHeight="1" x14ac:dyDescent="0.25">
      <c r="A110" s="3" t="s">
        <v>121</v>
      </c>
      <c r="B110" s="3" t="s">
        <v>94</v>
      </c>
      <c r="C110" s="11">
        <v>37</v>
      </c>
      <c r="D110" s="11">
        <v>0</v>
      </c>
      <c r="E110" s="11">
        <v>0</v>
      </c>
      <c r="F110" s="11" t="s">
        <v>188</v>
      </c>
      <c r="G110" s="11">
        <v>0</v>
      </c>
      <c r="H110" s="11" t="s">
        <v>188</v>
      </c>
      <c r="I110" s="11">
        <v>0</v>
      </c>
      <c r="J110" s="11">
        <v>37</v>
      </c>
      <c r="K110" s="7"/>
    </row>
    <row r="111" spans="1:11" s="10" customFormat="1" ht="14.25" customHeight="1" x14ac:dyDescent="0.25">
      <c r="A111" s="3"/>
      <c r="B111" s="8"/>
      <c r="C111" s="11"/>
      <c r="D111" s="11"/>
      <c r="E111" s="11"/>
      <c r="F111" s="11"/>
      <c r="G111" s="11"/>
      <c r="H111" s="11"/>
      <c r="I111" s="11"/>
      <c r="J111" s="11"/>
    </row>
    <row r="112" spans="1:11" ht="14.25" customHeight="1" x14ac:dyDescent="0.25">
      <c r="A112" s="3" t="s">
        <v>160</v>
      </c>
      <c r="B112" s="3" t="s">
        <v>161</v>
      </c>
      <c r="C112" s="11"/>
      <c r="D112" s="11"/>
      <c r="E112" s="11"/>
      <c r="F112" s="11"/>
      <c r="G112" s="11"/>
      <c r="H112" s="11"/>
      <c r="I112" s="11"/>
      <c r="J112" s="11"/>
      <c r="K112" s="7"/>
    </row>
    <row r="113" spans="1:11" ht="14.25" customHeight="1" x14ac:dyDescent="0.25">
      <c r="A113" s="3"/>
      <c r="B113" s="8"/>
      <c r="C113" s="11"/>
      <c r="D113" s="11"/>
      <c r="E113" s="11"/>
      <c r="F113" s="11"/>
      <c r="G113" s="11"/>
      <c r="H113" s="11"/>
      <c r="I113" s="11"/>
      <c r="J113" s="11"/>
      <c r="K113" s="7"/>
    </row>
    <row r="114" spans="1:11" ht="14.25" customHeight="1" x14ac:dyDescent="0.25">
      <c r="A114" s="3"/>
      <c r="B114" s="8"/>
      <c r="C114" s="11"/>
      <c r="D114" s="11"/>
      <c r="E114" s="11"/>
      <c r="F114" s="11"/>
      <c r="G114" s="11"/>
      <c r="H114" s="11"/>
      <c r="I114" s="11"/>
      <c r="J114" s="11"/>
      <c r="K114" s="7"/>
    </row>
    <row r="115" spans="1:11" ht="14.25" customHeight="1" x14ac:dyDescent="0.25">
      <c r="A115" s="3" t="s">
        <v>160</v>
      </c>
      <c r="B115" s="3" t="s">
        <v>120</v>
      </c>
      <c r="C115" s="11">
        <v>143</v>
      </c>
      <c r="D115" s="11">
        <v>31</v>
      </c>
      <c r="E115" s="11">
        <v>1</v>
      </c>
      <c r="F115" s="11" t="s">
        <v>189</v>
      </c>
      <c r="G115" s="11">
        <v>100</v>
      </c>
      <c r="H115" s="11">
        <v>1</v>
      </c>
      <c r="I115" s="11">
        <v>2</v>
      </c>
      <c r="J115" s="11">
        <v>4</v>
      </c>
      <c r="K115" s="7"/>
    </row>
    <row r="116" spans="1:11" ht="14.25" customHeight="1" x14ac:dyDescent="0.25">
      <c r="A116" s="3" t="s">
        <v>160</v>
      </c>
      <c r="B116" s="3" t="s">
        <v>82</v>
      </c>
      <c r="C116" s="11" t="s">
        <v>150</v>
      </c>
      <c r="D116" s="11">
        <v>1</v>
      </c>
      <c r="E116" s="11">
        <v>1</v>
      </c>
      <c r="F116" s="11" t="s">
        <v>188</v>
      </c>
      <c r="G116" s="11">
        <v>66</v>
      </c>
      <c r="H116" s="11" t="s">
        <v>188</v>
      </c>
      <c r="I116" s="11">
        <v>2</v>
      </c>
      <c r="J116" s="11" t="s">
        <v>150</v>
      </c>
      <c r="K116" s="7"/>
    </row>
    <row r="117" spans="1:11" ht="14.25" customHeight="1" x14ac:dyDescent="0.25">
      <c r="A117" s="3" t="s">
        <v>160</v>
      </c>
      <c r="B117" s="8" t="s">
        <v>152</v>
      </c>
      <c r="C117" s="11" t="s">
        <v>150</v>
      </c>
      <c r="D117" s="11">
        <v>1</v>
      </c>
      <c r="E117" s="11">
        <v>1</v>
      </c>
      <c r="F117" s="11" t="s">
        <v>188</v>
      </c>
      <c r="G117" s="11">
        <v>34</v>
      </c>
      <c r="H117" s="11" t="s">
        <v>188</v>
      </c>
      <c r="I117" s="11">
        <v>1</v>
      </c>
      <c r="J117" s="11" t="s">
        <v>150</v>
      </c>
      <c r="K117" s="7"/>
    </row>
    <row r="118" spans="1:11" ht="14.25" customHeight="1" x14ac:dyDescent="0.25">
      <c r="A118" s="3" t="s">
        <v>160</v>
      </c>
      <c r="B118" s="8" t="s">
        <v>151</v>
      </c>
      <c r="C118" s="11" t="s">
        <v>150</v>
      </c>
      <c r="D118" s="11">
        <v>0</v>
      </c>
      <c r="E118" s="11" t="s">
        <v>188</v>
      </c>
      <c r="F118" s="11" t="s">
        <v>188</v>
      </c>
      <c r="G118" s="11">
        <v>32</v>
      </c>
      <c r="H118" s="11" t="s">
        <v>188</v>
      </c>
      <c r="I118" s="11">
        <v>1</v>
      </c>
      <c r="J118" s="11" t="s">
        <v>150</v>
      </c>
      <c r="K118" s="7"/>
    </row>
    <row r="119" spans="1:11" ht="14.25" customHeight="1" x14ac:dyDescent="0.25">
      <c r="A119" s="3" t="s">
        <v>160</v>
      </c>
      <c r="B119" s="3" t="s">
        <v>83</v>
      </c>
      <c r="C119" s="11" t="s">
        <v>150</v>
      </c>
      <c r="D119" s="11">
        <v>24</v>
      </c>
      <c r="E119" s="11" t="s">
        <v>188</v>
      </c>
      <c r="F119" s="11" t="s">
        <v>189</v>
      </c>
      <c r="G119" s="11">
        <v>23</v>
      </c>
      <c r="H119" s="11" t="s">
        <v>188</v>
      </c>
      <c r="I119" s="11">
        <v>0</v>
      </c>
      <c r="J119" s="11" t="s">
        <v>150</v>
      </c>
      <c r="K119" s="7"/>
    </row>
    <row r="120" spans="1:11" ht="14.25" customHeight="1" x14ac:dyDescent="0.25">
      <c r="A120" s="3" t="s">
        <v>160</v>
      </c>
      <c r="B120" s="8" t="s">
        <v>84</v>
      </c>
      <c r="C120" s="11" t="s">
        <v>150</v>
      </c>
      <c r="D120" s="11">
        <v>1</v>
      </c>
      <c r="E120" s="11" t="s">
        <v>188</v>
      </c>
      <c r="F120" s="11" t="s">
        <v>189</v>
      </c>
      <c r="G120" s="11">
        <v>22</v>
      </c>
      <c r="H120" s="11" t="s">
        <v>188</v>
      </c>
      <c r="I120" s="11">
        <v>0</v>
      </c>
      <c r="J120" s="11" t="s">
        <v>150</v>
      </c>
      <c r="K120" s="7"/>
    </row>
    <row r="121" spans="1:11" ht="14.25" customHeight="1" x14ac:dyDescent="0.25">
      <c r="A121" s="3" t="s">
        <v>160</v>
      </c>
      <c r="B121" s="8" t="s">
        <v>85</v>
      </c>
      <c r="C121" s="11" t="s">
        <v>150</v>
      </c>
      <c r="D121" s="11">
        <v>12</v>
      </c>
      <c r="E121" s="11">
        <v>0</v>
      </c>
      <c r="F121" s="11" t="s">
        <v>188</v>
      </c>
      <c r="G121" s="11" t="s">
        <v>188</v>
      </c>
      <c r="H121" s="11" t="s">
        <v>188</v>
      </c>
      <c r="I121" s="11">
        <v>0</v>
      </c>
      <c r="J121" s="11" t="s">
        <v>150</v>
      </c>
      <c r="K121" s="7"/>
    </row>
    <row r="122" spans="1:11" ht="14.25" customHeight="1" x14ac:dyDescent="0.25">
      <c r="A122" s="3" t="s">
        <v>160</v>
      </c>
      <c r="B122" s="8" t="s">
        <v>86</v>
      </c>
      <c r="C122" s="11" t="s">
        <v>150</v>
      </c>
      <c r="D122" s="11">
        <v>11</v>
      </c>
      <c r="E122" s="11">
        <v>0</v>
      </c>
      <c r="F122" s="11" t="s">
        <v>188</v>
      </c>
      <c r="G122" s="11" t="s">
        <v>188</v>
      </c>
      <c r="H122" s="11" t="s">
        <v>188</v>
      </c>
      <c r="I122" s="11">
        <v>0</v>
      </c>
      <c r="J122" s="11" t="s">
        <v>150</v>
      </c>
      <c r="K122" s="7"/>
    </row>
    <row r="123" spans="1:11" ht="14.25" customHeight="1" x14ac:dyDescent="0.25">
      <c r="A123" s="3" t="s">
        <v>160</v>
      </c>
      <c r="B123" s="8" t="s">
        <v>87</v>
      </c>
      <c r="C123" s="11" t="s">
        <v>150</v>
      </c>
      <c r="D123" s="11" t="s">
        <v>188</v>
      </c>
      <c r="E123" s="11" t="s">
        <v>150</v>
      </c>
      <c r="F123" s="11" t="s">
        <v>150</v>
      </c>
      <c r="G123" s="11" t="s">
        <v>150</v>
      </c>
      <c r="H123" s="11" t="s">
        <v>150</v>
      </c>
      <c r="I123" s="11" t="s">
        <v>150</v>
      </c>
      <c r="J123" s="11" t="s">
        <v>150</v>
      </c>
      <c r="K123" s="7"/>
    </row>
    <row r="124" spans="1:11" ht="14.25" customHeight="1" x14ac:dyDescent="0.25">
      <c r="A124" s="3" t="s">
        <v>160</v>
      </c>
      <c r="B124" s="8" t="s">
        <v>88</v>
      </c>
      <c r="C124" s="11" t="s">
        <v>150</v>
      </c>
      <c r="D124" s="11" t="s">
        <v>188</v>
      </c>
      <c r="E124" s="11">
        <v>0</v>
      </c>
      <c r="F124" s="11" t="s">
        <v>188</v>
      </c>
      <c r="G124" s="11">
        <v>1</v>
      </c>
      <c r="H124" s="11" t="s">
        <v>188</v>
      </c>
      <c r="I124" s="11">
        <v>0</v>
      </c>
      <c r="J124" s="11" t="s">
        <v>150</v>
      </c>
      <c r="K124" s="7"/>
    </row>
    <row r="125" spans="1:11" ht="14.25" customHeight="1" x14ac:dyDescent="0.25">
      <c r="A125" s="3" t="s">
        <v>160</v>
      </c>
      <c r="B125" s="3" t="s">
        <v>89</v>
      </c>
      <c r="C125" s="11" t="s">
        <v>150</v>
      </c>
      <c r="D125" s="11">
        <v>6</v>
      </c>
      <c r="E125" s="11" t="s">
        <v>188</v>
      </c>
      <c r="F125" s="11">
        <v>1</v>
      </c>
      <c r="G125" s="11">
        <v>9</v>
      </c>
      <c r="H125" s="11">
        <v>1</v>
      </c>
      <c r="I125" s="11">
        <v>0</v>
      </c>
      <c r="J125" s="11" t="s">
        <v>150</v>
      </c>
      <c r="K125" s="7"/>
    </row>
    <row r="126" spans="1:11" ht="14.25" customHeight="1" x14ac:dyDescent="0.25">
      <c r="A126" s="3" t="s">
        <v>160</v>
      </c>
      <c r="B126" s="8" t="s">
        <v>95</v>
      </c>
      <c r="C126" s="11" t="s">
        <v>150</v>
      </c>
      <c r="D126" s="11">
        <v>2</v>
      </c>
      <c r="E126" s="11" t="s">
        <v>188</v>
      </c>
      <c r="F126" s="11" t="s">
        <v>188</v>
      </c>
      <c r="G126" s="11">
        <v>8</v>
      </c>
      <c r="H126" s="11" t="s">
        <v>188</v>
      </c>
      <c r="I126" s="11">
        <v>0</v>
      </c>
      <c r="J126" s="11" t="s">
        <v>150</v>
      </c>
      <c r="K126" s="7"/>
    </row>
    <row r="127" spans="1:11" ht="14.25" customHeight="1" x14ac:dyDescent="0.25">
      <c r="A127" s="3" t="s">
        <v>160</v>
      </c>
      <c r="B127" s="8" t="s">
        <v>90</v>
      </c>
      <c r="C127" s="11" t="s">
        <v>150</v>
      </c>
      <c r="D127" s="11">
        <v>3</v>
      </c>
      <c r="E127" s="11" t="s">
        <v>150</v>
      </c>
      <c r="F127" s="11" t="s">
        <v>150</v>
      </c>
      <c r="G127" s="11" t="s">
        <v>150</v>
      </c>
      <c r="H127" s="11" t="s">
        <v>150</v>
      </c>
      <c r="I127" s="11" t="s">
        <v>150</v>
      </c>
      <c r="J127" s="11" t="s">
        <v>150</v>
      </c>
      <c r="K127" s="7"/>
    </row>
    <row r="128" spans="1:11" ht="14.25" customHeight="1" x14ac:dyDescent="0.25">
      <c r="A128" s="3" t="s">
        <v>160</v>
      </c>
      <c r="B128" s="8" t="s">
        <v>118</v>
      </c>
      <c r="C128" s="11" t="s">
        <v>150</v>
      </c>
      <c r="D128" s="11">
        <v>1</v>
      </c>
      <c r="E128" s="11">
        <v>0</v>
      </c>
      <c r="F128" s="11" t="s">
        <v>188</v>
      </c>
      <c r="G128" s="11">
        <v>1</v>
      </c>
      <c r="H128" s="11" t="s">
        <v>188</v>
      </c>
      <c r="I128" s="11">
        <v>0</v>
      </c>
      <c r="J128" s="11" t="s">
        <v>150</v>
      </c>
      <c r="K128" s="7"/>
    </row>
    <row r="129" spans="1:11" ht="14.25" customHeight="1" x14ac:dyDescent="0.25">
      <c r="A129" s="3" t="s">
        <v>160</v>
      </c>
      <c r="B129" s="8" t="s">
        <v>91</v>
      </c>
      <c r="C129" s="11" t="s">
        <v>150</v>
      </c>
      <c r="D129" s="11" t="s">
        <v>188</v>
      </c>
      <c r="E129" s="11" t="s">
        <v>150</v>
      </c>
      <c r="F129" s="11">
        <v>1</v>
      </c>
      <c r="G129" s="11" t="s">
        <v>188</v>
      </c>
      <c r="H129" s="11">
        <v>1</v>
      </c>
      <c r="I129" s="11" t="s">
        <v>150</v>
      </c>
      <c r="J129" s="11" t="s">
        <v>150</v>
      </c>
      <c r="K129" s="7"/>
    </row>
    <row r="130" spans="1:11" ht="14.25" customHeight="1" x14ac:dyDescent="0.25">
      <c r="A130" s="3" t="s">
        <v>160</v>
      </c>
      <c r="B130" s="8" t="s">
        <v>92</v>
      </c>
      <c r="C130" s="11" t="s">
        <v>150</v>
      </c>
      <c r="D130" s="11" t="s">
        <v>150</v>
      </c>
      <c r="E130" s="11">
        <v>0</v>
      </c>
      <c r="F130" s="11" t="s">
        <v>188</v>
      </c>
      <c r="G130" s="11">
        <v>0</v>
      </c>
      <c r="H130" s="11">
        <v>0</v>
      </c>
      <c r="I130" s="11">
        <v>0</v>
      </c>
      <c r="J130" s="11" t="s">
        <v>150</v>
      </c>
      <c r="K130" s="7"/>
    </row>
    <row r="131" spans="1:11" ht="14.25" customHeight="1" x14ac:dyDescent="0.25">
      <c r="A131" s="3" t="s">
        <v>160</v>
      </c>
      <c r="B131" s="8" t="s">
        <v>93</v>
      </c>
      <c r="C131" s="11" t="s">
        <v>150</v>
      </c>
      <c r="D131" s="11" t="s">
        <v>188</v>
      </c>
      <c r="E131" s="11">
        <v>0</v>
      </c>
      <c r="F131" s="11" t="s">
        <v>188</v>
      </c>
      <c r="G131" s="11" t="s">
        <v>188</v>
      </c>
      <c r="H131" s="11" t="s">
        <v>188</v>
      </c>
      <c r="I131" s="11">
        <v>0</v>
      </c>
      <c r="J131" s="11" t="s">
        <v>150</v>
      </c>
      <c r="K131" s="7"/>
    </row>
    <row r="132" spans="1:11" s="10" customFormat="1" ht="14.25" customHeight="1" x14ac:dyDescent="0.25">
      <c r="A132" s="3" t="s">
        <v>160</v>
      </c>
      <c r="B132" s="3" t="s">
        <v>94</v>
      </c>
      <c r="C132" s="11">
        <v>6</v>
      </c>
      <c r="D132" s="11" t="s">
        <v>188</v>
      </c>
      <c r="E132" s="11">
        <v>0</v>
      </c>
      <c r="F132" s="11" t="s">
        <v>188</v>
      </c>
      <c r="G132" s="11">
        <v>1</v>
      </c>
      <c r="H132" s="11" t="s">
        <v>188</v>
      </c>
      <c r="I132" s="11">
        <v>0</v>
      </c>
      <c r="J132" s="11">
        <v>4</v>
      </c>
    </row>
    <row r="133" spans="1:11" ht="14.25" customHeight="1" x14ac:dyDescent="0.25">
      <c r="A133" s="3"/>
      <c r="B133" s="8"/>
      <c r="C133" s="11"/>
      <c r="D133" s="11"/>
      <c r="E133" s="11"/>
      <c r="F133" s="11"/>
      <c r="G133" s="11"/>
      <c r="H133" s="11"/>
      <c r="I133" s="11"/>
      <c r="J133" s="11"/>
      <c r="K133" s="7"/>
    </row>
    <row r="134" spans="1:11" ht="14.25" customHeight="1" x14ac:dyDescent="0.25">
      <c r="A134" s="3" t="s">
        <v>162</v>
      </c>
      <c r="B134" s="3" t="s">
        <v>163</v>
      </c>
      <c r="C134" s="11"/>
      <c r="D134" s="11"/>
      <c r="E134" s="11"/>
      <c r="F134" s="11"/>
      <c r="G134" s="11"/>
      <c r="H134" s="11"/>
      <c r="I134" s="11"/>
      <c r="J134" s="11"/>
      <c r="K134" s="7"/>
    </row>
    <row r="135" spans="1:11" ht="14.25" customHeight="1" x14ac:dyDescent="0.25">
      <c r="A135" s="3"/>
      <c r="B135" s="8"/>
      <c r="C135" s="11"/>
      <c r="D135" s="11"/>
      <c r="E135" s="11"/>
      <c r="F135" s="11"/>
      <c r="G135" s="11"/>
      <c r="H135" s="11"/>
      <c r="I135" s="11"/>
      <c r="J135" s="11"/>
      <c r="K135" s="7"/>
    </row>
    <row r="136" spans="1:11" ht="14.25" customHeight="1" x14ac:dyDescent="0.25">
      <c r="A136" s="3"/>
      <c r="B136" s="8"/>
      <c r="C136" s="11"/>
      <c r="D136" s="11"/>
      <c r="E136" s="11"/>
      <c r="F136" s="11"/>
      <c r="G136" s="11"/>
      <c r="H136" s="11"/>
      <c r="I136" s="11"/>
      <c r="J136" s="11"/>
      <c r="K136" s="7"/>
    </row>
    <row r="137" spans="1:11" ht="14.25" customHeight="1" x14ac:dyDescent="0.25">
      <c r="A137" s="3" t="s">
        <v>162</v>
      </c>
      <c r="B137" s="3" t="s">
        <v>120</v>
      </c>
      <c r="C137" s="11">
        <v>105</v>
      </c>
      <c r="D137" s="11">
        <v>33</v>
      </c>
      <c r="E137" s="11">
        <v>2</v>
      </c>
      <c r="F137" s="11">
        <v>2</v>
      </c>
      <c r="G137" s="11">
        <v>66</v>
      </c>
      <c r="H137" s="11">
        <v>1</v>
      </c>
      <c r="I137" s="11" t="s">
        <v>188</v>
      </c>
      <c r="J137" s="11">
        <v>2</v>
      </c>
      <c r="K137" s="7"/>
    </row>
    <row r="138" spans="1:11" ht="14.25" customHeight="1" x14ac:dyDescent="0.25">
      <c r="A138" s="3" t="s">
        <v>162</v>
      </c>
      <c r="B138" s="3" t="s">
        <v>82</v>
      </c>
      <c r="C138" s="11" t="s">
        <v>150</v>
      </c>
      <c r="D138" s="11">
        <v>1</v>
      </c>
      <c r="E138" s="11">
        <v>1</v>
      </c>
      <c r="F138" s="11">
        <v>1</v>
      </c>
      <c r="G138" s="11">
        <v>41</v>
      </c>
      <c r="H138" s="11" t="s">
        <v>188</v>
      </c>
      <c r="I138" s="11" t="s">
        <v>188</v>
      </c>
      <c r="J138" s="11" t="s">
        <v>150</v>
      </c>
      <c r="K138" s="7"/>
    </row>
    <row r="139" spans="1:11" ht="14.25" customHeight="1" x14ac:dyDescent="0.25">
      <c r="A139" s="3" t="s">
        <v>162</v>
      </c>
      <c r="B139" s="8" t="s">
        <v>152</v>
      </c>
      <c r="C139" s="11" t="s">
        <v>150</v>
      </c>
      <c r="D139" s="11">
        <v>1</v>
      </c>
      <c r="E139" s="11">
        <v>1</v>
      </c>
      <c r="F139" s="11" t="s">
        <v>188</v>
      </c>
      <c r="G139" s="11">
        <v>17</v>
      </c>
      <c r="H139" s="11" t="s">
        <v>188</v>
      </c>
      <c r="I139" s="11" t="s">
        <v>188</v>
      </c>
      <c r="J139" s="11" t="s">
        <v>150</v>
      </c>
      <c r="K139" s="7"/>
    </row>
    <row r="140" spans="1:11" ht="14.25" customHeight="1" x14ac:dyDescent="0.25">
      <c r="A140" s="3" t="s">
        <v>162</v>
      </c>
      <c r="B140" s="8" t="s">
        <v>151</v>
      </c>
      <c r="C140" s="11" t="s">
        <v>150</v>
      </c>
      <c r="D140" s="11">
        <v>0</v>
      </c>
      <c r="E140" s="11" t="s">
        <v>188</v>
      </c>
      <c r="F140" s="11">
        <v>1</v>
      </c>
      <c r="G140" s="11">
        <v>24</v>
      </c>
      <c r="H140" s="11" t="s">
        <v>188</v>
      </c>
      <c r="I140" s="11">
        <v>0</v>
      </c>
      <c r="J140" s="11" t="s">
        <v>150</v>
      </c>
      <c r="K140" s="7"/>
    </row>
    <row r="141" spans="1:11" ht="14.25" customHeight="1" x14ac:dyDescent="0.25">
      <c r="A141" s="3" t="s">
        <v>162</v>
      </c>
      <c r="B141" s="3" t="s">
        <v>83</v>
      </c>
      <c r="C141" s="11" t="s">
        <v>150</v>
      </c>
      <c r="D141" s="11">
        <v>25</v>
      </c>
      <c r="E141" s="11" t="s">
        <v>188</v>
      </c>
      <c r="F141" s="11" t="s">
        <v>188</v>
      </c>
      <c r="G141" s="11">
        <v>19</v>
      </c>
      <c r="H141" s="11" t="s">
        <v>188</v>
      </c>
      <c r="I141" s="11">
        <v>0</v>
      </c>
      <c r="J141" s="11" t="s">
        <v>150</v>
      </c>
      <c r="K141" s="7"/>
    </row>
    <row r="142" spans="1:11" ht="14.25" customHeight="1" x14ac:dyDescent="0.25">
      <c r="A142" s="3" t="s">
        <v>162</v>
      </c>
      <c r="B142" s="8" t="s">
        <v>84</v>
      </c>
      <c r="C142" s="11" t="s">
        <v>150</v>
      </c>
      <c r="D142" s="11">
        <v>1</v>
      </c>
      <c r="E142" s="11" t="s">
        <v>188</v>
      </c>
      <c r="F142" s="11" t="s">
        <v>188</v>
      </c>
      <c r="G142" s="11">
        <v>16</v>
      </c>
      <c r="H142" s="11" t="s">
        <v>188</v>
      </c>
      <c r="I142" s="11">
        <v>0</v>
      </c>
      <c r="J142" s="11" t="s">
        <v>150</v>
      </c>
      <c r="K142" s="7"/>
    </row>
    <row r="143" spans="1:11" ht="14.25" customHeight="1" x14ac:dyDescent="0.25">
      <c r="A143" s="3" t="s">
        <v>162</v>
      </c>
      <c r="B143" s="8" t="s">
        <v>85</v>
      </c>
      <c r="C143" s="11" t="s">
        <v>150</v>
      </c>
      <c r="D143" s="11">
        <v>12</v>
      </c>
      <c r="E143" s="11">
        <v>0</v>
      </c>
      <c r="F143" s="11" t="s">
        <v>188</v>
      </c>
      <c r="G143" s="11" t="s">
        <v>188</v>
      </c>
      <c r="H143" s="11">
        <v>0</v>
      </c>
      <c r="I143" s="11">
        <v>0</v>
      </c>
      <c r="J143" s="11" t="s">
        <v>150</v>
      </c>
      <c r="K143" s="7"/>
    </row>
    <row r="144" spans="1:11" ht="14.25" customHeight="1" x14ac:dyDescent="0.25">
      <c r="A144" s="3" t="s">
        <v>162</v>
      </c>
      <c r="B144" s="8" t="s">
        <v>86</v>
      </c>
      <c r="C144" s="11" t="s">
        <v>150</v>
      </c>
      <c r="D144" s="11">
        <v>12</v>
      </c>
      <c r="E144" s="11">
        <v>0</v>
      </c>
      <c r="F144" s="11" t="s">
        <v>188</v>
      </c>
      <c r="G144" s="11">
        <v>1</v>
      </c>
      <c r="H144" s="11" t="s">
        <v>188</v>
      </c>
      <c r="I144" s="11">
        <v>0</v>
      </c>
      <c r="J144" s="11" t="s">
        <v>150</v>
      </c>
      <c r="K144" s="7"/>
    </row>
    <row r="145" spans="1:11" ht="14.25" customHeight="1" x14ac:dyDescent="0.25">
      <c r="A145" s="3" t="s">
        <v>162</v>
      </c>
      <c r="B145" s="8" t="s">
        <v>87</v>
      </c>
      <c r="C145" s="11" t="s">
        <v>150</v>
      </c>
      <c r="D145" s="11" t="s">
        <v>188</v>
      </c>
      <c r="E145" s="11" t="s">
        <v>150</v>
      </c>
      <c r="F145" s="11" t="s">
        <v>150</v>
      </c>
      <c r="G145" s="11" t="s">
        <v>150</v>
      </c>
      <c r="H145" s="11" t="s">
        <v>150</v>
      </c>
      <c r="I145" s="11" t="s">
        <v>150</v>
      </c>
      <c r="J145" s="11" t="s">
        <v>150</v>
      </c>
      <c r="K145" s="7"/>
    </row>
    <row r="146" spans="1:11" ht="14.25" customHeight="1" x14ac:dyDescent="0.25">
      <c r="A146" s="3" t="s">
        <v>162</v>
      </c>
      <c r="B146" s="8" t="s">
        <v>88</v>
      </c>
      <c r="C146" s="11" t="s">
        <v>150</v>
      </c>
      <c r="D146" s="11" t="s">
        <v>188</v>
      </c>
      <c r="E146" s="11" t="s">
        <v>188</v>
      </c>
      <c r="F146" s="11" t="s">
        <v>188</v>
      </c>
      <c r="G146" s="11">
        <v>1</v>
      </c>
      <c r="H146" s="11" t="s">
        <v>188</v>
      </c>
      <c r="I146" s="11">
        <v>0</v>
      </c>
      <c r="J146" s="11" t="s">
        <v>150</v>
      </c>
      <c r="K146" s="7"/>
    </row>
    <row r="147" spans="1:11" ht="14.25" customHeight="1" x14ac:dyDescent="0.25">
      <c r="A147" s="3" t="s">
        <v>162</v>
      </c>
      <c r="B147" s="3" t="s">
        <v>89</v>
      </c>
      <c r="C147" s="11" t="s">
        <v>150</v>
      </c>
      <c r="D147" s="11">
        <v>6</v>
      </c>
      <c r="E147" s="11" t="s">
        <v>188</v>
      </c>
      <c r="F147" s="11">
        <v>1</v>
      </c>
      <c r="G147" s="11">
        <v>5</v>
      </c>
      <c r="H147" s="11" t="s">
        <v>188</v>
      </c>
      <c r="I147" s="11">
        <v>0</v>
      </c>
      <c r="J147" s="11" t="s">
        <v>150</v>
      </c>
      <c r="K147" s="7"/>
    </row>
    <row r="148" spans="1:11" ht="14.25" customHeight="1" x14ac:dyDescent="0.25">
      <c r="A148" s="3" t="s">
        <v>162</v>
      </c>
      <c r="B148" s="8" t="s">
        <v>95</v>
      </c>
      <c r="C148" s="11" t="s">
        <v>150</v>
      </c>
      <c r="D148" s="11">
        <v>2</v>
      </c>
      <c r="E148" s="11" t="s">
        <v>188</v>
      </c>
      <c r="F148" s="11" t="s">
        <v>188</v>
      </c>
      <c r="G148" s="11">
        <v>3</v>
      </c>
      <c r="H148" s="11" t="s">
        <v>188</v>
      </c>
      <c r="I148" s="11">
        <v>0</v>
      </c>
      <c r="J148" s="11" t="s">
        <v>150</v>
      </c>
      <c r="K148" s="7"/>
    </row>
    <row r="149" spans="1:11" ht="14.25" customHeight="1" x14ac:dyDescent="0.25">
      <c r="A149" s="3" t="s">
        <v>162</v>
      </c>
      <c r="B149" s="8" t="s">
        <v>90</v>
      </c>
      <c r="C149" s="11" t="s">
        <v>150</v>
      </c>
      <c r="D149" s="11">
        <v>2</v>
      </c>
      <c r="E149" s="11" t="s">
        <v>150</v>
      </c>
      <c r="F149" s="11" t="s">
        <v>150</v>
      </c>
      <c r="G149" s="11" t="s">
        <v>150</v>
      </c>
      <c r="H149" s="11" t="s">
        <v>150</v>
      </c>
      <c r="I149" s="11" t="s">
        <v>150</v>
      </c>
      <c r="J149" s="11" t="s">
        <v>150</v>
      </c>
      <c r="K149" s="7"/>
    </row>
    <row r="150" spans="1:11" ht="14.25" customHeight="1" x14ac:dyDescent="0.25">
      <c r="A150" s="3" t="s">
        <v>162</v>
      </c>
      <c r="B150" s="8" t="s">
        <v>118</v>
      </c>
      <c r="C150" s="11" t="s">
        <v>150</v>
      </c>
      <c r="D150" s="11">
        <v>1</v>
      </c>
      <c r="E150" s="11">
        <v>0</v>
      </c>
      <c r="F150" s="11" t="s">
        <v>188</v>
      </c>
      <c r="G150" s="11">
        <v>1</v>
      </c>
      <c r="H150" s="11" t="s">
        <v>188</v>
      </c>
      <c r="I150" s="11">
        <v>0</v>
      </c>
      <c r="J150" s="11" t="s">
        <v>150</v>
      </c>
      <c r="K150" s="7"/>
    </row>
    <row r="151" spans="1:11" ht="14.25" customHeight="1" x14ac:dyDescent="0.25">
      <c r="A151" s="3" t="s">
        <v>162</v>
      </c>
      <c r="B151" s="8" t="s">
        <v>91</v>
      </c>
      <c r="C151" s="11" t="s">
        <v>150</v>
      </c>
      <c r="D151" s="11" t="s">
        <v>188</v>
      </c>
      <c r="E151" s="11" t="s">
        <v>150</v>
      </c>
      <c r="F151" s="11">
        <v>1</v>
      </c>
      <c r="G151" s="11" t="s">
        <v>188</v>
      </c>
      <c r="H151" s="11" t="s">
        <v>188</v>
      </c>
      <c r="I151" s="11" t="s">
        <v>150</v>
      </c>
      <c r="J151" s="11" t="s">
        <v>150</v>
      </c>
      <c r="K151" s="7"/>
    </row>
    <row r="152" spans="1:11" ht="14.25" customHeight="1" x14ac:dyDescent="0.25">
      <c r="A152" s="3" t="s">
        <v>162</v>
      </c>
      <c r="B152" s="8" t="s">
        <v>92</v>
      </c>
      <c r="C152" s="11" t="s">
        <v>150</v>
      </c>
      <c r="D152" s="11" t="s">
        <v>150</v>
      </c>
      <c r="E152" s="11">
        <v>0</v>
      </c>
      <c r="F152" s="11" t="s">
        <v>188</v>
      </c>
      <c r="G152" s="11" t="s">
        <v>188</v>
      </c>
      <c r="H152" s="11">
        <v>0</v>
      </c>
      <c r="I152" s="11">
        <v>0</v>
      </c>
      <c r="J152" s="11" t="s">
        <v>150</v>
      </c>
      <c r="K152" s="7"/>
    </row>
    <row r="153" spans="1:11" s="10" customFormat="1" ht="14.25" customHeight="1" x14ac:dyDescent="0.25">
      <c r="A153" s="3" t="s">
        <v>162</v>
      </c>
      <c r="B153" s="8" t="s">
        <v>93</v>
      </c>
      <c r="C153" s="11" t="s">
        <v>150</v>
      </c>
      <c r="D153" s="11" t="s">
        <v>188</v>
      </c>
      <c r="E153" s="11">
        <v>0</v>
      </c>
      <c r="F153" s="11" t="s">
        <v>188</v>
      </c>
      <c r="G153" s="11" t="s">
        <v>188</v>
      </c>
      <c r="H153" s="11" t="s">
        <v>188</v>
      </c>
      <c r="I153" s="11">
        <v>0</v>
      </c>
      <c r="J153" s="11" t="s">
        <v>150</v>
      </c>
    </row>
    <row r="154" spans="1:11" ht="14.25" customHeight="1" x14ac:dyDescent="0.25">
      <c r="A154" s="3" t="s">
        <v>162</v>
      </c>
      <c r="B154" s="3" t="s">
        <v>94</v>
      </c>
      <c r="C154" s="11">
        <v>5</v>
      </c>
      <c r="D154" s="11">
        <v>1</v>
      </c>
      <c r="E154" s="11" t="s">
        <v>189</v>
      </c>
      <c r="F154" s="11" t="s">
        <v>188</v>
      </c>
      <c r="G154" s="11">
        <v>2</v>
      </c>
      <c r="H154" s="11" t="s">
        <v>188</v>
      </c>
      <c r="I154" s="11">
        <v>0</v>
      </c>
      <c r="J154" s="11">
        <v>2</v>
      </c>
      <c r="K154" s="7"/>
    </row>
    <row r="155" spans="1:11" ht="14.25" customHeight="1" x14ac:dyDescent="0.25">
      <c r="A155" s="3"/>
      <c r="B155" s="8"/>
      <c r="C155" s="11"/>
      <c r="D155" s="11"/>
      <c r="E155" s="11"/>
      <c r="F155" s="11"/>
      <c r="G155" s="11"/>
      <c r="H155" s="11"/>
      <c r="I155" s="11"/>
      <c r="J155" s="11"/>
      <c r="K155" s="7"/>
    </row>
    <row r="156" spans="1:11" ht="14.25" customHeight="1" x14ac:dyDescent="0.25">
      <c r="A156" s="3" t="s">
        <v>164</v>
      </c>
      <c r="B156" s="3" t="s">
        <v>165</v>
      </c>
      <c r="C156" s="11"/>
      <c r="D156" s="11"/>
      <c r="E156" s="11"/>
      <c r="F156" s="11"/>
      <c r="G156" s="11"/>
      <c r="H156" s="11"/>
      <c r="I156" s="11"/>
      <c r="J156" s="11"/>
      <c r="K156" s="7"/>
    </row>
    <row r="157" spans="1:11" ht="14.25" customHeight="1" x14ac:dyDescent="0.25">
      <c r="A157" s="3"/>
      <c r="B157" s="8"/>
      <c r="C157" s="11"/>
      <c r="D157" s="11"/>
      <c r="E157" s="11"/>
      <c r="F157" s="11"/>
      <c r="G157" s="11"/>
      <c r="H157" s="11"/>
      <c r="I157" s="11"/>
      <c r="J157" s="11"/>
      <c r="K157" s="7"/>
    </row>
    <row r="158" spans="1:11" ht="14.25" customHeight="1" x14ac:dyDescent="0.25">
      <c r="A158" s="3"/>
      <c r="B158" s="8"/>
      <c r="C158" s="11"/>
      <c r="D158" s="11"/>
      <c r="E158" s="11"/>
      <c r="F158" s="11"/>
      <c r="G158" s="11"/>
      <c r="H158" s="11"/>
      <c r="I158" s="11"/>
      <c r="J158" s="11"/>
      <c r="K158" s="7"/>
    </row>
    <row r="159" spans="1:11" ht="14.25" customHeight="1" x14ac:dyDescent="0.25">
      <c r="A159" s="3" t="s">
        <v>164</v>
      </c>
      <c r="B159" s="3" t="s">
        <v>120</v>
      </c>
      <c r="C159" s="11">
        <v>212</v>
      </c>
      <c r="D159" s="11">
        <v>69</v>
      </c>
      <c r="E159" s="11">
        <v>5</v>
      </c>
      <c r="F159" s="11">
        <v>3</v>
      </c>
      <c r="G159" s="11">
        <v>125</v>
      </c>
      <c r="H159" s="11">
        <v>2</v>
      </c>
      <c r="I159" s="11" t="s">
        <v>189</v>
      </c>
      <c r="J159" s="11">
        <v>8</v>
      </c>
      <c r="K159" s="7"/>
    </row>
    <row r="160" spans="1:11" ht="14.25" customHeight="1" x14ac:dyDescent="0.25">
      <c r="A160" s="3" t="s">
        <v>164</v>
      </c>
      <c r="B160" s="3" t="s">
        <v>82</v>
      </c>
      <c r="C160" s="11" t="s">
        <v>150</v>
      </c>
      <c r="D160" s="11">
        <v>2</v>
      </c>
      <c r="E160" s="11">
        <v>4</v>
      </c>
      <c r="F160" s="11">
        <v>1</v>
      </c>
      <c r="G160" s="11">
        <v>80</v>
      </c>
      <c r="H160" s="11" t="s">
        <v>189</v>
      </c>
      <c r="I160" s="11">
        <v>0</v>
      </c>
      <c r="J160" s="11" t="s">
        <v>150</v>
      </c>
      <c r="K160" s="7"/>
    </row>
    <row r="161" spans="1:11" ht="14.25" customHeight="1" x14ac:dyDescent="0.25">
      <c r="A161" s="3" t="s">
        <v>164</v>
      </c>
      <c r="B161" s="8" t="s">
        <v>152</v>
      </c>
      <c r="C161" s="11" t="s">
        <v>150</v>
      </c>
      <c r="D161" s="11">
        <v>2</v>
      </c>
      <c r="E161" s="11">
        <v>2</v>
      </c>
      <c r="F161" s="11" t="s">
        <v>188</v>
      </c>
      <c r="G161" s="11">
        <v>45</v>
      </c>
      <c r="H161" s="11" t="s">
        <v>188</v>
      </c>
      <c r="I161" s="11">
        <v>0</v>
      </c>
      <c r="J161" s="11" t="s">
        <v>150</v>
      </c>
      <c r="K161" s="7"/>
    </row>
    <row r="162" spans="1:11" ht="14.25" customHeight="1" x14ac:dyDescent="0.25">
      <c r="A162" s="3" t="s">
        <v>164</v>
      </c>
      <c r="B162" s="8" t="s">
        <v>151</v>
      </c>
      <c r="C162" s="11" t="s">
        <v>150</v>
      </c>
      <c r="D162" s="11">
        <v>0</v>
      </c>
      <c r="E162" s="11">
        <v>2</v>
      </c>
      <c r="F162" s="11">
        <v>1</v>
      </c>
      <c r="G162" s="11">
        <v>35</v>
      </c>
      <c r="H162" s="11" t="s">
        <v>189</v>
      </c>
      <c r="I162" s="11">
        <v>0</v>
      </c>
      <c r="J162" s="11" t="s">
        <v>150</v>
      </c>
      <c r="K162" s="7"/>
    </row>
    <row r="163" spans="1:11" ht="14.25" customHeight="1" x14ac:dyDescent="0.25">
      <c r="A163" s="3" t="s">
        <v>164</v>
      </c>
      <c r="B163" s="3" t="s">
        <v>83</v>
      </c>
      <c r="C163" s="11" t="s">
        <v>150</v>
      </c>
      <c r="D163" s="11">
        <v>53</v>
      </c>
      <c r="E163" s="11" t="s">
        <v>188</v>
      </c>
      <c r="F163" s="11" t="s">
        <v>188</v>
      </c>
      <c r="G163" s="11">
        <v>29</v>
      </c>
      <c r="H163" s="11">
        <v>1</v>
      </c>
      <c r="I163" s="11" t="s">
        <v>189</v>
      </c>
      <c r="J163" s="11" t="s">
        <v>150</v>
      </c>
      <c r="K163" s="7"/>
    </row>
    <row r="164" spans="1:11" ht="14.25" customHeight="1" x14ac:dyDescent="0.25">
      <c r="A164" s="3" t="s">
        <v>164</v>
      </c>
      <c r="B164" s="8" t="s">
        <v>84</v>
      </c>
      <c r="C164" s="11" t="s">
        <v>150</v>
      </c>
      <c r="D164" s="11">
        <v>3</v>
      </c>
      <c r="E164" s="11" t="s">
        <v>188</v>
      </c>
      <c r="F164" s="11" t="s">
        <v>188</v>
      </c>
      <c r="G164" s="11">
        <v>25</v>
      </c>
      <c r="H164" s="11">
        <v>1</v>
      </c>
      <c r="I164" s="11" t="s">
        <v>189</v>
      </c>
      <c r="J164" s="11" t="s">
        <v>150</v>
      </c>
      <c r="K164" s="7"/>
    </row>
    <row r="165" spans="1:11" ht="14.25" customHeight="1" x14ac:dyDescent="0.25">
      <c r="A165" s="3" t="s">
        <v>164</v>
      </c>
      <c r="B165" s="8" t="s">
        <v>85</v>
      </c>
      <c r="C165" s="11" t="s">
        <v>150</v>
      </c>
      <c r="D165" s="11">
        <v>29</v>
      </c>
      <c r="E165" s="11">
        <v>0</v>
      </c>
      <c r="F165" s="11" t="s">
        <v>188</v>
      </c>
      <c r="G165" s="11">
        <v>1</v>
      </c>
      <c r="H165" s="11" t="s">
        <v>188</v>
      </c>
      <c r="I165" s="11">
        <v>0</v>
      </c>
      <c r="J165" s="11" t="s">
        <v>150</v>
      </c>
      <c r="K165" s="7"/>
    </row>
    <row r="166" spans="1:11" ht="14.25" customHeight="1" x14ac:dyDescent="0.25">
      <c r="A166" s="3" t="s">
        <v>164</v>
      </c>
      <c r="B166" s="8" t="s">
        <v>86</v>
      </c>
      <c r="C166" s="11" t="s">
        <v>150</v>
      </c>
      <c r="D166" s="11">
        <v>20</v>
      </c>
      <c r="E166" s="11">
        <v>0</v>
      </c>
      <c r="F166" s="11" t="s">
        <v>188</v>
      </c>
      <c r="G166" s="11">
        <v>1</v>
      </c>
      <c r="H166" s="11" t="s">
        <v>188</v>
      </c>
      <c r="I166" s="11">
        <v>0</v>
      </c>
      <c r="J166" s="11" t="s">
        <v>150</v>
      </c>
      <c r="K166" s="7"/>
    </row>
    <row r="167" spans="1:11" ht="14.25" customHeight="1" x14ac:dyDescent="0.25">
      <c r="A167" s="3" t="s">
        <v>164</v>
      </c>
      <c r="B167" s="8" t="s">
        <v>87</v>
      </c>
      <c r="C167" s="11" t="s">
        <v>150</v>
      </c>
      <c r="D167" s="11" t="s">
        <v>188</v>
      </c>
      <c r="E167" s="11" t="s">
        <v>150</v>
      </c>
      <c r="F167" s="11" t="s">
        <v>150</v>
      </c>
      <c r="G167" s="11" t="s">
        <v>150</v>
      </c>
      <c r="H167" s="11" t="s">
        <v>150</v>
      </c>
      <c r="I167" s="11" t="s">
        <v>150</v>
      </c>
      <c r="J167" s="11" t="s">
        <v>150</v>
      </c>
      <c r="K167" s="7"/>
    </row>
    <row r="168" spans="1:11" ht="14.25" customHeight="1" x14ac:dyDescent="0.25">
      <c r="A168" s="3" t="s">
        <v>164</v>
      </c>
      <c r="B168" s="8" t="s">
        <v>88</v>
      </c>
      <c r="C168" s="11" t="s">
        <v>150</v>
      </c>
      <c r="D168" s="11">
        <v>1</v>
      </c>
      <c r="E168" s="11">
        <v>0</v>
      </c>
      <c r="F168" s="11" t="s">
        <v>188</v>
      </c>
      <c r="G168" s="11">
        <v>1</v>
      </c>
      <c r="H168" s="11" t="s">
        <v>188</v>
      </c>
      <c r="I168" s="11">
        <v>0</v>
      </c>
      <c r="J168" s="11" t="s">
        <v>150</v>
      </c>
      <c r="K168" s="7"/>
    </row>
    <row r="169" spans="1:11" ht="14.25" customHeight="1" x14ac:dyDescent="0.25">
      <c r="A169" s="3" t="s">
        <v>164</v>
      </c>
      <c r="B169" s="3" t="s">
        <v>89</v>
      </c>
      <c r="C169" s="11" t="s">
        <v>150</v>
      </c>
      <c r="D169" s="11">
        <v>13</v>
      </c>
      <c r="E169" s="11" t="s">
        <v>188</v>
      </c>
      <c r="F169" s="11">
        <v>2</v>
      </c>
      <c r="G169" s="11">
        <v>15</v>
      </c>
      <c r="H169" s="11" t="s">
        <v>188</v>
      </c>
      <c r="I169" s="11">
        <v>0</v>
      </c>
      <c r="J169" s="11" t="s">
        <v>150</v>
      </c>
      <c r="K169" s="7"/>
    </row>
    <row r="170" spans="1:11" ht="14.25" customHeight="1" x14ac:dyDescent="0.25">
      <c r="A170" s="3" t="s">
        <v>164</v>
      </c>
      <c r="B170" s="8" t="s">
        <v>95</v>
      </c>
      <c r="C170" s="11" t="s">
        <v>150</v>
      </c>
      <c r="D170" s="11">
        <v>5</v>
      </c>
      <c r="E170" s="11" t="s">
        <v>188</v>
      </c>
      <c r="F170" s="11" t="s">
        <v>188</v>
      </c>
      <c r="G170" s="11">
        <v>9</v>
      </c>
      <c r="H170" s="11" t="s">
        <v>188</v>
      </c>
      <c r="I170" s="11">
        <v>0</v>
      </c>
      <c r="J170" s="11" t="s">
        <v>150</v>
      </c>
      <c r="K170" s="7"/>
    </row>
    <row r="171" spans="1:11" ht="14.25" customHeight="1" x14ac:dyDescent="0.25">
      <c r="A171" s="3" t="s">
        <v>164</v>
      </c>
      <c r="B171" s="8" t="s">
        <v>90</v>
      </c>
      <c r="C171" s="11" t="s">
        <v>150</v>
      </c>
      <c r="D171" s="11">
        <v>6</v>
      </c>
      <c r="E171" s="11" t="s">
        <v>150</v>
      </c>
      <c r="F171" s="11" t="s">
        <v>150</v>
      </c>
      <c r="G171" s="11" t="s">
        <v>150</v>
      </c>
      <c r="H171" s="11" t="s">
        <v>150</v>
      </c>
      <c r="I171" s="11" t="s">
        <v>150</v>
      </c>
      <c r="J171" s="11" t="s">
        <v>150</v>
      </c>
      <c r="K171" s="7"/>
    </row>
    <row r="172" spans="1:11" ht="14.25" customHeight="1" x14ac:dyDescent="0.25">
      <c r="A172" s="3" t="s">
        <v>164</v>
      </c>
      <c r="B172" s="8" t="s">
        <v>118</v>
      </c>
      <c r="C172" s="11" t="s">
        <v>150</v>
      </c>
      <c r="D172" s="11">
        <v>2</v>
      </c>
      <c r="E172" s="11" t="s">
        <v>188</v>
      </c>
      <c r="F172" s="11" t="s">
        <v>188</v>
      </c>
      <c r="G172" s="11">
        <v>6</v>
      </c>
      <c r="H172" s="11" t="s">
        <v>188</v>
      </c>
      <c r="I172" s="11">
        <v>0</v>
      </c>
      <c r="J172" s="11" t="s">
        <v>150</v>
      </c>
      <c r="K172" s="7"/>
    </row>
    <row r="173" spans="1:11" ht="14.25" customHeight="1" x14ac:dyDescent="0.25">
      <c r="A173" s="3" t="s">
        <v>164</v>
      </c>
      <c r="B173" s="8" t="s">
        <v>91</v>
      </c>
      <c r="C173" s="11" t="s">
        <v>150</v>
      </c>
      <c r="D173" s="11" t="s">
        <v>188</v>
      </c>
      <c r="E173" s="11" t="s">
        <v>150</v>
      </c>
      <c r="F173" s="11">
        <v>1</v>
      </c>
      <c r="G173" s="11" t="s">
        <v>188</v>
      </c>
      <c r="H173" s="11" t="s">
        <v>188</v>
      </c>
      <c r="I173" s="11" t="s">
        <v>150</v>
      </c>
      <c r="J173" s="11" t="s">
        <v>150</v>
      </c>
      <c r="K173" s="7"/>
    </row>
    <row r="174" spans="1:11" s="10" customFormat="1" ht="14.25" customHeight="1" x14ac:dyDescent="0.25">
      <c r="A174" s="3" t="s">
        <v>164</v>
      </c>
      <c r="B174" s="8" t="s">
        <v>92</v>
      </c>
      <c r="C174" s="11" t="s">
        <v>150</v>
      </c>
      <c r="D174" s="11" t="s">
        <v>150</v>
      </c>
      <c r="E174" s="11" t="s">
        <v>188</v>
      </c>
      <c r="F174" s="11" t="s">
        <v>188</v>
      </c>
      <c r="G174" s="11" t="s">
        <v>188</v>
      </c>
      <c r="H174" s="11">
        <v>0</v>
      </c>
      <c r="I174" s="11">
        <v>0</v>
      </c>
      <c r="J174" s="11" t="s">
        <v>150</v>
      </c>
    </row>
    <row r="175" spans="1:11" ht="14.25" customHeight="1" x14ac:dyDescent="0.25">
      <c r="A175" s="3" t="s">
        <v>164</v>
      </c>
      <c r="B175" s="8" t="s">
        <v>93</v>
      </c>
      <c r="C175" s="11" t="s">
        <v>150</v>
      </c>
      <c r="D175" s="11" t="s">
        <v>188</v>
      </c>
      <c r="E175" s="11">
        <v>0</v>
      </c>
      <c r="F175" s="11" t="s">
        <v>188</v>
      </c>
      <c r="G175" s="11" t="s">
        <v>188</v>
      </c>
      <c r="H175" s="11" t="s">
        <v>188</v>
      </c>
      <c r="I175" s="11">
        <v>0</v>
      </c>
      <c r="J175" s="11" t="s">
        <v>150</v>
      </c>
      <c r="K175" s="7"/>
    </row>
    <row r="176" spans="1:11" ht="14.25" customHeight="1" x14ac:dyDescent="0.25">
      <c r="A176" s="3" t="s">
        <v>164</v>
      </c>
      <c r="B176" s="3" t="s">
        <v>94</v>
      </c>
      <c r="C176" s="11">
        <v>11</v>
      </c>
      <c r="D176" s="11">
        <v>1</v>
      </c>
      <c r="E176" s="11" t="s">
        <v>188</v>
      </c>
      <c r="F176" s="11" t="s">
        <v>188</v>
      </c>
      <c r="G176" s="11">
        <v>1</v>
      </c>
      <c r="H176" s="11" t="s">
        <v>188</v>
      </c>
      <c r="I176" s="11">
        <v>0</v>
      </c>
      <c r="J176" s="11">
        <v>8</v>
      </c>
      <c r="K176" s="7"/>
    </row>
    <row r="177" spans="1:11" ht="14.25" customHeight="1" x14ac:dyDescent="0.25">
      <c r="A177" s="3"/>
      <c r="B177" s="8"/>
      <c r="C177" s="11"/>
      <c r="D177" s="11"/>
      <c r="E177" s="11"/>
      <c r="F177" s="11"/>
      <c r="G177" s="11"/>
      <c r="H177" s="11"/>
      <c r="I177" s="11"/>
      <c r="J177" s="11"/>
      <c r="K177" s="7"/>
    </row>
    <row r="178" spans="1:11" ht="14.25" customHeight="1" x14ac:dyDescent="0.25">
      <c r="A178" s="3" t="s">
        <v>3</v>
      </c>
      <c r="B178" s="3" t="s">
        <v>98</v>
      </c>
      <c r="C178" s="11"/>
      <c r="D178" s="11"/>
      <c r="E178" s="11"/>
      <c r="F178" s="11"/>
      <c r="G178" s="11"/>
      <c r="H178" s="11"/>
      <c r="I178" s="11"/>
      <c r="J178" s="11"/>
      <c r="K178" s="7"/>
    </row>
    <row r="179" spans="1:11" ht="14.25" customHeight="1" x14ac:dyDescent="0.25">
      <c r="A179" s="3"/>
      <c r="B179" s="8"/>
      <c r="C179" s="11"/>
      <c r="D179" s="11"/>
      <c r="E179" s="11"/>
      <c r="F179" s="11"/>
      <c r="G179" s="11"/>
      <c r="H179" s="11"/>
      <c r="I179" s="11"/>
      <c r="J179" s="11"/>
      <c r="K179" s="7"/>
    </row>
    <row r="180" spans="1:11" ht="14.25" customHeight="1" x14ac:dyDescent="0.25">
      <c r="A180" s="3"/>
      <c r="B180" s="8"/>
      <c r="C180" s="11"/>
      <c r="D180" s="11"/>
      <c r="E180" s="11"/>
      <c r="F180" s="11"/>
      <c r="G180" s="11"/>
      <c r="H180" s="11"/>
      <c r="I180" s="11"/>
      <c r="J180" s="11"/>
      <c r="K180" s="7"/>
    </row>
    <row r="181" spans="1:11" ht="14.25" customHeight="1" x14ac:dyDescent="0.25">
      <c r="A181" s="3" t="s">
        <v>3</v>
      </c>
      <c r="B181" s="3" t="s">
        <v>120</v>
      </c>
      <c r="C181" s="11">
        <v>86</v>
      </c>
      <c r="D181" s="11">
        <v>29</v>
      </c>
      <c r="E181" s="11">
        <v>1</v>
      </c>
      <c r="F181" s="11">
        <v>1</v>
      </c>
      <c r="G181" s="11">
        <v>38</v>
      </c>
      <c r="H181" s="11">
        <v>1</v>
      </c>
      <c r="I181" s="11">
        <v>10</v>
      </c>
      <c r="J181" s="11">
        <v>7</v>
      </c>
      <c r="K181" s="7"/>
    </row>
    <row r="182" spans="1:11" ht="14.25" customHeight="1" x14ac:dyDescent="0.25">
      <c r="A182" s="3" t="s">
        <v>3</v>
      </c>
      <c r="B182" s="3" t="s">
        <v>82</v>
      </c>
      <c r="C182" s="11" t="s">
        <v>150</v>
      </c>
      <c r="D182" s="11">
        <v>1</v>
      </c>
      <c r="E182" s="11" t="s">
        <v>188</v>
      </c>
      <c r="F182" s="11" t="s">
        <v>188</v>
      </c>
      <c r="G182" s="11">
        <v>24</v>
      </c>
      <c r="H182" s="11" t="s">
        <v>188</v>
      </c>
      <c r="I182" s="11">
        <v>5</v>
      </c>
      <c r="J182" s="11" t="s">
        <v>150</v>
      </c>
      <c r="K182" s="7"/>
    </row>
    <row r="183" spans="1:11" ht="14.25" customHeight="1" x14ac:dyDescent="0.25">
      <c r="A183" s="3" t="s">
        <v>3</v>
      </c>
      <c r="B183" s="8" t="s">
        <v>152</v>
      </c>
      <c r="C183" s="11" t="s">
        <v>150</v>
      </c>
      <c r="D183" s="11">
        <v>1</v>
      </c>
      <c r="E183" s="11" t="s">
        <v>188</v>
      </c>
      <c r="F183" s="11" t="s">
        <v>188</v>
      </c>
      <c r="G183" s="11">
        <v>9</v>
      </c>
      <c r="H183" s="11" t="s">
        <v>188</v>
      </c>
      <c r="I183" s="11">
        <v>1</v>
      </c>
      <c r="J183" s="11" t="s">
        <v>150</v>
      </c>
      <c r="K183" s="7"/>
    </row>
    <row r="184" spans="1:11" ht="14.25" customHeight="1" x14ac:dyDescent="0.25">
      <c r="A184" s="3" t="s">
        <v>3</v>
      </c>
      <c r="B184" s="8" t="s">
        <v>151</v>
      </c>
      <c r="C184" s="11" t="s">
        <v>150</v>
      </c>
      <c r="D184" s="11">
        <v>0</v>
      </c>
      <c r="E184" s="11" t="s">
        <v>188</v>
      </c>
      <c r="F184" s="11" t="s">
        <v>188</v>
      </c>
      <c r="G184" s="11">
        <v>15</v>
      </c>
      <c r="H184" s="11" t="s">
        <v>188</v>
      </c>
      <c r="I184" s="11">
        <v>4</v>
      </c>
      <c r="J184" s="11" t="s">
        <v>150</v>
      </c>
      <c r="K184" s="7"/>
    </row>
    <row r="185" spans="1:11" ht="14.25" customHeight="1" x14ac:dyDescent="0.25">
      <c r="A185" s="3" t="s">
        <v>3</v>
      </c>
      <c r="B185" s="3" t="s">
        <v>83</v>
      </c>
      <c r="C185" s="11" t="s">
        <v>150</v>
      </c>
      <c r="D185" s="11">
        <v>20</v>
      </c>
      <c r="E185" s="11" t="s">
        <v>188</v>
      </c>
      <c r="F185" s="11">
        <v>1</v>
      </c>
      <c r="G185" s="11">
        <v>9</v>
      </c>
      <c r="H185" s="11" t="s">
        <v>188</v>
      </c>
      <c r="I185" s="11">
        <v>4</v>
      </c>
      <c r="J185" s="11" t="s">
        <v>150</v>
      </c>
      <c r="K185" s="7"/>
    </row>
    <row r="186" spans="1:11" ht="14.25" customHeight="1" x14ac:dyDescent="0.25">
      <c r="A186" s="3" t="s">
        <v>3</v>
      </c>
      <c r="B186" s="8" t="s">
        <v>84</v>
      </c>
      <c r="C186" s="11" t="s">
        <v>150</v>
      </c>
      <c r="D186" s="11">
        <v>2</v>
      </c>
      <c r="E186" s="11" t="s">
        <v>188</v>
      </c>
      <c r="F186" s="11" t="s">
        <v>188</v>
      </c>
      <c r="G186" s="11">
        <v>9</v>
      </c>
      <c r="H186" s="11" t="s">
        <v>188</v>
      </c>
      <c r="I186" s="11">
        <v>4</v>
      </c>
      <c r="J186" s="11" t="s">
        <v>150</v>
      </c>
      <c r="K186" s="7"/>
    </row>
    <row r="187" spans="1:11" ht="14.25" customHeight="1" x14ac:dyDescent="0.25">
      <c r="A187" s="3" t="s">
        <v>3</v>
      </c>
      <c r="B187" s="8" t="s">
        <v>85</v>
      </c>
      <c r="C187" s="11" t="s">
        <v>150</v>
      </c>
      <c r="D187" s="11">
        <v>8</v>
      </c>
      <c r="E187" s="11">
        <v>0</v>
      </c>
      <c r="F187" s="11">
        <v>0</v>
      </c>
      <c r="G187" s="11" t="s">
        <v>188</v>
      </c>
      <c r="H187" s="11" t="s">
        <v>188</v>
      </c>
      <c r="I187" s="11">
        <v>0</v>
      </c>
      <c r="J187" s="11" t="s">
        <v>150</v>
      </c>
      <c r="K187" s="7"/>
    </row>
    <row r="188" spans="1:11" ht="14.25" customHeight="1" x14ac:dyDescent="0.25">
      <c r="A188" s="3" t="s">
        <v>3</v>
      </c>
      <c r="B188" s="8" t="s">
        <v>86</v>
      </c>
      <c r="C188" s="11" t="s">
        <v>150</v>
      </c>
      <c r="D188" s="11">
        <v>10</v>
      </c>
      <c r="E188" s="11">
        <v>0</v>
      </c>
      <c r="F188" s="11" t="s">
        <v>188</v>
      </c>
      <c r="G188" s="11" t="s">
        <v>188</v>
      </c>
      <c r="H188" s="11" t="s">
        <v>188</v>
      </c>
      <c r="I188" s="11" t="s">
        <v>188</v>
      </c>
      <c r="J188" s="11" t="s">
        <v>150</v>
      </c>
      <c r="K188" s="7"/>
    </row>
    <row r="189" spans="1:11" ht="14.25" customHeight="1" x14ac:dyDescent="0.25">
      <c r="A189" s="3" t="s">
        <v>3</v>
      </c>
      <c r="B189" s="8" t="s">
        <v>87</v>
      </c>
      <c r="C189" s="11" t="s">
        <v>150</v>
      </c>
      <c r="D189" s="11" t="s">
        <v>188</v>
      </c>
      <c r="E189" s="11" t="s">
        <v>150</v>
      </c>
      <c r="F189" s="11" t="s">
        <v>150</v>
      </c>
      <c r="G189" s="11" t="s">
        <v>150</v>
      </c>
      <c r="H189" s="11" t="s">
        <v>150</v>
      </c>
      <c r="I189" s="11" t="s">
        <v>150</v>
      </c>
      <c r="J189" s="11" t="s">
        <v>150</v>
      </c>
      <c r="K189" s="7"/>
    </row>
    <row r="190" spans="1:11" ht="14.25" customHeight="1" x14ac:dyDescent="0.25">
      <c r="A190" s="3" t="s">
        <v>3</v>
      </c>
      <c r="B190" s="8" t="s">
        <v>88</v>
      </c>
      <c r="C190" s="11" t="s">
        <v>150</v>
      </c>
      <c r="D190" s="11" t="s">
        <v>188</v>
      </c>
      <c r="E190" s="11">
        <v>0</v>
      </c>
      <c r="F190" s="11" t="s">
        <v>188</v>
      </c>
      <c r="G190" s="11" t="s">
        <v>188</v>
      </c>
      <c r="H190" s="11">
        <v>0</v>
      </c>
      <c r="I190" s="11" t="s">
        <v>188</v>
      </c>
      <c r="J190" s="11" t="s">
        <v>150</v>
      </c>
      <c r="K190" s="7"/>
    </row>
    <row r="191" spans="1:11" ht="14.25" customHeight="1" x14ac:dyDescent="0.25">
      <c r="A191" s="3" t="s">
        <v>3</v>
      </c>
      <c r="B191" s="3" t="s">
        <v>89</v>
      </c>
      <c r="C191" s="11" t="s">
        <v>150</v>
      </c>
      <c r="D191" s="11">
        <v>6</v>
      </c>
      <c r="E191" s="11" t="s">
        <v>188</v>
      </c>
      <c r="F191" s="11" t="s">
        <v>188</v>
      </c>
      <c r="G191" s="11">
        <v>4</v>
      </c>
      <c r="H191" s="11">
        <v>1</v>
      </c>
      <c r="I191" s="11">
        <v>1</v>
      </c>
      <c r="J191" s="11" t="s">
        <v>150</v>
      </c>
      <c r="K191" s="7"/>
    </row>
    <row r="192" spans="1:11" ht="14.25" customHeight="1" x14ac:dyDescent="0.25">
      <c r="A192" s="3" t="s">
        <v>3</v>
      </c>
      <c r="B192" s="8" t="s">
        <v>95</v>
      </c>
      <c r="C192" s="11" t="s">
        <v>150</v>
      </c>
      <c r="D192" s="11">
        <v>3</v>
      </c>
      <c r="E192" s="11" t="s">
        <v>188</v>
      </c>
      <c r="F192" s="11" t="s">
        <v>188</v>
      </c>
      <c r="G192" s="11">
        <v>3</v>
      </c>
      <c r="H192" s="11" t="s">
        <v>188</v>
      </c>
      <c r="I192" s="11" t="s">
        <v>188</v>
      </c>
      <c r="J192" s="11" t="s">
        <v>150</v>
      </c>
      <c r="K192" s="7"/>
    </row>
    <row r="193" spans="1:11" ht="14.25" customHeight="1" x14ac:dyDescent="0.25">
      <c r="A193" s="3" t="s">
        <v>3</v>
      </c>
      <c r="B193" s="8" t="s">
        <v>90</v>
      </c>
      <c r="C193" s="11" t="s">
        <v>150</v>
      </c>
      <c r="D193" s="11">
        <v>2</v>
      </c>
      <c r="E193" s="11" t="s">
        <v>150</v>
      </c>
      <c r="F193" s="11" t="s">
        <v>150</v>
      </c>
      <c r="G193" s="11" t="s">
        <v>150</v>
      </c>
      <c r="H193" s="11" t="s">
        <v>150</v>
      </c>
      <c r="I193" s="11" t="s">
        <v>150</v>
      </c>
      <c r="J193" s="11" t="s">
        <v>150</v>
      </c>
      <c r="K193" s="7"/>
    </row>
    <row r="194" spans="1:11" ht="14.25" customHeight="1" x14ac:dyDescent="0.25">
      <c r="A194" s="3" t="s">
        <v>3</v>
      </c>
      <c r="B194" s="8" t="s">
        <v>118</v>
      </c>
      <c r="C194" s="11" t="s">
        <v>150</v>
      </c>
      <c r="D194" s="11">
        <v>1</v>
      </c>
      <c r="E194" s="11">
        <v>0</v>
      </c>
      <c r="F194" s="11" t="s">
        <v>188</v>
      </c>
      <c r="G194" s="11" t="s">
        <v>188</v>
      </c>
      <c r="H194" s="11" t="s">
        <v>188</v>
      </c>
      <c r="I194" s="11" t="s">
        <v>188</v>
      </c>
      <c r="J194" s="11" t="s">
        <v>150</v>
      </c>
      <c r="K194" s="7"/>
    </row>
    <row r="195" spans="1:11" s="10" customFormat="1" ht="14.25" customHeight="1" x14ac:dyDescent="0.25">
      <c r="A195" s="3" t="s">
        <v>3</v>
      </c>
      <c r="B195" s="8" t="s">
        <v>91</v>
      </c>
      <c r="C195" s="11" t="s">
        <v>150</v>
      </c>
      <c r="D195" s="11" t="s">
        <v>188</v>
      </c>
      <c r="E195" s="11" t="s">
        <v>150</v>
      </c>
      <c r="F195" s="11" t="s">
        <v>188</v>
      </c>
      <c r="G195" s="11" t="s">
        <v>188</v>
      </c>
      <c r="H195" s="11">
        <v>1</v>
      </c>
      <c r="I195" s="11" t="s">
        <v>150</v>
      </c>
      <c r="J195" s="11" t="s">
        <v>150</v>
      </c>
    </row>
    <row r="196" spans="1:11" ht="14.25" customHeight="1" x14ac:dyDescent="0.25">
      <c r="A196" s="3" t="s">
        <v>3</v>
      </c>
      <c r="B196" s="8" t="s">
        <v>92</v>
      </c>
      <c r="C196" s="11" t="s">
        <v>150</v>
      </c>
      <c r="D196" s="11" t="s">
        <v>150</v>
      </c>
      <c r="E196" s="11">
        <v>0</v>
      </c>
      <c r="F196" s="11" t="s">
        <v>188</v>
      </c>
      <c r="G196" s="11">
        <v>0</v>
      </c>
      <c r="H196" s="11">
        <v>0</v>
      </c>
      <c r="I196" s="11" t="s">
        <v>188</v>
      </c>
      <c r="J196" s="11" t="s">
        <v>150</v>
      </c>
      <c r="K196" s="7"/>
    </row>
    <row r="197" spans="1:11" ht="14.25" customHeight="1" x14ac:dyDescent="0.25">
      <c r="A197" s="3" t="s">
        <v>3</v>
      </c>
      <c r="B197" s="8" t="s">
        <v>93</v>
      </c>
      <c r="C197" s="11" t="s">
        <v>150</v>
      </c>
      <c r="D197" s="11" t="s">
        <v>188</v>
      </c>
      <c r="E197" s="11">
        <v>0</v>
      </c>
      <c r="F197" s="11" t="s">
        <v>188</v>
      </c>
      <c r="G197" s="11" t="s">
        <v>188</v>
      </c>
      <c r="H197" s="11" t="s">
        <v>188</v>
      </c>
      <c r="I197" s="11" t="s">
        <v>188</v>
      </c>
      <c r="J197" s="11" t="s">
        <v>150</v>
      </c>
      <c r="K197" s="7"/>
    </row>
    <row r="198" spans="1:11" ht="14.25" customHeight="1" x14ac:dyDescent="0.25">
      <c r="A198" s="3" t="s">
        <v>3</v>
      </c>
      <c r="B198" s="3" t="s">
        <v>94</v>
      </c>
      <c r="C198" s="11">
        <v>10</v>
      </c>
      <c r="D198" s="11">
        <v>3</v>
      </c>
      <c r="E198" s="11">
        <v>0</v>
      </c>
      <c r="F198" s="11" t="s">
        <v>188</v>
      </c>
      <c r="G198" s="11" t="s">
        <v>188</v>
      </c>
      <c r="H198" s="11" t="s">
        <v>188</v>
      </c>
      <c r="I198" s="11">
        <v>0</v>
      </c>
      <c r="J198" s="11">
        <v>7</v>
      </c>
      <c r="K198" s="7"/>
    </row>
    <row r="199" spans="1:11" ht="14.25" customHeight="1" x14ac:dyDescent="0.25">
      <c r="A199" s="3"/>
      <c r="B199" s="8"/>
      <c r="C199" s="11"/>
      <c r="D199" s="11"/>
      <c r="E199" s="11"/>
      <c r="F199" s="11"/>
      <c r="G199" s="11"/>
      <c r="H199" s="11"/>
      <c r="I199" s="11"/>
      <c r="J199" s="11"/>
      <c r="K199" s="7"/>
    </row>
    <row r="200" spans="1:11" ht="14.25" customHeight="1" x14ac:dyDescent="0.25">
      <c r="A200" s="3" t="s">
        <v>123</v>
      </c>
      <c r="B200" s="3" t="s">
        <v>124</v>
      </c>
      <c r="C200" s="11"/>
      <c r="D200" s="11"/>
      <c r="E200" s="11"/>
      <c r="F200" s="11"/>
      <c r="G200" s="11"/>
      <c r="H200" s="11"/>
      <c r="I200" s="11"/>
      <c r="J200" s="11"/>
      <c r="K200" s="7"/>
    </row>
    <row r="201" spans="1:11" ht="14.25" customHeight="1" x14ac:dyDescent="0.25">
      <c r="A201" s="3"/>
      <c r="B201" s="8"/>
      <c r="C201" s="11"/>
      <c r="D201" s="11"/>
      <c r="E201" s="11"/>
      <c r="F201" s="11"/>
      <c r="G201" s="11"/>
      <c r="H201" s="11"/>
      <c r="I201" s="11"/>
      <c r="J201" s="11"/>
      <c r="K201" s="7"/>
    </row>
    <row r="202" spans="1:11" ht="14.25" customHeight="1" x14ac:dyDescent="0.25">
      <c r="A202" s="3"/>
      <c r="B202" s="8"/>
      <c r="C202" s="11"/>
      <c r="D202" s="11"/>
      <c r="E202" s="11"/>
      <c r="F202" s="11"/>
      <c r="G202" s="11"/>
      <c r="H202" s="11"/>
      <c r="I202" s="11"/>
      <c r="J202" s="11"/>
      <c r="K202" s="7"/>
    </row>
    <row r="203" spans="1:11" ht="14.25" customHeight="1" x14ac:dyDescent="0.25">
      <c r="A203" s="3" t="s">
        <v>123</v>
      </c>
      <c r="B203" s="3" t="s">
        <v>120</v>
      </c>
      <c r="C203" s="11">
        <v>77</v>
      </c>
      <c r="D203" s="11">
        <v>25</v>
      </c>
      <c r="E203" s="11" t="s">
        <v>188</v>
      </c>
      <c r="F203" s="11">
        <v>1</v>
      </c>
      <c r="G203" s="11">
        <v>34</v>
      </c>
      <c r="H203" s="11">
        <v>1</v>
      </c>
      <c r="I203" s="11">
        <v>8</v>
      </c>
      <c r="J203" s="11">
        <v>7</v>
      </c>
      <c r="K203" s="7"/>
    </row>
    <row r="204" spans="1:11" ht="14.25" customHeight="1" x14ac:dyDescent="0.25">
      <c r="A204" s="3" t="s">
        <v>123</v>
      </c>
      <c r="B204" s="3" t="s">
        <v>82</v>
      </c>
      <c r="C204" s="11" t="s">
        <v>150</v>
      </c>
      <c r="D204" s="11" t="s">
        <v>188</v>
      </c>
      <c r="E204" s="11" t="s">
        <v>188</v>
      </c>
      <c r="F204" s="11" t="s">
        <v>188</v>
      </c>
      <c r="G204" s="11">
        <v>21</v>
      </c>
      <c r="H204" s="11" t="s">
        <v>188</v>
      </c>
      <c r="I204" s="11">
        <v>3</v>
      </c>
      <c r="J204" s="11" t="s">
        <v>150</v>
      </c>
      <c r="K204" s="7"/>
    </row>
    <row r="205" spans="1:11" ht="14.25" customHeight="1" x14ac:dyDescent="0.25">
      <c r="A205" s="3" t="s">
        <v>123</v>
      </c>
      <c r="B205" s="8" t="s">
        <v>152</v>
      </c>
      <c r="C205" s="11" t="s">
        <v>150</v>
      </c>
      <c r="D205" s="11" t="s">
        <v>188</v>
      </c>
      <c r="E205" s="11" t="s">
        <v>188</v>
      </c>
      <c r="F205" s="11" t="s">
        <v>188</v>
      </c>
      <c r="G205" s="11">
        <v>8</v>
      </c>
      <c r="H205" s="11" t="s">
        <v>188</v>
      </c>
      <c r="I205" s="11" t="s">
        <v>188</v>
      </c>
      <c r="J205" s="11" t="s">
        <v>150</v>
      </c>
    </row>
    <row r="206" spans="1:11" ht="14.25" customHeight="1" x14ac:dyDescent="0.25">
      <c r="A206" s="3" t="s">
        <v>123</v>
      </c>
      <c r="B206" s="8" t="s">
        <v>151</v>
      </c>
      <c r="C206" s="11" t="s">
        <v>150</v>
      </c>
      <c r="D206" s="11">
        <v>0</v>
      </c>
      <c r="E206" s="11" t="s">
        <v>188</v>
      </c>
      <c r="F206" s="11" t="s">
        <v>188</v>
      </c>
      <c r="G206" s="11">
        <v>13</v>
      </c>
      <c r="H206" s="11" t="s">
        <v>188</v>
      </c>
      <c r="I206" s="11">
        <v>3</v>
      </c>
      <c r="J206" s="11" t="s">
        <v>150</v>
      </c>
    </row>
    <row r="207" spans="1:11" ht="14.25" customHeight="1" x14ac:dyDescent="0.25">
      <c r="A207" s="3" t="s">
        <v>123</v>
      </c>
      <c r="B207" s="3" t="s">
        <v>83</v>
      </c>
      <c r="C207" s="11" t="s">
        <v>150</v>
      </c>
      <c r="D207" s="11">
        <v>17</v>
      </c>
      <c r="E207" s="11" t="s">
        <v>188</v>
      </c>
      <c r="F207" s="11">
        <v>1</v>
      </c>
      <c r="G207" s="11">
        <v>9</v>
      </c>
      <c r="H207" s="11" t="s">
        <v>188</v>
      </c>
      <c r="I207" s="11">
        <v>4</v>
      </c>
      <c r="J207" s="11" t="s">
        <v>150</v>
      </c>
    </row>
    <row r="208" spans="1:11" ht="14.25" customHeight="1" x14ac:dyDescent="0.25">
      <c r="A208" s="3" t="s">
        <v>123</v>
      </c>
      <c r="B208" s="8" t="s">
        <v>84</v>
      </c>
      <c r="C208" s="11" t="s">
        <v>150</v>
      </c>
      <c r="D208" s="11">
        <v>1</v>
      </c>
      <c r="E208" s="11" t="s">
        <v>188</v>
      </c>
      <c r="F208" s="11" t="s">
        <v>188</v>
      </c>
      <c r="G208" s="11">
        <v>8</v>
      </c>
      <c r="H208" s="11" t="s">
        <v>188</v>
      </c>
      <c r="I208" s="11">
        <v>4</v>
      </c>
      <c r="J208" s="11" t="s">
        <v>150</v>
      </c>
    </row>
    <row r="209" spans="1:12" ht="14.25" customHeight="1" x14ac:dyDescent="0.25">
      <c r="A209" s="3" t="s">
        <v>123</v>
      </c>
      <c r="B209" s="8" t="s">
        <v>85</v>
      </c>
      <c r="C209" s="11" t="s">
        <v>150</v>
      </c>
      <c r="D209" s="11">
        <v>7</v>
      </c>
      <c r="E209" s="11">
        <v>0</v>
      </c>
      <c r="F209" s="11">
        <v>0</v>
      </c>
      <c r="G209" s="11" t="s">
        <v>188</v>
      </c>
      <c r="H209" s="11" t="s">
        <v>188</v>
      </c>
      <c r="I209" s="11">
        <v>0</v>
      </c>
      <c r="J209" s="11" t="s">
        <v>150</v>
      </c>
    </row>
    <row r="210" spans="1:12" ht="14.25" customHeight="1" x14ac:dyDescent="0.25">
      <c r="A210" s="3" t="s">
        <v>123</v>
      </c>
      <c r="B210" s="8" t="s">
        <v>86</v>
      </c>
      <c r="C210" s="11" t="s">
        <v>150</v>
      </c>
      <c r="D210" s="11">
        <v>9</v>
      </c>
      <c r="E210" s="11">
        <v>0</v>
      </c>
      <c r="F210" s="11" t="s">
        <v>188</v>
      </c>
      <c r="G210" s="11" t="s">
        <v>188</v>
      </c>
      <c r="H210" s="11" t="s">
        <v>188</v>
      </c>
      <c r="I210" s="11" t="s">
        <v>188</v>
      </c>
      <c r="J210" s="11" t="s">
        <v>150</v>
      </c>
    </row>
    <row r="211" spans="1:12" ht="14.25" customHeight="1" x14ac:dyDescent="0.25">
      <c r="A211" s="3" t="s">
        <v>123</v>
      </c>
      <c r="B211" s="8" t="s">
        <v>87</v>
      </c>
      <c r="C211" s="11" t="s">
        <v>150</v>
      </c>
      <c r="D211" s="11" t="s">
        <v>188</v>
      </c>
      <c r="E211" s="11" t="s">
        <v>150</v>
      </c>
      <c r="F211" s="11" t="s">
        <v>150</v>
      </c>
      <c r="G211" s="11" t="s">
        <v>150</v>
      </c>
      <c r="H211" s="11" t="s">
        <v>150</v>
      </c>
      <c r="I211" s="11" t="s">
        <v>150</v>
      </c>
      <c r="J211" s="11" t="s">
        <v>150</v>
      </c>
    </row>
    <row r="212" spans="1:12" ht="14.25" customHeight="1" x14ac:dyDescent="0.25">
      <c r="A212" s="3" t="s">
        <v>123</v>
      </c>
      <c r="B212" s="8" t="s">
        <v>88</v>
      </c>
      <c r="C212" s="11" t="s">
        <v>150</v>
      </c>
      <c r="D212" s="11" t="s">
        <v>188</v>
      </c>
      <c r="E212" s="11">
        <v>0</v>
      </c>
      <c r="F212" s="11" t="s">
        <v>188</v>
      </c>
      <c r="G212" s="11" t="s">
        <v>188</v>
      </c>
      <c r="H212" s="11">
        <v>0</v>
      </c>
      <c r="I212" s="11" t="s">
        <v>188</v>
      </c>
      <c r="J212" s="11" t="s">
        <v>150</v>
      </c>
    </row>
    <row r="213" spans="1:12" ht="14.25" customHeight="1" x14ac:dyDescent="0.25">
      <c r="A213" s="3" t="s">
        <v>123</v>
      </c>
      <c r="B213" s="3" t="s">
        <v>89</v>
      </c>
      <c r="C213" s="11" t="s">
        <v>150</v>
      </c>
      <c r="D213" s="11">
        <v>5</v>
      </c>
      <c r="E213" s="11" t="s">
        <v>188</v>
      </c>
      <c r="F213" s="11" t="s">
        <v>188</v>
      </c>
      <c r="G213" s="11">
        <v>4</v>
      </c>
      <c r="H213" s="11">
        <v>1</v>
      </c>
      <c r="I213" s="11">
        <v>1</v>
      </c>
      <c r="J213" s="11" t="s">
        <v>150</v>
      </c>
    </row>
    <row r="214" spans="1:12" ht="14.25" customHeight="1" x14ac:dyDescent="0.25">
      <c r="A214" s="3" t="s">
        <v>123</v>
      </c>
      <c r="B214" s="8" t="s">
        <v>95</v>
      </c>
      <c r="C214" s="11" t="s">
        <v>150</v>
      </c>
      <c r="D214" s="11">
        <v>2</v>
      </c>
      <c r="E214" s="11" t="s">
        <v>188</v>
      </c>
      <c r="F214" s="11" t="s">
        <v>188</v>
      </c>
      <c r="G214" s="11">
        <v>3</v>
      </c>
      <c r="H214" s="11" t="s">
        <v>188</v>
      </c>
      <c r="I214" s="11" t="s">
        <v>188</v>
      </c>
      <c r="J214" s="11" t="s">
        <v>150</v>
      </c>
      <c r="L214" s="7"/>
    </row>
    <row r="215" spans="1:12" ht="14.25" customHeight="1" x14ac:dyDescent="0.25">
      <c r="A215" s="3" t="s">
        <v>123</v>
      </c>
      <c r="B215" s="8" t="s">
        <v>90</v>
      </c>
      <c r="C215" s="11" t="s">
        <v>150</v>
      </c>
      <c r="D215" s="11">
        <v>2</v>
      </c>
      <c r="E215" s="11" t="s">
        <v>150</v>
      </c>
      <c r="F215" s="11" t="s">
        <v>150</v>
      </c>
      <c r="G215" s="11" t="s">
        <v>150</v>
      </c>
      <c r="H215" s="11" t="s">
        <v>150</v>
      </c>
      <c r="I215" s="11" t="s">
        <v>150</v>
      </c>
      <c r="J215" s="11" t="s">
        <v>150</v>
      </c>
      <c r="L215" s="7"/>
    </row>
    <row r="216" spans="1:12" s="10" customFormat="1" ht="14.25" customHeight="1" x14ac:dyDescent="0.25">
      <c r="A216" s="3" t="s">
        <v>123</v>
      </c>
      <c r="B216" s="8" t="s">
        <v>118</v>
      </c>
      <c r="C216" s="11" t="s">
        <v>150</v>
      </c>
      <c r="D216" s="11" t="s">
        <v>188</v>
      </c>
      <c r="E216" s="11">
        <v>0</v>
      </c>
      <c r="F216" s="11" t="s">
        <v>188</v>
      </c>
      <c r="G216" s="11" t="s">
        <v>188</v>
      </c>
      <c r="H216" s="11" t="s">
        <v>188</v>
      </c>
      <c r="I216" s="11" t="s">
        <v>188</v>
      </c>
      <c r="J216" s="11" t="s">
        <v>150</v>
      </c>
    </row>
    <row r="217" spans="1:12" ht="14.25" customHeight="1" x14ac:dyDescent="0.25">
      <c r="A217" s="3" t="s">
        <v>123</v>
      </c>
      <c r="B217" s="8" t="s">
        <v>91</v>
      </c>
      <c r="C217" s="11" t="s">
        <v>150</v>
      </c>
      <c r="D217" s="11" t="s">
        <v>188</v>
      </c>
      <c r="E217" s="11" t="s">
        <v>150</v>
      </c>
      <c r="F217" s="11" t="s">
        <v>188</v>
      </c>
      <c r="G217" s="11" t="s">
        <v>188</v>
      </c>
      <c r="H217" s="11">
        <v>1</v>
      </c>
      <c r="I217" s="11" t="s">
        <v>150</v>
      </c>
      <c r="J217" s="11" t="s">
        <v>150</v>
      </c>
      <c r="L217" s="7"/>
    </row>
    <row r="218" spans="1:12" ht="14.25" customHeight="1" x14ac:dyDescent="0.25">
      <c r="A218" s="3" t="s">
        <v>123</v>
      </c>
      <c r="B218" s="8" t="s">
        <v>92</v>
      </c>
      <c r="C218" s="11" t="s">
        <v>150</v>
      </c>
      <c r="D218" s="11" t="s">
        <v>150</v>
      </c>
      <c r="E218" s="11">
        <v>0</v>
      </c>
      <c r="F218" s="11" t="s">
        <v>188</v>
      </c>
      <c r="G218" s="11">
        <v>0</v>
      </c>
      <c r="H218" s="11">
        <v>0</v>
      </c>
      <c r="I218" s="11" t="s">
        <v>188</v>
      </c>
      <c r="J218" s="11" t="s">
        <v>150</v>
      </c>
      <c r="L218" s="7"/>
    </row>
    <row r="219" spans="1:12" ht="14.25" customHeight="1" x14ac:dyDescent="0.25">
      <c r="A219" s="3" t="s">
        <v>123</v>
      </c>
      <c r="B219" s="8" t="s">
        <v>93</v>
      </c>
      <c r="C219" s="11" t="s">
        <v>150</v>
      </c>
      <c r="D219" s="11" t="s">
        <v>188</v>
      </c>
      <c r="E219" s="11">
        <v>0</v>
      </c>
      <c r="F219" s="11" t="s">
        <v>188</v>
      </c>
      <c r="G219" s="11" t="s">
        <v>188</v>
      </c>
      <c r="H219" s="11" t="s">
        <v>188</v>
      </c>
      <c r="I219" s="11" t="s">
        <v>188</v>
      </c>
      <c r="J219" s="11" t="s">
        <v>150</v>
      </c>
      <c r="L219" s="7"/>
    </row>
    <row r="220" spans="1:12" ht="14.25" customHeight="1" x14ac:dyDescent="0.25">
      <c r="A220" s="3" t="s">
        <v>123</v>
      </c>
      <c r="B220" s="3" t="s">
        <v>94</v>
      </c>
      <c r="C220" s="11">
        <v>10</v>
      </c>
      <c r="D220" s="11">
        <v>3</v>
      </c>
      <c r="E220" s="11">
        <v>0</v>
      </c>
      <c r="F220" s="11" t="s">
        <v>188</v>
      </c>
      <c r="G220" s="11" t="s">
        <v>188</v>
      </c>
      <c r="H220" s="11" t="s">
        <v>188</v>
      </c>
      <c r="I220" s="11">
        <v>0</v>
      </c>
      <c r="J220" s="11">
        <v>7</v>
      </c>
      <c r="L220" s="7"/>
    </row>
    <row r="221" spans="1:12" ht="14.25" customHeight="1" x14ac:dyDescent="0.25">
      <c r="A221" s="3"/>
      <c r="B221" s="8"/>
      <c r="C221" s="11"/>
      <c r="D221" s="11"/>
      <c r="E221" s="11"/>
      <c r="F221" s="11"/>
      <c r="G221" s="11"/>
      <c r="H221" s="11"/>
      <c r="I221" s="11"/>
      <c r="J221" s="11"/>
      <c r="L221" s="7"/>
    </row>
    <row r="222" spans="1:12" ht="14.25" customHeight="1" x14ac:dyDescent="0.25">
      <c r="A222" s="3" t="s">
        <v>125</v>
      </c>
      <c r="B222" s="3" t="s">
        <v>126</v>
      </c>
      <c r="C222" s="11"/>
      <c r="D222" s="11"/>
      <c r="E222" s="11"/>
      <c r="F222" s="11"/>
      <c r="G222" s="11"/>
      <c r="H222" s="11"/>
      <c r="I222" s="11"/>
      <c r="J222" s="11"/>
      <c r="L222" s="7"/>
    </row>
    <row r="223" spans="1:12" ht="14.25" customHeight="1" x14ac:dyDescent="0.25">
      <c r="A223" s="3"/>
      <c r="B223" s="8"/>
      <c r="C223" s="11"/>
      <c r="D223" s="11"/>
      <c r="E223" s="11"/>
      <c r="F223" s="11"/>
      <c r="G223" s="11"/>
      <c r="H223" s="11"/>
      <c r="I223" s="11"/>
      <c r="J223" s="11"/>
    </row>
    <row r="224" spans="1:12" ht="14.25" customHeight="1" x14ac:dyDescent="0.25">
      <c r="A224" s="3"/>
      <c r="B224" s="8"/>
      <c r="C224" s="11"/>
      <c r="D224" s="11"/>
      <c r="E224" s="11"/>
      <c r="F224" s="11"/>
      <c r="G224" s="11"/>
      <c r="H224" s="11"/>
      <c r="I224" s="11"/>
      <c r="J224" s="11"/>
    </row>
    <row r="225" spans="1:12" ht="14.25" customHeight="1" x14ac:dyDescent="0.25">
      <c r="A225" s="3" t="s">
        <v>125</v>
      </c>
      <c r="B225" s="3" t="s">
        <v>120</v>
      </c>
      <c r="C225" s="11">
        <v>9</v>
      </c>
      <c r="D225" s="11">
        <v>3</v>
      </c>
      <c r="E225" s="11" t="s">
        <v>188</v>
      </c>
      <c r="F225" s="11" t="s">
        <v>188</v>
      </c>
      <c r="G225" s="11">
        <v>4</v>
      </c>
      <c r="H225" s="11" t="s">
        <v>188</v>
      </c>
      <c r="I225" s="11">
        <v>2</v>
      </c>
      <c r="J225" s="11" t="s">
        <v>188</v>
      </c>
    </row>
    <row r="226" spans="1:12" ht="14.25" customHeight="1" x14ac:dyDescent="0.25">
      <c r="A226" s="3" t="s">
        <v>125</v>
      </c>
      <c r="B226" s="3" t="s">
        <v>82</v>
      </c>
      <c r="C226" s="11" t="s">
        <v>150</v>
      </c>
      <c r="D226" s="11" t="s">
        <v>188</v>
      </c>
      <c r="E226" s="11" t="s">
        <v>188</v>
      </c>
      <c r="F226" s="11" t="s">
        <v>188</v>
      </c>
      <c r="G226" s="11">
        <v>3</v>
      </c>
      <c r="H226" s="11" t="s">
        <v>188</v>
      </c>
      <c r="I226" s="11">
        <v>2</v>
      </c>
      <c r="J226" s="11" t="s">
        <v>150</v>
      </c>
    </row>
    <row r="227" spans="1:12" ht="14.25" customHeight="1" x14ac:dyDescent="0.25">
      <c r="A227" s="3" t="s">
        <v>125</v>
      </c>
      <c r="B227" s="8" t="s">
        <v>152</v>
      </c>
      <c r="C227" s="11" t="s">
        <v>150</v>
      </c>
      <c r="D227" s="11" t="s">
        <v>188</v>
      </c>
      <c r="E227" s="11" t="s">
        <v>188</v>
      </c>
      <c r="F227" s="11" t="s">
        <v>188</v>
      </c>
      <c r="G227" s="11">
        <v>1</v>
      </c>
      <c r="H227" s="11" t="s">
        <v>188</v>
      </c>
      <c r="I227" s="11">
        <v>1</v>
      </c>
      <c r="J227" s="11" t="s">
        <v>150</v>
      </c>
    </row>
    <row r="228" spans="1:12" ht="14.25" customHeight="1" x14ac:dyDescent="0.25">
      <c r="A228" s="3" t="s">
        <v>125</v>
      </c>
      <c r="B228" s="8" t="s">
        <v>151</v>
      </c>
      <c r="C228" s="11" t="s">
        <v>150</v>
      </c>
      <c r="D228" s="11">
        <v>0</v>
      </c>
      <c r="E228" s="11">
        <v>0</v>
      </c>
      <c r="F228" s="11" t="s">
        <v>188</v>
      </c>
      <c r="G228" s="11">
        <v>2</v>
      </c>
      <c r="H228" s="11" t="s">
        <v>188</v>
      </c>
      <c r="I228" s="11">
        <v>1</v>
      </c>
      <c r="J228" s="11" t="s">
        <v>150</v>
      </c>
      <c r="L228" s="7"/>
    </row>
    <row r="229" spans="1:12" ht="14.25" customHeight="1" x14ac:dyDescent="0.25">
      <c r="A229" s="3" t="s">
        <v>125</v>
      </c>
      <c r="B229" s="3" t="s">
        <v>83</v>
      </c>
      <c r="C229" s="11" t="s">
        <v>150</v>
      </c>
      <c r="D229" s="11">
        <v>2</v>
      </c>
      <c r="E229" s="11" t="s">
        <v>188</v>
      </c>
      <c r="F229" s="11" t="s">
        <v>188</v>
      </c>
      <c r="G229" s="11" t="s">
        <v>188</v>
      </c>
      <c r="H229" s="11" t="s">
        <v>188</v>
      </c>
      <c r="I229" s="11">
        <v>0</v>
      </c>
      <c r="J229" s="11" t="s">
        <v>150</v>
      </c>
      <c r="L229" s="7"/>
    </row>
    <row r="230" spans="1:12" ht="14.25" customHeight="1" x14ac:dyDescent="0.25">
      <c r="A230" s="3" t="s">
        <v>125</v>
      </c>
      <c r="B230" s="8" t="s">
        <v>84</v>
      </c>
      <c r="C230" s="11" t="s">
        <v>150</v>
      </c>
      <c r="D230" s="11" t="s">
        <v>188</v>
      </c>
      <c r="E230" s="11" t="s">
        <v>188</v>
      </c>
      <c r="F230" s="11" t="s">
        <v>188</v>
      </c>
      <c r="G230" s="11" t="s">
        <v>188</v>
      </c>
      <c r="H230" s="11" t="s">
        <v>188</v>
      </c>
      <c r="I230" s="11">
        <v>0</v>
      </c>
      <c r="J230" s="11" t="s">
        <v>150</v>
      </c>
      <c r="L230" s="7"/>
    </row>
    <row r="231" spans="1:12" ht="14.25" customHeight="1" x14ac:dyDescent="0.25">
      <c r="A231" s="3" t="s">
        <v>125</v>
      </c>
      <c r="B231" s="8" t="s">
        <v>85</v>
      </c>
      <c r="C231" s="11" t="s">
        <v>150</v>
      </c>
      <c r="D231" s="11" t="s">
        <v>188</v>
      </c>
      <c r="E231" s="11">
        <v>0</v>
      </c>
      <c r="F231" s="11">
        <v>0</v>
      </c>
      <c r="G231" s="11" t="s">
        <v>188</v>
      </c>
      <c r="H231" s="11">
        <v>0</v>
      </c>
      <c r="I231" s="11">
        <v>0</v>
      </c>
      <c r="J231" s="11" t="s">
        <v>150</v>
      </c>
      <c r="L231" s="7"/>
    </row>
    <row r="232" spans="1:12" ht="14.25" customHeight="1" x14ac:dyDescent="0.25">
      <c r="A232" s="3" t="s">
        <v>125</v>
      </c>
      <c r="B232" s="8" t="s">
        <v>86</v>
      </c>
      <c r="C232" s="11" t="s">
        <v>150</v>
      </c>
      <c r="D232" s="11">
        <v>1</v>
      </c>
      <c r="E232" s="11">
        <v>0</v>
      </c>
      <c r="F232" s="11">
        <v>0</v>
      </c>
      <c r="G232" s="11" t="s">
        <v>188</v>
      </c>
      <c r="H232" s="11" t="s">
        <v>188</v>
      </c>
      <c r="I232" s="11">
        <v>0</v>
      </c>
      <c r="J232" s="11" t="s">
        <v>150</v>
      </c>
      <c r="L232" s="7"/>
    </row>
    <row r="233" spans="1:12" ht="14.25" customHeight="1" x14ac:dyDescent="0.25">
      <c r="A233" s="3" t="s">
        <v>125</v>
      </c>
      <c r="B233" s="8" t="s">
        <v>87</v>
      </c>
      <c r="C233" s="11" t="s">
        <v>150</v>
      </c>
      <c r="D233" s="11">
        <v>0</v>
      </c>
      <c r="E233" s="11" t="s">
        <v>150</v>
      </c>
      <c r="F233" s="11" t="s">
        <v>150</v>
      </c>
      <c r="G233" s="11" t="s">
        <v>150</v>
      </c>
      <c r="H233" s="11" t="s">
        <v>150</v>
      </c>
      <c r="I233" s="11" t="s">
        <v>150</v>
      </c>
      <c r="J233" s="11" t="s">
        <v>150</v>
      </c>
      <c r="L233" s="7"/>
    </row>
    <row r="234" spans="1:12" ht="14.25" customHeight="1" x14ac:dyDescent="0.25">
      <c r="A234" s="3" t="s">
        <v>125</v>
      </c>
      <c r="B234" s="8" t="s">
        <v>88</v>
      </c>
      <c r="C234" s="11" t="s">
        <v>150</v>
      </c>
      <c r="D234" s="11" t="s">
        <v>188</v>
      </c>
      <c r="E234" s="11">
        <v>0</v>
      </c>
      <c r="F234" s="11">
        <v>0</v>
      </c>
      <c r="G234" s="11" t="s">
        <v>188</v>
      </c>
      <c r="H234" s="11">
        <v>0</v>
      </c>
      <c r="I234" s="11">
        <v>0</v>
      </c>
      <c r="J234" s="11" t="s">
        <v>150</v>
      </c>
      <c r="L234" s="7"/>
    </row>
    <row r="235" spans="1:12" ht="14.25" customHeight="1" x14ac:dyDescent="0.25">
      <c r="A235" s="3" t="s">
        <v>125</v>
      </c>
      <c r="B235" s="3" t="s">
        <v>89</v>
      </c>
      <c r="C235" s="11" t="s">
        <v>150</v>
      </c>
      <c r="D235" s="11">
        <v>1</v>
      </c>
      <c r="E235" s="11" t="s">
        <v>188</v>
      </c>
      <c r="F235" s="11" t="s">
        <v>188</v>
      </c>
      <c r="G235" s="11" t="s">
        <v>188</v>
      </c>
      <c r="H235" s="11" t="s">
        <v>188</v>
      </c>
      <c r="I235" s="11">
        <v>0</v>
      </c>
      <c r="J235" s="11" t="s">
        <v>150</v>
      </c>
    </row>
    <row r="236" spans="1:12" ht="14.25" customHeight="1" x14ac:dyDescent="0.25">
      <c r="A236" s="3" t="s">
        <v>125</v>
      </c>
      <c r="B236" s="8" t="s">
        <v>95</v>
      </c>
      <c r="C236" s="11" t="s">
        <v>150</v>
      </c>
      <c r="D236" s="11">
        <v>1</v>
      </c>
      <c r="E236" s="11" t="s">
        <v>188</v>
      </c>
      <c r="F236" s="11" t="s">
        <v>188</v>
      </c>
      <c r="G236" s="11" t="s">
        <v>188</v>
      </c>
      <c r="H236" s="11" t="s">
        <v>188</v>
      </c>
      <c r="I236" s="11">
        <v>0</v>
      </c>
      <c r="J236" s="11" t="s">
        <v>150</v>
      </c>
    </row>
    <row r="237" spans="1:12" s="10" customFormat="1" ht="14.25" customHeight="1" x14ac:dyDescent="0.25">
      <c r="A237" s="3" t="s">
        <v>125</v>
      </c>
      <c r="B237" s="8" t="s">
        <v>90</v>
      </c>
      <c r="C237" s="11" t="s">
        <v>150</v>
      </c>
      <c r="D237" s="11" t="s">
        <v>188</v>
      </c>
      <c r="E237" s="11" t="s">
        <v>150</v>
      </c>
      <c r="F237" s="11" t="s">
        <v>150</v>
      </c>
      <c r="G237" s="11" t="s">
        <v>150</v>
      </c>
      <c r="H237" s="11" t="s">
        <v>150</v>
      </c>
      <c r="I237" s="11" t="s">
        <v>150</v>
      </c>
      <c r="J237" s="11" t="s">
        <v>150</v>
      </c>
    </row>
    <row r="238" spans="1:12" ht="14.25" customHeight="1" x14ac:dyDescent="0.25">
      <c r="A238" s="3" t="s">
        <v>125</v>
      </c>
      <c r="B238" s="8" t="s">
        <v>118</v>
      </c>
      <c r="C238" s="11" t="s">
        <v>150</v>
      </c>
      <c r="D238" s="11" t="s">
        <v>188</v>
      </c>
      <c r="E238" s="11">
        <v>0</v>
      </c>
      <c r="F238" s="11">
        <v>0</v>
      </c>
      <c r="G238" s="11" t="s">
        <v>188</v>
      </c>
      <c r="H238" s="11">
        <v>0</v>
      </c>
      <c r="I238" s="11">
        <v>0</v>
      </c>
      <c r="J238" s="11" t="s">
        <v>150</v>
      </c>
    </row>
    <row r="239" spans="1:12" ht="14.25" customHeight="1" x14ac:dyDescent="0.25">
      <c r="A239" s="3" t="s">
        <v>125</v>
      </c>
      <c r="B239" s="8" t="s">
        <v>91</v>
      </c>
      <c r="C239" s="11" t="s">
        <v>150</v>
      </c>
      <c r="D239" s="11" t="s">
        <v>188</v>
      </c>
      <c r="E239" s="11" t="s">
        <v>150</v>
      </c>
      <c r="F239" s="11" t="s">
        <v>188</v>
      </c>
      <c r="G239" s="11">
        <v>0</v>
      </c>
      <c r="H239" s="11" t="s">
        <v>188</v>
      </c>
      <c r="I239" s="11" t="s">
        <v>150</v>
      </c>
      <c r="J239" s="11" t="s">
        <v>150</v>
      </c>
    </row>
    <row r="240" spans="1:12" ht="14.25" customHeight="1" x14ac:dyDescent="0.25">
      <c r="A240" s="3" t="s">
        <v>125</v>
      </c>
      <c r="B240" s="8" t="s">
        <v>92</v>
      </c>
      <c r="C240" s="11" t="s">
        <v>150</v>
      </c>
      <c r="D240" s="11" t="s">
        <v>150</v>
      </c>
      <c r="E240" s="11">
        <v>0</v>
      </c>
      <c r="F240" s="11" t="s">
        <v>188</v>
      </c>
      <c r="G240" s="11">
        <v>0</v>
      </c>
      <c r="H240" s="11">
        <v>0</v>
      </c>
      <c r="I240" s="11">
        <v>0</v>
      </c>
      <c r="J240" s="11" t="s">
        <v>150</v>
      </c>
    </row>
    <row r="241" spans="1:10" ht="14.25" customHeight="1" x14ac:dyDescent="0.25">
      <c r="A241" s="3" t="s">
        <v>125</v>
      </c>
      <c r="B241" s="8" t="s">
        <v>93</v>
      </c>
      <c r="C241" s="11" t="s">
        <v>150</v>
      </c>
      <c r="D241" s="11" t="s">
        <v>188</v>
      </c>
      <c r="E241" s="11">
        <v>0</v>
      </c>
      <c r="F241" s="11" t="s">
        <v>188</v>
      </c>
      <c r="G241" s="11" t="s">
        <v>188</v>
      </c>
      <c r="H241" s="11" t="s">
        <v>188</v>
      </c>
      <c r="I241" s="11">
        <v>0</v>
      </c>
      <c r="J241" s="11" t="s">
        <v>150</v>
      </c>
    </row>
    <row r="242" spans="1:10" ht="14.25" customHeight="1" x14ac:dyDescent="0.25">
      <c r="A242" s="3" t="s">
        <v>125</v>
      </c>
      <c r="B242" s="3" t="s">
        <v>94</v>
      </c>
      <c r="C242" s="11" t="s">
        <v>188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 t="s">
        <v>188</v>
      </c>
    </row>
    <row r="243" spans="1:10" ht="14.25" customHeight="1" x14ac:dyDescent="0.25">
      <c r="A243" s="3"/>
      <c r="B243" s="8"/>
      <c r="C243" s="11"/>
      <c r="D243" s="11"/>
      <c r="E243" s="11"/>
      <c r="F243" s="11"/>
      <c r="G243" s="11"/>
      <c r="H243" s="11"/>
      <c r="I243" s="11"/>
      <c r="J243" s="11"/>
    </row>
    <row r="244" spans="1:10" ht="14.25" customHeight="1" x14ac:dyDescent="0.25">
      <c r="A244" s="3" t="s">
        <v>4</v>
      </c>
      <c r="B244" s="3" t="s">
        <v>99</v>
      </c>
      <c r="C244" s="11"/>
      <c r="D244" s="11"/>
      <c r="E244" s="11"/>
      <c r="F244" s="11"/>
      <c r="G244" s="11"/>
      <c r="H244" s="11"/>
      <c r="I244" s="11"/>
      <c r="J244" s="11"/>
    </row>
    <row r="245" spans="1:10" ht="14.25" customHeight="1" x14ac:dyDescent="0.25">
      <c r="A245" s="3"/>
      <c r="B245" s="8"/>
      <c r="C245" s="11"/>
      <c r="D245" s="11"/>
      <c r="E245" s="11"/>
      <c r="F245" s="11"/>
      <c r="G245" s="11"/>
      <c r="H245" s="11"/>
      <c r="I245" s="11"/>
      <c r="J245" s="11"/>
    </row>
    <row r="246" spans="1:10" ht="14.25" customHeight="1" x14ac:dyDescent="0.25">
      <c r="A246" s="3"/>
      <c r="B246" s="8"/>
      <c r="C246" s="11"/>
      <c r="D246" s="11"/>
      <c r="E246" s="11"/>
      <c r="F246" s="11"/>
      <c r="G246" s="11"/>
      <c r="H246" s="11"/>
      <c r="I246" s="11"/>
      <c r="J246" s="11"/>
    </row>
    <row r="247" spans="1:10" ht="14.25" customHeight="1" x14ac:dyDescent="0.25">
      <c r="A247" s="3" t="s">
        <v>4</v>
      </c>
      <c r="B247" s="3" t="s">
        <v>120</v>
      </c>
      <c r="C247" s="11">
        <v>95</v>
      </c>
      <c r="D247" s="11">
        <v>45</v>
      </c>
      <c r="E247" s="11">
        <v>2</v>
      </c>
      <c r="F247" s="11" t="s">
        <v>189</v>
      </c>
      <c r="G247" s="11">
        <v>31</v>
      </c>
      <c r="H247" s="11">
        <v>1</v>
      </c>
      <c r="I247" s="11">
        <v>8</v>
      </c>
      <c r="J247" s="11">
        <v>6</v>
      </c>
    </row>
    <row r="248" spans="1:10" ht="14.25" customHeight="1" x14ac:dyDescent="0.25">
      <c r="A248" s="3" t="s">
        <v>4</v>
      </c>
      <c r="B248" s="3" t="s">
        <v>82</v>
      </c>
      <c r="C248" s="11" t="s">
        <v>150</v>
      </c>
      <c r="D248" s="11">
        <v>1</v>
      </c>
      <c r="E248" s="11">
        <v>1</v>
      </c>
      <c r="F248" s="11" t="s">
        <v>188</v>
      </c>
      <c r="G248" s="11">
        <v>17</v>
      </c>
      <c r="H248" s="11" t="s">
        <v>188</v>
      </c>
      <c r="I248" s="11">
        <v>7</v>
      </c>
      <c r="J248" s="11" t="s">
        <v>150</v>
      </c>
    </row>
    <row r="249" spans="1:10" ht="14.25" customHeight="1" x14ac:dyDescent="0.25">
      <c r="A249" s="3" t="s">
        <v>4</v>
      </c>
      <c r="B249" s="8" t="s">
        <v>152</v>
      </c>
      <c r="C249" s="11" t="s">
        <v>150</v>
      </c>
      <c r="D249" s="11">
        <v>1</v>
      </c>
      <c r="E249" s="11" t="s">
        <v>188</v>
      </c>
      <c r="F249" s="11" t="s">
        <v>188</v>
      </c>
      <c r="G249" s="11">
        <v>8</v>
      </c>
      <c r="H249" s="11" t="s">
        <v>188</v>
      </c>
      <c r="I249" s="11" t="s">
        <v>189</v>
      </c>
      <c r="J249" s="11" t="s">
        <v>150</v>
      </c>
    </row>
    <row r="250" spans="1:10" ht="14.25" customHeight="1" x14ac:dyDescent="0.25">
      <c r="A250" s="3" t="s">
        <v>4</v>
      </c>
      <c r="B250" s="8" t="s">
        <v>151</v>
      </c>
      <c r="C250" s="11" t="s">
        <v>150</v>
      </c>
      <c r="D250" s="11">
        <v>0</v>
      </c>
      <c r="E250" s="11">
        <v>1</v>
      </c>
      <c r="F250" s="11" t="s">
        <v>188</v>
      </c>
      <c r="G250" s="11">
        <v>9</v>
      </c>
      <c r="H250" s="11" t="s">
        <v>188</v>
      </c>
      <c r="I250" s="11">
        <v>2</v>
      </c>
      <c r="J250" s="11" t="s">
        <v>150</v>
      </c>
    </row>
    <row r="251" spans="1:10" ht="14.25" customHeight="1" x14ac:dyDescent="0.25">
      <c r="A251" s="3" t="s">
        <v>4</v>
      </c>
      <c r="B251" s="3" t="s">
        <v>83</v>
      </c>
      <c r="C251" s="11" t="s">
        <v>150</v>
      </c>
      <c r="D251" s="11">
        <v>34</v>
      </c>
      <c r="E251" s="11" t="s">
        <v>189</v>
      </c>
      <c r="F251" s="11" t="s">
        <v>189</v>
      </c>
      <c r="G251" s="11">
        <v>11</v>
      </c>
      <c r="H251" s="11" t="s">
        <v>188</v>
      </c>
      <c r="I251" s="11" t="s">
        <v>189</v>
      </c>
      <c r="J251" s="11" t="s">
        <v>150</v>
      </c>
    </row>
    <row r="252" spans="1:10" ht="14.25" customHeight="1" x14ac:dyDescent="0.25">
      <c r="A252" s="3" t="s">
        <v>4</v>
      </c>
      <c r="B252" s="8" t="s">
        <v>84</v>
      </c>
      <c r="C252" s="11" t="s">
        <v>150</v>
      </c>
      <c r="D252" s="11">
        <v>3</v>
      </c>
      <c r="E252" s="11" t="s">
        <v>189</v>
      </c>
      <c r="F252" s="11" t="s">
        <v>188</v>
      </c>
      <c r="G252" s="11">
        <v>10</v>
      </c>
      <c r="H252" s="11" t="s">
        <v>188</v>
      </c>
      <c r="I252" s="11" t="s">
        <v>189</v>
      </c>
      <c r="J252" s="11" t="s">
        <v>150</v>
      </c>
    </row>
    <row r="253" spans="1:10" ht="14.25" customHeight="1" x14ac:dyDescent="0.25">
      <c r="A253" s="3" t="s">
        <v>4</v>
      </c>
      <c r="B253" s="8" t="s">
        <v>85</v>
      </c>
      <c r="C253" s="11" t="s">
        <v>150</v>
      </c>
      <c r="D253" s="11">
        <v>4</v>
      </c>
      <c r="E253" s="11">
        <v>0</v>
      </c>
      <c r="F253" s="11" t="s">
        <v>188</v>
      </c>
      <c r="G253" s="11">
        <v>0</v>
      </c>
      <c r="H253" s="11">
        <v>0</v>
      </c>
      <c r="I253" s="11">
        <v>0</v>
      </c>
      <c r="J253" s="11" t="s">
        <v>150</v>
      </c>
    </row>
    <row r="254" spans="1:10" ht="14.25" customHeight="1" x14ac:dyDescent="0.25">
      <c r="A254" s="3" t="s">
        <v>4</v>
      </c>
      <c r="B254" s="8" t="s">
        <v>86</v>
      </c>
      <c r="C254" s="11" t="s">
        <v>150</v>
      </c>
      <c r="D254" s="11">
        <v>24</v>
      </c>
      <c r="E254" s="11" t="s">
        <v>188</v>
      </c>
      <c r="F254" s="11" t="s">
        <v>189</v>
      </c>
      <c r="G254" s="11" t="s">
        <v>188</v>
      </c>
      <c r="H254" s="11" t="s">
        <v>188</v>
      </c>
      <c r="I254" s="11" t="s">
        <v>188</v>
      </c>
      <c r="J254" s="11" t="s">
        <v>150</v>
      </c>
    </row>
    <row r="255" spans="1:10" ht="14.25" customHeight="1" x14ac:dyDescent="0.25">
      <c r="A255" s="3" t="s">
        <v>4</v>
      </c>
      <c r="B255" s="8" t="s">
        <v>87</v>
      </c>
      <c r="C255" s="11" t="s">
        <v>150</v>
      </c>
      <c r="D255" s="11" t="s">
        <v>188</v>
      </c>
      <c r="E255" s="11" t="s">
        <v>150</v>
      </c>
      <c r="F255" s="11" t="s">
        <v>150</v>
      </c>
      <c r="G255" s="11" t="s">
        <v>150</v>
      </c>
      <c r="H255" s="11" t="s">
        <v>150</v>
      </c>
      <c r="I255" s="11" t="s">
        <v>150</v>
      </c>
      <c r="J255" s="11" t="s">
        <v>150</v>
      </c>
    </row>
    <row r="256" spans="1:10" ht="14.25" customHeight="1" x14ac:dyDescent="0.25">
      <c r="A256" s="3" t="s">
        <v>4</v>
      </c>
      <c r="B256" s="8" t="s">
        <v>88</v>
      </c>
      <c r="C256" s="11" t="s">
        <v>150</v>
      </c>
      <c r="D256" s="11" t="s">
        <v>189</v>
      </c>
      <c r="E256" s="11" t="s">
        <v>188</v>
      </c>
      <c r="F256" s="11" t="s">
        <v>188</v>
      </c>
      <c r="G256" s="11" t="s">
        <v>188</v>
      </c>
      <c r="H256" s="11" t="s">
        <v>188</v>
      </c>
      <c r="I256" s="11">
        <v>0</v>
      </c>
      <c r="J256" s="11" t="s">
        <v>150</v>
      </c>
    </row>
    <row r="257" spans="1:11" ht="14.25" customHeight="1" x14ac:dyDescent="0.25">
      <c r="A257" s="3" t="s">
        <v>4</v>
      </c>
      <c r="B257" s="3" t="s">
        <v>89</v>
      </c>
      <c r="C257" s="11" t="s">
        <v>150</v>
      </c>
      <c r="D257" s="11">
        <v>10</v>
      </c>
      <c r="E257" s="11" t="s">
        <v>188</v>
      </c>
      <c r="F257" s="11" t="s">
        <v>188</v>
      </c>
      <c r="G257" s="11">
        <v>3</v>
      </c>
      <c r="H257" s="11" t="s">
        <v>188</v>
      </c>
      <c r="I257" s="11" t="s">
        <v>188</v>
      </c>
      <c r="J257" s="11" t="s">
        <v>150</v>
      </c>
    </row>
    <row r="258" spans="1:11" s="10" customFormat="1" ht="14.25" customHeight="1" x14ac:dyDescent="0.25">
      <c r="A258" s="3" t="s">
        <v>4</v>
      </c>
      <c r="B258" s="8" t="s">
        <v>95</v>
      </c>
      <c r="C258" s="11" t="s">
        <v>150</v>
      </c>
      <c r="D258" s="11">
        <v>6</v>
      </c>
      <c r="E258" s="11" t="s">
        <v>188</v>
      </c>
      <c r="F258" s="11" t="s">
        <v>188</v>
      </c>
      <c r="G258" s="11">
        <v>2</v>
      </c>
      <c r="H258" s="11" t="s">
        <v>188</v>
      </c>
      <c r="I258" s="11" t="s">
        <v>188</v>
      </c>
      <c r="J258" s="11" t="s">
        <v>150</v>
      </c>
    </row>
    <row r="259" spans="1:11" ht="14.25" customHeight="1" x14ac:dyDescent="0.25">
      <c r="A259" s="3" t="s">
        <v>4</v>
      </c>
      <c r="B259" s="8" t="s">
        <v>90</v>
      </c>
      <c r="C259" s="11" t="s">
        <v>150</v>
      </c>
      <c r="D259" s="11">
        <v>4</v>
      </c>
      <c r="E259" s="11" t="s">
        <v>150</v>
      </c>
      <c r="F259" s="11" t="s">
        <v>150</v>
      </c>
      <c r="G259" s="11" t="s">
        <v>150</v>
      </c>
      <c r="H259" s="11" t="s">
        <v>150</v>
      </c>
      <c r="I259" s="11" t="s">
        <v>150</v>
      </c>
      <c r="J259" s="11" t="s">
        <v>150</v>
      </c>
    </row>
    <row r="260" spans="1:11" ht="14.25" customHeight="1" x14ac:dyDescent="0.25">
      <c r="A260" s="3" t="s">
        <v>4</v>
      </c>
      <c r="B260" s="8" t="s">
        <v>118</v>
      </c>
      <c r="C260" s="11" t="s">
        <v>150</v>
      </c>
      <c r="D260" s="11">
        <v>1</v>
      </c>
      <c r="E260" s="11">
        <v>0</v>
      </c>
      <c r="F260" s="11" t="s">
        <v>188</v>
      </c>
      <c r="G260" s="11" t="s">
        <v>188</v>
      </c>
      <c r="H260" s="11" t="s">
        <v>188</v>
      </c>
      <c r="I260" s="11">
        <v>0</v>
      </c>
      <c r="J260" s="11" t="s">
        <v>150</v>
      </c>
    </row>
    <row r="261" spans="1:11" ht="14.25" customHeight="1" x14ac:dyDescent="0.25">
      <c r="A261" s="3" t="s">
        <v>4</v>
      </c>
      <c r="B261" s="8" t="s">
        <v>91</v>
      </c>
      <c r="C261" s="11" t="s">
        <v>150</v>
      </c>
      <c r="D261" s="11" t="s">
        <v>188</v>
      </c>
      <c r="E261" s="11" t="s">
        <v>150</v>
      </c>
      <c r="F261" s="11" t="s">
        <v>188</v>
      </c>
      <c r="G261" s="11" t="s">
        <v>188</v>
      </c>
      <c r="H261" s="11" t="s">
        <v>188</v>
      </c>
      <c r="I261" s="11" t="s">
        <v>150</v>
      </c>
      <c r="J261" s="11" t="s">
        <v>150</v>
      </c>
    </row>
    <row r="262" spans="1:11" ht="14.25" customHeight="1" x14ac:dyDescent="0.25">
      <c r="A262" s="3" t="s">
        <v>4</v>
      </c>
      <c r="B262" s="8" t="s">
        <v>92</v>
      </c>
      <c r="C262" s="11" t="s">
        <v>150</v>
      </c>
      <c r="D262" s="11" t="s">
        <v>150</v>
      </c>
      <c r="E262" s="11">
        <v>0</v>
      </c>
      <c r="F262" s="11" t="s">
        <v>188</v>
      </c>
      <c r="G262" s="11">
        <v>0</v>
      </c>
      <c r="H262" s="11" t="s">
        <v>188</v>
      </c>
      <c r="I262" s="11">
        <v>0</v>
      </c>
      <c r="J262" s="11" t="s">
        <v>150</v>
      </c>
    </row>
    <row r="263" spans="1:11" ht="14.25" customHeight="1" x14ac:dyDescent="0.25">
      <c r="A263" s="3" t="s">
        <v>4</v>
      </c>
      <c r="B263" s="8" t="s">
        <v>93</v>
      </c>
      <c r="C263" s="11" t="s">
        <v>150</v>
      </c>
      <c r="D263" s="11">
        <v>0</v>
      </c>
      <c r="E263" s="11">
        <v>0</v>
      </c>
      <c r="F263" s="11" t="s">
        <v>188</v>
      </c>
      <c r="G263" s="11" t="s">
        <v>188</v>
      </c>
      <c r="H263" s="11" t="s">
        <v>188</v>
      </c>
      <c r="I263" s="11">
        <v>0</v>
      </c>
      <c r="J263" s="11" t="s">
        <v>150</v>
      </c>
    </row>
    <row r="264" spans="1:11" ht="14.25" customHeight="1" x14ac:dyDescent="0.25">
      <c r="A264" s="3" t="s">
        <v>4</v>
      </c>
      <c r="B264" s="3" t="s">
        <v>94</v>
      </c>
      <c r="C264" s="11">
        <v>8</v>
      </c>
      <c r="D264" s="11">
        <v>1</v>
      </c>
      <c r="E264" s="11">
        <v>0</v>
      </c>
      <c r="F264" s="11">
        <v>0</v>
      </c>
      <c r="G264" s="11">
        <v>1</v>
      </c>
      <c r="H264" s="11" t="s">
        <v>188</v>
      </c>
      <c r="I264" s="11">
        <v>0</v>
      </c>
      <c r="J264" s="11">
        <v>6</v>
      </c>
      <c r="K264" s="7"/>
    </row>
    <row r="265" spans="1:11" ht="14.25" customHeight="1" x14ac:dyDescent="0.25">
      <c r="A265" s="3"/>
      <c r="B265" s="8"/>
      <c r="C265" s="11"/>
      <c r="D265" s="11"/>
      <c r="E265" s="11"/>
      <c r="F265" s="11"/>
      <c r="G265" s="11"/>
      <c r="H265" s="11"/>
      <c r="I265" s="11"/>
      <c r="J265" s="11"/>
      <c r="K265" s="7"/>
    </row>
    <row r="266" spans="1:11" ht="14.25" customHeight="1" x14ac:dyDescent="0.25">
      <c r="A266" s="3" t="s">
        <v>5</v>
      </c>
      <c r="B266" s="3" t="s">
        <v>100</v>
      </c>
      <c r="C266" s="11"/>
      <c r="D266" s="11"/>
      <c r="E266" s="11"/>
      <c r="F266" s="11"/>
      <c r="G266" s="11"/>
      <c r="H266" s="11"/>
      <c r="I266" s="11"/>
      <c r="J266" s="11"/>
      <c r="K266" s="7"/>
    </row>
    <row r="267" spans="1:11" ht="14.25" customHeight="1" x14ac:dyDescent="0.25">
      <c r="A267" s="3"/>
      <c r="B267" s="8"/>
      <c r="C267" s="11"/>
      <c r="D267" s="11"/>
      <c r="E267" s="11"/>
      <c r="F267" s="11"/>
      <c r="G267" s="11"/>
      <c r="H267" s="11"/>
      <c r="I267" s="11"/>
      <c r="J267" s="11"/>
      <c r="K267" s="7"/>
    </row>
    <row r="268" spans="1:11" ht="14.25" customHeight="1" x14ac:dyDescent="0.25">
      <c r="A268" s="3"/>
      <c r="B268" s="8"/>
      <c r="C268" s="11"/>
      <c r="D268" s="11"/>
      <c r="E268" s="11"/>
      <c r="F268" s="11"/>
      <c r="G268" s="11"/>
      <c r="H268" s="11"/>
      <c r="I268" s="11"/>
      <c r="J268" s="11"/>
      <c r="K268" s="7"/>
    </row>
    <row r="269" spans="1:11" ht="14.25" customHeight="1" x14ac:dyDescent="0.25">
      <c r="A269" s="3" t="s">
        <v>5</v>
      </c>
      <c r="B269" s="3" t="s">
        <v>120</v>
      </c>
      <c r="C269" s="11">
        <v>20</v>
      </c>
      <c r="D269" s="11">
        <v>8</v>
      </c>
      <c r="E269" s="11" t="s">
        <v>188</v>
      </c>
      <c r="F269" s="11" t="s">
        <v>188</v>
      </c>
      <c r="G269" s="11">
        <v>9</v>
      </c>
      <c r="H269" s="11" t="s">
        <v>189</v>
      </c>
      <c r="I269" s="11" t="s">
        <v>189</v>
      </c>
      <c r="J269" s="11" t="s">
        <v>188</v>
      </c>
      <c r="K269" s="7"/>
    </row>
    <row r="270" spans="1:11" ht="14.25" customHeight="1" x14ac:dyDescent="0.25">
      <c r="A270" s="3" t="s">
        <v>5</v>
      </c>
      <c r="B270" s="3" t="s">
        <v>82</v>
      </c>
      <c r="C270" s="11" t="s">
        <v>150</v>
      </c>
      <c r="D270" s="11" t="s">
        <v>188</v>
      </c>
      <c r="E270" s="11" t="s">
        <v>188</v>
      </c>
      <c r="F270" s="11" t="s">
        <v>188</v>
      </c>
      <c r="G270" s="11">
        <v>4</v>
      </c>
      <c r="H270" s="11" t="s">
        <v>188</v>
      </c>
      <c r="I270" s="11">
        <v>0</v>
      </c>
      <c r="J270" s="11" t="s">
        <v>150</v>
      </c>
      <c r="K270" s="7"/>
    </row>
    <row r="271" spans="1:11" ht="14.25" customHeight="1" x14ac:dyDescent="0.25">
      <c r="A271" s="3" t="s">
        <v>5</v>
      </c>
      <c r="B271" s="8" t="s">
        <v>152</v>
      </c>
      <c r="C271" s="11" t="s">
        <v>150</v>
      </c>
      <c r="D271" s="11" t="s">
        <v>188</v>
      </c>
      <c r="E271" s="11" t="s">
        <v>188</v>
      </c>
      <c r="F271" s="11" t="s">
        <v>188</v>
      </c>
      <c r="G271" s="11">
        <v>2</v>
      </c>
      <c r="H271" s="11" t="s">
        <v>188</v>
      </c>
      <c r="I271" s="11">
        <v>0</v>
      </c>
      <c r="J271" s="11" t="s">
        <v>150</v>
      </c>
      <c r="K271" s="7"/>
    </row>
    <row r="272" spans="1:11" ht="14.25" customHeight="1" x14ac:dyDescent="0.25">
      <c r="A272" s="3" t="s">
        <v>5</v>
      </c>
      <c r="B272" s="8" t="s">
        <v>151</v>
      </c>
      <c r="C272" s="11" t="s">
        <v>150</v>
      </c>
      <c r="D272" s="11">
        <v>0</v>
      </c>
      <c r="E272" s="11">
        <v>0</v>
      </c>
      <c r="F272" s="11">
        <v>0</v>
      </c>
      <c r="G272" s="11">
        <v>2</v>
      </c>
      <c r="H272" s="11" t="s">
        <v>188</v>
      </c>
      <c r="I272" s="11">
        <v>0</v>
      </c>
      <c r="J272" s="11" t="s">
        <v>150</v>
      </c>
      <c r="K272" s="7"/>
    </row>
    <row r="273" spans="1:11" ht="14.25" customHeight="1" x14ac:dyDescent="0.25">
      <c r="A273" s="3" t="s">
        <v>5</v>
      </c>
      <c r="B273" s="3" t="s">
        <v>83</v>
      </c>
      <c r="C273" s="11" t="s">
        <v>150</v>
      </c>
      <c r="D273" s="11">
        <v>5</v>
      </c>
      <c r="E273" s="11">
        <v>0</v>
      </c>
      <c r="F273" s="11" t="s">
        <v>188</v>
      </c>
      <c r="G273" s="11">
        <v>3</v>
      </c>
      <c r="H273" s="11" t="s">
        <v>188</v>
      </c>
      <c r="I273" s="11" t="s">
        <v>189</v>
      </c>
      <c r="J273" s="11" t="s">
        <v>150</v>
      </c>
      <c r="K273" s="7"/>
    </row>
    <row r="274" spans="1:11" ht="14.25" customHeight="1" x14ac:dyDescent="0.25">
      <c r="A274" s="3" t="s">
        <v>5</v>
      </c>
      <c r="B274" s="8" t="s">
        <v>84</v>
      </c>
      <c r="C274" s="11" t="s">
        <v>150</v>
      </c>
      <c r="D274" s="11">
        <v>1</v>
      </c>
      <c r="E274" s="11">
        <v>0</v>
      </c>
      <c r="F274" s="11" t="s">
        <v>188</v>
      </c>
      <c r="G274" s="11">
        <v>3</v>
      </c>
      <c r="H274" s="11" t="s">
        <v>188</v>
      </c>
      <c r="I274" s="11" t="s">
        <v>189</v>
      </c>
      <c r="J274" s="11" t="s">
        <v>150</v>
      </c>
      <c r="K274" s="7"/>
    </row>
    <row r="275" spans="1:11" ht="14.25" customHeight="1" x14ac:dyDescent="0.25">
      <c r="A275" s="3" t="s">
        <v>5</v>
      </c>
      <c r="B275" s="8" t="s">
        <v>85</v>
      </c>
      <c r="C275" s="11" t="s">
        <v>150</v>
      </c>
      <c r="D275" s="11" t="s">
        <v>188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150</v>
      </c>
      <c r="K275" s="7"/>
    </row>
    <row r="276" spans="1:11" ht="14.25" customHeight="1" x14ac:dyDescent="0.25">
      <c r="A276" s="3" t="s">
        <v>5</v>
      </c>
      <c r="B276" s="8" t="s">
        <v>86</v>
      </c>
      <c r="C276" s="11" t="s">
        <v>150</v>
      </c>
      <c r="D276" s="11">
        <v>4</v>
      </c>
      <c r="E276" s="11">
        <v>0</v>
      </c>
      <c r="F276" s="11">
        <v>0</v>
      </c>
      <c r="G276" s="11" t="s">
        <v>188</v>
      </c>
      <c r="H276" s="11">
        <v>0</v>
      </c>
      <c r="I276" s="11">
        <v>0</v>
      </c>
      <c r="J276" s="11" t="s">
        <v>150</v>
      </c>
      <c r="K276" s="7"/>
    </row>
    <row r="277" spans="1:11" ht="14.25" customHeight="1" x14ac:dyDescent="0.25">
      <c r="A277" s="3" t="s">
        <v>5</v>
      </c>
      <c r="B277" s="8" t="s">
        <v>87</v>
      </c>
      <c r="C277" s="11" t="s">
        <v>150</v>
      </c>
      <c r="D277" s="11" t="s">
        <v>188</v>
      </c>
      <c r="E277" s="11" t="s">
        <v>150</v>
      </c>
      <c r="F277" s="11" t="s">
        <v>150</v>
      </c>
      <c r="G277" s="11" t="s">
        <v>150</v>
      </c>
      <c r="H277" s="11" t="s">
        <v>150</v>
      </c>
      <c r="I277" s="11" t="s">
        <v>150</v>
      </c>
      <c r="J277" s="11" t="s">
        <v>150</v>
      </c>
      <c r="K277" s="7"/>
    </row>
    <row r="278" spans="1:11" ht="14.25" customHeight="1" x14ac:dyDescent="0.25">
      <c r="A278" s="3" t="s">
        <v>5</v>
      </c>
      <c r="B278" s="8" t="s">
        <v>88</v>
      </c>
      <c r="C278" s="11" t="s">
        <v>150</v>
      </c>
      <c r="D278" s="11" t="s">
        <v>188</v>
      </c>
      <c r="E278" s="11">
        <v>0</v>
      </c>
      <c r="F278" s="11">
        <v>0</v>
      </c>
      <c r="G278" s="11" t="s">
        <v>188</v>
      </c>
      <c r="H278" s="11">
        <v>0</v>
      </c>
      <c r="I278" s="11">
        <v>0</v>
      </c>
      <c r="J278" s="11" t="s">
        <v>150</v>
      </c>
      <c r="K278" s="7"/>
    </row>
    <row r="279" spans="1:11" s="10" customFormat="1" ht="14.25" customHeight="1" x14ac:dyDescent="0.25">
      <c r="A279" s="3" t="s">
        <v>5</v>
      </c>
      <c r="B279" s="3" t="s">
        <v>89</v>
      </c>
      <c r="C279" s="11" t="s">
        <v>150</v>
      </c>
      <c r="D279" s="11">
        <v>3</v>
      </c>
      <c r="E279" s="11">
        <v>0</v>
      </c>
      <c r="F279" s="11" t="s">
        <v>188</v>
      </c>
      <c r="G279" s="11">
        <v>1</v>
      </c>
      <c r="H279" s="11" t="s">
        <v>189</v>
      </c>
      <c r="I279" s="11" t="s">
        <v>188</v>
      </c>
      <c r="J279" s="11" t="s">
        <v>150</v>
      </c>
    </row>
    <row r="280" spans="1:11" ht="14.25" customHeight="1" x14ac:dyDescent="0.25">
      <c r="A280" s="3" t="s">
        <v>5</v>
      </c>
      <c r="B280" s="8" t="s">
        <v>95</v>
      </c>
      <c r="C280" s="11" t="s">
        <v>150</v>
      </c>
      <c r="D280" s="11">
        <v>1</v>
      </c>
      <c r="E280" s="11">
        <v>0</v>
      </c>
      <c r="F280" s="11" t="s">
        <v>188</v>
      </c>
      <c r="G280" s="11">
        <v>1</v>
      </c>
      <c r="H280" s="11" t="s">
        <v>188</v>
      </c>
      <c r="I280" s="11" t="s">
        <v>188</v>
      </c>
      <c r="J280" s="11" t="s">
        <v>150</v>
      </c>
      <c r="K280" s="7"/>
    </row>
    <row r="281" spans="1:11" ht="14.25" customHeight="1" x14ac:dyDescent="0.25">
      <c r="A281" s="3" t="s">
        <v>5</v>
      </c>
      <c r="B281" s="8" t="s">
        <v>90</v>
      </c>
      <c r="C281" s="11" t="s">
        <v>150</v>
      </c>
      <c r="D281" s="11">
        <v>1</v>
      </c>
      <c r="E281" s="11" t="s">
        <v>150</v>
      </c>
      <c r="F281" s="11" t="s">
        <v>150</v>
      </c>
      <c r="G281" s="11" t="s">
        <v>150</v>
      </c>
      <c r="H281" s="11" t="s">
        <v>150</v>
      </c>
      <c r="I281" s="11" t="s">
        <v>150</v>
      </c>
      <c r="J281" s="11" t="s">
        <v>150</v>
      </c>
      <c r="K281" s="7"/>
    </row>
    <row r="282" spans="1:11" ht="14.25" customHeight="1" x14ac:dyDescent="0.25">
      <c r="A282" s="3" t="s">
        <v>5</v>
      </c>
      <c r="B282" s="8" t="s">
        <v>118</v>
      </c>
      <c r="C282" s="11" t="s">
        <v>150</v>
      </c>
      <c r="D282" s="11" t="s">
        <v>188</v>
      </c>
      <c r="E282" s="11">
        <v>0</v>
      </c>
      <c r="F282" s="11">
        <v>0</v>
      </c>
      <c r="G282" s="11" t="s">
        <v>188</v>
      </c>
      <c r="H282" s="11">
        <v>0</v>
      </c>
      <c r="I282" s="11">
        <v>0</v>
      </c>
      <c r="J282" s="11" t="s">
        <v>150</v>
      </c>
      <c r="K282" s="7"/>
    </row>
    <row r="283" spans="1:11" ht="14.25" customHeight="1" x14ac:dyDescent="0.25">
      <c r="A283" s="3" t="s">
        <v>5</v>
      </c>
      <c r="B283" s="8" t="s">
        <v>91</v>
      </c>
      <c r="C283" s="11" t="s">
        <v>150</v>
      </c>
      <c r="D283" s="11" t="s">
        <v>188</v>
      </c>
      <c r="E283" s="11" t="s">
        <v>150</v>
      </c>
      <c r="F283" s="11" t="s">
        <v>188</v>
      </c>
      <c r="G283" s="11">
        <v>0</v>
      </c>
      <c r="H283" s="11" t="s">
        <v>188</v>
      </c>
      <c r="I283" s="11" t="s">
        <v>150</v>
      </c>
      <c r="J283" s="11" t="s">
        <v>150</v>
      </c>
      <c r="K283" s="7"/>
    </row>
    <row r="284" spans="1:11" ht="14.25" customHeight="1" x14ac:dyDescent="0.25">
      <c r="A284" s="3" t="s">
        <v>5</v>
      </c>
      <c r="B284" s="8" t="s">
        <v>92</v>
      </c>
      <c r="C284" s="11" t="s">
        <v>150</v>
      </c>
      <c r="D284" s="11" t="s">
        <v>150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 t="s">
        <v>150</v>
      </c>
      <c r="K284" s="7"/>
    </row>
    <row r="285" spans="1:11" ht="14.25" customHeight="1" x14ac:dyDescent="0.25">
      <c r="A285" s="3" t="s">
        <v>5</v>
      </c>
      <c r="B285" s="8" t="s">
        <v>93</v>
      </c>
      <c r="C285" s="11" t="s">
        <v>150</v>
      </c>
      <c r="D285" s="11" t="s">
        <v>188</v>
      </c>
      <c r="E285" s="11">
        <v>0</v>
      </c>
      <c r="F285" s="11">
        <v>0</v>
      </c>
      <c r="G285" s="11">
        <v>0</v>
      </c>
      <c r="H285" s="11" t="s">
        <v>188</v>
      </c>
      <c r="I285" s="11">
        <v>0</v>
      </c>
      <c r="J285" s="11" t="s">
        <v>150</v>
      </c>
      <c r="K285" s="7"/>
    </row>
    <row r="286" spans="1:11" ht="14.25" customHeight="1" x14ac:dyDescent="0.25">
      <c r="A286" s="3" t="s">
        <v>5</v>
      </c>
      <c r="B286" s="3" t="s">
        <v>94</v>
      </c>
      <c r="C286" s="11" t="s">
        <v>188</v>
      </c>
      <c r="D286" s="11" t="s">
        <v>188</v>
      </c>
      <c r="E286" s="11">
        <v>0</v>
      </c>
      <c r="F286" s="11">
        <v>0</v>
      </c>
      <c r="G286" s="11" t="s">
        <v>188</v>
      </c>
      <c r="H286" s="11" t="s">
        <v>188</v>
      </c>
      <c r="I286" s="11">
        <v>0</v>
      </c>
      <c r="J286" s="11" t="s">
        <v>188</v>
      </c>
      <c r="K286" s="7"/>
    </row>
    <row r="287" spans="1:11" ht="14.25" customHeight="1" x14ac:dyDescent="0.25">
      <c r="A287" s="3"/>
      <c r="B287" s="8"/>
      <c r="C287" s="11"/>
      <c r="D287" s="11"/>
      <c r="E287" s="11"/>
      <c r="F287" s="11"/>
      <c r="G287" s="11"/>
      <c r="H287" s="11"/>
      <c r="I287" s="11"/>
      <c r="J287" s="11"/>
      <c r="K287" s="7"/>
    </row>
    <row r="288" spans="1:11" ht="14.25" customHeight="1" x14ac:dyDescent="0.25">
      <c r="A288" s="3" t="s">
        <v>6</v>
      </c>
      <c r="B288" s="3" t="s">
        <v>101</v>
      </c>
      <c r="C288" s="11"/>
      <c r="D288" s="11"/>
      <c r="E288" s="11"/>
      <c r="F288" s="11"/>
      <c r="G288" s="11"/>
      <c r="H288" s="11"/>
      <c r="I288" s="11"/>
      <c r="J288" s="11"/>
      <c r="K288" s="7"/>
    </row>
    <row r="289" spans="1:11" ht="14.25" customHeight="1" x14ac:dyDescent="0.25">
      <c r="B289" s="4"/>
      <c r="C289" s="11"/>
      <c r="D289" s="11"/>
      <c r="E289" s="11"/>
      <c r="F289" s="11"/>
      <c r="G289" s="11"/>
      <c r="H289" s="11"/>
      <c r="I289" s="11"/>
      <c r="J289" s="11"/>
      <c r="K289" s="7"/>
    </row>
    <row r="290" spans="1:11" ht="14.25" customHeight="1" x14ac:dyDescent="0.25">
      <c r="A290" s="3"/>
      <c r="B290" s="8"/>
      <c r="C290" s="11"/>
      <c r="D290" s="11"/>
      <c r="E290" s="11"/>
      <c r="F290" s="11"/>
      <c r="G290" s="11"/>
      <c r="H290" s="11"/>
      <c r="I290" s="11"/>
      <c r="J290" s="11"/>
      <c r="K290" s="7"/>
    </row>
    <row r="291" spans="1:11" ht="14.25" customHeight="1" x14ac:dyDescent="0.25">
      <c r="A291" s="3" t="s">
        <v>6</v>
      </c>
      <c r="B291" s="3" t="s">
        <v>120</v>
      </c>
      <c r="K291" s="7"/>
    </row>
    <row r="292" spans="1:11" ht="14.25" customHeight="1" x14ac:dyDescent="0.25">
      <c r="A292" s="3" t="s">
        <v>6</v>
      </c>
      <c r="B292" s="3" t="s">
        <v>82</v>
      </c>
      <c r="K292" s="7"/>
    </row>
    <row r="293" spans="1:11" ht="14.25" customHeight="1" x14ac:dyDescent="0.25">
      <c r="A293" s="3" t="s">
        <v>6</v>
      </c>
      <c r="B293" s="8" t="s">
        <v>152</v>
      </c>
      <c r="K293" s="7"/>
    </row>
    <row r="294" spans="1:11" ht="14.25" customHeight="1" x14ac:dyDescent="0.25">
      <c r="A294" s="3" t="s">
        <v>6</v>
      </c>
      <c r="B294" s="8" t="s">
        <v>151</v>
      </c>
      <c r="K294" s="7"/>
    </row>
    <row r="295" spans="1:11" ht="14.25" customHeight="1" x14ac:dyDescent="0.25">
      <c r="A295" s="3" t="s">
        <v>6</v>
      </c>
      <c r="B295" s="3" t="s">
        <v>83</v>
      </c>
      <c r="K295" s="7"/>
    </row>
    <row r="296" spans="1:11" ht="14.25" customHeight="1" x14ac:dyDescent="0.25">
      <c r="A296" s="3" t="s">
        <v>6</v>
      </c>
      <c r="B296" s="8" t="s">
        <v>84</v>
      </c>
      <c r="K296" s="7"/>
    </row>
    <row r="297" spans="1:11" ht="14.25" customHeight="1" x14ac:dyDescent="0.25">
      <c r="A297" s="3" t="s">
        <v>6</v>
      </c>
      <c r="B297" s="8" t="s">
        <v>85</v>
      </c>
      <c r="K297" s="7"/>
    </row>
    <row r="298" spans="1:11" ht="14.25" customHeight="1" x14ac:dyDescent="0.25">
      <c r="A298" s="3" t="s">
        <v>6</v>
      </c>
      <c r="B298" s="8" t="s">
        <v>86</v>
      </c>
      <c r="K298" s="7"/>
    </row>
    <row r="299" spans="1:11" ht="14.25" customHeight="1" x14ac:dyDescent="0.25">
      <c r="A299" s="3" t="s">
        <v>6</v>
      </c>
      <c r="B299" s="8" t="s">
        <v>87</v>
      </c>
      <c r="K299" s="7"/>
    </row>
    <row r="300" spans="1:11" s="10" customFormat="1" ht="14.25" customHeight="1" x14ac:dyDescent="0.25">
      <c r="A300" s="3" t="s">
        <v>6</v>
      </c>
      <c r="B300" s="8" t="s">
        <v>88</v>
      </c>
    </row>
    <row r="301" spans="1:11" ht="14.25" customHeight="1" x14ac:dyDescent="0.25">
      <c r="A301" s="3" t="s">
        <v>6</v>
      </c>
      <c r="B301" s="3" t="s">
        <v>89</v>
      </c>
      <c r="K301" s="7"/>
    </row>
    <row r="302" spans="1:11" ht="14.25" customHeight="1" x14ac:dyDescent="0.25">
      <c r="A302" s="3" t="s">
        <v>6</v>
      </c>
      <c r="B302" s="8" t="s">
        <v>95</v>
      </c>
      <c r="K302" s="7"/>
    </row>
    <row r="303" spans="1:11" ht="14.25" customHeight="1" x14ac:dyDescent="0.25">
      <c r="A303" s="3" t="s">
        <v>6</v>
      </c>
      <c r="B303" s="8" t="s">
        <v>90</v>
      </c>
      <c r="K303" s="7"/>
    </row>
    <row r="304" spans="1:11" ht="14.25" customHeight="1" x14ac:dyDescent="0.25">
      <c r="A304" s="3" t="s">
        <v>6</v>
      </c>
      <c r="B304" s="8" t="s">
        <v>118</v>
      </c>
      <c r="K304" s="7"/>
    </row>
    <row r="305" spans="1:11" ht="14.25" customHeight="1" x14ac:dyDescent="0.25">
      <c r="A305" s="3" t="s">
        <v>6</v>
      </c>
      <c r="B305" s="8" t="s">
        <v>91</v>
      </c>
      <c r="K305" s="7"/>
    </row>
    <row r="306" spans="1:11" ht="14.25" customHeight="1" x14ac:dyDescent="0.25">
      <c r="A306" s="3" t="s">
        <v>6</v>
      </c>
      <c r="B306" s="8" t="s">
        <v>92</v>
      </c>
      <c r="K306" s="7"/>
    </row>
    <row r="307" spans="1:11" ht="14.25" customHeight="1" x14ac:dyDescent="0.25">
      <c r="A307" s="3" t="s">
        <v>6</v>
      </c>
      <c r="B307" s="8" t="s">
        <v>93</v>
      </c>
      <c r="K307" s="7"/>
    </row>
    <row r="308" spans="1:11" ht="14.25" customHeight="1" x14ac:dyDescent="0.25">
      <c r="A308" s="3" t="s">
        <v>6</v>
      </c>
      <c r="B308" s="3" t="s">
        <v>94</v>
      </c>
      <c r="K308" s="7"/>
    </row>
    <row r="309" spans="1:11" ht="14.25" customHeight="1" x14ac:dyDescent="0.25">
      <c r="A309" s="3"/>
      <c r="B309" s="8"/>
      <c r="C309" s="11"/>
      <c r="D309" s="11"/>
      <c r="E309" s="11"/>
      <c r="F309" s="11"/>
      <c r="G309" s="11"/>
      <c r="H309" s="11"/>
      <c r="I309" s="11"/>
      <c r="J309" s="11"/>
      <c r="K309" s="7"/>
    </row>
    <row r="310" spans="1:11" ht="14.25" customHeight="1" x14ac:dyDescent="0.25">
      <c r="A310" s="3" t="s">
        <v>7</v>
      </c>
      <c r="B310" s="3" t="s">
        <v>102</v>
      </c>
      <c r="C310" s="11"/>
      <c r="D310" s="11"/>
      <c r="E310" s="11"/>
      <c r="F310" s="11"/>
      <c r="G310" s="11"/>
      <c r="H310" s="11"/>
      <c r="I310" s="11"/>
      <c r="J310" s="11"/>
      <c r="K310" s="7"/>
    </row>
    <row r="311" spans="1:11" ht="14.25" customHeight="1" x14ac:dyDescent="0.25">
      <c r="A311" s="3"/>
      <c r="B311" s="8"/>
      <c r="C311" s="11"/>
      <c r="D311" s="11"/>
      <c r="E311" s="11"/>
      <c r="F311" s="11"/>
      <c r="G311" s="11"/>
      <c r="H311" s="11"/>
      <c r="I311" s="11"/>
      <c r="J311" s="11"/>
      <c r="K311" s="7"/>
    </row>
    <row r="312" spans="1:11" ht="14.25" customHeight="1" x14ac:dyDescent="0.25">
      <c r="A312" s="3"/>
      <c r="B312" s="8"/>
      <c r="C312" s="11"/>
      <c r="D312" s="11"/>
      <c r="E312" s="11"/>
      <c r="F312" s="11"/>
      <c r="G312" s="11"/>
      <c r="H312" s="11"/>
      <c r="I312" s="11"/>
      <c r="J312" s="11"/>
      <c r="K312" s="7"/>
    </row>
    <row r="313" spans="1:11" ht="14.25" customHeight="1" x14ac:dyDescent="0.25">
      <c r="A313" s="3" t="s">
        <v>7</v>
      </c>
      <c r="B313" s="3" t="s">
        <v>120</v>
      </c>
      <c r="C313" s="11">
        <v>2</v>
      </c>
      <c r="D313" s="11">
        <v>1</v>
      </c>
      <c r="E313" s="11" t="s">
        <v>188</v>
      </c>
      <c r="F313" s="11" t="s">
        <v>188</v>
      </c>
      <c r="G313" s="11">
        <v>1</v>
      </c>
      <c r="H313" s="11" t="s">
        <v>188</v>
      </c>
      <c r="I313" s="11">
        <v>0</v>
      </c>
      <c r="J313" s="11" t="s">
        <v>188</v>
      </c>
      <c r="K313" s="7"/>
    </row>
    <row r="314" spans="1:11" ht="14.25" customHeight="1" x14ac:dyDescent="0.25">
      <c r="A314" s="3" t="s">
        <v>7</v>
      </c>
      <c r="B314" s="3" t="s">
        <v>82</v>
      </c>
      <c r="C314" s="11" t="s">
        <v>150</v>
      </c>
      <c r="D314" s="11" t="s">
        <v>188</v>
      </c>
      <c r="E314" s="11">
        <v>0</v>
      </c>
      <c r="F314" s="11" t="s">
        <v>188</v>
      </c>
      <c r="G314" s="11" t="s">
        <v>188</v>
      </c>
      <c r="H314" s="11" t="s">
        <v>188</v>
      </c>
      <c r="I314" s="11">
        <v>0</v>
      </c>
      <c r="J314" s="11" t="s">
        <v>150</v>
      </c>
      <c r="K314" s="7"/>
    </row>
    <row r="315" spans="1:11" ht="14.25" customHeight="1" x14ac:dyDescent="0.25">
      <c r="A315" s="3" t="s">
        <v>7</v>
      </c>
      <c r="B315" s="8" t="s">
        <v>152</v>
      </c>
      <c r="C315" s="11" t="s">
        <v>150</v>
      </c>
      <c r="D315" s="11" t="s">
        <v>188</v>
      </c>
      <c r="E315" s="11">
        <v>0</v>
      </c>
      <c r="F315" s="11" t="s">
        <v>188</v>
      </c>
      <c r="G315" s="11" t="s">
        <v>188</v>
      </c>
      <c r="H315" s="11" t="s">
        <v>188</v>
      </c>
      <c r="I315" s="11">
        <v>0</v>
      </c>
      <c r="J315" s="11" t="s">
        <v>150</v>
      </c>
      <c r="K315" s="7"/>
    </row>
    <row r="316" spans="1:11" ht="14.25" customHeight="1" x14ac:dyDescent="0.25">
      <c r="A316" s="3" t="s">
        <v>7</v>
      </c>
      <c r="B316" s="8" t="s">
        <v>151</v>
      </c>
      <c r="C316" s="11" t="s">
        <v>150</v>
      </c>
      <c r="D316" s="11">
        <v>0</v>
      </c>
      <c r="E316" s="11">
        <v>0</v>
      </c>
      <c r="F316" s="11" t="s">
        <v>188</v>
      </c>
      <c r="G316" s="11" t="s">
        <v>188</v>
      </c>
      <c r="H316" s="11" t="s">
        <v>188</v>
      </c>
      <c r="I316" s="11">
        <v>0</v>
      </c>
      <c r="J316" s="11" t="s">
        <v>150</v>
      </c>
      <c r="K316" s="7"/>
    </row>
    <row r="317" spans="1:11" ht="14.25" customHeight="1" x14ac:dyDescent="0.25">
      <c r="A317" s="3" t="s">
        <v>7</v>
      </c>
      <c r="B317" s="3" t="s">
        <v>83</v>
      </c>
      <c r="C317" s="11" t="s">
        <v>150</v>
      </c>
      <c r="D317" s="11">
        <v>1</v>
      </c>
      <c r="E317" s="11">
        <v>0</v>
      </c>
      <c r="F317" s="11">
        <v>0</v>
      </c>
      <c r="G317" s="11" t="s">
        <v>188</v>
      </c>
      <c r="H317" s="11" t="s">
        <v>188</v>
      </c>
      <c r="I317" s="11">
        <v>0</v>
      </c>
      <c r="J317" s="11" t="s">
        <v>150</v>
      </c>
      <c r="K317" s="7"/>
    </row>
    <row r="318" spans="1:11" ht="14.25" customHeight="1" x14ac:dyDescent="0.25">
      <c r="A318" s="3" t="s">
        <v>7</v>
      </c>
      <c r="B318" s="8" t="s">
        <v>84</v>
      </c>
      <c r="C318" s="11" t="s">
        <v>150</v>
      </c>
      <c r="D318" s="11" t="s">
        <v>188</v>
      </c>
      <c r="E318" s="11">
        <v>0</v>
      </c>
      <c r="F318" s="11">
        <v>0</v>
      </c>
      <c r="G318" s="11" t="s">
        <v>188</v>
      </c>
      <c r="H318" s="11" t="s">
        <v>188</v>
      </c>
      <c r="I318" s="11">
        <v>0</v>
      </c>
      <c r="J318" s="11" t="s">
        <v>150</v>
      </c>
      <c r="K318" s="7"/>
    </row>
    <row r="319" spans="1:11" ht="14.25" customHeight="1" x14ac:dyDescent="0.25">
      <c r="A319" s="3" t="s">
        <v>7</v>
      </c>
      <c r="B319" s="8" t="s">
        <v>85</v>
      </c>
      <c r="C319" s="11" t="s">
        <v>150</v>
      </c>
      <c r="D319" s="11" t="s">
        <v>188</v>
      </c>
      <c r="E319" s="11">
        <v>0</v>
      </c>
      <c r="F319" s="11">
        <v>0</v>
      </c>
      <c r="G319" s="11" t="s">
        <v>188</v>
      </c>
      <c r="H319" s="11">
        <v>0</v>
      </c>
      <c r="I319" s="11">
        <v>0</v>
      </c>
      <c r="J319" s="11" t="s">
        <v>150</v>
      </c>
      <c r="K319" s="7"/>
    </row>
    <row r="320" spans="1:11" ht="14.25" customHeight="1" x14ac:dyDescent="0.25">
      <c r="A320" s="3" t="s">
        <v>7</v>
      </c>
      <c r="B320" s="8" t="s">
        <v>86</v>
      </c>
      <c r="C320" s="11" t="s">
        <v>150</v>
      </c>
      <c r="D320" s="11" t="s">
        <v>188</v>
      </c>
      <c r="E320" s="11">
        <v>0</v>
      </c>
      <c r="F320" s="11">
        <v>0</v>
      </c>
      <c r="G320" s="11" t="s">
        <v>188</v>
      </c>
      <c r="H320" s="11" t="s">
        <v>188</v>
      </c>
      <c r="I320" s="11">
        <v>0</v>
      </c>
      <c r="J320" s="11" t="s">
        <v>150</v>
      </c>
      <c r="K320" s="7"/>
    </row>
    <row r="321" spans="1:11" s="10" customFormat="1" ht="14.25" customHeight="1" x14ac:dyDescent="0.25">
      <c r="A321" s="3" t="s">
        <v>7</v>
      </c>
      <c r="B321" s="8" t="s">
        <v>87</v>
      </c>
      <c r="C321" s="11" t="s">
        <v>150</v>
      </c>
      <c r="D321" s="11" t="s">
        <v>188</v>
      </c>
      <c r="E321" s="11" t="s">
        <v>150</v>
      </c>
      <c r="F321" s="11" t="s">
        <v>150</v>
      </c>
      <c r="G321" s="11" t="s">
        <v>150</v>
      </c>
      <c r="H321" s="11" t="s">
        <v>150</v>
      </c>
      <c r="I321" s="11" t="s">
        <v>150</v>
      </c>
      <c r="J321" s="11" t="s">
        <v>150</v>
      </c>
    </row>
    <row r="322" spans="1:11" ht="14.25" customHeight="1" x14ac:dyDescent="0.25">
      <c r="A322" s="3" t="s">
        <v>7</v>
      </c>
      <c r="B322" s="8" t="s">
        <v>88</v>
      </c>
      <c r="C322" s="11" t="s">
        <v>150</v>
      </c>
      <c r="D322" s="11" t="s">
        <v>188</v>
      </c>
      <c r="E322" s="11">
        <v>0</v>
      </c>
      <c r="F322" s="11">
        <v>0</v>
      </c>
      <c r="G322" s="11" t="s">
        <v>188</v>
      </c>
      <c r="H322" s="11" t="s">
        <v>188</v>
      </c>
      <c r="I322" s="11">
        <v>0</v>
      </c>
      <c r="J322" s="11" t="s">
        <v>150</v>
      </c>
      <c r="K322" s="7"/>
    </row>
    <row r="323" spans="1:11" ht="14.25" customHeight="1" x14ac:dyDescent="0.25">
      <c r="A323" s="3" t="s">
        <v>7</v>
      </c>
      <c r="B323" s="3" t="s">
        <v>89</v>
      </c>
      <c r="C323" s="11" t="s">
        <v>150</v>
      </c>
      <c r="D323" s="11" t="s">
        <v>188</v>
      </c>
      <c r="E323" s="11">
        <v>0</v>
      </c>
      <c r="F323" s="11" t="s">
        <v>188</v>
      </c>
      <c r="G323" s="11" t="s">
        <v>188</v>
      </c>
      <c r="H323" s="11" t="s">
        <v>188</v>
      </c>
      <c r="I323" s="11">
        <v>0</v>
      </c>
      <c r="J323" s="11" t="s">
        <v>150</v>
      </c>
      <c r="K323" s="7"/>
    </row>
    <row r="324" spans="1:11" ht="14.25" customHeight="1" x14ac:dyDescent="0.25">
      <c r="A324" s="3" t="s">
        <v>7</v>
      </c>
      <c r="B324" s="8" t="s">
        <v>95</v>
      </c>
      <c r="C324" s="11" t="s">
        <v>150</v>
      </c>
      <c r="D324" s="11" t="s">
        <v>188</v>
      </c>
      <c r="E324" s="11">
        <v>0</v>
      </c>
      <c r="F324" s="11" t="s">
        <v>188</v>
      </c>
      <c r="G324" s="11" t="s">
        <v>188</v>
      </c>
      <c r="H324" s="11" t="s">
        <v>188</v>
      </c>
      <c r="I324" s="11">
        <v>0</v>
      </c>
      <c r="J324" s="11" t="s">
        <v>150</v>
      </c>
      <c r="K324" s="7"/>
    </row>
    <row r="325" spans="1:11" ht="14.25" customHeight="1" x14ac:dyDescent="0.25">
      <c r="A325" s="3" t="s">
        <v>7</v>
      </c>
      <c r="B325" s="8" t="s">
        <v>90</v>
      </c>
      <c r="C325" s="11" t="s">
        <v>150</v>
      </c>
      <c r="D325" s="11" t="s">
        <v>188</v>
      </c>
      <c r="E325" s="11" t="s">
        <v>150</v>
      </c>
      <c r="F325" s="11" t="s">
        <v>150</v>
      </c>
      <c r="G325" s="11" t="s">
        <v>150</v>
      </c>
      <c r="H325" s="11" t="s">
        <v>150</v>
      </c>
      <c r="I325" s="11" t="s">
        <v>150</v>
      </c>
      <c r="J325" s="11" t="s">
        <v>150</v>
      </c>
      <c r="K325" s="7"/>
    </row>
    <row r="326" spans="1:11" ht="14.25" customHeight="1" x14ac:dyDescent="0.25">
      <c r="A326" s="3" t="s">
        <v>7</v>
      </c>
      <c r="B326" s="8" t="s">
        <v>118</v>
      </c>
      <c r="C326" s="11" t="s">
        <v>150</v>
      </c>
      <c r="D326" s="11" t="s">
        <v>188</v>
      </c>
      <c r="E326" s="11">
        <v>0</v>
      </c>
      <c r="F326" s="11" t="s">
        <v>188</v>
      </c>
      <c r="G326" s="11" t="s">
        <v>188</v>
      </c>
      <c r="H326" s="11">
        <v>0</v>
      </c>
      <c r="I326" s="11">
        <v>0</v>
      </c>
      <c r="J326" s="11" t="s">
        <v>150</v>
      </c>
      <c r="K326" s="7"/>
    </row>
    <row r="327" spans="1:11" ht="14.25" customHeight="1" x14ac:dyDescent="0.25">
      <c r="A327" s="3" t="s">
        <v>7</v>
      </c>
      <c r="B327" s="8" t="s">
        <v>91</v>
      </c>
      <c r="C327" s="11" t="s">
        <v>150</v>
      </c>
      <c r="D327" s="11" t="s">
        <v>188</v>
      </c>
      <c r="E327" s="11" t="s">
        <v>150</v>
      </c>
      <c r="F327" s="11">
        <v>0</v>
      </c>
      <c r="G327" s="11">
        <v>0</v>
      </c>
      <c r="H327" s="11" t="s">
        <v>188</v>
      </c>
      <c r="I327" s="11" t="s">
        <v>150</v>
      </c>
      <c r="J327" s="11" t="s">
        <v>150</v>
      </c>
      <c r="K327" s="7"/>
    </row>
    <row r="328" spans="1:11" ht="14.25" customHeight="1" x14ac:dyDescent="0.25">
      <c r="A328" s="3" t="s">
        <v>7</v>
      </c>
      <c r="B328" s="8" t="s">
        <v>92</v>
      </c>
      <c r="C328" s="11" t="s">
        <v>150</v>
      </c>
      <c r="D328" s="11" t="s">
        <v>150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 t="s">
        <v>150</v>
      </c>
      <c r="K328" s="7"/>
    </row>
    <row r="329" spans="1:11" ht="14.25" customHeight="1" x14ac:dyDescent="0.25">
      <c r="A329" s="3" t="s">
        <v>7</v>
      </c>
      <c r="B329" s="8" t="s">
        <v>93</v>
      </c>
      <c r="C329" s="11" t="s">
        <v>150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 t="s">
        <v>150</v>
      </c>
      <c r="K329" s="7"/>
    </row>
    <row r="330" spans="1:11" ht="14.25" customHeight="1" x14ac:dyDescent="0.25">
      <c r="A330" s="3" t="s">
        <v>7</v>
      </c>
      <c r="B330" s="3" t="s">
        <v>94</v>
      </c>
      <c r="C330" s="11" t="s">
        <v>188</v>
      </c>
      <c r="D330" s="11" t="s">
        <v>188</v>
      </c>
      <c r="E330" s="11" t="s">
        <v>188</v>
      </c>
      <c r="F330" s="11">
        <v>0</v>
      </c>
      <c r="G330" s="11" t="s">
        <v>188</v>
      </c>
      <c r="H330" s="11" t="s">
        <v>188</v>
      </c>
      <c r="I330" s="11">
        <v>0</v>
      </c>
      <c r="J330" s="11" t="s">
        <v>188</v>
      </c>
      <c r="K330" s="7"/>
    </row>
    <row r="331" spans="1:11" ht="14.25" customHeight="1" x14ac:dyDescent="0.25">
      <c r="A331" s="3"/>
      <c r="B331" s="8"/>
      <c r="C331" s="11"/>
      <c r="D331" s="11"/>
      <c r="E331" s="11"/>
      <c r="F331" s="11"/>
      <c r="G331" s="11"/>
      <c r="H331" s="11"/>
      <c r="I331" s="11"/>
      <c r="J331" s="11"/>
      <c r="K331" s="7"/>
    </row>
    <row r="332" spans="1:11" ht="14.25" customHeight="1" x14ac:dyDescent="0.25">
      <c r="A332" s="3" t="s">
        <v>8</v>
      </c>
      <c r="B332" s="3" t="s">
        <v>103</v>
      </c>
      <c r="C332" s="11"/>
      <c r="D332" s="11"/>
      <c r="E332" s="11"/>
      <c r="F332" s="11"/>
      <c r="G332" s="11"/>
      <c r="H332" s="11"/>
      <c r="I332" s="11"/>
      <c r="J332" s="11"/>
      <c r="K332" s="7"/>
    </row>
    <row r="333" spans="1:11" ht="14.25" customHeight="1" x14ac:dyDescent="0.25">
      <c r="B333" s="4"/>
      <c r="C333" s="11"/>
      <c r="D333" s="11"/>
      <c r="E333" s="11"/>
      <c r="F333" s="11"/>
      <c r="G333" s="11"/>
      <c r="H333" s="11"/>
      <c r="I333" s="11"/>
      <c r="J333" s="11"/>
      <c r="K333" s="7"/>
    </row>
    <row r="334" spans="1:11" ht="14.25" customHeight="1" x14ac:dyDescent="0.25">
      <c r="A334" s="3"/>
      <c r="B334" s="8"/>
      <c r="C334" s="11"/>
      <c r="D334" s="11"/>
      <c r="E334" s="11"/>
      <c r="F334" s="11"/>
      <c r="G334" s="11"/>
      <c r="H334" s="11"/>
      <c r="I334" s="11"/>
      <c r="J334" s="11"/>
      <c r="K334" s="7"/>
    </row>
    <row r="335" spans="1:11" ht="14.25" customHeight="1" x14ac:dyDescent="0.25">
      <c r="A335" s="3" t="s">
        <v>8</v>
      </c>
      <c r="B335" s="3" t="s">
        <v>120</v>
      </c>
      <c r="C335" s="11">
        <v>470</v>
      </c>
      <c r="D335" s="11">
        <v>52</v>
      </c>
      <c r="E335" s="11" t="s">
        <v>188</v>
      </c>
      <c r="F335" s="11">
        <v>22</v>
      </c>
      <c r="G335" s="11">
        <v>34</v>
      </c>
      <c r="H335" s="11">
        <v>3</v>
      </c>
      <c r="I335" s="11">
        <v>1</v>
      </c>
      <c r="J335" s="11">
        <v>357</v>
      </c>
      <c r="K335" s="7"/>
    </row>
    <row r="336" spans="1:11" ht="14.25" customHeight="1" x14ac:dyDescent="0.25">
      <c r="A336" s="3" t="s">
        <v>8</v>
      </c>
      <c r="B336" s="3" t="s">
        <v>82</v>
      </c>
      <c r="C336" s="11" t="s">
        <v>150</v>
      </c>
      <c r="D336" s="11">
        <v>1</v>
      </c>
      <c r="E336" s="11" t="s">
        <v>188</v>
      </c>
      <c r="F336" s="11" t="s">
        <v>189</v>
      </c>
      <c r="G336" s="11">
        <v>8</v>
      </c>
      <c r="H336" s="11" t="s">
        <v>188</v>
      </c>
      <c r="I336" s="11">
        <v>1</v>
      </c>
      <c r="J336" s="11" t="s">
        <v>150</v>
      </c>
      <c r="K336" s="7"/>
    </row>
    <row r="337" spans="1:11" ht="14.25" customHeight="1" x14ac:dyDescent="0.25">
      <c r="A337" s="3" t="s">
        <v>8</v>
      </c>
      <c r="B337" s="8" t="s">
        <v>152</v>
      </c>
      <c r="C337" s="11" t="s">
        <v>150</v>
      </c>
      <c r="D337" s="11">
        <v>1</v>
      </c>
      <c r="E337" s="11" t="s">
        <v>188</v>
      </c>
      <c r="F337" s="11" t="s">
        <v>188</v>
      </c>
      <c r="G337" s="11">
        <v>2</v>
      </c>
      <c r="H337" s="11" t="s">
        <v>188</v>
      </c>
      <c r="I337" s="11" t="s">
        <v>188</v>
      </c>
      <c r="J337" s="11" t="s">
        <v>150</v>
      </c>
      <c r="K337" s="7"/>
    </row>
    <row r="338" spans="1:11" ht="14.25" customHeight="1" x14ac:dyDescent="0.25">
      <c r="A338" s="3" t="s">
        <v>8</v>
      </c>
      <c r="B338" s="8" t="s">
        <v>151</v>
      </c>
      <c r="C338" s="11" t="s">
        <v>150</v>
      </c>
      <c r="D338" s="11">
        <v>0</v>
      </c>
      <c r="E338" s="11" t="s">
        <v>188</v>
      </c>
      <c r="F338" s="11" t="s">
        <v>189</v>
      </c>
      <c r="G338" s="11">
        <v>6</v>
      </c>
      <c r="H338" s="11" t="s">
        <v>188</v>
      </c>
      <c r="I338" s="11" t="s">
        <v>188</v>
      </c>
      <c r="J338" s="11" t="s">
        <v>150</v>
      </c>
      <c r="K338" s="7"/>
    </row>
    <row r="339" spans="1:11" ht="14.25" customHeight="1" x14ac:dyDescent="0.25">
      <c r="A339" s="3" t="s">
        <v>8</v>
      </c>
      <c r="B339" s="3" t="s">
        <v>83</v>
      </c>
      <c r="C339" s="11" t="s">
        <v>150</v>
      </c>
      <c r="D339" s="11">
        <v>42</v>
      </c>
      <c r="E339" s="11" t="s">
        <v>188</v>
      </c>
      <c r="F339" s="11" t="s">
        <v>189</v>
      </c>
      <c r="G339" s="11">
        <v>22</v>
      </c>
      <c r="H339" s="11">
        <v>1</v>
      </c>
      <c r="I339" s="11" t="s">
        <v>188</v>
      </c>
      <c r="J339" s="11" t="s">
        <v>150</v>
      </c>
      <c r="K339" s="7"/>
    </row>
    <row r="340" spans="1:11" ht="14.25" customHeight="1" x14ac:dyDescent="0.25">
      <c r="A340" s="3" t="s">
        <v>8</v>
      </c>
      <c r="B340" s="8" t="s">
        <v>84</v>
      </c>
      <c r="C340" s="11" t="s">
        <v>150</v>
      </c>
      <c r="D340" s="11">
        <v>3</v>
      </c>
      <c r="E340" s="11" t="s">
        <v>188</v>
      </c>
      <c r="F340" s="11" t="s">
        <v>188</v>
      </c>
      <c r="G340" s="11">
        <v>21</v>
      </c>
      <c r="H340" s="11" t="s">
        <v>188</v>
      </c>
      <c r="I340" s="11" t="s">
        <v>188</v>
      </c>
      <c r="J340" s="11" t="s">
        <v>150</v>
      </c>
      <c r="K340" s="7"/>
    </row>
    <row r="341" spans="1:11" ht="14.25" customHeight="1" x14ac:dyDescent="0.25">
      <c r="A341" s="3" t="s">
        <v>8</v>
      </c>
      <c r="B341" s="8" t="s">
        <v>85</v>
      </c>
      <c r="C341" s="11" t="s">
        <v>150</v>
      </c>
      <c r="D341" s="11">
        <v>1</v>
      </c>
      <c r="E341" s="11">
        <v>0</v>
      </c>
      <c r="F341" s="11">
        <v>0</v>
      </c>
      <c r="G341" s="11" t="s">
        <v>188</v>
      </c>
      <c r="H341" s="11" t="s">
        <v>188</v>
      </c>
      <c r="I341" s="11">
        <v>0</v>
      </c>
      <c r="J341" s="11" t="s">
        <v>150</v>
      </c>
      <c r="K341" s="7"/>
    </row>
    <row r="342" spans="1:11" s="10" customFormat="1" ht="14.25" customHeight="1" x14ac:dyDescent="0.25">
      <c r="A342" s="3" t="s">
        <v>8</v>
      </c>
      <c r="B342" s="8" t="s">
        <v>86</v>
      </c>
      <c r="C342" s="11" t="s">
        <v>150</v>
      </c>
      <c r="D342" s="11">
        <v>38</v>
      </c>
      <c r="E342" s="11">
        <v>0</v>
      </c>
      <c r="F342" s="11" t="s">
        <v>189</v>
      </c>
      <c r="G342" s="11">
        <v>1</v>
      </c>
      <c r="H342" s="11" t="s">
        <v>188</v>
      </c>
      <c r="I342" s="11">
        <v>0</v>
      </c>
      <c r="J342" s="11" t="s">
        <v>150</v>
      </c>
    </row>
    <row r="343" spans="1:11" ht="14.25" customHeight="1" x14ac:dyDescent="0.25">
      <c r="A343" s="3" t="s">
        <v>8</v>
      </c>
      <c r="B343" s="8" t="s">
        <v>87</v>
      </c>
      <c r="C343" s="11" t="s">
        <v>150</v>
      </c>
      <c r="D343" s="11" t="s">
        <v>188</v>
      </c>
      <c r="E343" s="11" t="s">
        <v>150</v>
      </c>
      <c r="F343" s="11" t="s">
        <v>150</v>
      </c>
      <c r="G343" s="11" t="s">
        <v>150</v>
      </c>
      <c r="H343" s="11" t="s">
        <v>150</v>
      </c>
      <c r="I343" s="11" t="s">
        <v>150</v>
      </c>
      <c r="J343" s="11" t="s">
        <v>150</v>
      </c>
      <c r="K343" s="7"/>
    </row>
    <row r="344" spans="1:11" ht="14.25" customHeight="1" x14ac:dyDescent="0.25">
      <c r="A344" s="3" t="s">
        <v>8</v>
      </c>
      <c r="B344" s="8" t="s">
        <v>88</v>
      </c>
      <c r="C344" s="11" t="s">
        <v>150</v>
      </c>
      <c r="D344" s="11" t="s">
        <v>188</v>
      </c>
      <c r="E344" s="11" t="s">
        <v>188</v>
      </c>
      <c r="F344" s="11" t="s">
        <v>189</v>
      </c>
      <c r="G344" s="11" t="s">
        <v>188</v>
      </c>
      <c r="H344" s="11" t="s">
        <v>188</v>
      </c>
      <c r="I344" s="11">
        <v>0</v>
      </c>
      <c r="J344" s="11" t="s">
        <v>150</v>
      </c>
      <c r="K344" s="7"/>
    </row>
    <row r="345" spans="1:11" ht="14.25" customHeight="1" x14ac:dyDescent="0.25">
      <c r="A345" s="3" t="s">
        <v>8</v>
      </c>
      <c r="B345" s="3" t="s">
        <v>89</v>
      </c>
      <c r="C345" s="11" t="s">
        <v>150</v>
      </c>
      <c r="D345" s="11">
        <v>9</v>
      </c>
      <c r="E345" s="11" t="s">
        <v>188</v>
      </c>
      <c r="F345" s="11">
        <v>7</v>
      </c>
      <c r="G345" s="11">
        <v>4</v>
      </c>
      <c r="H345" s="11">
        <v>2</v>
      </c>
      <c r="I345" s="11" t="s">
        <v>188</v>
      </c>
      <c r="J345" s="11" t="s">
        <v>150</v>
      </c>
      <c r="K345" s="7"/>
    </row>
    <row r="346" spans="1:11" ht="14.25" customHeight="1" x14ac:dyDescent="0.25">
      <c r="A346" s="3" t="s">
        <v>8</v>
      </c>
      <c r="B346" s="8" t="s">
        <v>95</v>
      </c>
      <c r="C346" s="11" t="s">
        <v>150</v>
      </c>
      <c r="D346" s="11">
        <v>3</v>
      </c>
      <c r="E346" s="11" t="s">
        <v>188</v>
      </c>
      <c r="F346" s="11" t="s">
        <v>188</v>
      </c>
      <c r="G346" s="11">
        <v>4</v>
      </c>
      <c r="H346" s="11" t="s">
        <v>188</v>
      </c>
      <c r="I346" s="11" t="s">
        <v>188</v>
      </c>
      <c r="J346" s="11" t="s">
        <v>150</v>
      </c>
      <c r="K346" s="7"/>
    </row>
    <row r="347" spans="1:11" ht="14.25" customHeight="1" x14ac:dyDescent="0.25">
      <c r="A347" s="3" t="s">
        <v>8</v>
      </c>
      <c r="B347" s="8" t="s">
        <v>90</v>
      </c>
      <c r="C347" s="11" t="s">
        <v>150</v>
      </c>
      <c r="D347" s="11">
        <v>4</v>
      </c>
      <c r="E347" s="11" t="s">
        <v>150</v>
      </c>
      <c r="F347" s="11" t="s">
        <v>150</v>
      </c>
      <c r="G347" s="11" t="s">
        <v>150</v>
      </c>
      <c r="H347" s="11" t="s">
        <v>150</v>
      </c>
      <c r="I347" s="11" t="s">
        <v>150</v>
      </c>
      <c r="J347" s="11" t="s">
        <v>150</v>
      </c>
      <c r="K347" s="7"/>
    </row>
    <row r="348" spans="1:11" ht="14.25" customHeight="1" x14ac:dyDescent="0.25">
      <c r="A348" s="3" t="s">
        <v>8</v>
      </c>
      <c r="B348" s="8" t="s">
        <v>118</v>
      </c>
      <c r="C348" s="11" t="s">
        <v>150</v>
      </c>
      <c r="D348" s="11">
        <v>1</v>
      </c>
      <c r="E348" s="11" t="s">
        <v>188</v>
      </c>
      <c r="F348" s="11" t="s">
        <v>188</v>
      </c>
      <c r="G348" s="11" t="s">
        <v>188</v>
      </c>
      <c r="H348" s="11" t="s">
        <v>188</v>
      </c>
      <c r="I348" s="11">
        <v>0</v>
      </c>
      <c r="J348" s="11" t="s">
        <v>150</v>
      </c>
      <c r="K348" s="7"/>
    </row>
    <row r="349" spans="1:11" ht="14.25" customHeight="1" x14ac:dyDescent="0.25">
      <c r="A349" s="3" t="s">
        <v>8</v>
      </c>
      <c r="B349" s="8" t="s">
        <v>91</v>
      </c>
      <c r="C349" s="11" t="s">
        <v>150</v>
      </c>
      <c r="D349" s="11" t="s">
        <v>188</v>
      </c>
      <c r="E349" s="11" t="s">
        <v>150</v>
      </c>
      <c r="F349" s="11">
        <v>7</v>
      </c>
      <c r="G349" s="11" t="s">
        <v>188</v>
      </c>
      <c r="H349" s="11">
        <v>1</v>
      </c>
      <c r="I349" s="11" t="s">
        <v>150</v>
      </c>
      <c r="J349" s="11" t="s">
        <v>150</v>
      </c>
      <c r="K349" s="7"/>
    </row>
    <row r="350" spans="1:11" ht="14.25" customHeight="1" x14ac:dyDescent="0.25">
      <c r="A350" s="3" t="s">
        <v>8</v>
      </c>
      <c r="B350" s="8" t="s">
        <v>92</v>
      </c>
      <c r="C350" s="11" t="s">
        <v>150</v>
      </c>
      <c r="D350" s="11" t="s">
        <v>150</v>
      </c>
      <c r="E350" s="11">
        <v>0</v>
      </c>
      <c r="F350" s="11" t="s">
        <v>188</v>
      </c>
      <c r="G350" s="11">
        <v>0</v>
      </c>
      <c r="H350" s="11" t="s">
        <v>188</v>
      </c>
      <c r="I350" s="11">
        <v>0</v>
      </c>
      <c r="J350" s="11" t="s">
        <v>150</v>
      </c>
      <c r="K350" s="7"/>
    </row>
    <row r="351" spans="1:11" ht="14.25" customHeight="1" x14ac:dyDescent="0.25">
      <c r="A351" s="3" t="s">
        <v>8</v>
      </c>
      <c r="B351" s="8" t="s">
        <v>93</v>
      </c>
      <c r="C351" s="11" t="s">
        <v>150</v>
      </c>
      <c r="D351" s="11" t="s">
        <v>188</v>
      </c>
      <c r="E351" s="11">
        <v>0</v>
      </c>
      <c r="F351" s="11" t="s">
        <v>188</v>
      </c>
      <c r="G351" s="11" t="s">
        <v>188</v>
      </c>
      <c r="H351" s="11" t="s">
        <v>188</v>
      </c>
      <c r="I351" s="11">
        <v>0</v>
      </c>
      <c r="J351" s="11" t="s">
        <v>150</v>
      </c>
      <c r="K351" s="7"/>
    </row>
    <row r="352" spans="1:11" ht="14.25" customHeight="1" x14ac:dyDescent="0.25">
      <c r="A352" s="3" t="s">
        <v>8</v>
      </c>
      <c r="B352" s="3" t="s">
        <v>94</v>
      </c>
      <c r="C352" s="11">
        <v>360</v>
      </c>
      <c r="D352" s="11">
        <v>1</v>
      </c>
      <c r="E352" s="11" t="s">
        <v>188</v>
      </c>
      <c r="F352" s="11" t="s">
        <v>189</v>
      </c>
      <c r="G352" s="11" t="s">
        <v>188</v>
      </c>
      <c r="H352" s="11" t="s">
        <v>188</v>
      </c>
      <c r="I352" s="11">
        <v>0</v>
      </c>
      <c r="J352" s="11">
        <v>357</v>
      </c>
      <c r="K352" s="7"/>
    </row>
    <row r="353" spans="1:11" ht="14.25" customHeight="1" x14ac:dyDescent="0.25">
      <c r="A353" s="3"/>
      <c r="B353" s="8"/>
      <c r="C353" s="11"/>
      <c r="D353" s="11"/>
      <c r="E353" s="11"/>
      <c r="F353" s="11"/>
      <c r="G353" s="11"/>
      <c r="H353" s="11"/>
      <c r="I353" s="11"/>
      <c r="J353" s="11"/>
      <c r="K353" s="7"/>
    </row>
    <row r="354" spans="1:11" ht="14.25" customHeight="1" x14ac:dyDescent="0.25">
      <c r="A354" s="3" t="s">
        <v>23</v>
      </c>
      <c r="B354" s="3" t="s">
        <v>31</v>
      </c>
      <c r="C354" s="11"/>
      <c r="D354" s="11"/>
      <c r="E354" s="11"/>
      <c r="F354" s="11"/>
      <c r="G354" s="11"/>
      <c r="H354" s="11"/>
      <c r="I354" s="11"/>
      <c r="J354" s="11"/>
      <c r="K354" s="7"/>
    </row>
    <row r="355" spans="1:11" ht="14.25" customHeight="1" x14ac:dyDescent="0.25">
      <c r="A355" s="3"/>
      <c r="B355" s="8"/>
      <c r="C355" s="11"/>
      <c r="D355" s="11"/>
      <c r="E355" s="11"/>
      <c r="F355" s="11"/>
      <c r="G355" s="11"/>
      <c r="H355" s="11"/>
      <c r="I355" s="11"/>
      <c r="J355" s="11"/>
      <c r="K355" s="7"/>
    </row>
    <row r="356" spans="1:11" ht="14.25" customHeight="1" x14ac:dyDescent="0.25">
      <c r="A356" s="3"/>
      <c r="B356" s="8"/>
      <c r="C356" s="11"/>
      <c r="D356" s="11"/>
      <c r="E356" s="11"/>
      <c r="F356" s="11"/>
      <c r="G356" s="11"/>
      <c r="H356" s="11"/>
      <c r="I356" s="11"/>
      <c r="J356" s="11"/>
      <c r="K356" s="7"/>
    </row>
    <row r="357" spans="1:11" ht="14.25" customHeight="1" x14ac:dyDescent="0.25">
      <c r="A357" s="3" t="s">
        <v>23</v>
      </c>
      <c r="B357" s="3" t="s">
        <v>120</v>
      </c>
      <c r="C357" s="11">
        <v>232</v>
      </c>
      <c r="D357" s="11">
        <v>15</v>
      </c>
      <c r="E357" s="11" t="s">
        <v>188</v>
      </c>
      <c r="F357" s="11" t="s">
        <v>189</v>
      </c>
      <c r="G357" s="11">
        <v>5</v>
      </c>
      <c r="H357" s="11" t="s">
        <v>188</v>
      </c>
      <c r="I357" s="11">
        <v>0</v>
      </c>
      <c r="J357" s="11">
        <v>195</v>
      </c>
      <c r="K357" s="7"/>
    </row>
    <row r="358" spans="1:11" ht="14.25" customHeight="1" x14ac:dyDescent="0.25">
      <c r="A358" s="3" t="s">
        <v>23</v>
      </c>
      <c r="B358" s="3" t="s">
        <v>82</v>
      </c>
      <c r="C358" s="11" t="s">
        <v>150</v>
      </c>
      <c r="D358" s="11" t="s">
        <v>188</v>
      </c>
      <c r="E358" s="11" t="s">
        <v>188</v>
      </c>
      <c r="F358" s="11" t="s">
        <v>188</v>
      </c>
      <c r="G358" s="11">
        <v>1</v>
      </c>
      <c r="H358" s="11" t="s">
        <v>188</v>
      </c>
      <c r="I358" s="11">
        <v>0</v>
      </c>
      <c r="J358" s="11" t="s">
        <v>150</v>
      </c>
      <c r="K358" s="7"/>
    </row>
    <row r="359" spans="1:11" ht="14.25" customHeight="1" x14ac:dyDescent="0.25">
      <c r="A359" s="3" t="s">
        <v>23</v>
      </c>
      <c r="B359" s="8" t="s">
        <v>152</v>
      </c>
      <c r="C359" s="11" t="s">
        <v>150</v>
      </c>
      <c r="D359" s="11" t="s">
        <v>188</v>
      </c>
      <c r="E359" s="11">
        <v>0</v>
      </c>
      <c r="F359" s="11" t="s">
        <v>188</v>
      </c>
      <c r="G359" s="11" t="s">
        <v>188</v>
      </c>
      <c r="H359" s="11" t="s">
        <v>188</v>
      </c>
      <c r="I359" s="11">
        <v>0</v>
      </c>
      <c r="J359" s="11" t="s">
        <v>150</v>
      </c>
      <c r="K359" s="7"/>
    </row>
    <row r="360" spans="1:11" ht="14.25" customHeight="1" x14ac:dyDescent="0.25">
      <c r="A360" s="3" t="s">
        <v>23</v>
      </c>
      <c r="B360" s="8" t="s">
        <v>151</v>
      </c>
      <c r="C360" s="11" t="s">
        <v>150</v>
      </c>
      <c r="D360" s="11">
        <v>0</v>
      </c>
      <c r="E360" s="11" t="s">
        <v>188</v>
      </c>
      <c r="F360" s="11" t="s">
        <v>188</v>
      </c>
      <c r="G360" s="11">
        <v>1</v>
      </c>
      <c r="H360" s="11" t="s">
        <v>188</v>
      </c>
      <c r="I360" s="11">
        <v>0</v>
      </c>
      <c r="J360" s="11" t="s">
        <v>150</v>
      </c>
      <c r="K360" s="7"/>
    </row>
    <row r="361" spans="1:11" ht="14.25" customHeight="1" x14ac:dyDescent="0.25">
      <c r="A361" s="3" t="s">
        <v>23</v>
      </c>
      <c r="B361" s="3" t="s">
        <v>83</v>
      </c>
      <c r="C361" s="11" t="s">
        <v>150</v>
      </c>
      <c r="D361" s="11">
        <v>13</v>
      </c>
      <c r="E361" s="11" t="s">
        <v>188</v>
      </c>
      <c r="F361" s="11" t="s">
        <v>189</v>
      </c>
      <c r="G361" s="11">
        <v>4</v>
      </c>
      <c r="H361" s="11" t="s">
        <v>188</v>
      </c>
      <c r="I361" s="11">
        <v>0</v>
      </c>
      <c r="J361" s="11" t="s">
        <v>150</v>
      </c>
      <c r="K361" s="7"/>
    </row>
    <row r="362" spans="1:11" ht="14.25" customHeight="1" x14ac:dyDescent="0.25">
      <c r="A362" s="3" t="s">
        <v>23</v>
      </c>
      <c r="B362" s="8" t="s">
        <v>84</v>
      </c>
      <c r="C362" s="11" t="s">
        <v>150</v>
      </c>
      <c r="D362" s="11">
        <v>1</v>
      </c>
      <c r="E362" s="11" t="s">
        <v>188</v>
      </c>
      <c r="F362" s="11" t="s">
        <v>188</v>
      </c>
      <c r="G362" s="11">
        <v>4</v>
      </c>
      <c r="H362" s="11" t="s">
        <v>188</v>
      </c>
      <c r="I362" s="11">
        <v>0</v>
      </c>
      <c r="J362" s="11" t="s">
        <v>150</v>
      </c>
      <c r="K362" s="7"/>
    </row>
    <row r="363" spans="1:11" s="10" customFormat="1" ht="14.25" customHeight="1" x14ac:dyDescent="0.25">
      <c r="A363" s="3" t="s">
        <v>23</v>
      </c>
      <c r="B363" s="8" t="s">
        <v>85</v>
      </c>
      <c r="C363" s="11" t="s">
        <v>150</v>
      </c>
      <c r="D363" s="11" t="s">
        <v>188</v>
      </c>
      <c r="E363" s="11">
        <v>0</v>
      </c>
      <c r="F363" s="11">
        <v>0</v>
      </c>
      <c r="G363" s="11" t="s">
        <v>188</v>
      </c>
      <c r="H363" s="11" t="s">
        <v>188</v>
      </c>
      <c r="I363" s="11">
        <v>0</v>
      </c>
      <c r="J363" s="11" t="s">
        <v>150</v>
      </c>
    </row>
    <row r="364" spans="1:11" ht="14.25" customHeight="1" x14ac:dyDescent="0.25">
      <c r="A364" s="3" t="s">
        <v>23</v>
      </c>
      <c r="B364" s="8" t="s">
        <v>86</v>
      </c>
      <c r="C364" s="11" t="s">
        <v>150</v>
      </c>
      <c r="D364" s="11">
        <v>12</v>
      </c>
      <c r="E364" s="11">
        <v>0</v>
      </c>
      <c r="F364" s="11" t="s">
        <v>189</v>
      </c>
      <c r="G364" s="11" t="s">
        <v>188</v>
      </c>
      <c r="H364" s="11" t="s">
        <v>188</v>
      </c>
      <c r="I364" s="11">
        <v>0</v>
      </c>
      <c r="J364" s="11" t="s">
        <v>150</v>
      </c>
      <c r="K364" s="7"/>
    </row>
    <row r="365" spans="1:11" ht="14.25" customHeight="1" x14ac:dyDescent="0.25">
      <c r="A365" s="3" t="s">
        <v>23</v>
      </c>
      <c r="B365" s="8" t="s">
        <v>87</v>
      </c>
      <c r="C365" s="11" t="s">
        <v>150</v>
      </c>
      <c r="D365" s="11" t="s">
        <v>188</v>
      </c>
      <c r="E365" s="11" t="s">
        <v>150</v>
      </c>
      <c r="F365" s="11" t="s">
        <v>150</v>
      </c>
      <c r="G365" s="11" t="s">
        <v>150</v>
      </c>
      <c r="H365" s="11" t="s">
        <v>150</v>
      </c>
      <c r="I365" s="11" t="s">
        <v>150</v>
      </c>
      <c r="J365" s="11" t="s">
        <v>150</v>
      </c>
      <c r="K365" s="7"/>
    </row>
    <row r="366" spans="1:11" ht="14.25" customHeight="1" x14ac:dyDescent="0.25">
      <c r="A366" s="3" t="s">
        <v>23</v>
      </c>
      <c r="B366" s="8" t="s">
        <v>88</v>
      </c>
      <c r="C366" s="11" t="s">
        <v>150</v>
      </c>
      <c r="D366" s="11" t="s">
        <v>188</v>
      </c>
      <c r="E366" s="11" t="s">
        <v>188</v>
      </c>
      <c r="F366" s="11" t="s">
        <v>189</v>
      </c>
      <c r="G366" s="11" t="s">
        <v>188</v>
      </c>
      <c r="H366" s="11" t="s">
        <v>188</v>
      </c>
      <c r="I366" s="11">
        <v>0</v>
      </c>
      <c r="J366" s="11" t="s">
        <v>150</v>
      </c>
      <c r="K366" s="7"/>
    </row>
    <row r="367" spans="1:11" ht="14.25" customHeight="1" x14ac:dyDescent="0.25">
      <c r="A367" s="3" t="s">
        <v>23</v>
      </c>
      <c r="B367" s="3" t="s">
        <v>89</v>
      </c>
      <c r="C367" s="11" t="s">
        <v>150</v>
      </c>
      <c r="D367" s="11">
        <v>2</v>
      </c>
      <c r="E367" s="11" t="s">
        <v>188</v>
      </c>
      <c r="F367" s="11">
        <v>2</v>
      </c>
      <c r="G367" s="11" t="s">
        <v>188</v>
      </c>
      <c r="H367" s="11" t="s">
        <v>188</v>
      </c>
      <c r="I367" s="11">
        <v>0</v>
      </c>
      <c r="J367" s="11" t="s">
        <v>150</v>
      </c>
      <c r="K367" s="7"/>
    </row>
    <row r="368" spans="1:11" ht="14.25" customHeight="1" x14ac:dyDescent="0.25">
      <c r="A368" s="3" t="s">
        <v>23</v>
      </c>
      <c r="B368" s="8" t="s">
        <v>95</v>
      </c>
      <c r="C368" s="11" t="s">
        <v>150</v>
      </c>
      <c r="D368" s="11">
        <v>1</v>
      </c>
      <c r="E368" s="11" t="s">
        <v>188</v>
      </c>
      <c r="F368" s="11" t="s">
        <v>188</v>
      </c>
      <c r="G368" s="11" t="s">
        <v>188</v>
      </c>
      <c r="H368" s="11" t="s">
        <v>188</v>
      </c>
      <c r="I368" s="11">
        <v>0</v>
      </c>
      <c r="J368" s="11" t="s">
        <v>150</v>
      </c>
      <c r="K368" s="7"/>
    </row>
    <row r="369" spans="1:11" ht="14.25" customHeight="1" x14ac:dyDescent="0.25">
      <c r="A369" s="3" t="s">
        <v>23</v>
      </c>
      <c r="B369" s="8" t="s">
        <v>90</v>
      </c>
      <c r="C369" s="11" t="s">
        <v>150</v>
      </c>
      <c r="D369" s="11">
        <v>1</v>
      </c>
      <c r="E369" s="11" t="s">
        <v>150</v>
      </c>
      <c r="F369" s="11" t="s">
        <v>150</v>
      </c>
      <c r="G369" s="11" t="s">
        <v>150</v>
      </c>
      <c r="H369" s="11" t="s">
        <v>150</v>
      </c>
      <c r="I369" s="11" t="s">
        <v>150</v>
      </c>
      <c r="J369" s="11" t="s">
        <v>150</v>
      </c>
      <c r="K369" s="7"/>
    </row>
    <row r="370" spans="1:11" ht="14.25" customHeight="1" x14ac:dyDescent="0.25">
      <c r="A370" s="3" t="s">
        <v>23</v>
      </c>
      <c r="B370" s="8" t="s">
        <v>118</v>
      </c>
      <c r="C370" s="11" t="s">
        <v>150</v>
      </c>
      <c r="D370" s="11" t="s">
        <v>188</v>
      </c>
      <c r="E370" s="11">
        <v>0</v>
      </c>
      <c r="F370" s="11">
        <v>0</v>
      </c>
      <c r="G370" s="11" t="s">
        <v>188</v>
      </c>
      <c r="H370" s="11" t="s">
        <v>188</v>
      </c>
      <c r="I370" s="11">
        <v>0</v>
      </c>
      <c r="J370" s="11" t="s">
        <v>150</v>
      </c>
      <c r="K370" s="7"/>
    </row>
    <row r="371" spans="1:11" ht="14.25" customHeight="1" x14ac:dyDescent="0.25">
      <c r="A371" s="3" t="s">
        <v>23</v>
      </c>
      <c r="B371" s="8" t="s">
        <v>91</v>
      </c>
      <c r="C371" s="11" t="s">
        <v>150</v>
      </c>
      <c r="D371" s="11" t="s">
        <v>188</v>
      </c>
      <c r="E371" s="11" t="s">
        <v>150</v>
      </c>
      <c r="F371" s="11">
        <v>2</v>
      </c>
      <c r="G371" s="11">
        <v>0</v>
      </c>
      <c r="H371" s="11" t="s">
        <v>188</v>
      </c>
      <c r="I371" s="11" t="s">
        <v>150</v>
      </c>
      <c r="J371" s="11" t="s">
        <v>150</v>
      </c>
      <c r="K371" s="7"/>
    </row>
    <row r="372" spans="1:11" ht="14.25" customHeight="1" x14ac:dyDescent="0.25">
      <c r="A372" s="3" t="s">
        <v>23</v>
      </c>
      <c r="B372" s="8" t="s">
        <v>92</v>
      </c>
      <c r="C372" s="11" t="s">
        <v>150</v>
      </c>
      <c r="D372" s="11" t="s">
        <v>150</v>
      </c>
      <c r="E372" s="11">
        <v>0</v>
      </c>
      <c r="F372" s="11" t="s">
        <v>188</v>
      </c>
      <c r="G372" s="11">
        <v>0</v>
      </c>
      <c r="H372" s="11">
        <v>0</v>
      </c>
      <c r="I372" s="11">
        <v>0</v>
      </c>
      <c r="J372" s="11" t="s">
        <v>150</v>
      </c>
      <c r="K372" s="7"/>
    </row>
    <row r="373" spans="1:11" ht="14.25" customHeight="1" x14ac:dyDescent="0.25">
      <c r="A373" s="3" t="s">
        <v>23</v>
      </c>
      <c r="B373" s="8" t="s">
        <v>93</v>
      </c>
      <c r="C373" s="11" t="s">
        <v>150</v>
      </c>
      <c r="D373" s="11" t="s">
        <v>188</v>
      </c>
      <c r="E373" s="11">
        <v>0</v>
      </c>
      <c r="F373" s="11" t="s">
        <v>188</v>
      </c>
      <c r="G373" s="11">
        <v>0</v>
      </c>
      <c r="H373" s="11" t="s">
        <v>188</v>
      </c>
      <c r="I373" s="11">
        <v>0</v>
      </c>
      <c r="J373" s="11" t="s">
        <v>150</v>
      </c>
      <c r="K373" s="7"/>
    </row>
    <row r="374" spans="1:11" ht="14.25" customHeight="1" x14ac:dyDescent="0.25">
      <c r="A374" s="3" t="s">
        <v>23</v>
      </c>
      <c r="B374" s="3" t="s">
        <v>94</v>
      </c>
      <c r="C374" s="11">
        <v>196</v>
      </c>
      <c r="D374" s="11" t="s">
        <v>188</v>
      </c>
      <c r="E374" s="11" t="s">
        <v>188</v>
      </c>
      <c r="F374" s="11" t="s">
        <v>189</v>
      </c>
      <c r="G374" s="11" t="s">
        <v>188</v>
      </c>
      <c r="H374" s="11" t="s">
        <v>188</v>
      </c>
      <c r="I374" s="11">
        <v>0</v>
      </c>
      <c r="J374" s="11">
        <v>195</v>
      </c>
      <c r="K374" s="7"/>
    </row>
    <row r="375" spans="1:11" ht="14.25" customHeight="1" x14ac:dyDescent="0.25">
      <c r="A375" s="3"/>
      <c r="B375" s="8"/>
      <c r="C375" s="11"/>
      <c r="D375" s="11"/>
      <c r="E375" s="11"/>
      <c r="F375" s="11"/>
      <c r="G375" s="11"/>
      <c r="H375" s="11"/>
      <c r="I375" s="11"/>
      <c r="J375" s="11"/>
      <c r="K375" s="7"/>
    </row>
    <row r="376" spans="1:11" ht="14.25" customHeight="1" x14ac:dyDescent="0.25">
      <c r="A376" s="3" t="s">
        <v>27</v>
      </c>
      <c r="B376" s="3" t="s">
        <v>49</v>
      </c>
      <c r="C376" s="11"/>
      <c r="D376" s="11"/>
      <c r="E376" s="11"/>
      <c r="F376" s="11"/>
      <c r="G376" s="11"/>
      <c r="H376" s="11"/>
      <c r="I376" s="11"/>
      <c r="J376" s="11"/>
      <c r="K376" s="7"/>
    </row>
    <row r="377" spans="1:11" ht="14.25" customHeight="1" x14ac:dyDescent="0.25">
      <c r="A377" s="3"/>
      <c r="B377" s="8"/>
      <c r="C377" s="11"/>
      <c r="D377" s="11"/>
      <c r="E377" s="11"/>
      <c r="F377" s="11"/>
      <c r="G377" s="11"/>
      <c r="H377" s="11"/>
      <c r="I377" s="11"/>
      <c r="J377" s="11"/>
      <c r="K377" s="7"/>
    </row>
    <row r="378" spans="1:11" ht="14.25" customHeight="1" x14ac:dyDescent="0.25">
      <c r="A378" s="3"/>
      <c r="B378" s="8"/>
      <c r="C378" s="11"/>
      <c r="D378" s="11"/>
      <c r="E378" s="11"/>
      <c r="F378" s="11"/>
      <c r="G378" s="11"/>
      <c r="H378" s="11"/>
      <c r="I378" s="11"/>
      <c r="J378" s="11"/>
      <c r="K378" s="7"/>
    </row>
    <row r="379" spans="1:11" ht="14.25" customHeight="1" x14ac:dyDescent="0.25">
      <c r="A379" s="3" t="s">
        <v>27</v>
      </c>
      <c r="B379" s="3" t="s">
        <v>120</v>
      </c>
      <c r="C379" s="11">
        <v>183</v>
      </c>
      <c r="D379" s="11">
        <v>22</v>
      </c>
      <c r="E379" s="11" t="s">
        <v>188</v>
      </c>
      <c r="F379" s="11">
        <v>2</v>
      </c>
      <c r="G379" s="11">
        <v>19</v>
      </c>
      <c r="H379" s="11">
        <v>1</v>
      </c>
      <c r="I379" s="11">
        <v>1</v>
      </c>
      <c r="J379" s="11">
        <v>138</v>
      </c>
      <c r="K379" s="7"/>
    </row>
    <row r="380" spans="1:11" ht="14.25" customHeight="1" x14ac:dyDescent="0.25">
      <c r="A380" s="3" t="s">
        <v>27</v>
      </c>
      <c r="B380" s="3" t="s">
        <v>82</v>
      </c>
      <c r="C380" s="11" t="s">
        <v>150</v>
      </c>
      <c r="D380" s="11" t="s">
        <v>188</v>
      </c>
      <c r="E380" s="11" t="s">
        <v>188</v>
      </c>
      <c r="F380" s="11" t="s">
        <v>189</v>
      </c>
      <c r="G380" s="11">
        <v>4</v>
      </c>
      <c r="H380" s="11" t="s">
        <v>188</v>
      </c>
      <c r="I380" s="11">
        <v>1</v>
      </c>
      <c r="J380" s="11" t="s">
        <v>150</v>
      </c>
      <c r="K380" s="7"/>
    </row>
    <row r="381" spans="1:11" ht="14.25" customHeight="1" x14ac:dyDescent="0.25">
      <c r="A381" s="3" t="s">
        <v>27</v>
      </c>
      <c r="B381" s="8" t="s">
        <v>152</v>
      </c>
      <c r="C381" s="11" t="s">
        <v>150</v>
      </c>
      <c r="D381" s="11" t="s">
        <v>188</v>
      </c>
      <c r="E381" s="11" t="s">
        <v>188</v>
      </c>
      <c r="F381" s="11" t="s">
        <v>188</v>
      </c>
      <c r="G381" s="11">
        <v>1</v>
      </c>
      <c r="H381" s="11" t="s">
        <v>188</v>
      </c>
      <c r="I381" s="11" t="s">
        <v>188</v>
      </c>
      <c r="J381" s="11" t="s">
        <v>150</v>
      </c>
      <c r="K381" s="7"/>
    </row>
    <row r="382" spans="1:11" ht="14.25" customHeight="1" x14ac:dyDescent="0.25">
      <c r="A382" s="3" t="s">
        <v>27</v>
      </c>
      <c r="B382" s="8" t="s">
        <v>151</v>
      </c>
      <c r="C382" s="11" t="s">
        <v>150</v>
      </c>
      <c r="D382" s="11">
        <v>0</v>
      </c>
      <c r="E382" s="11">
        <v>0</v>
      </c>
      <c r="F382" s="11" t="s">
        <v>189</v>
      </c>
      <c r="G382" s="11">
        <v>3</v>
      </c>
      <c r="H382" s="11" t="s">
        <v>188</v>
      </c>
      <c r="I382" s="11" t="s">
        <v>188</v>
      </c>
      <c r="J382" s="11" t="s">
        <v>150</v>
      </c>
      <c r="K382" s="7"/>
    </row>
    <row r="383" spans="1:11" ht="14.25" customHeight="1" x14ac:dyDescent="0.25">
      <c r="A383" s="3" t="s">
        <v>27</v>
      </c>
      <c r="B383" s="3" t="s">
        <v>83</v>
      </c>
      <c r="C383" s="11" t="s">
        <v>150</v>
      </c>
      <c r="D383" s="11">
        <v>18</v>
      </c>
      <c r="E383" s="11" t="s">
        <v>188</v>
      </c>
      <c r="F383" s="11" t="s">
        <v>188</v>
      </c>
      <c r="G383" s="11">
        <v>14</v>
      </c>
      <c r="H383" s="11" t="s">
        <v>188</v>
      </c>
      <c r="I383" s="11" t="s">
        <v>188</v>
      </c>
      <c r="J383" s="11" t="s">
        <v>150</v>
      </c>
      <c r="K383" s="7"/>
    </row>
    <row r="384" spans="1:11" s="10" customFormat="1" ht="14.25" customHeight="1" x14ac:dyDescent="0.25">
      <c r="A384" s="3" t="s">
        <v>27</v>
      </c>
      <c r="B384" s="8" t="s">
        <v>84</v>
      </c>
      <c r="C384" s="11" t="s">
        <v>150</v>
      </c>
      <c r="D384" s="11">
        <v>1</v>
      </c>
      <c r="E384" s="11" t="s">
        <v>188</v>
      </c>
      <c r="F384" s="11" t="s">
        <v>188</v>
      </c>
      <c r="G384" s="11">
        <v>13</v>
      </c>
      <c r="H384" s="11" t="s">
        <v>188</v>
      </c>
      <c r="I384" s="11" t="s">
        <v>188</v>
      </c>
      <c r="J384" s="11" t="s">
        <v>150</v>
      </c>
    </row>
    <row r="385" spans="1:11" ht="14.25" customHeight="1" x14ac:dyDescent="0.25">
      <c r="A385" s="3" t="s">
        <v>27</v>
      </c>
      <c r="B385" s="8" t="s">
        <v>85</v>
      </c>
      <c r="C385" s="11" t="s">
        <v>150</v>
      </c>
      <c r="D385" s="11" t="s">
        <v>188</v>
      </c>
      <c r="E385" s="11">
        <v>0</v>
      </c>
      <c r="F385" s="11">
        <v>0</v>
      </c>
      <c r="G385" s="11" t="s">
        <v>188</v>
      </c>
      <c r="H385" s="11">
        <v>0</v>
      </c>
      <c r="I385" s="11">
        <v>0</v>
      </c>
      <c r="J385" s="11" t="s">
        <v>150</v>
      </c>
      <c r="K385" s="7"/>
    </row>
    <row r="386" spans="1:11" ht="14.25" customHeight="1" x14ac:dyDescent="0.25">
      <c r="A386" s="3" t="s">
        <v>27</v>
      </c>
      <c r="B386" s="8" t="s">
        <v>86</v>
      </c>
      <c r="C386" s="11" t="s">
        <v>150</v>
      </c>
      <c r="D386" s="11">
        <v>16</v>
      </c>
      <c r="E386" s="11">
        <v>0</v>
      </c>
      <c r="F386" s="11" t="s">
        <v>188</v>
      </c>
      <c r="G386" s="11">
        <v>1</v>
      </c>
      <c r="H386" s="11" t="s">
        <v>188</v>
      </c>
      <c r="I386" s="11">
        <v>0</v>
      </c>
      <c r="J386" s="11" t="s">
        <v>150</v>
      </c>
      <c r="K386" s="7"/>
    </row>
    <row r="387" spans="1:11" ht="14.25" customHeight="1" x14ac:dyDescent="0.25">
      <c r="A387" s="3" t="s">
        <v>27</v>
      </c>
      <c r="B387" s="8" t="s">
        <v>87</v>
      </c>
      <c r="C387" s="11" t="s">
        <v>150</v>
      </c>
      <c r="D387" s="11" t="s">
        <v>188</v>
      </c>
      <c r="E387" s="11" t="s">
        <v>150</v>
      </c>
      <c r="F387" s="11" t="s">
        <v>150</v>
      </c>
      <c r="G387" s="11" t="s">
        <v>150</v>
      </c>
      <c r="H387" s="11" t="s">
        <v>150</v>
      </c>
      <c r="I387" s="11" t="s">
        <v>150</v>
      </c>
      <c r="J387" s="11" t="s">
        <v>150</v>
      </c>
      <c r="K387" s="7"/>
    </row>
    <row r="388" spans="1:11" ht="14.25" customHeight="1" x14ac:dyDescent="0.25">
      <c r="A388" s="3" t="s">
        <v>27</v>
      </c>
      <c r="B388" s="8" t="s">
        <v>88</v>
      </c>
      <c r="C388" s="11" t="s">
        <v>150</v>
      </c>
      <c r="D388" s="11" t="s">
        <v>188</v>
      </c>
      <c r="E388" s="11">
        <v>0</v>
      </c>
      <c r="F388" s="11" t="s">
        <v>188</v>
      </c>
      <c r="G388" s="11" t="s">
        <v>188</v>
      </c>
      <c r="H388" s="11">
        <v>0</v>
      </c>
      <c r="I388" s="11">
        <v>0</v>
      </c>
      <c r="J388" s="11" t="s">
        <v>150</v>
      </c>
      <c r="K388" s="7"/>
    </row>
    <row r="389" spans="1:11" ht="14.25" customHeight="1" x14ac:dyDescent="0.25">
      <c r="A389" s="3" t="s">
        <v>27</v>
      </c>
      <c r="B389" s="3" t="s">
        <v>89</v>
      </c>
      <c r="C389" s="11" t="s">
        <v>150</v>
      </c>
      <c r="D389" s="11">
        <v>3</v>
      </c>
      <c r="E389" s="11">
        <v>0</v>
      </c>
      <c r="F389" s="11">
        <v>1</v>
      </c>
      <c r="G389" s="11">
        <v>1</v>
      </c>
      <c r="H389" s="11">
        <v>1</v>
      </c>
      <c r="I389" s="11" t="s">
        <v>188</v>
      </c>
      <c r="J389" s="11" t="s">
        <v>150</v>
      </c>
      <c r="K389" s="7"/>
    </row>
    <row r="390" spans="1:11" ht="14.25" customHeight="1" x14ac:dyDescent="0.25">
      <c r="A390" s="3" t="s">
        <v>27</v>
      </c>
      <c r="B390" s="8" t="s">
        <v>95</v>
      </c>
      <c r="C390" s="11" t="s">
        <v>150</v>
      </c>
      <c r="D390" s="11">
        <v>1</v>
      </c>
      <c r="E390" s="11">
        <v>0</v>
      </c>
      <c r="F390" s="11" t="s">
        <v>188</v>
      </c>
      <c r="G390" s="11">
        <v>1</v>
      </c>
      <c r="H390" s="11" t="s">
        <v>188</v>
      </c>
      <c r="I390" s="11" t="s">
        <v>188</v>
      </c>
      <c r="J390" s="11" t="s">
        <v>150</v>
      </c>
      <c r="K390" s="7"/>
    </row>
    <row r="391" spans="1:11" ht="14.25" customHeight="1" x14ac:dyDescent="0.25">
      <c r="A391" s="3" t="s">
        <v>27</v>
      </c>
      <c r="B391" s="8" t="s">
        <v>90</v>
      </c>
      <c r="C391" s="11" t="s">
        <v>150</v>
      </c>
      <c r="D391" s="11">
        <v>1</v>
      </c>
      <c r="E391" s="11" t="s">
        <v>150</v>
      </c>
      <c r="F391" s="11" t="s">
        <v>150</v>
      </c>
      <c r="G391" s="11" t="s">
        <v>150</v>
      </c>
      <c r="H391" s="11" t="s">
        <v>150</v>
      </c>
      <c r="I391" s="11" t="s">
        <v>150</v>
      </c>
      <c r="J391" s="11" t="s">
        <v>150</v>
      </c>
      <c r="K391" s="7"/>
    </row>
    <row r="392" spans="1:11" ht="14.25" customHeight="1" x14ac:dyDescent="0.25">
      <c r="A392" s="3" t="s">
        <v>27</v>
      </c>
      <c r="B392" s="8" t="s">
        <v>118</v>
      </c>
      <c r="C392" s="11" t="s">
        <v>150</v>
      </c>
      <c r="D392" s="11" t="s">
        <v>188</v>
      </c>
      <c r="E392" s="11">
        <v>0</v>
      </c>
      <c r="F392" s="11" t="s">
        <v>188</v>
      </c>
      <c r="G392" s="11" t="s">
        <v>188</v>
      </c>
      <c r="H392" s="11" t="s">
        <v>188</v>
      </c>
      <c r="I392" s="11">
        <v>0</v>
      </c>
      <c r="J392" s="11" t="s">
        <v>150</v>
      </c>
      <c r="K392" s="7"/>
    </row>
    <row r="393" spans="1:11" ht="14.25" customHeight="1" x14ac:dyDescent="0.25">
      <c r="A393" s="3" t="s">
        <v>27</v>
      </c>
      <c r="B393" s="8" t="s">
        <v>91</v>
      </c>
      <c r="C393" s="11" t="s">
        <v>150</v>
      </c>
      <c r="D393" s="11" t="s">
        <v>188</v>
      </c>
      <c r="E393" s="11" t="s">
        <v>150</v>
      </c>
      <c r="F393" s="11">
        <v>1</v>
      </c>
      <c r="G393" s="11" t="s">
        <v>188</v>
      </c>
      <c r="H393" s="11" t="s">
        <v>188</v>
      </c>
      <c r="I393" s="11" t="s">
        <v>150</v>
      </c>
      <c r="J393" s="11" t="s">
        <v>150</v>
      </c>
      <c r="K393" s="7"/>
    </row>
    <row r="394" spans="1:11" ht="14.25" customHeight="1" x14ac:dyDescent="0.25">
      <c r="A394" s="3" t="s">
        <v>27</v>
      </c>
      <c r="B394" s="8" t="s">
        <v>92</v>
      </c>
      <c r="C394" s="11" t="s">
        <v>150</v>
      </c>
      <c r="D394" s="11" t="s">
        <v>150</v>
      </c>
      <c r="E394" s="11">
        <v>0</v>
      </c>
      <c r="F394" s="11" t="s">
        <v>188</v>
      </c>
      <c r="G394" s="11">
        <v>0</v>
      </c>
      <c r="H394" s="11">
        <v>0</v>
      </c>
      <c r="I394" s="11">
        <v>0</v>
      </c>
      <c r="J394" s="11" t="s">
        <v>150</v>
      </c>
      <c r="K394" s="7"/>
    </row>
    <row r="395" spans="1:11" ht="14.25" customHeight="1" x14ac:dyDescent="0.25">
      <c r="A395" s="3" t="s">
        <v>27</v>
      </c>
      <c r="B395" s="8" t="s">
        <v>93</v>
      </c>
      <c r="C395" s="11" t="s">
        <v>150</v>
      </c>
      <c r="D395" s="11" t="s">
        <v>188</v>
      </c>
      <c r="E395" s="11">
        <v>0</v>
      </c>
      <c r="F395" s="11" t="s">
        <v>188</v>
      </c>
      <c r="G395" s="11" t="s">
        <v>188</v>
      </c>
      <c r="H395" s="11" t="s">
        <v>188</v>
      </c>
      <c r="I395" s="11">
        <v>0</v>
      </c>
      <c r="J395" s="11" t="s">
        <v>150</v>
      </c>
      <c r="K395" s="7"/>
    </row>
    <row r="396" spans="1:11" ht="14.25" customHeight="1" x14ac:dyDescent="0.25">
      <c r="A396" s="3" t="s">
        <v>27</v>
      </c>
      <c r="B396" s="3" t="s">
        <v>94</v>
      </c>
      <c r="C396" s="11">
        <v>139</v>
      </c>
      <c r="D396" s="11">
        <v>1</v>
      </c>
      <c r="E396" s="11">
        <v>0</v>
      </c>
      <c r="F396" s="11" t="s">
        <v>188</v>
      </c>
      <c r="G396" s="11" t="s">
        <v>188</v>
      </c>
      <c r="H396" s="11" t="s">
        <v>188</v>
      </c>
      <c r="I396" s="11">
        <v>0</v>
      </c>
      <c r="J396" s="11">
        <v>138</v>
      </c>
      <c r="K396" s="7"/>
    </row>
    <row r="397" spans="1:11" ht="14.25" customHeight="1" x14ac:dyDescent="0.25">
      <c r="A397" s="3"/>
      <c r="B397" s="8"/>
      <c r="C397" s="11"/>
      <c r="D397" s="11"/>
      <c r="E397" s="11"/>
      <c r="F397" s="11"/>
      <c r="G397" s="11"/>
      <c r="H397" s="11"/>
      <c r="I397" s="11"/>
      <c r="J397" s="11"/>
      <c r="K397" s="7"/>
    </row>
    <row r="398" spans="1:11" ht="14.25" customHeight="1" x14ac:dyDescent="0.25">
      <c r="A398" s="3" t="s">
        <v>179</v>
      </c>
      <c r="B398" s="3" t="s">
        <v>180</v>
      </c>
      <c r="C398" s="11"/>
      <c r="D398" s="11"/>
      <c r="E398" s="11"/>
      <c r="F398" s="11"/>
      <c r="G398" s="11"/>
      <c r="H398" s="11"/>
      <c r="I398" s="11"/>
      <c r="J398" s="11"/>
      <c r="K398" s="7"/>
    </row>
    <row r="399" spans="1:11" ht="14.25" customHeight="1" x14ac:dyDescent="0.25">
      <c r="A399" s="3"/>
      <c r="B399" s="8"/>
      <c r="C399" s="11"/>
      <c r="D399" s="11"/>
      <c r="E399" s="11"/>
      <c r="F399" s="11"/>
      <c r="G399" s="11"/>
      <c r="H399" s="11"/>
      <c r="I399" s="11"/>
      <c r="J399" s="11"/>
      <c r="K399" s="7"/>
    </row>
    <row r="400" spans="1:11" ht="14.25" customHeight="1" x14ac:dyDescent="0.25">
      <c r="A400" s="3"/>
      <c r="B400" s="8"/>
      <c r="C400" s="11"/>
      <c r="D400" s="11"/>
      <c r="E400" s="11"/>
      <c r="F400" s="11"/>
      <c r="G400" s="11"/>
      <c r="H400" s="11"/>
      <c r="I400" s="11"/>
      <c r="J400" s="11"/>
      <c r="K400" s="7"/>
    </row>
    <row r="401" spans="1:11" ht="14.25" customHeight="1" x14ac:dyDescent="0.25">
      <c r="A401" s="3" t="s">
        <v>179</v>
      </c>
      <c r="B401" s="3" t="s">
        <v>120</v>
      </c>
      <c r="C401" s="11">
        <v>82</v>
      </c>
      <c r="D401" s="11">
        <v>14</v>
      </c>
      <c r="E401" s="11" t="s">
        <v>188</v>
      </c>
      <c r="F401" s="11" t="s">
        <v>189</v>
      </c>
      <c r="G401" s="11">
        <v>14</v>
      </c>
      <c r="H401" s="11" t="s">
        <v>188</v>
      </c>
      <c r="I401" s="11">
        <v>1</v>
      </c>
      <c r="J401" s="11">
        <v>52</v>
      </c>
      <c r="K401" s="7"/>
    </row>
    <row r="402" spans="1:11" ht="14.25" customHeight="1" x14ac:dyDescent="0.25">
      <c r="A402" s="3" t="s">
        <v>179</v>
      </c>
      <c r="B402" s="3" t="s">
        <v>82</v>
      </c>
      <c r="C402" s="11" t="s">
        <v>150</v>
      </c>
      <c r="D402" s="11" t="s">
        <v>188</v>
      </c>
      <c r="E402" s="11" t="s">
        <v>188</v>
      </c>
      <c r="F402" s="11" t="s">
        <v>189</v>
      </c>
      <c r="G402" s="11">
        <v>3</v>
      </c>
      <c r="H402" s="11" t="s">
        <v>188</v>
      </c>
      <c r="I402" s="11">
        <v>1</v>
      </c>
      <c r="J402" s="11" t="s">
        <v>150</v>
      </c>
      <c r="K402" s="7"/>
    </row>
    <row r="403" spans="1:11" ht="14.25" customHeight="1" x14ac:dyDescent="0.25">
      <c r="A403" s="3" t="s">
        <v>179</v>
      </c>
      <c r="B403" s="8" t="s">
        <v>152</v>
      </c>
      <c r="C403" s="11" t="s">
        <v>150</v>
      </c>
      <c r="D403" s="11" t="s">
        <v>188</v>
      </c>
      <c r="E403" s="11" t="s">
        <v>188</v>
      </c>
      <c r="F403" s="11" t="s">
        <v>188</v>
      </c>
      <c r="G403" s="11">
        <v>1</v>
      </c>
      <c r="H403" s="11" t="s">
        <v>188</v>
      </c>
      <c r="I403" s="11" t="s">
        <v>188</v>
      </c>
      <c r="J403" s="11" t="s">
        <v>150</v>
      </c>
      <c r="K403" s="7"/>
    </row>
    <row r="404" spans="1:11" ht="14.25" customHeight="1" x14ac:dyDescent="0.25">
      <c r="A404" s="3" t="s">
        <v>179</v>
      </c>
      <c r="B404" s="8" t="s">
        <v>151</v>
      </c>
      <c r="C404" s="11" t="s">
        <v>150</v>
      </c>
      <c r="D404" s="11">
        <v>0</v>
      </c>
      <c r="E404" s="11">
        <v>0</v>
      </c>
      <c r="F404" s="11" t="s">
        <v>189</v>
      </c>
      <c r="G404" s="11">
        <v>2</v>
      </c>
      <c r="H404" s="11">
        <v>0</v>
      </c>
      <c r="I404" s="11" t="s">
        <v>188</v>
      </c>
      <c r="J404" s="11" t="s">
        <v>150</v>
      </c>
      <c r="K404" s="7"/>
    </row>
    <row r="405" spans="1:11" s="10" customFormat="1" ht="14.25" customHeight="1" x14ac:dyDescent="0.25">
      <c r="A405" s="3" t="s">
        <v>179</v>
      </c>
      <c r="B405" s="3" t="s">
        <v>83</v>
      </c>
      <c r="C405" s="11" t="s">
        <v>150</v>
      </c>
      <c r="D405" s="11">
        <v>11</v>
      </c>
      <c r="E405" s="11" t="s">
        <v>188</v>
      </c>
      <c r="F405" s="11" t="s">
        <v>188</v>
      </c>
      <c r="G405" s="11">
        <v>11</v>
      </c>
      <c r="H405" s="11" t="s">
        <v>188</v>
      </c>
      <c r="I405" s="11" t="s">
        <v>188</v>
      </c>
      <c r="J405" s="11" t="s">
        <v>150</v>
      </c>
    </row>
    <row r="406" spans="1:11" ht="14.25" customHeight="1" x14ac:dyDescent="0.25">
      <c r="A406" s="3" t="s">
        <v>179</v>
      </c>
      <c r="B406" s="8" t="s">
        <v>84</v>
      </c>
      <c r="C406" s="11" t="s">
        <v>150</v>
      </c>
      <c r="D406" s="11">
        <v>1</v>
      </c>
      <c r="E406" s="11" t="s">
        <v>188</v>
      </c>
      <c r="F406" s="11" t="s">
        <v>188</v>
      </c>
      <c r="G406" s="11">
        <v>11</v>
      </c>
      <c r="H406" s="11" t="s">
        <v>188</v>
      </c>
      <c r="I406" s="11" t="s">
        <v>188</v>
      </c>
      <c r="J406" s="11" t="s">
        <v>150</v>
      </c>
      <c r="K406" s="7"/>
    </row>
    <row r="407" spans="1:11" ht="14.25" customHeight="1" x14ac:dyDescent="0.25">
      <c r="A407" s="3" t="s">
        <v>179</v>
      </c>
      <c r="B407" s="8" t="s">
        <v>85</v>
      </c>
      <c r="C407" s="11" t="s">
        <v>150</v>
      </c>
      <c r="D407" s="11" t="s">
        <v>188</v>
      </c>
      <c r="E407" s="11">
        <v>0</v>
      </c>
      <c r="F407" s="11">
        <v>0</v>
      </c>
      <c r="G407" s="11" t="s">
        <v>188</v>
      </c>
      <c r="H407" s="11">
        <v>0</v>
      </c>
      <c r="I407" s="11">
        <v>0</v>
      </c>
      <c r="J407" s="11" t="s">
        <v>150</v>
      </c>
      <c r="K407" s="7"/>
    </row>
    <row r="408" spans="1:11" ht="14.25" customHeight="1" x14ac:dyDescent="0.25">
      <c r="A408" s="3" t="s">
        <v>179</v>
      </c>
      <c r="B408" s="8" t="s">
        <v>86</v>
      </c>
      <c r="C408" s="11" t="s">
        <v>150</v>
      </c>
      <c r="D408" s="11">
        <v>10</v>
      </c>
      <c r="E408" s="11">
        <v>0</v>
      </c>
      <c r="F408" s="11" t="s">
        <v>188</v>
      </c>
      <c r="G408" s="11" t="s">
        <v>188</v>
      </c>
      <c r="H408" s="11" t="s">
        <v>188</v>
      </c>
      <c r="I408" s="11">
        <v>0</v>
      </c>
      <c r="J408" s="11" t="s">
        <v>150</v>
      </c>
      <c r="K408" s="7"/>
    </row>
    <row r="409" spans="1:11" ht="14.25" customHeight="1" x14ac:dyDescent="0.25">
      <c r="A409" s="3" t="s">
        <v>179</v>
      </c>
      <c r="B409" s="8" t="s">
        <v>87</v>
      </c>
      <c r="C409" s="11" t="s">
        <v>150</v>
      </c>
      <c r="D409" s="11" t="s">
        <v>188</v>
      </c>
      <c r="E409" s="11" t="s">
        <v>150</v>
      </c>
      <c r="F409" s="11" t="s">
        <v>150</v>
      </c>
      <c r="G409" s="11" t="s">
        <v>150</v>
      </c>
      <c r="H409" s="11" t="s">
        <v>150</v>
      </c>
      <c r="I409" s="11" t="s">
        <v>150</v>
      </c>
      <c r="J409" s="11" t="s">
        <v>150</v>
      </c>
      <c r="K409" s="7"/>
    </row>
    <row r="410" spans="1:11" ht="14.25" customHeight="1" x14ac:dyDescent="0.25">
      <c r="A410" s="3" t="s">
        <v>179</v>
      </c>
      <c r="B410" s="8" t="s">
        <v>88</v>
      </c>
      <c r="C410" s="11" t="s">
        <v>150</v>
      </c>
      <c r="D410" s="11" t="s">
        <v>188</v>
      </c>
      <c r="E410" s="11">
        <v>0</v>
      </c>
      <c r="F410" s="11" t="s">
        <v>188</v>
      </c>
      <c r="G410" s="11" t="s">
        <v>188</v>
      </c>
      <c r="H410" s="11">
        <v>0</v>
      </c>
      <c r="I410" s="11">
        <v>0</v>
      </c>
      <c r="J410" s="11" t="s">
        <v>150</v>
      </c>
      <c r="K410" s="7"/>
    </row>
    <row r="411" spans="1:11" ht="14.25" customHeight="1" x14ac:dyDescent="0.25">
      <c r="A411" s="3" t="s">
        <v>179</v>
      </c>
      <c r="B411" s="3" t="s">
        <v>89</v>
      </c>
      <c r="C411" s="11" t="s">
        <v>150</v>
      </c>
      <c r="D411" s="11">
        <v>2</v>
      </c>
      <c r="E411" s="11">
        <v>0</v>
      </c>
      <c r="F411" s="11" t="s">
        <v>188</v>
      </c>
      <c r="G411" s="11">
        <v>1</v>
      </c>
      <c r="H411" s="11" t="s">
        <v>188</v>
      </c>
      <c r="I411" s="11">
        <v>0</v>
      </c>
      <c r="J411" s="11" t="s">
        <v>150</v>
      </c>
      <c r="K411" s="7"/>
    </row>
    <row r="412" spans="1:11" ht="14.25" customHeight="1" x14ac:dyDescent="0.25">
      <c r="A412" s="3" t="s">
        <v>179</v>
      </c>
      <c r="B412" s="8" t="s">
        <v>95</v>
      </c>
      <c r="C412" s="11" t="s">
        <v>150</v>
      </c>
      <c r="D412" s="11">
        <v>1</v>
      </c>
      <c r="E412" s="11">
        <v>0</v>
      </c>
      <c r="F412" s="11" t="s">
        <v>188</v>
      </c>
      <c r="G412" s="11">
        <v>1</v>
      </c>
      <c r="H412" s="11" t="s">
        <v>188</v>
      </c>
      <c r="I412" s="11">
        <v>0</v>
      </c>
      <c r="J412" s="11" t="s">
        <v>150</v>
      </c>
      <c r="K412" s="7"/>
    </row>
    <row r="413" spans="1:11" ht="14.25" customHeight="1" x14ac:dyDescent="0.25">
      <c r="A413" s="3" t="s">
        <v>179</v>
      </c>
      <c r="B413" s="8" t="s">
        <v>90</v>
      </c>
      <c r="C413" s="11" t="s">
        <v>150</v>
      </c>
      <c r="D413" s="11">
        <v>1</v>
      </c>
      <c r="E413" s="11" t="s">
        <v>150</v>
      </c>
      <c r="F413" s="11" t="s">
        <v>150</v>
      </c>
      <c r="G413" s="11" t="s">
        <v>150</v>
      </c>
      <c r="H413" s="11" t="s">
        <v>150</v>
      </c>
      <c r="I413" s="11" t="s">
        <v>150</v>
      </c>
      <c r="J413" s="11" t="s">
        <v>150</v>
      </c>
      <c r="K413" s="7"/>
    </row>
    <row r="414" spans="1:11" ht="14.25" customHeight="1" x14ac:dyDescent="0.25">
      <c r="A414" s="3" t="s">
        <v>179</v>
      </c>
      <c r="B414" s="8" t="s">
        <v>118</v>
      </c>
      <c r="C414" s="11" t="s">
        <v>150</v>
      </c>
      <c r="D414" s="11" t="s">
        <v>188</v>
      </c>
      <c r="E414" s="11">
        <v>0</v>
      </c>
      <c r="F414" s="11">
        <v>0</v>
      </c>
      <c r="G414" s="11" t="s">
        <v>188</v>
      </c>
      <c r="H414" s="11" t="s">
        <v>188</v>
      </c>
      <c r="I414" s="11">
        <v>0</v>
      </c>
      <c r="J414" s="11" t="s">
        <v>150</v>
      </c>
      <c r="K414" s="7"/>
    </row>
    <row r="415" spans="1:11" ht="14.25" customHeight="1" x14ac:dyDescent="0.25">
      <c r="A415" s="3" t="s">
        <v>179</v>
      </c>
      <c r="B415" s="8" t="s">
        <v>91</v>
      </c>
      <c r="C415" s="11" t="s">
        <v>150</v>
      </c>
      <c r="D415" s="11" t="s">
        <v>188</v>
      </c>
      <c r="E415" s="11" t="s">
        <v>150</v>
      </c>
      <c r="F415" s="11" t="s">
        <v>188</v>
      </c>
      <c r="G415" s="11" t="s">
        <v>188</v>
      </c>
      <c r="H415" s="11" t="s">
        <v>188</v>
      </c>
      <c r="I415" s="11" t="s">
        <v>150</v>
      </c>
      <c r="J415" s="11" t="s">
        <v>150</v>
      </c>
      <c r="K415" s="7"/>
    </row>
    <row r="416" spans="1:11" ht="14.25" customHeight="1" x14ac:dyDescent="0.25">
      <c r="A416" s="3" t="s">
        <v>179</v>
      </c>
      <c r="B416" s="8" t="s">
        <v>92</v>
      </c>
      <c r="C416" s="11" t="s">
        <v>150</v>
      </c>
      <c r="D416" s="11" t="s">
        <v>150</v>
      </c>
      <c r="E416" s="11">
        <v>0</v>
      </c>
      <c r="F416" s="11" t="s">
        <v>188</v>
      </c>
      <c r="G416" s="11">
        <v>0</v>
      </c>
      <c r="H416" s="11">
        <v>0</v>
      </c>
      <c r="I416" s="11">
        <v>0</v>
      </c>
      <c r="J416" s="11" t="s">
        <v>150</v>
      </c>
      <c r="K416" s="7"/>
    </row>
    <row r="417" spans="1:11" ht="14.25" customHeight="1" x14ac:dyDescent="0.25">
      <c r="A417" s="3" t="s">
        <v>179</v>
      </c>
      <c r="B417" s="8" t="s">
        <v>93</v>
      </c>
      <c r="C417" s="11" t="s">
        <v>150</v>
      </c>
      <c r="D417" s="11" t="s">
        <v>188</v>
      </c>
      <c r="E417" s="11">
        <v>0</v>
      </c>
      <c r="F417" s="11" t="s">
        <v>188</v>
      </c>
      <c r="G417" s="11">
        <v>0</v>
      </c>
      <c r="H417" s="11" t="s">
        <v>188</v>
      </c>
      <c r="I417" s="11">
        <v>0</v>
      </c>
      <c r="J417" s="11" t="s">
        <v>150</v>
      </c>
      <c r="K417" s="7"/>
    </row>
    <row r="418" spans="1:11" ht="14.25" customHeight="1" x14ac:dyDescent="0.25">
      <c r="A418" s="3" t="s">
        <v>179</v>
      </c>
      <c r="B418" s="3" t="s">
        <v>94</v>
      </c>
      <c r="C418" s="11">
        <v>52</v>
      </c>
      <c r="D418" s="11" t="s">
        <v>188</v>
      </c>
      <c r="E418" s="11">
        <v>0</v>
      </c>
      <c r="F418" s="11">
        <v>0</v>
      </c>
      <c r="G418" s="11" t="s">
        <v>188</v>
      </c>
      <c r="H418" s="11" t="s">
        <v>188</v>
      </c>
      <c r="I418" s="11">
        <v>0</v>
      </c>
      <c r="J418" s="11">
        <v>52</v>
      </c>
      <c r="K418" s="7"/>
    </row>
    <row r="419" spans="1:11" ht="14.25" customHeight="1" x14ac:dyDescent="0.25">
      <c r="A419" s="3"/>
      <c r="B419" s="8"/>
      <c r="C419" s="11"/>
      <c r="D419" s="11"/>
      <c r="E419" s="11"/>
      <c r="F419" s="11"/>
      <c r="G419" s="11"/>
      <c r="H419" s="11"/>
      <c r="I419" s="11"/>
      <c r="J419" s="11"/>
      <c r="K419" s="7"/>
    </row>
    <row r="420" spans="1:11" ht="14.25" customHeight="1" x14ac:dyDescent="0.25">
      <c r="A420" s="3" t="s">
        <v>28</v>
      </c>
      <c r="B420" s="3" t="s">
        <v>32</v>
      </c>
      <c r="C420" s="11"/>
      <c r="D420" s="11"/>
      <c r="E420" s="11"/>
      <c r="F420" s="11"/>
      <c r="G420" s="11"/>
      <c r="H420" s="11"/>
      <c r="I420" s="11"/>
      <c r="J420" s="11"/>
      <c r="K420" s="7"/>
    </row>
    <row r="421" spans="1:11" ht="14.25" customHeight="1" x14ac:dyDescent="0.25">
      <c r="B421" s="4"/>
      <c r="C421" s="11"/>
      <c r="D421" s="11"/>
      <c r="E421" s="11"/>
      <c r="F421" s="11"/>
      <c r="G421" s="11"/>
      <c r="H421" s="11"/>
      <c r="I421" s="11"/>
      <c r="J421" s="11"/>
      <c r="K421" s="7"/>
    </row>
    <row r="422" spans="1:11" ht="14.25" customHeight="1" x14ac:dyDescent="0.25">
      <c r="A422" s="3"/>
      <c r="B422" s="8"/>
      <c r="C422" s="11"/>
      <c r="D422" s="11"/>
      <c r="E422" s="11"/>
      <c r="F422" s="11"/>
      <c r="G422" s="11"/>
      <c r="H422" s="11"/>
      <c r="I422" s="11"/>
      <c r="J422" s="11"/>
      <c r="K422" s="7"/>
    </row>
    <row r="423" spans="1:11" ht="14.25" customHeight="1" x14ac:dyDescent="0.25">
      <c r="A423" s="3" t="s">
        <v>28</v>
      </c>
      <c r="B423" s="3" t="s">
        <v>120</v>
      </c>
      <c r="C423" s="11">
        <v>48</v>
      </c>
      <c r="D423" s="11">
        <v>14</v>
      </c>
      <c r="E423" s="11" t="s">
        <v>188</v>
      </c>
      <c r="F423" s="11">
        <v>5</v>
      </c>
      <c r="G423" s="11">
        <v>7</v>
      </c>
      <c r="H423" s="11">
        <v>2</v>
      </c>
      <c r="I423" s="11" t="s">
        <v>188</v>
      </c>
      <c r="J423" s="11">
        <v>20</v>
      </c>
      <c r="K423" s="7"/>
    </row>
    <row r="424" spans="1:11" ht="14.25" customHeight="1" x14ac:dyDescent="0.25">
      <c r="A424" s="3" t="s">
        <v>28</v>
      </c>
      <c r="B424" s="3" t="s">
        <v>82</v>
      </c>
      <c r="C424" s="11" t="s">
        <v>150</v>
      </c>
      <c r="D424" s="11" t="s">
        <v>188</v>
      </c>
      <c r="E424" s="11">
        <v>0</v>
      </c>
      <c r="F424" s="11" t="s">
        <v>188</v>
      </c>
      <c r="G424" s="11">
        <v>2</v>
      </c>
      <c r="H424" s="11" t="s">
        <v>188</v>
      </c>
      <c r="I424" s="11">
        <v>0</v>
      </c>
      <c r="J424" s="11" t="s">
        <v>150</v>
      </c>
      <c r="K424" s="7"/>
    </row>
    <row r="425" spans="1:11" ht="14.25" customHeight="1" x14ac:dyDescent="0.25">
      <c r="A425" s="3" t="s">
        <v>28</v>
      </c>
      <c r="B425" s="8" t="s">
        <v>152</v>
      </c>
      <c r="C425" s="11" t="s">
        <v>150</v>
      </c>
      <c r="D425" s="11" t="s">
        <v>188</v>
      </c>
      <c r="E425" s="11">
        <v>0</v>
      </c>
      <c r="F425" s="11" t="s">
        <v>188</v>
      </c>
      <c r="G425" s="11">
        <v>1</v>
      </c>
      <c r="H425" s="11" t="s">
        <v>188</v>
      </c>
      <c r="I425" s="11">
        <v>0</v>
      </c>
      <c r="J425" s="11" t="s">
        <v>150</v>
      </c>
      <c r="K425" s="7"/>
    </row>
    <row r="426" spans="1:11" s="10" customFormat="1" ht="14.25" customHeight="1" x14ac:dyDescent="0.25">
      <c r="A426" s="3" t="s">
        <v>28</v>
      </c>
      <c r="B426" s="8" t="s">
        <v>151</v>
      </c>
      <c r="C426" s="11" t="s">
        <v>150</v>
      </c>
      <c r="D426" s="11">
        <v>0</v>
      </c>
      <c r="E426" s="11">
        <v>0</v>
      </c>
      <c r="F426" s="11" t="s">
        <v>188</v>
      </c>
      <c r="G426" s="11">
        <v>1</v>
      </c>
      <c r="H426" s="11" t="s">
        <v>188</v>
      </c>
      <c r="I426" s="11">
        <v>0</v>
      </c>
      <c r="J426" s="11" t="s">
        <v>150</v>
      </c>
    </row>
    <row r="427" spans="1:11" ht="14.25" customHeight="1" x14ac:dyDescent="0.25">
      <c r="A427" s="3" t="s">
        <v>28</v>
      </c>
      <c r="B427" s="3" t="s">
        <v>83</v>
      </c>
      <c r="C427" s="11" t="s">
        <v>150</v>
      </c>
      <c r="D427" s="11">
        <v>10</v>
      </c>
      <c r="E427" s="11">
        <v>0</v>
      </c>
      <c r="F427" s="11">
        <v>1</v>
      </c>
      <c r="G427" s="11">
        <v>3</v>
      </c>
      <c r="H427" s="11" t="s">
        <v>188</v>
      </c>
      <c r="I427" s="11" t="s">
        <v>188</v>
      </c>
      <c r="J427" s="11" t="s">
        <v>150</v>
      </c>
      <c r="K427" s="7"/>
    </row>
    <row r="428" spans="1:11" ht="14.25" customHeight="1" x14ac:dyDescent="0.25">
      <c r="A428" s="3" t="s">
        <v>28</v>
      </c>
      <c r="B428" s="8" t="s">
        <v>84</v>
      </c>
      <c r="C428" s="11" t="s">
        <v>150</v>
      </c>
      <c r="D428" s="11">
        <v>1</v>
      </c>
      <c r="E428" s="11">
        <v>0</v>
      </c>
      <c r="F428" s="11" t="s">
        <v>188</v>
      </c>
      <c r="G428" s="11">
        <v>3</v>
      </c>
      <c r="H428" s="11" t="s">
        <v>188</v>
      </c>
      <c r="I428" s="11" t="s">
        <v>188</v>
      </c>
      <c r="J428" s="11" t="s">
        <v>150</v>
      </c>
      <c r="K428" s="7"/>
    </row>
    <row r="429" spans="1:11" ht="14.25" customHeight="1" x14ac:dyDescent="0.25">
      <c r="A429" s="3" t="s">
        <v>28</v>
      </c>
      <c r="B429" s="8" t="s">
        <v>85</v>
      </c>
      <c r="C429" s="11" t="s">
        <v>150</v>
      </c>
      <c r="D429" s="11" t="s">
        <v>188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 t="s">
        <v>150</v>
      </c>
      <c r="K429" s="7"/>
    </row>
    <row r="430" spans="1:11" ht="14.25" customHeight="1" x14ac:dyDescent="0.25">
      <c r="A430" s="3" t="s">
        <v>28</v>
      </c>
      <c r="B430" s="8" t="s">
        <v>86</v>
      </c>
      <c r="C430" s="11" t="s">
        <v>150</v>
      </c>
      <c r="D430" s="11">
        <v>9</v>
      </c>
      <c r="E430" s="11">
        <v>0</v>
      </c>
      <c r="F430" s="11">
        <v>1</v>
      </c>
      <c r="G430" s="11" t="s">
        <v>188</v>
      </c>
      <c r="H430" s="11" t="s">
        <v>188</v>
      </c>
      <c r="I430" s="11">
        <v>0</v>
      </c>
      <c r="J430" s="11" t="s">
        <v>150</v>
      </c>
      <c r="K430" s="7"/>
    </row>
    <row r="431" spans="1:11" ht="14.25" customHeight="1" x14ac:dyDescent="0.25">
      <c r="A431" s="3" t="s">
        <v>28</v>
      </c>
      <c r="B431" s="8" t="s">
        <v>87</v>
      </c>
      <c r="C431" s="11" t="s">
        <v>150</v>
      </c>
      <c r="D431" s="11" t="s">
        <v>188</v>
      </c>
      <c r="E431" s="11" t="s">
        <v>150</v>
      </c>
      <c r="F431" s="11" t="s">
        <v>150</v>
      </c>
      <c r="G431" s="11" t="s">
        <v>150</v>
      </c>
      <c r="H431" s="11" t="s">
        <v>150</v>
      </c>
      <c r="I431" s="11" t="s">
        <v>150</v>
      </c>
      <c r="J431" s="11" t="s">
        <v>150</v>
      </c>
      <c r="K431" s="7"/>
    </row>
    <row r="432" spans="1:11" ht="14.25" customHeight="1" x14ac:dyDescent="0.25">
      <c r="A432" s="3" t="s">
        <v>28</v>
      </c>
      <c r="B432" s="8" t="s">
        <v>88</v>
      </c>
      <c r="C432" s="11" t="s">
        <v>150</v>
      </c>
      <c r="D432" s="11" t="s">
        <v>188</v>
      </c>
      <c r="E432" s="11">
        <v>0</v>
      </c>
      <c r="F432" s="11" t="s">
        <v>188</v>
      </c>
      <c r="G432" s="11" t="s">
        <v>188</v>
      </c>
      <c r="H432" s="11">
        <v>0</v>
      </c>
      <c r="I432" s="11">
        <v>0</v>
      </c>
      <c r="J432" s="11" t="s">
        <v>150</v>
      </c>
      <c r="K432" s="7"/>
    </row>
    <row r="433" spans="1:11" ht="14.25" customHeight="1" x14ac:dyDescent="0.25">
      <c r="A433" s="3" t="s">
        <v>28</v>
      </c>
      <c r="B433" s="3" t="s">
        <v>89</v>
      </c>
      <c r="C433" s="11" t="s">
        <v>150</v>
      </c>
      <c r="D433" s="11">
        <v>3</v>
      </c>
      <c r="E433" s="11" t="s">
        <v>188</v>
      </c>
      <c r="F433" s="11">
        <v>4</v>
      </c>
      <c r="G433" s="11">
        <v>2</v>
      </c>
      <c r="H433" s="11">
        <v>1</v>
      </c>
      <c r="I433" s="11">
        <v>0</v>
      </c>
      <c r="J433" s="11" t="s">
        <v>150</v>
      </c>
      <c r="K433" s="7"/>
    </row>
    <row r="434" spans="1:11" ht="14.25" customHeight="1" x14ac:dyDescent="0.25">
      <c r="A434" s="3" t="s">
        <v>28</v>
      </c>
      <c r="B434" s="8" t="s">
        <v>95</v>
      </c>
      <c r="C434" s="11" t="s">
        <v>150</v>
      </c>
      <c r="D434" s="11">
        <v>1</v>
      </c>
      <c r="E434" s="11" t="s">
        <v>188</v>
      </c>
      <c r="F434" s="11" t="s">
        <v>188</v>
      </c>
      <c r="G434" s="11">
        <v>2</v>
      </c>
      <c r="H434" s="11" t="s">
        <v>188</v>
      </c>
      <c r="I434" s="11">
        <v>0</v>
      </c>
      <c r="J434" s="11" t="s">
        <v>150</v>
      </c>
      <c r="K434" s="7"/>
    </row>
    <row r="435" spans="1:11" ht="14.25" customHeight="1" x14ac:dyDescent="0.25">
      <c r="A435" s="3" t="s">
        <v>28</v>
      </c>
      <c r="B435" s="8" t="s">
        <v>90</v>
      </c>
      <c r="C435" s="11" t="s">
        <v>150</v>
      </c>
      <c r="D435" s="11">
        <v>2</v>
      </c>
      <c r="E435" s="11" t="s">
        <v>150</v>
      </c>
      <c r="F435" s="11" t="s">
        <v>150</v>
      </c>
      <c r="G435" s="11" t="s">
        <v>150</v>
      </c>
      <c r="H435" s="11" t="s">
        <v>150</v>
      </c>
      <c r="I435" s="11" t="s">
        <v>150</v>
      </c>
      <c r="J435" s="11" t="s">
        <v>150</v>
      </c>
      <c r="K435" s="7"/>
    </row>
    <row r="436" spans="1:11" ht="14.25" customHeight="1" x14ac:dyDescent="0.25">
      <c r="A436" s="3" t="s">
        <v>28</v>
      </c>
      <c r="B436" s="8" t="s">
        <v>118</v>
      </c>
      <c r="C436" s="11" t="s">
        <v>150</v>
      </c>
      <c r="D436" s="11" t="s">
        <v>188</v>
      </c>
      <c r="E436" s="11">
        <v>0</v>
      </c>
      <c r="F436" s="11" t="s">
        <v>188</v>
      </c>
      <c r="G436" s="11" t="s">
        <v>188</v>
      </c>
      <c r="H436" s="11" t="s">
        <v>188</v>
      </c>
      <c r="I436" s="11">
        <v>0</v>
      </c>
      <c r="J436" s="11" t="s">
        <v>150</v>
      </c>
      <c r="K436" s="7"/>
    </row>
    <row r="437" spans="1:11" ht="14.25" customHeight="1" x14ac:dyDescent="0.25">
      <c r="A437" s="3" t="s">
        <v>28</v>
      </c>
      <c r="B437" s="8" t="s">
        <v>91</v>
      </c>
      <c r="C437" s="11" t="s">
        <v>150</v>
      </c>
      <c r="D437" s="11" t="s">
        <v>188</v>
      </c>
      <c r="E437" s="11" t="s">
        <v>150</v>
      </c>
      <c r="F437" s="11">
        <v>3</v>
      </c>
      <c r="G437" s="11">
        <v>0</v>
      </c>
      <c r="H437" s="11">
        <v>1</v>
      </c>
      <c r="I437" s="11" t="s">
        <v>150</v>
      </c>
      <c r="J437" s="11" t="s">
        <v>150</v>
      </c>
      <c r="K437" s="7"/>
    </row>
    <row r="438" spans="1:11" ht="14.25" customHeight="1" x14ac:dyDescent="0.25">
      <c r="A438" s="3" t="s">
        <v>28</v>
      </c>
      <c r="B438" s="8" t="s">
        <v>92</v>
      </c>
      <c r="C438" s="11" t="s">
        <v>150</v>
      </c>
      <c r="D438" s="11" t="s">
        <v>150</v>
      </c>
      <c r="E438" s="11">
        <v>0</v>
      </c>
      <c r="F438" s="11" t="s">
        <v>188</v>
      </c>
      <c r="G438" s="11">
        <v>0</v>
      </c>
      <c r="H438" s="11" t="s">
        <v>188</v>
      </c>
      <c r="I438" s="11">
        <v>0</v>
      </c>
      <c r="J438" s="11" t="s">
        <v>150</v>
      </c>
      <c r="K438" s="7"/>
    </row>
    <row r="439" spans="1:11" ht="14.25" customHeight="1" x14ac:dyDescent="0.25">
      <c r="A439" s="3" t="s">
        <v>28</v>
      </c>
      <c r="B439" s="8" t="s">
        <v>93</v>
      </c>
      <c r="C439" s="11" t="s">
        <v>150</v>
      </c>
      <c r="D439" s="11" t="s">
        <v>188</v>
      </c>
      <c r="E439" s="11">
        <v>0</v>
      </c>
      <c r="F439" s="11" t="s">
        <v>188</v>
      </c>
      <c r="G439" s="11" t="s">
        <v>188</v>
      </c>
      <c r="H439" s="11" t="s">
        <v>188</v>
      </c>
      <c r="I439" s="11">
        <v>0</v>
      </c>
      <c r="J439" s="11" t="s">
        <v>150</v>
      </c>
      <c r="K439" s="7"/>
    </row>
    <row r="440" spans="1:11" ht="14.25" customHeight="1" x14ac:dyDescent="0.25">
      <c r="A440" s="3" t="s">
        <v>28</v>
      </c>
      <c r="B440" s="3" t="s">
        <v>94</v>
      </c>
      <c r="C440" s="11">
        <v>20</v>
      </c>
      <c r="D440" s="11" t="s">
        <v>188</v>
      </c>
      <c r="E440" s="11" t="s">
        <v>188</v>
      </c>
      <c r="F440" s="11" t="s">
        <v>188</v>
      </c>
      <c r="G440" s="11" t="s">
        <v>188</v>
      </c>
      <c r="H440" s="11" t="s">
        <v>188</v>
      </c>
      <c r="I440" s="11">
        <v>0</v>
      </c>
      <c r="J440" s="11">
        <v>20</v>
      </c>
      <c r="K440" s="7"/>
    </row>
    <row r="441" spans="1:11" ht="14.25" customHeight="1" x14ac:dyDescent="0.25">
      <c r="A441" s="3"/>
      <c r="B441" s="8"/>
      <c r="C441" s="11"/>
      <c r="D441" s="11"/>
      <c r="E441" s="11"/>
      <c r="F441" s="11"/>
      <c r="G441" s="11"/>
      <c r="H441" s="11"/>
      <c r="I441" s="11"/>
      <c r="J441" s="11"/>
      <c r="K441" s="7"/>
    </row>
    <row r="442" spans="1:11" ht="14.25" customHeight="1" x14ac:dyDescent="0.25">
      <c r="A442" s="3" t="s">
        <v>9</v>
      </c>
      <c r="B442" s="3" t="s">
        <v>104</v>
      </c>
      <c r="C442" s="11"/>
      <c r="D442" s="11"/>
      <c r="E442" s="11"/>
      <c r="F442" s="11"/>
      <c r="G442" s="11"/>
      <c r="H442" s="11"/>
      <c r="I442" s="11"/>
      <c r="J442" s="11"/>
      <c r="K442" s="7"/>
    </row>
    <row r="443" spans="1:11" ht="14.25" customHeight="1" x14ac:dyDescent="0.25">
      <c r="A443" s="3"/>
      <c r="B443" s="8"/>
      <c r="C443" s="11"/>
      <c r="D443" s="11"/>
      <c r="E443" s="11"/>
      <c r="F443" s="11"/>
      <c r="G443" s="11"/>
      <c r="H443" s="11"/>
      <c r="I443" s="11"/>
      <c r="J443" s="11"/>
      <c r="K443" s="7"/>
    </row>
    <row r="444" spans="1:11" ht="14.25" customHeight="1" x14ac:dyDescent="0.25">
      <c r="A444" s="3"/>
      <c r="B444" s="8"/>
      <c r="C444" s="11"/>
      <c r="D444" s="11"/>
      <c r="E444" s="11"/>
      <c r="F444" s="11"/>
      <c r="G444" s="11"/>
      <c r="H444" s="11"/>
      <c r="I444" s="11"/>
      <c r="J444" s="11"/>
      <c r="K444" s="7"/>
    </row>
    <row r="445" spans="1:11" ht="14.25" customHeight="1" x14ac:dyDescent="0.25">
      <c r="A445" s="3" t="s">
        <v>9</v>
      </c>
      <c r="B445" s="3" t="s">
        <v>120</v>
      </c>
      <c r="C445" s="11">
        <v>2110</v>
      </c>
      <c r="D445" s="11">
        <v>206</v>
      </c>
      <c r="E445" s="11">
        <v>35</v>
      </c>
      <c r="F445" s="11">
        <v>6</v>
      </c>
      <c r="G445" s="11">
        <v>399</v>
      </c>
      <c r="H445" s="11">
        <v>4</v>
      </c>
      <c r="I445" s="11">
        <v>207</v>
      </c>
      <c r="J445" s="11">
        <v>1253</v>
      </c>
      <c r="K445" s="7"/>
    </row>
    <row r="446" spans="1:11" ht="14.25" customHeight="1" x14ac:dyDescent="0.25">
      <c r="A446" s="3" t="s">
        <v>9</v>
      </c>
      <c r="B446" s="3" t="s">
        <v>82</v>
      </c>
      <c r="C446" s="11" t="s">
        <v>150</v>
      </c>
      <c r="D446" s="11">
        <v>4</v>
      </c>
      <c r="E446" s="11">
        <v>23</v>
      </c>
      <c r="F446" s="11">
        <v>3</v>
      </c>
      <c r="G446" s="11">
        <v>240</v>
      </c>
      <c r="H446" s="11" t="s">
        <v>188</v>
      </c>
      <c r="I446" s="11">
        <v>201</v>
      </c>
      <c r="J446" s="11" t="s">
        <v>150</v>
      </c>
      <c r="K446" s="7"/>
    </row>
    <row r="447" spans="1:11" s="10" customFormat="1" ht="14.25" customHeight="1" x14ac:dyDescent="0.25">
      <c r="A447" s="3" t="s">
        <v>9</v>
      </c>
      <c r="B447" s="8" t="s">
        <v>152</v>
      </c>
      <c r="C447" s="11" t="s">
        <v>150</v>
      </c>
      <c r="D447" s="11">
        <v>4</v>
      </c>
      <c r="E447" s="11">
        <v>7</v>
      </c>
      <c r="F447" s="11" t="s">
        <v>188</v>
      </c>
      <c r="G447" s="11">
        <v>50</v>
      </c>
      <c r="H447" s="11" t="s">
        <v>188</v>
      </c>
      <c r="I447" s="11">
        <v>7</v>
      </c>
      <c r="J447" s="11" t="s">
        <v>150</v>
      </c>
    </row>
    <row r="448" spans="1:11" ht="14.25" customHeight="1" x14ac:dyDescent="0.25">
      <c r="A448" s="3" t="s">
        <v>9</v>
      </c>
      <c r="B448" s="8" t="s">
        <v>151</v>
      </c>
      <c r="C448" s="11" t="s">
        <v>150</v>
      </c>
      <c r="D448" s="11">
        <v>0</v>
      </c>
      <c r="E448" s="11">
        <v>17</v>
      </c>
      <c r="F448" s="11">
        <v>2</v>
      </c>
      <c r="G448" s="11">
        <v>190</v>
      </c>
      <c r="H448" s="11" t="s">
        <v>188</v>
      </c>
      <c r="I448" s="11">
        <v>194</v>
      </c>
      <c r="J448" s="11" t="s">
        <v>150</v>
      </c>
      <c r="K448" s="7"/>
    </row>
    <row r="449" spans="1:11" ht="14.25" customHeight="1" x14ac:dyDescent="0.25">
      <c r="A449" s="3" t="s">
        <v>9</v>
      </c>
      <c r="B449" s="3" t="s">
        <v>83</v>
      </c>
      <c r="C449" s="11" t="s">
        <v>150</v>
      </c>
      <c r="D449" s="11">
        <v>174</v>
      </c>
      <c r="E449" s="11">
        <v>11</v>
      </c>
      <c r="F449" s="11">
        <v>1</v>
      </c>
      <c r="G449" s="11">
        <v>132</v>
      </c>
      <c r="H449" s="11">
        <v>1</v>
      </c>
      <c r="I449" s="11">
        <v>6</v>
      </c>
      <c r="J449" s="11" t="s">
        <v>150</v>
      </c>
      <c r="K449" s="7"/>
    </row>
    <row r="450" spans="1:11" ht="14.25" customHeight="1" x14ac:dyDescent="0.25">
      <c r="A450" s="3" t="s">
        <v>9</v>
      </c>
      <c r="B450" s="8" t="s">
        <v>84</v>
      </c>
      <c r="C450" s="11" t="s">
        <v>150</v>
      </c>
      <c r="D450" s="11">
        <v>6</v>
      </c>
      <c r="E450" s="11">
        <v>10</v>
      </c>
      <c r="F450" s="11">
        <v>1</v>
      </c>
      <c r="G450" s="11">
        <v>120</v>
      </c>
      <c r="H450" s="11" t="s">
        <v>188</v>
      </c>
      <c r="I450" s="11">
        <v>4</v>
      </c>
      <c r="J450" s="11" t="s">
        <v>150</v>
      </c>
      <c r="K450" s="7"/>
    </row>
    <row r="451" spans="1:11" ht="14.25" customHeight="1" x14ac:dyDescent="0.25">
      <c r="A451" s="3" t="s">
        <v>9</v>
      </c>
      <c r="B451" s="8" t="s">
        <v>85</v>
      </c>
      <c r="C451" s="11" t="s">
        <v>150</v>
      </c>
      <c r="D451" s="11">
        <v>3</v>
      </c>
      <c r="E451" s="11">
        <v>0</v>
      </c>
      <c r="F451" s="11">
        <v>0</v>
      </c>
      <c r="G451" s="11" t="s">
        <v>188</v>
      </c>
      <c r="H451" s="11">
        <v>0</v>
      </c>
      <c r="I451" s="11">
        <v>0</v>
      </c>
      <c r="J451" s="11" t="s">
        <v>150</v>
      </c>
      <c r="K451" s="7"/>
    </row>
    <row r="452" spans="1:11" ht="14.25" customHeight="1" x14ac:dyDescent="0.25">
      <c r="A452" s="3" t="s">
        <v>9</v>
      </c>
      <c r="B452" s="8" t="s">
        <v>86</v>
      </c>
      <c r="C452" s="11" t="s">
        <v>150</v>
      </c>
      <c r="D452" s="11">
        <v>155</v>
      </c>
      <c r="E452" s="11" t="s">
        <v>188</v>
      </c>
      <c r="F452" s="11" t="s">
        <v>188</v>
      </c>
      <c r="G452" s="11">
        <v>10</v>
      </c>
      <c r="H452" s="11" t="s">
        <v>188</v>
      </c>
      <c r="I452" s="11" t="s">
        <v>188</v>
      </c>
      <c r="J452" s="11" t="s">
        <v>150</v>
      </c>
      <c r="K452" s="7"/>
    </row>
    <row r="453" spans="1:11" ht="14.25" customHeight="1" x14ac:dyDescent="0.25">
      <c r="A453" s="3" t="s">
        <v>9</v>
      </c>
      <c r="B453" s="8" t="s">
        <v>87</v>
      </c>
      <c r="C453" s="11" t="s">
        <v>150</v>
      </c>
      <c r="D453" s="11">
        <v>1</v>
      </c>
      <c r="E453" s="11" t="s">
        <v>150</v>
      </c>
      <c r="F453" s="11" t="s">
        <v>150</v>
      </c>
      <c r="G453" s="11" t="s">
        <v>150</v>
      </c>
      <c r="H453" s="11" t="s">
        <v>150</v>
      </c>
      <c r="I453" s="11" t="s">
        <v>150</v>
      </c>
      <c r="J453" s="11" t="s">
        <v>150</v>
      </c>
      <c r="K453" s="7"/>
    </row>
    <row r="454" spans="1:11" ht="14.25" customHeight="1" x14ac:dyDescent="0.25">
      <c r="A454" s="3" t="s">
        <v>9</v>
      </c>
      <c r="B454" s="8" t="s">
        <v>88</v>
      </c>
      <c r="C454" s="11" t="s">
        <v>150</v>
      </c>
      <c r="D454" s="11">
        <v>9</v>
      </c>
      <c r="E454" s="11">
        <v>0</v>
      </c>
      <c r="F454" s="11" t="s">
        <v>188</v>
      </c>
      <c r="G454" s="11">
        <v>2</v>
      </c>
      <c r="H454" s="11" t="s">
        <v>188</v>
      </c>
      <c r="I454" s="11">
        <v>1</v>
      </c>
      <c r="J454" s="11" t="s">
        <v>150</v>
      </c>
      <c r="K454" s="7"/>
    </row>
    <row r="455" spans="1:11" ht="14.25" customHeight="1" x14ac:dyDescent="0.25">
      <c r="A455" s="3" t="s">
        <v>9</v>
      </c>
      <c r="B455" s="3" t="s">
        <v>89</v>
      </c>
      <c r="C455" s="11" t="s">
        <v>150</v>
      </c>
      <c r="D455" s="11">
        <v>20</v>
      </c>
      <c r="E455" s="11">
        <v>1</v>
      </c>
      <c r="F455" s="11">
        <v>2</v>
      </c>
      <c r="G455" s="11">
        <v>17</v>
      </c>
      <c r="H455" s="11">
        <v>3</v>
      </c>
      <c r="I455" s="11" t="s">
        <v>188</v>
      </c>
      <c r="J455" s="11" t="s">
        <v>150</v>
      </c>
      <c r="K455" s="7"/>
    </row>
    <row r="456" spans="1:11" ht="14.25" customHeight="1" x14ac:dyDescent="0.25">
      <c r="A456" s="3" t="s">
        <v>9</v>
      </c>
      <c r="B456" s="8" t="s">
        <v>95</v>
      </c>
      <c r="C456" s="11" t="s">
        <v>150</v>
      </c>
      <c r="D456" s="11">
        <v>9</v>
      </c>
      <c r="E456" s="11" t="s">
        <v>188</v>
      </c>
      <c r="F456" s="11" t="s">
        <v>188</v>
      </c>
      <c r="G456" s="11">
        <v>14</v>
      </c>
      <c r="H456" s="11" t="s">
        <v>188</v>
      </c>
      <c r="I456" s="11" t="s">
        <v>188</v>
      </c>
      <c r="J456" s="11" t="s">
        <v>150</v>
      </c>
      <c r="K456" s="7"/>
    </row>
    <row r="457" spans="1:11" ht="14.25" customHeight="1" x14ac:dyDescent="0.25">
      <c r="A457" s="3" t="s">
        <v>9</v>
      </c>
      <c r="B457" s="8" t="s">
        <v>90</v>
      </c>
      <c r="C457" s="11" t="s">
        <v>150</v>
      </c>
      <c r="D457" s="11">
        <v>9</v>
      </c>
      <c r="E457" s="11" t="s">
        <v>150</v>
      </c>
      <c r="F457" s="11" t="s">
        <v>150</v>
      </c>
      <c r="G457" s="11" t="s">
        <v>150</v>
      </c>
      <c r="H457" s="11" t="s">
        <v>150</v>
      </c>
      <c r="I457" s="11" t="s">
        <v>150</v>
      </c>
      <c r="J457" s="11" t="s">
        <v>150</v>
      </c>
      <c r="K457" s="7"/>
    </row>
    <row r="458" spans="1:11" ht="14.25" customHeight="1" x14ac:dyDescent="0.25">
      <c r="A458" s="3" t="s">
        <v>9</v>
      </c>
      <c r="B458" s="8" t="s">
        <v>118</v>
      </c>
      <c r="C458" s="11" t="s">
        <v>150</v>
      </c>
      <c r="D458" s="11">
        <v>2</v>
      </c>
      <c r="E458" s="11">
        <v>0</v>
      </c>
      <c r="F458" s="11" t="s">
        <v>188</v>
      </c>
      <c r="G458" s="11">
        <v>1</v>
      </c>
      <c r="H458" s="11" t="s">
        <v>188</v>
      </c>
      <c r="I458" s="11">
        <v>0</v>
      </c>
      <c r="J458" s="11" t="s">
        <v>150</v>
      </c>
      <c r="K458" s="7"/>
    </row>
    <row r="459" spans="1:11" ht="14.25" customHeight="1" x14ac:dyDescent="0.25">
      <c r="A459" s="3" t="s">
        <v>9</v>
      </c>
      <c r="B459" s="8" t="s">
        <v>91</v>
      </c>
      <c r="C459" s="11" t="s">
        <v>150</v>
      </c>
      <c r="D459" s="11" t="s">
        <v>188</v>
      </c>
      <c r="E459" s="11" t="s">
        <v>150</v>
      </c>
      <c r="F459" s="11">
        <v>2</v>
      </c>
      <c r="G459" s="11" t="s">
        <v>188</v>
      </c>
      <c r="H459" s="11">
        <v>2</v>
      </c>
      <c r="I459" s="11" t="s">
        <v>150</v>
      </c>
      <c r="J459" s="11" t="s">
        <v>150</v>
      </c>
      <c r="K459" s="7"/>
    </row>
    <row r="460" spans="1:11" ht="14.25" customHeight="1" x14ac:dyDescent="0.25">
      <c r="A460" s="3" t="s">
        <v>9</v>
      </c>
      <c r="B460" s="8" t="s">
        <v>92</v>
      </c>
      <c r="C460" s="11" t="s">
        <v>150</v>
      </c>
      <c r="D460" s="11" t="s">
        <v>150</v>
      </c>
      <c r="E460" s="11">
        <v>1</v>
      </c>
      <c r="F460" s="11" t="s">
        <v>188</v>
      </c>
      <c r="G460" s="11">
        <v>2</v>
      </c>
      <c r="H460" s="11">
        <v>0</v>
      </c>
      <c r="I460" s="11" t="s">
        <v>188</v>
      </c>
      <c r="J460" s="11" t="s">
        <v>150</v>
      </c>
      <c r="K460" s="7"/>
    </row>
    <row r="461" spans="1:11" ht="14.25" customHeight="1" x14ac:dyDescent="0.25">
      <c r="A461" s="3" t="s">
        <v>9</v>
      </c>
      <c r="B461" s="8" t="s">
        <v>93</v>
      </c>
      <c r="C461" s="11" t="s">
        <v>150</v>
      </c>
      <c r="D461" s="11" t="s">
        <v>188</v>
      </c>
      <c r="E461" s="11" t="s">
        <v>188</v>
      </c>
      <c r="F461" s="11" t="s">
        <v>188</v>
      </c>
      <c r="G461" s="11" t="s">
        <v>188</v>
      </c>
      <c r="H461" s="11" t="s">
        <v>188</v>
      </c>
      <c r="I461" s="11">
        <v>0</v>
      </c>
      <c r="J461" s="11" t="s">
        <v>150</v>
      </c>
      <c r="K461" s="7"/>
    </row>
    <row r="462" spans="1:11" ht="14.25" customHeight="1" x14ac:dyDescent="0.25">
      <c r="A462" s="3" t="s">
        <v>9</v>
      </c>
      <c r="B462" s="3" t="s">
        <v>94</v>
      </c>
      <c r="C462" s="11">
        <v>1271</v>
      </c>
      <c r="D462" s="11">
        <v>9</v>
      </c>
      <c r="E462" s="11" t="s">
        <v>188</v>
      </c>
      <c r="F462" s="11" t="s">
        <v>188</v>
      </c>
      <c r="G462" s="11">
        <v>9</v>
      </c>
      <c r="H462" s="11" t="s">
        <v>188</v>
      </c>
      <c r="I462" s="11">
        <v>0</v>
      </c>
      <c r="J462" s="11">
        <v>1253</v>
      </c>
      <c r="K462" s="7"/>
    </row>
    <row r="463" spans="1:11" ht="14.25" customHeight="1" x14ac:dyDescent="0.25">
      <c r="A463" s="3"/>
      <c r="B463" s="8"/>
      <c r="C463" s="11"/>
      <c r="D463" s="11"/>
      <c r="E463" s="11"/>
      <c r="F463" s="11"/>
      <c r="G463" s="11"/>
      <c r="H463" s="11"/>
      <c r="I463" s="11"/>
      <c r="J463" s="11"/>
      <c r="K463" s="7"/>
    </row>
    <row r="464" spans="1:11" ht="14.25" customHeight="1" x14ac:dyDescent="0.25">
      <c r="A464" s="3" t="s">
        <v>24</v>
      </c>
      <c r="B464" s="3" t="s">
        <v>33</v>
      </c>
      <c r="C464" s="11"/>
      <c r="D464" s="11"/>
      <c r="E464" s="11"/>
      <c r="F464" s="11"/>
      <c r="G464" s="11"/>
      <c r="H464" s="11"/>
      <c r="I464" s="11"/>
      <c r="J464" s="11"/>
      <c r="K464" s="7"/>
    </row>
    <row r="465" spans="1:11" ht="14.25" customHeight="1" x14ac:dyDescent="0.25">
      <c r="B465" s="4"/>
      <c r="C465" s="11"/>
      <c r="D465" s="11"/>
      <c r="E465" s="11"/>
      <c r="F465" s="11"/>
      <c r="G465" s="11"/>
      <c r="H465" s="11"/>
      <c r="I465" s="11"/>
      <c r="J465" s="11"/>
      <c r="K465" s="7"/>
    </row>
    <row r="466" spans="1:11" ht="14.25" customHeight="1" x14ac:dyDescent="0.25">
      <c r="A466" s="3"/>
      <c r="B466" s="8"/>
      <c r="C466" s="11">
        <f>C467*10^6/3412</f>
        <v>72977.725674091445</v>
      </c>
      <c r="D466" s="11"/>
      <c r="E466" s="11"/>
      <c r="F466" s="11"/>
      <c r="G466" s="11"/>
      <c r="H466" s="11"/>
      <c r="I466" s="11"/>
      <c r="J466" s="11"/>
      <c r="K466" s="7"/>
    </row>
    <row r="467" spans="1:11" ht="14.25" customHeight="1" x14ac:dyDescent="0.25">
      <c r="A467" s="3" t="s">
        <v>24</v>
      </c>
      <c r="B467" s="3" t="s">
        <v>120</v>
      </c>
      <c r="C467" s="11">
        <v>249</v>
      </c>
      <c r="D467" s="11">
        <v>7</v>
      </c>
      <c r="E467" s="11">
        <v>8</v>
      </c>
      <c r="F467" s="11">
        <v>1</v>
      </c>
      <c r="G467" s="11">
        <v>19</v>
      </c>
      <c r="H467" s="11" t="s">
        <v>188</v>
      </c>
      <c r="I467" s="11" t="s">
        <v>188</v>
      </c>
      <c r="J467" s="11">
        <v>214</v>
      </c>
      <c r="K467" s="7"/>
    </row>
    <row r="468" spans="1:11" s="10" customFormat="1" ht="14.25" customHeight="1" x14ac:dyDescent="0.25">
      <c r="A468" s="3" t="s">
        <v>24</v>
      </c>
      <c r="B468" s="3" t="s">
        <v>82</v>
      </c>
      <c r="C468" s="11" t="s">
        <v>150</v>
      </c>
      <c r="D468" s="11" t="s">
        <v>188</v>
      </c>
      <c r="E468" s="11">
        <v>6</v>
      </c>
      <c r="F468" s="11">
        <v>1</v>
      </c>
      <c r="G468" s="11">
        <v>11</v>
      </c>
      <c r="H468" s="11" t="s">
        <v>188</v>
      </c>
      <c r="I468" s="11" t="s">
        <v>188</v>
      </c>
      <c r="J468" s="11" t="s">
        <v>150</v>
      </c>
    </row>
    <row r="469" spans="1:11" ht="14.25" customHeight="1" x14ac:dyDescent="0.25">
      <c r="A469" s="3" t="s">
        <v>24</v>
      </c>
      <c r="B469" s="8" t="s">
        <v>152</v>
      </c>
      <c r="C469" s="11" t="s">
        <v>150</v>
      </c>
      <c r="D469" s="11" t="s">
        <v>188</v>
      </c>
      <c r="E469" s="11">
        <v>0</v>
      </c>
      <c r="F469" s="11">
        <v>0</v>
      </c>
      <c r="G469" s="11">
        <v>1</v>
      </c>
      <c r="H469" s="11">
        <v>0</v>
      </c>
      <c r="I469" s="11">
        <v>0</v>
      </c>
      <c r="J469" s="11" t="s">
        <v>150</v>
      </c>
      <c r="K469" s="7"/>
    </row>
    <row r="470" spans="1:11" ht="14.25" customHeight="1" x14ac:dyDescent="0.25">
      <c r="A470" s="3" t="s">
        <v>24</v>
      </c>
      <c r="B470" s="8" t="s">
        <v>151</v>
      </c>
      <c r="C470" s="11" t="s">
        <v>150</v>
      </c>
      <c r="D470" s="11">
        <v>0</v>
      </c>
      <c r="E470" s="11">
        <v>6</v>
      </c>
      <c r="F470" s="11">
        <v>1</v>
      </c>
      <c r="G470" s="11">
        <v>9</v>
      </c>
      <c r="H470" s="11" t="s">
        <v>188</v>
      </c>
      <c r="I470" s="11" t="s">
        <v>188</v>
      </c>
      <c r="J470" s="11" t="s">
        <v>150</v>
      </c>
      <c r="K470" s="7"/>
    </row>
    <row r="471" spans="1:11" ht="14.25" customHeight="1" x14ac:dyDescent="0.25">
      <c r="A471" s="3" t="s">
        <v>24</v>
      </c>
      <c r="B471" s="3" t="s">
        <v>83</v>
      </c>
      <c r="C471" s="11" t="s">
        <v>150</v>
      </c>
      <c r="D471" s="11">
        <v>6</v>
      </c>
      <c r="E471" s="11">
        <v>2</v>
      </c>
      <c r="F471" s="11" t="s">
        <v>188</v>
      </c>
      <c r="G471" s="11">
        <v>9</v>
      </c>
      <c r="H471" s="11" t="s">
        <v>188</v>
      </c>
      <c r="I471" s="11">
        <v>0</v>
      </c>
      <c r="J471" s="11" t="s">
        <v>150</v>
      </c>
      <c r="K471" s="7"/>
    </row>
    <row r="472" spans="1:11" ht="14.25" customHeight="1" x14ac:dyDescent="0.25">
      <c r="A472" s="3" t="s">
        <v>24</v>
      </c>
      <c r="B472" s="8" t="s">
        <v>84</v>
      </c>
      <c r="C472" s="11" t="s">
        <v>150</v>
      </c>
      <c r="D472" s="11">
        <v>1</v>
      </c>
      <c r="E472" s="11">
        <v>2</v>
      </c>
      <c r="F472" s="11" t="s">
        <v>188</v>
      </c>
      <c r="G472" s="11">
        <v>8</v>
      </c>
      <c r="H472" s="11" t="s">
        <v>188</v>
      </c>
      <c r="I472" s="11">
        <v>0</v>
      </c>
      <c r="J472" s="11" t="s">
        <v>150</v>
      </c>
      <c r="K472" s="7"/>
    </row>
    <row r="473" spans="1:11" ht="14.25" customHeight="1" x14ac:dyDescent="0.25">
      <c r="A473" s="3" t="s">
        <v>24</v>
      </c>
      <c r="B473" s="8" t="s">
        <v>85</v>
      </c>
      <c r="C473" s="11" t="s">
        <v>150</v>
      </c>
      <c r="D473" s="11" t="s">
        <v>188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 t="s">
        <v>150</v>
      </c>
      <c r="K473" s="7"/>
    </row>
    <row r="474" spans="1:11" ht="14.25" customHeight="1" x14ac:dyDescent="0.25">
      <c r="A474" s="3" t="s">
        <v>24</v>
      </c>
      <c r="B474" s="8" t="s">
        <v>86</v>
      </c>
      <c r="C474" s="11" t="s">
        <v>150</v>
      </c>
      <c r="D474" s="11">
        <v>5</v>
      </c>
      <c r="E474" s="11">
        <v>0</v>
      </c>
      <c r="F474" s="11" t="s">
        <v>188</v>
      </c>
      <c r="G474" s="11" t="s">
        <v>188</v>
      </c>
      <c r="H474" s="11">
        <v>0</v>
      </c>
      <c r="I474" s="11">
        <v>0</v>
      </c>
      <c r="J474" s="11" t="s">
        <v>150</v>
      </c>
      <c r="K474" s="7"/>
    </row>
    <row r="475" spans="1:11" ht="14.25" customHeight="1" x14ac:dyDescent="0.25">
      <c r="A475" s="3" t="s">
        <v>24</v>
      </c>
      <c r="B475" s="8" t="s">
        <v>87</v>
      </c>
      <c r="C475" s="11" t="s">
        <v>150</v>
      </c>
      <c r="D475" s="11" t="s">
        <v>188</v>
      </c>
      <c r="E475" s="11" t="s">
        <v>150</v>
      </c>
      <c r="F475" s="11" t="s">
        <v>150</v>
      </c>
      <c r="G475" s="11" t="s">
        <v>150</v>
      </c>
      <c r="H475" s="11" t="s">
        <v>150</v>
      </c>
      <c r="I475" s="11" t="s">
        <v>150</v>
      </c>
      <c r="J475" s="11" t="s">
        <v>150</v>
      </c>
      <c r="K475" s="7"/>
    </row>
    <row r="476" spans="1:11" ht="14.25" customHeight="1" x14ac:dyDescent="0.25">
      <c r="A476" s="3" t="s">
        <v>24</v>
      </c>
      <c r="B476" s="8" t="s">
        <v>88</v>
      </c>
      <c r="C476" s="11" t="s">
        <v>150</v>
      </c>
      <c r="D476" s="11">
        <v>0</v>
      </c>
      <c r="E476" s="11">
        <v>0</v>
      </c>
      <c r="F476" s="11">
        <v>0</v>
      </c>
      <c r="G476" s="11" t="s">
        <v>188</v>
      </c>
      <c r="H476" s="11">
        <v>0</v>
      </c>
      <c r="I476" s="11">
        <v>0</v>
      </c>
      <c r="J476" s="11" t="s">
        <v>150</v>
      </c>
      <c r="K476" s="7"/>
    </row>
    <row r="477" spans="1:11" ht="14.25" customHeight="1" x14ac:dyDescent="0.25">
      <c r="A477" s="3" t="s">
        <v>24</v>
      </c>
      <c r="B477" s="3" t="s">
        <v>89</v>
      </c>
      <c r="C477" s="11" t="s">
        <v>150</v>
      </c>
      <c r="D477" s="11" t="s">
        <v>188</v>
      </c>
      <c r="E477" s="11">
        <v>0</v>
      </c>
      <c r="F477" s="11" t="s">
        <v>188</v>
      </c>
      <c r="G477" s="11" t="s">
        <v>188</v>
      </c>
      <c r="H477" s="11" t="s">
        <v>188</v>
      </c>
      <c r="I477" s="11">
        <v>0</v>
      </c>
      <c r="J477" s="11" t="s">
        <v>150</v>
      </c>
      <c r="K477" s="7"/>
    </row>
    <row r="478" spans="1:11" ht="14.25" customHeight="1" x14ac:dyDescent="0.25">
      <c r="A478" s="3" t="s">
        <v>24</v>
      </c>
      <c r="B478" s="8" t="s">
        <v>95</v>
      </c>
      <c r="C478" s="11" t="s">
        <v>150</v>
      </c>
      <c r="D478" s="11" t="s">
        <v>188</v>
      </c>
      <c r="E478" s="11">
        <v>0</v>
      </c>
      <c r="F478" s="11">
        <v>0</v>
      </c>
      <c r="G478" s="11" t="s">
        <v>188</v>
      </c>
      <c r="H478" s="11" t="s">
        <v>188</v>
      </c>
      <c r="I478" s="11">
        <v>0</v>
      </c>
      <c r="J478" s="11" t="s">
        <v>150</v>
      </c>
      <c r="K478" s="7"/>
    </row>
    <row r="479" spans="1:11" ht="14.25" customHeight="1" x14ac:dyDescent="0.25">
      <c r="A479" s="3" t="s">
        <v>24</v>
      </c>
      <c r="B479" s="8" t="s">
        <v>90</v>
      </c>
      <c r="C479" s="11" t="s">
        <v>150</v>
      </c>
      <c r="D479" s="11" t="s">
        <v>188</v>
      </c>
      <c r="E479" s="11" t="s">
        <v>150</v>
      </c>
      <c r="F479" s="11" t="s">
        <v>150</v>
      </c>
      <c r="G479" s="11" t="s">
        <v>150</v>
      </c>
      <c r="H479" s="11" t="s">
        <v>150</v>
      </c>
      <c r="I479" s="11" t="s">
        <v>150</v>
      </c>
      <c r="J479" s="11" t="s">
        <v>150</v>
      </c>
      <c r="K479" s="7"/>
    </row>
    <row r="480" spans="1:11" ht="14.25" customHeight="1" x14ac:dyDescent="0.25">
      <c r="A480" s="3" t="s">
        <v>24</v>
      </c>
      <c r="B480" s="8" t="s">
        <v>118</v>
      </c>
      <c r="C480" s="11" t="s">
        <v>150</v>
      </c>
      <c r="D480" s="11" t="s">
        <v>188</v>
      </c>
      <c r="E480" s="11">
        <v>0</v>
      </c>
      <c r="F480" s="11" t="s">
        <v>188</v>
      </c>
      <c r="G480" s="11" t="s">
        <v>188</v>
      </c>
      <c r="H480" s="11" t="s">
        <v>188</v>
      </c>
      <c r="I480" s="11">
        <v>0</v>
      </c>
      <c r="J480" s="11" t="s">
        <v>150</v>
      </c>
      <c r="K480" s="7"/>
    </row>
    <row r="481" spans="1:11" ht="14.25" customHeight="1" x14ac:dyDescent="0.25">
      <c r="A481" s="3" t="s">
        <v>24</v>
      </c>
      <c r="B481" s="8" t="s">
        <v>91</v>
      </c>
      <c r="C481" s="11" t="s">
        <v>150</v>
      </c>
      <c r="D481" s="11">
        <v>0</v>
      </c>
      <c r="E481" s="11" t="s">
        <v>150</v>
      </c>
      <c r="F481" s="11" t="s">
        <v>188</v>
      </c>
      <c r="G481" s="11">
        <v>0</v>
      </c>
      <c r="H481" s="11" t="s">
        <v>188</v>
      </c>
      <c r="I481" s="11" t="s">
        <v>150</v>
      </c>
      <c r="J481" s="11" t="s">
        <v>150</v>
      </c>
      <c r="K481" s="7"/>
    </row>
    <row r="482" spans="1:11" ht="14.25" customHeight="1" x14ac:dyDescent="0.25">
      <c r="A482" s="3" t="s">
        <v>24</v>
      </c>
      <c r="B482" s="8" t="s">
        <v>92</v>
      </c>
      <c r="C482" s="11" t="s">
        <v>150</v>
      </c>
      <c r="D482" s="11" t="s">
        <v>150</v>
      </c>
      <c r="E482" s="11">
        <v>0</v>
      </c>
      <c r="F482" s="11" t="s">
        <v>188</v>
      </c>
      <c r="G482" s="11" t="s">
        <v>188</v>
      </c>
      <c r="H482" s="11">
        <v>0</v>
      </c>
      <c r="I482" s="11">
        <v>0</v>
      </c>
      <c r="J482" s="11" t="s">
        <v>150</v>
      </c>
      <c r="K482" s="7"/>
    </row>
    <row r="483" spans="1:11" ht="14.25" customHeight="1" x14ac:dyDescent="0.25">
      <c r="A483" s="3" t="s">
        <v>24</v>
      </c>
      <c r="B483" s="8" t="s">
        <v>93</v>
      </c>
      <c r="C483" s="11" t="s">
        <v>150</v>
      </c>
      <c r="D483" s="11">
        <v>0</v>
      </c>
      <c r="E483" s="11">
        <v>0</v>
      </c>
      <c r="F483" s="11" t="s">
        <v>188</v>
      </c>
      <c r="G483" s="11">
        <v>0</v>
      </c>
      <c r="H483" s="11" t="s">
        <v>188</v>
      </c>
      <c r="I483" s="11">
        <v>0</v>
      </c>
      <c r="J483" s="11" t="s">
        <v>150</v>
      </c>
      <c r="K483" s="7"/>
    </row>
    <row r="484" spans="1:11" ht="14.25" customHeight="1" x14ac:dyDescent="0.25">
      <c r="A484" s="3" t="s">
        <v>24</v>
      </c>
      <c r="B484" s="3" t="s">
        <v>94</v>
      </c>
      <c r="C484" s="11">
        <v>214</v>
      </c>
      <c r="D484" s="11">
        <v>0</v>
      </c>
      <c r="E484" s="11">
        <v>0</v>
      </c>
      <c r="F484" s="11">
        <v>0</v>
      </c>
      <c r="G484" s="11">
        <v>0</v>
      </c>
      <c r="H484" s="11" t="s">
        <v>188</v>
      </c>
      <c r="I484" s="11">
        <v>0</v>
      </c>
      <c r="J484" s="11">
        <v>214</v>
      </c>
      <c r="K484" s="7"/>
    </row>
    <row r="485" spans="1:11" ht="14.25" customHeight="1" x14ac:dyDescent="0.25">
      <c r="A485" s="3"/>
      <c r="B485" s="8"/>
      <c r="C485" s="11"/>
      <c r="D485" s="11"/>
      <c r="E485" s="11"/>
      <c r="F485" s="11"/>
      <c r="G485" s="11"/>
      <c r="H485" s="11"/>
      <c r="I485" s="11"/>
      <c r="J485" s="11"/>
      <c r="K485" s="7"/>
    </row>
    <row r="486" spans="1:11" ht="14.25" customHeight="1" x14ac:dyDescent="0.25">
      <c r="A486" s="3" t="s">
        <v>50</v>
      </c>
      <c r="B486" s="3" t="s">
        <v>53</v>
      </c>
      <c r="C486" s="11"/>
      <c r="D486" s="11"/>
      <c r="E486" s="11"/>
      <c r="F486" s="11"/>
      <c r="G486" s="11"/>
      <c r="H486" s="11"/>
      <c r="I486" s="11"/>
      <c r="J486" s="11"/>
      <c r="K486" s="7"/>
    </row>
    <row r="487" spans="1:11" ht="14.25" customHeight="1" x14ac:dyDescent="0.25">
      <c r="A487" s="3"/>
      <c r="B487" s="8"/>
      <c r="C487" s="11"/>
      <c r="D487" s="11"/>
      <c r="E487" s="11"/>
      <c r="F487" s="11"/>
      <c r="G487" s="11"/>
      <c r="H487" s="11"/>
      <c r="I487" s="11"/>
      <c r="J487" s="11"/>
      <c r="K487" s="7"/>
    </row>
    <row r="488" spans="1:11" ht="14.25" customHeight="1" x14ac:dyDescent="0.25">
      <c r="A488" s="3"/>
      <c r="B488" s="8"/>
      <c r="C488" s="11">
        <f>C489*10^6/3412</f>
        <v>240914.41969519344</v>
      </c>
      <c r="D488" s="11"/>
      <c r="E488" s="11"/>
      <c r="F488" s="11"/>
      <c r="G488" s="11"/>
      <c r="H488" s="11"/>
      <c r="I488" s="11"/>
      <c r="J488" s="11"/>
      <c r="K488" s="7"/>
    </row>
    <row r="489" spans="1:11" s="10" customFormat="1" ht="14.25" customHeight="1" x14ac:dyDescent="0.25">
      <c r="A489" s="3" t="s">
        <v>50</v>
      </c>
      <c r="B489" s="3" t="s">
        <v>120</v>
      </c>
      <c r="C489" s="11">
        <v>822</v>
      </c>
      <c r="D489" s="11">
        <v>62</v>
      </c>
      <c r="E489" s="11">
        <v>13</v>
      </c>
      <c r="F489" s="11">
        <v>2</v>
      </c>
      <c r="G489" s="11">
        <v>172</v>
      </c>
      <c r="H489" s="11">
        <v>1</v>
      </c>
      <c r="I489" s="11">
        <v>113</v>
      </c>
      <c r="J489" s="11">
        <v>458</v>
      </c>
    </row>
    <row r="490" spans="1:11" ht="14.25" customHeight="1" x14ac:dyDescent="0.25">
      <c r="A490" s="3" t="s">
        <v>50</v>
      </c>
      <c r="B490" s="3" t="s">
        <v>82</v>
      </c>
      <c r="C490" s="11" t="s">
        <v>150</v>
      </c>
      <c r="D490" s="11">
        <v>1</v>
      </c>
      <c r="E490" s="11">
        <v>8</v>
      </c>
      <c r="F490" s="11">
        <v>1</v>
      </c>
      <c r="G490" s="11">
        <v>104</v>
      </c>
      <c r="H490" s="11" t="s">
        <v>188</v>
      </c>
      <c r="I490" s="11">
        <v>107</v>
      </c>
      <c r="J490" s="11" t="s">
        <v>150</v>
      </c>
      <c r="K490" s="7"/>
    </row>
    <row r="491" spans="1:11" ht="14.25" customHeight="1" x14ac:dyDescent="0.25">
      <c r="A491" s="3" t="s">
        <v>50</v>
      </c>
      <c r="B491" s="8" t="s">
        <v>152</v>
      </c>
      <c r="C491" s="11" t="s">
        <v>150</v>
      </c>
      <c r="D491" s="11">
        <v>1</v>
      </c>
      <c r="E491" s="11">
        <v>3</v>
      </c>
      <c r="F491" s="11" t="s">
        <v>188</v>
      </c>
      <c r="G491" s="11">
        <v>25</v>
      </c>
      <c r="H491" s="11" t="s">
        <v>188</v>
      </c>
      <c r="I491" s="11">
        <v>2</v>
      </c>
      <c r="J491" s="11" t="s">
        <v>150</v>
      </c>
      <c r="K491" s="7"/>
    </row>
    <row r="492" spans="1:11" ht="14.25" customHeight="1" x14ac:dyDescent="0.25">
      <c r="A492" s="3" t="s">
        <v>50</v>
      </c>
      <c r="B492" s="8" t="s">
        <v>151</v>
      </c>
      <c r="C492" s="11" t="s">
        <v>150</v>
      </c>
      <c r="D492" s="11">
        <v>0</v>
      </c>
      <c r="E492" s="11">
        <v>5</v>
      </c>
      <c r="F492" s="11">
        <v>1</v>
      </c>
      <c r="G492" s="11">
        <v>79</v>
      </c>
      <c r="H492" s="11" t="s">
        <v>188</v>
      </c>
      <c r="I492" s="11">
        <v>105</v>
      </c>
      <c r="J492" s="11" t="s">
        <v>150</v>
      </c>
      <c r="K492" s="7"/>
    </row>
    <row r="493" spans="1:11" ht="14.25" customHeight="1" x14ac:dyDescent="0.25">
      <c r="A493" s="3" t="s">
        <v>50</v>
      </c>
      <c r="B493" s="3" t="s">
        <v>83</v>
      </c>
      <c r="C493" s="11" t="s">
        <v>150</v>
      </c>
      <c r="D493" s="11">
        <v>51</v>
      </c>
      <c r="E493" s="11">
        <v>5</v>
      </c>
      <c r="F493" s="11" t="s">
        <v>188</v>
      </c>
      <c r="G493" s="11">
        <v>60</v>
      </c>
      <c r="H493" s="11" t="s">
        <v>188</v>
      </c>
      <c r="I493" s="11">
        <v>6</v>
      </c>
      <c r="J493" s="11" t="s">
        <v>150</v>
      </c>
      <c r="K493" s="7"/>
    </row>
    <row r="494" spans="1:11" ht="14.25" customHeight="1" x14ac:dyDescent="0.25">
      <c r="A494" s="3" t="s">
        <v>50</v>
      </c>
      <c r="B494" s="8" t="s">
        <v>84</v>
      </c>
      <c r="C494" s="11" t="s">
        <v>150</v>
      </c>
      <c r="D494" s="11">
        <v>2</v>
      </c>
      <c r="E494" s="11">
        <v>5</v>
      </c>
      <c r="F494" s="11" t="s">
        <v>188</v>
      </c>
      <c r="G494" s="11">
        <v>54</v>
      </c>
      <c r="H494" s="11" t="s">
        <v>188</v>
      </c>
      <c r="I494" s="11">
        <v>4</v>
      </c>
      <c r="J494" s="11" t="s">
        <v>150</v>
      </c>
      <c r="K494" s="7"/>
    </row>
    <row r="495" spans="1:11" ht="14.25" customHeight="1" x14ac:dyDescent="0.25">
      <c r="A495" s="3" t="s">
        <v>50</v>
      </c>
      <c r="B495" s="8" t="s">
        <v>85</v>
      </c>
      <c r="C495" s="11" t="s">
        <v>150</v>
      </c>
      <c r="D495" s="11">
        <v>1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 t="s">
        <v>150</v>
      </c>
      <c r="K495" s="7"/>
    </row>
    <row r="496" spans="1:11" ht="14.25" customHeight="1" x14ac:dyDescent="0.25">
      <c r="A496" s="3" t="s">
        <v>50</v>
      </c>
      <c r="B496" s="8" t="s">
        <v>86</v>
      </c>
      <c r="C496" s="11" t="s">
        <v>150</v>
      </c>
      <c r="D496" s="11">
        <v>48</v>
      </c>
      <c r="E496" s="11" t="s">
        <v>188</v>
      </c>
      <c r="F496" s="11" t="s">
        <v>188</v>
      </c>
      <c r="G496" s="11">
        <v>5</v>
      </c>
      <c r="H496" s="11" t="s">
        <v>188</v>
      </c>
      <c r="I496" s="11" t="s">
        <v>188</v>
      </c>
      <c r="J496" s="11" t="s">
        <v>150</v>
      </c>
      <c r="K496" s="7"/>
    </row>
    <row r="497" spans="1:11" ht="14.25" customHeight="1" x14ac:dyDescent="0.25">
      <c r="A497" s="3" t="s">
        <v>50</v>
      </c>
      <c r="B497" s="8" t="s">
        <v>87</v>
      </c>
      <c r="C497" s="11" t="s">
        <v>150</v>
      </c>
      <c r="D497" s="11" t="s">
        <v>188</v>
      </c>
      <c r="E497" s="11" t="s">
        <v>150</v>
      </c>
      <c r="F497" s="11" t="s">
        <v>150</v>
      </c>
      <c r="G497" s="11" t="s">
        <v>150</v>
      </c>
      <c r="H497" s="11" t="s">
        <v>150</v>
      </c>
      <c r="I497" s="11" t="s">
        <v>150</v>
      </c>
      <c r="J497" s="11" t="s">
        <v>150</v>
      </c>
      <c r="K497" s="7"/>
    </row>
    <row r="498" spans="1:11" ht="14.25" customHeight="1" x14ac:dyDescent="0.25">
      <c r="A498" s="3" t="s">
        <v>50</v>
      </c>
      <c r="B498" s="8" t="s">
        <v>88</v>
      </c>
      <c r="C498" s="11" t="s">
        <v>150</v>
      </c>
      <c r="D498" s="11" t="s">
        <v>188</v>
      </c>
      <c r="E498" s="11">
        <v>0</v>
      </c>
      <c r="F498" s="11" t="s">
        <v>188</v>
      </c>
      <c r="G498" s="11">
        <v>1</v>
      </c>
      <c r="H498" s="11">
        <v>0</v>
      </c>
      <c r="I498" s="11">
        <v>1</v>
      </c>
      <c r="J498" s="11" t="s">
        <v>150</v>
      </c>
      <c r="K498" s="7"/>
    </row>
    <row r="499" spans="1:11" ht="14.25" customHeight="1" x14ac:dyDescent="0.25">
      <c r="A499" s="3" t="s">
        <v>50</v>
      </c>
      <c r="B499" s="3" t="s">
        <v>89</v>
      </c>
      <c r="C499" s="11" t="s">
        <v>150</v>
      </c>
      <c r="D499" s="11">
        <v>5</v>
      </c>
      <c r="E499" s="11">
        <v>1</v>
      </c>
      <c r="F499" s="11">
        <v>1</v>
      </c>
      <c r="G499" s="11">
        <v>3</v>
      </c>
      <c r="H499" s="11">
        <v>1</v>
      </c>
      <c r="I499" s="11" t="s">
        <v>188</v>
      </c>
      <c r="J499" s="11" t="s">
        <v>150</v>
      </c>
      <c r="K499" s="7"/>
    </row>
    <row r="500" spans="1:11" ht="14.25" customHeight="1" x14ac:dyDescent="0.25">
      <c r="A500" s="3" t="s">
        <v>50</v>
      </c>
      <c r="B500" s="8" t="s">
        <v>95</v>
      </c>
      <c r="C500" s="11" t="s">
        <v>150</v>
      </c>
      <c r="D500" s="11">
        <v>2</v>
      </c>
      <c r="E500" s="11" t="s">
        <v>188</v>
      </c>
      <c r="F500" s="11" t="s">
        <v>188</v>
      </c>
      <c r="G500" s="11">
        <v>3</v>
      </c>
      <c r="H500" s="11" t="s">
        <v>188</v>
      </c>
      <c r="I500" s="11" t="s">
        <v>188</v>
      </c>
      <c r="J500" s="11" t="s">
        <v>150</v>
      </c>
      <c r="K500" s="7"/>
    </row>
    <row r="501" spans="1:11" ht="14.25" customHeight="1" x14ac:dyDescent="0.25">
      <c r="A501" s="3" t="s">
        <v>50</v>
      </c>
      <c r="B501" s="8" t="s">
        <v>90</v>
      </c>
      <c r="C501" s="11" t="s">
        <v>150</v>
      </c>
      <c r="D501" s="11">
        <v>2</v>
      </c>
      <c r="E501" s="11" t="s">
        <v>150</v>
      </c>
      <c r="F501" s="11" t="s">
        <v>150</v>
      </c>
      <c r="G501" s="11" t="s">
        <v>150</v>
      </c>
      <c r="H501" s="11" t="s">
        <v>150</v>
      </c>
      <c r="I501" s="11" t="s">
        <v>150</v>
      </c>
      <c r="J501" s="11" t="s">
        <v>150</v>
      </c>
      <c r="K501" s="7"/>
    </row>
    <row r="502" spans="1:11" ht="14.25" customHeight="1" x14ac:dyDescent="0.25">
      <c r="A502" s="3" t="s">
        <v>50</v>
      </c>
      <c r="B502" s="8" t="s">
        <v>118</v>
      </c>
      <c r="C502" s="11" t="s">
        <v>150</v>
      </c>
      <c r="D502" s="11" t="s">
        <v>188</v>
      </c>
      <c r="E502" s="11">
        <v>0</v>
      </c>
      <c r="F502" s="11" t="s">
        <v>188</v>
      </c>
      <c r="G502" s="11" t="s">
        <v>188</v>
      </c>
      <c r="H502" s="11" t="s">
        <v>188</v>
      </c>
      <c r="I502" s="11">
        <v>0</v>
      </c>
      <c r="J502" s="11" t="s">
        <v>150</v>
      </c>
      <c r="K502" s="7"/>
    </row>
    <row r="503" spans="1:11" ht="14.25" customHeight="1" x14ac:dyDescent="0.25">
      <c r="A503" s="3" t="s">
        <v>50</v>
      </c>
      <c r="B503" s="8" t="s">
        <v>91</v>
      </c>
      <c r="C503" s="11" t="s">
        <v>150</v>
      </c>
      <c r="D503" s="11" t="s">
        <v>188</v>
      </c>
      <c r="E503" s="11" t="s">
        <v>150</v>
      </c>
      <c r="F503" s="11">
        <v>1</v>
      </c>
      <c r="G503" s="11">
        <v>0</v>
      </c>
      <c r="H503" s="11">
        <v>1</v>
      </c>
      <c r="I503" s="11" t="s">
        <v>150</v>
      </c>
      <c r="J503" s="11" t="s">
        <v>150</v>
      </c>
      <c r="K503" s="7"/>
    </row>
    <row r="504" spans="1:11" ht="14.25" customHeight="1" x14ac:dyDescent="0.25">
      <c r="A504" s="3" t="s">
        <v>50</v>
      </c>
      <c r="B504" s="8" t="s">
        <v>92</v>
      </c>
      <c r="C504" s="11" t="s">
        <v>150</v>
      </c>
      <c r="D504" s="11" t="s">
        <v>150</v>
      </c>
      <c r="E504" s="11">
        <v>1</v>
      </c>
      <c r="F504" s="11" t="s">
        <v>188</v>
      </c>
      <c r="G504" s="11" t="s">
        <v>188</v>
      </c>
      <c r="H504" s="11">
        <v>0</v>
      </c>
      <c r="I504" s="11">
        <v>0</v>
      </c>
      <c r="J504" s="11" t="s">
        <v>150</v>
      </c>
      <c r="K504" s="7"/>
    </row>
    <row r="505" spans="1:11" ht="14.25" customHeight="1" x14ac:dyDescent="0.25">
      <c r="A505" s="3" t="s">
        <v>50</v>
      </c>
      <c r="B505" s="8" t="s">
        <v>93</v>
      </c>
      <c r="C505" s="11" t="s">
        <v>150</v>
      </c>
      <c r="D505" s="11" t="s">
        <v>188</v>
      </c>
      <c r="E505" s="11">
        <v>0</v>
      </c>
      <c r="F505" s="11" t="s">
        <v>188</v>
      </c>
      <c r="G505" s="11" t="s">
        <v>188</v>
      </c>
      <c r="H505" s="11" t="s">
        <v>188</v>
      </c>
      <c r="I505" s="11">
        <v>0</v>
      </c>
      <c r="J505" s="11" t="s">
        <v>150</v>
      </c>
      <c r="K505" s="7"/>
    </row>
    <row r="506" spans="1:11" ht="14.25" customHeight="1" x14ac:dyDescent="0.25">
      <c r="A506" s="3" t="s">
        <v>50</v>
      </c>
      <c r="B506" s="3" t="s">
        <v>94</v>
      </c>
      <c r="C506" s="11">
        <v>469</v>
      </c>
      <c r="D506" s="11">
        <v>5</v>
      </c>
      <c r="E506" s="11" t="s">
        <v>188</v>
      </c>
      <c r="F506" s="11" t="s">
        <v>188</v>
      </c>
      <c r="G506" s="11">
        <v>5</v>
      </c>
      <c r="H506" s="11" t="s">
        <v>188</v>
      </c>
      <c r="I506" s="11">
        <v>0</v>
      </c>
      <c r="J506" s="11">
        <v>458</v>
      </c>
      <c r="K506" s="7"/>
    </row>
    <row r="507" spans="1:11" ht="14.25" customHeight="1" x14ac:dyDescent="0.25">
      <c r="A507" s="3"/>
      <c r="B507" s="8"/>
      <c r="C507" s="11"/>
      <c r="D507" s="11"/>
      <c r="E507" s="11"/>
      <c r="F507" s="11"/>
      <c r="G507" s="11"/>
      <c r="H507" s="11"/>
      <c r="I507" s="11"/>
      <c r="J507" s="11"/>
      <c r="K507" s="7"/>
    </row>
    <row r="508" spans="1:11" ht="14.25" customHeight="1" x14ac:dyDescent="0.25">
      <c r="A508" s="3" t="s">
        <v>51</v>
      </c>
      <c r="B508" s="3" t="s">
        <v>54</v>
      </c>
      <c r="C508" s="11"/>
      <c r="D508" s="11"/>
      <c r="E508" s="11"/>
      <c r="F508" s="11"/>
      <c r="G508" s="11"/>
      <c r="H508" s="11"/>
      <c r="I508" s="11"/>
      <c r="J508" s="11"/>
      <c r="K508" s="7"/>
    </row>
    <row r="509" spans="1:11" ht="14.25" customHeight="1" x14ac:dyDescent="0.25">
      <c r="B509" s="4"/>
      <c r="C509" s="11"/>
      <c r="D509" s="11"/>
      <c r="E509" s="11"/>
      <c r="F509" s="11"/>
      <c r="G509" s="11"/>
      <c r="H509" s="11"/>
      <c r="I509" s="11"/>
      <c r="J509" s="11"/>
      <c r="K509" s="7"/>
    </row>
    <row r="510" spans="1:11" s="10" customFormat="1" ht="14.25" customHeight="1" x14ac:dyDescent="0.25">
      <c r="A510" s="3"/>
      <c r="B510" s="8"/>
      <c r="C510" s="11"/>
      <c r="D510" s="11"/>
      <c r="E510" s="11"/>
      <c r="F510" s="11"/>
      <c r="G510" s="11"/>
      <c r="H510" s="11"/>
      <c r="I510" s="11"/>
      <c r="J510" s="11"/>
    </row>
    <row r="511" spans="1:11" ht="14.25" customHeight="1" x14ac:dyDescent="0.25">
      <c r="A511" s="3" t="s">
        <v>51</v>
      </c>
      <c r="B511" s="3" t="s">
        <v>120</v>
      </c>
      <c r="C511" s="11">
        <v>101</v>
      </c>
      <c r="D511" s="11">
        <v>38</v>
      </c>
      <c r="E511" s="11">
        <v>1</v>
      </c>
      <c r="F511" s="11">
        <v>1</v>
      </c>
      <c r="G511" s="11">
        <v>3</v>
      </c>
      <c r="H511" s="11" t="s">
        <v>188</v>
      </c>
      <c r="I511" s="11">
        <v>23</v>
      </c>
      <c r="J511" s="11">
        <v>35</v>
      </c>
      <c r="K511" s="7"/>
    </row>
    <row r="512" spans="1:11" ht="14.25" customHeight="1" x14ac:dyDescent="0.25">
      <c r="A512" s="3" t="s">
        <v>51</v>
      </c>
      <c r="B512" s="3" t="s">
        <v>82</v>
      </c>
      <c r="C512" s="11" t="s">
        <v>150</v>
      </c>
      <c r="D512" s="11" t="s">
        <v>188</v>
      </c>
      <c r="E512" s="11">
        <v>1</v>
      </c>
      <c r="F512" s="11" t="s">
        <v>188</v>
      </c>
      <c r="G512" s="11">
        <v>1</v>
      </c>
      <c r="H512" s="11">
        <v>0</v>
      </c>
      <c r="I512" s="11">
        <v>23</v>
      </c>
      <c r="J512" s="11" t="s">
        <v>150</v>
      </c>
      <c r="K512" s="7"/>
    </row>
    <row r="513" spans="1:11" ht="14.25" customHeight="1" x14ac:dyDescent="0.25">
      <c r="A513" s="3" t="s">
        <v>51</v>
      </c>
      <c r="B513" s="8" t="s">
        <v>152</v>
      </c>
      <c r="C513" s="11" t="s">
        <v>150</v>
      </c>
      <c r="D513" s="11" t="s">
        <v>188</v>
      </c>
      <c r="E513" s="11">
        <v>1</v>
      </c>
      <c r="F513" s="11" t="s">
        <v>188</v>
      </c>
      <c r="G513" s="11">
        <v>1</v>
      </c>
      <c r="H513" s="11">
        <v>0</v>
      </c>
      <c r="I513" s="11">
        <v>2</v>
      </c>
      <c r="J513" s="11" t="s">
        <v>150</v>
      </c>
      <c r="K513" s="7"/>
    </row>
    <row r="514" spans="1:11" ht="14.25" customHeight="1" x14ac:dyDescent="0.25">
      <c r="A514" s="3" t="s">
        <v>51</v>
      </c>
      <c r="B514" s="8" t="s">
        <v>151</v>
      </c>
      <c r="C514" s="11" t="s">
        <v>150</v>
      </c>
      <c r="D514" s="11">
        <v>0</v>
      </c>
      <c r="E514" s="11">
        <v>1</v>
      </c>
      <c r="F514" s="11" t="s">
        <v>188</v>
      </c>
      <c r="G514" s="11" t="s">
        <v>188</v>
      </c>
      <c r="H514" s="11">
        <v>0</v>
      </c>
      <c r="I514" s="11">
        <v>20</v>
      </c>
      <c r="J514" s="11" t="s">
        <v>150</v>
      </c>
      <c r="K514" s="7"/>
    </row>
    <row r="515" spans="1:11" ht="14.25" customHeight="1" x14ac:dyDescent="0.25">
      <c r="A515" s="3" t="s">
        <v>51</v>
      </c>
      <c r="B515" s="3" t="s">
        <v>83</v>
      </c>
      <c r="C515" s="11" t="s">
        <v>150</v>
      </c>
      <c r="D515" s="11">
        <v>36</v>
      </c>
      <c r="E515" s="11">
        <v>0</v>
      </c>
      <c r="F515" s="11" t="s">
        <v>188</v>
      </c>
      <c r="G515" s="11">
        <v>2</v>
      </c>
      <c r="H515" s="11" t="s">
        <v>188</v>
      </c>
      <c r="I515" s="11">
        <v>0</v>
      </c>
      <c r="J515" s="11" t="s">
        <v>150</v>
      </c>
      <c r="K515" s="7"/>
    </row>
    <row r="516" spans="1:11" ht="14.25" customHeight="1" x14ac:dyDescent="0.25">
      <c r="A516" s="3" t="s">
        <v>51</v>
      </c>
      <c r="B516" s="8" t="s">
        <v>84</v>
      </c>
      <c r="C516" s="11" t="s">
        <v>150</v>
      </c>
      <c r="D516" s="11" t="s">
        <v>188</v>
      </c>
      <c r="E516" s="11">
        <v>0</v>
      </c>
      <c r="F516" s="11">
        <v>0</v>
      </c>
      <c r="G516" s="11">
        <v>2</v>
      </c>
      <c r="H516" s="11" t="s">
        <v>188</v>
      </c>
      <c r="I516" s="11">
        <v>0</v>
      </c>
      <c r="J516" s="11" t="s">
        <v>150</v>
      </c>
      <c r="K516" s="7"/>
    </row>
    <row r="517" spans="1:11" ht="14.25" customHeight="1" x14ac:dyDescent="0.25">
      <c r="A517" s="3" t="s">
        <v>51</v>
      </c>
      <c r="B517" s="8" t="s">
        <v>85</v>
      </c>
      <c r="C517" s="11" t="s">
        <v>150</v>
      </c>
      <c r="D517" s="11" t="s">
        <v>188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 t="s">
        <v>150</v>
      </c>
      <c r="K517" s="7"/>
    </row>
    <row r="518" spans="1:11" ht="14.25" customHeight="1" x14ac:dyDescent="0.25">
      <c r="A518" s="3" t="s">
        <v>51</v>
      </c>
      <c r="B518" s="8" t="s">
        <v>86</v>
      </c>
      <c r="C518" s="11" t="s">
        <v>150</v>
      </c>
      <c r="D518" s="11">
        <v>28</v>
      </c>
      <c r="E518" s="11">
        <v>0</v>
      </c>
      <c r="F518" s="11" t="s">
        <v>188</v>
      </c>
      <c r="G518" s="11">
        <v>0</v>
      </c>
      <c r="H518" s="11">
        <v>0</v>
      </c>
      <c r="I518" s="11">
        <v>0</v>
      </c>
      <c r="J518" s="11" t="s">
        <v>150</v>
      </c>
      <c r="K518" s="7"/>
    </row>
    <row r="519" spans="1:11" ht="14.25" customHeight="1" x14ac:dyDescent="0.25">
      <c r="A519" s="3" t="s">
        <v>51</v>
      </c>
      <c r="B519" s="8" t="s">
        <v>87</v>
      </c>
      <c r="C519" s="11" t="s">
        <v>150</v>
      </c>
      <c r="D519" s="11" t="s">
        <v>188</v>
      </c>
      <c r="E519" s="11" t="s">
        <v>150</v>
      </c>
      <c r="F519" s="11" t="s">
        <v>150</v>
      </c>
      <c r="G519" s="11" t="s">
        <v>150</v>
      </c>
      <c r="H519" s="11" t="s">
        <v>150</v>
      </c>
      <c r="I519" s="11" t="s">
        <v>150</v>
      </c>
      <c r="J519" s="11" t="s">
        <v>150</v>
      </c>
      <c r="K519" s="7"/>
    </row>
    <row r="520" spans="1:11" ht="14.25" customHeight="1" x14ac:dyDescent="0.25">
      <c r="A520" s="3" t="s">
        <v>51</v>
      </c>
      <c r="B520" s="8" t="s">
        <v>88</v>
      </c>
      <c r="C520" s="11" t="s">
        <v>150</v>
      </c>
      <c r="D520" s="11">
        <v>8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 t="s">
        <v>150</v>
      </c>
      <c r="K520" s="7"/>
    </row>
    <row r="521" spans="1:11" ht="14.25" customHeight="1" x14ac:dyDescent="0.25">
      <c r="A521" s="3" t="s">
        <v>51</v>
      </c>
      <c r="B521" s="3" t="s">
        <v>89</v>
      </c>
      <c r="C521" s="11" t="s">
        <v>150</v>
      </c>
      <c r="D521" s="11">
        <v>2</v>
      </c>
      <c r="E521" s="11">
        <v>0</v>
      </c>
      <c r="F521" s="11" t="s">
        <v>188</v>
      </c>
      <c r="G521" s="11" t="s">
        <v>188</v>
      </c>
      <c r="H521" s="11" t="s">
        <v>188</v>
      </c>
      <c r="I521" s="11">
        <v>0</v>
      </c>
      <c r="J521" s="11" t="s">
        <v>150</v>
      </c>
      <c r="K521" s="7"/>
    </row>
    <row r="522" spans="1:11" ht="14.25" customHeight="1" x14ac:dyDescent="0.25">
      <c r="A522" s="3" t="s">
        <v>51</v>
      </c>
      <c r="B522" s="8" t="s">
        <v>95</v>
      </c>
      <c r="C522" s="11" t="s">
        <v>150</v>
      </c>
      <c r="D522" s="11">
        <v>1</v>
      </c>
      <c r="E522" s="11">
        <v>0</v>
      </c>
      <c r="F522" s="11">
        <v>0</v>
      </c>
      <c r="G522" s="11" t="s">
        <v>188</v>
      </c>
      <c r="H522" s="11" t="s">
        <v>188</v>
      </c>
      <c r="I522" s="11">
        <v>0</v>
      </c>
      <c r="J522" s="11" t="s">
        <v>150</v>
      </c>
      <c r="K522" s="7"/>
    </row>
    <row r="523" spans="1:11" ht="14.25" customHeight="1" x14ac:dyDescent="0.25">
      <c r="A523" s="3" t="s">
        <v>51</v>
      </c>
      <c r="B523" s="8" t="s">
        <v>90</v>
      </c>
      <c r="C523" s="11" t="s">
        <v>150</v>
      </c>
      <c r="D523" s="11">
        <v>1</v>
      </c>
      <c r="E523" s="11" t="s">
        <v>150</v>
      </c>
      <c r="F523" s="11" t="s">
        <v>150</v>
      </c>
      <c r="G523" s="11" t="s">
        <v>150</v>
      </c>
      <c r="H523" s="11" t="s">
        <v>150</v>
      </c>
      <c r="I523" s="11" t="s">
        <v>150</v>
      </c>
      <c r="J523" s="11" t="s">
        <v>150</v>
      </c>
      <c r="K523" s="7"/>
    </row>
    <row r="524" spans="1:11" ht="14.25" customHeight="1" x14ac:dyDescent="0.25">
      <c r="A524" s="3" t="s">
        <v>51</v>
      </c>
      <c r="B524" s="8" t="s">
        <v>118</v>
      </c>
      <c r="C524" s="11" t="s">
        <v>150</v>
      </c>
      <c r="D524" s="11" t="s">
        <v>188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 t="s">
        <v>150</v>
      </c>
      <c r="K524" s="7"/>
    </row>
    <row r="525" spans="1:11" ht="14.25" customHeight="1" x14ac:dyDescent="0.25">
      <c r="A525" s="3" t="s">
        <v>51</v>
      </c>
      <c r="B525" s="8" t="s">
        <v>91</v>
      </c>
      <c r="C525" s="11" t="s">
        <v>150</v>
      </c>
      <c r="D525" s="11" t="s">
        <v>188</v>
      </c>
      <c r="E525" s="11" t="s">
        <v>150</v>
      </c>
      <c r="F525" s="11" t="s">
        <v>188</v>
      </c>
      <c r="G525" s="11">
        <v>0</v>
      </c>
      <c r="H525" s="11" t="s">
        <v>188</v>
      </c>
      <c r="I525" s="11" t="s">
        <v>150</v>
      </c>
      <c r="J525" s="11" t="s">
        <v>150</v>
      </c>
      <c r="K525" s="7"/>
    </row>
    <row r="526" spans="1:11" ht="14.25" customHeight="1" x14ac:dyDescent="0.25">
      <c r="A526" s="3" t="s">
        <v>51</v>
      </c>
      <c r="B526" s="8" t="s">
        <v>92</v>
      </c>
      <c r="C526" s="11" t="s">
        <v>150</v>
      </c>
      <c r="D526" s="11" t="s">
        <v>150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 t="s">
        <v>150</v>
      </c>
      <c r="K526" s="7"/>
    </row>
    <row r="527" spans="1:11" ht="14.25" customHeight="1" x14ac:dyDescent="0.25">
      <c r="A527" s="3" t="s">
        <v>51</v>
      </c>
      <c r="B527" s="8" t="s">
        <v>93</v>
      </c>
      <c r="C527" s="11" t="s">
        <v>150</v>
      </c>
      <c r="D527" s="11" t="s">
        <v>188</v>
      </c>
      <c r="E527" s="11">
        <v>0</v>
      </c>
      <c r="F527" s="11" t="s">
        <v>188</v>
      </c>
      <c r="G527" s="11">
        <v>0</v>
      </c>
      <c r="H527" s="11" t="s">
        <v>188</v>
      </c>
      <c r="I527" s="11">
        <v>0</v>
      </c>
      <c r="J527" s="11" t="s">
        <v>150</v>
      </c>
      <c r="K527" s="7"/>
    </row>
    <row r="528" spans="1:11" ht="14.25" customHeight="1" x14ac:dyDescent="0.25">
      <c r="A528" s="3" t="s">
        <v>51</v>
      </c>
      <c r="B528" s="3" t="s">
        <v>94</v>
      </c>
      <c r="C528" s="11">
        <v>35</v>
      </c>
      <c r="D528" s="11" t="s">
        <v>188</v>
      </c>
      <c r="E528" s="11">
        <v>0</v>
      </c>
      <c r="F528" s="11">
        <v>0</v>
      </c>
      <c r="G528" s="11">
        <v>0</v>
      </c>
      <c r="H528" s="11" t="s">
        <v>188</v>
      </c>
      <c r="I528" s="11">
        <v>0</v>
      </c>
      <c r="J528" s="11">
        <v>35</v>
      </c>
      <c r="K528" s="7"/>
    </row>
    <row r="529" spans="1:11" ht="14.25" customHeight="1" x14ac:dyDescent="0.25">
      <c r="A529" s="3"/>
      <c r="B529" s="8"/>
      <c r="C529" s="11"/>
      <c r="D529" s="11"/>
      <c r="E529" s="11"/>
      <c r="F529" s="11"/>
      <c r="G529" s="11"/>
      <c r="H529" s="11"/>
      <c r="I529" s="11"/>
      <c r="J529" s="11"/>
      <c r="K529" s="7"/>
    </row>
    <row r="530" spans="1:11" ht="14.25" customHeight="1" x14ac:dyDescent="0.25">
      <c r="A530" s="3" t="s">
        <v>52</v>
      </c>
      <c r="B530" s="3" t="s">
        <v>55</v>
      </c>
      <c r="C530" s="11"/>
      <c r="D530" s="11"/>
      <c r="E530" s="11"/>
      <c r="F530" s="11"/>
      <c r="G530" s="11"/>
      <c r="H530" s="11"/>
      <c r="I530" s="11"/>
      <c r="J530" s="11"/>
      <c r="K530" s="7"/>
    </row>
    <row r="531" spans="1:11" s="10" customFormat="1" ht="14.25" customHeight="1" x14ac:dyDescent="0.25">
      <c r="A531" s="3"/>
      <c r="B531" s="8"/>
      <c r="C531" s="11"/>
      <c r="D531" s="11"/>
      <c r="E531" s="11"/>
      <c r="F531" s="11"/>
      <c r="G531" s="11"/>
      <c r="H531" s="11"/>
      <c r="I531" s="11"/>
      <c r="J531" s="11"/>
    </row>
    <row r="532" spans="1:11" ht="14.25" customHeight="1" x14ac:dyDescent="0.25">
      <c r="A532" s="3"/>
      <c r="B532" s="8"/>
      <c r="C532" s="11">
        <f>C533*10^6/3412</f>
        <v>241500.58616647127</v>
      </c>
      <c r="D532" s="11"/>
      <c r="E532" s="11"/>
      <c r="F532" s="11"/>
      <c r="G532" s="11"/>
      <c r="H532" s="11"/>
      <c r="I532" s="11"/>
      <c r="J532" s="11"/>
      <c r="K532" s="7"/>
    </row>
    <row r="533" spans="1:11" ht="14.25" customHeight="1" x14ac:dyDescent="0.25">
      <c r="A533" s="3" t="s">
        <v>52</v>
      </c>
      <c r="B533" s="3" t="s">
        <v>120</v>
      </c>
      <c r="C533" s="11">
        <v>824</v>
      </c>
      <c r="D533" s="11">
        <v>59</v>
      </c>
      <c r="E533" s="11">
        <v>11</v>
      </c>
      <c r="F533" s="11">
        <v>2</v>
      </c>
      <c r="G533" s="11">
        <v>142</v>
      </c>
      <c r="H533" s="11" t="s">
        <v>188</v>
      </c>
      <c r="I533" s="11">
        <v>67</v>
      </c>
      <c r="J533" s="11">
        <v>542</v>
      </c>
      <c r="K533" s="7"/>
    </row>
    <row r="534" spans="1:11" ht="14.25" customHeight="1" x14ac:dyDescent="0.25">
      <c r="A534" s="3" t="s">
        <v>52</v>
      </c>
      <c r="B534" s="3" t="s">
        <v>82</v>
      </c>
      <c r="C534" s="11" t="s">
        <v>150</v>
      </c>
      <c r="D534" s="11">
        <v>2</v>
      </c>
      <c r="E534" s="11">
        <v>8</v>
      </c>
      <c r="F534" s="11">
        <v>1</v>
      </c>
      <c r="G534" s="11">
        <v>96</v>
      </c>
      <c r="H534" s="11" t="s">
        <v>188</v>
      </c>
      <c r="I534" s="11">
        <v>67</v>
      </c>
      <c r="J534" s="11" t="s">
        <v>150</v>
      </c>
      <c r="K534" s="7"/>
    </row>
    <row r="535" spans="1:11" ht="14.25" customHeight="1" x14ac:dyDescent="0.25">
      <c r="A535" s="3" t="s">
        <v>52</v>
      </c>
      <c r="B535" s="8" t="s">
        <v>152</v>
      </c>
      <c r="C535" s="11" t="s">
        <v>150</v>
      </c>
      <c r="D535" s="11">
        <v>2</v>
      </c>
      <c r="E535" s="11">
        <v>2</v>
      </c>
      <c r="F535" s="11" t="s">
        <v>188</v>
      </c>
      <c r="G535" s="11">
        <v>15</v>
      </c>
      <c r="H535" s="11" t="s">
        <v>188</v>
      </c>
      <c r="I535" s="11">
        <v>1</v>
      </c>
      <c r="J535" s="11" t="s">
        <v>150</v>
      </c>
      <c r="K535" s="7"/>
    </row>
    <row r="536" spans="1:11" ht="14.25" customHeight="1" x14ac:dyDescent="0.25">
      <c r="A536" s="3" t="s">
        <v>52</v>
      </c>
      <c r="B536" s="8" t="s">
        <v>151</v>
      </c>
      <c r="C536" s="11" t="s">
        <v>150</v>
      </c>
      <c r="D536" s="11">
        <v>0</v>
      </c>
      <c r="E536" s="11">
        <v>5</v>
      </c>
      <c r="F536" s="11">
        <v>1</v>
      </c>
      <c r="G536" s="11">
        <v>81</v>
      </c>
      <c r="H536" s="11" t="s">
        <v>188</v>
      </c>
      <c r="I536" s="11">
        <v>65</v>
      </c>
      <c r="J536" s="11" t="s">
        <v>150</v>
      </c>
      <c r="K536" s="7"/>
    </row>
    <row r="537" spans="1:11" ht="14.25" customHeight="1" x14ac:dyDescent="0.25">
      <c r="A537" s="3" t="s">
        <v>52</v>
      </c>
      <c r="B537" s="3" t="s">
        <v>83</v>
      </c>
      <c r="C537" s="11" t="s">
        <v>150</v>
      </c>
      <c r="D537" s="11">
        <v>52</v>
      </c>
      <c r="E537" s="11">
        <v>3</v>
      </c>
      <c r="F537" s="11" t="s">
        <v>188</v>
      </c>
      <c r="G537" s="11">
        <v>39</v>
      </c>
      <c r="H537" s="11" t="s">
        <v>188</v>
      </c>
      <c r="I537" s="11">
        <v>0</v>
      </c>
      <c r="J537" s="11" t="s">
        <v>150</v>
      </c>
      <c r="K537" s="7"/>
    </row>
    <row r="538" spans="1:11" ht="14.25" customHeight="1" x14ac:dyDescent="0.25">
      <c r="A538" s="3" t="s">
        <v>52</v>
      </c>
      <c r="B538" s="8" t="s">
        <v>84</v>
      </c>
      <c r="C538" s="11" t="s">
        <v>150</v>
      </c>
      <c r="D538" s="11">
        <v>1</v>
      </c>
      <c r="E538" s="11">
        <v>3</v>
      </c>
      <c r="F538" s="11" t="s">
        <v>188</v>
      </c>
      <c r="G538" s="11">
        <v>34</v>
      </c>
      <c r="H538" s="11" t="s">
        <v>188</v>
      </c>
      <c r="I538" s="11">
        <v>0</v>
      </c>
      <c r="J538" s="11" t="s">
        <v>150</v>
      </c>
      <c r="K538" s="7"/>
    </row>
    <row r="539" spans="1:11" ht="14.25" customHeight="1" x14ac:dyDescent="0.25">
      <c r="A539" s="3" t="s">
        <v>52</v>
      </c>
      <c r="B539" s="8" t="s">
        <v>85</v>
      </c>
      <c r="C539" s="11" t="s">
        <v>150</v>
      </c>
      <c r="D539" s="11">
        <v>1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 t="s">
        <v>150</v>
      </c>
      <c r="K539" s="7"/>
    </row>
    <row r="540" spans="1:11" ht="14.25" customHeight="1" x14ac:dyDescent="0.25">
      <c r="A540" s="3" t="s">
        <v>52</v>
      </c>
      <c r="B540" s="8" t="s">
        <v>86</v>
      </c>
      <c r="C540" s="11" t="s">
        <v>150</v>
      </c>
      <c r="D540" s="11">
        <v>49</v>
      </c>
      <c r="E540" s="11">
        <v>0</v>
      </c>
      <c r="F540" s="11" t="s">
        <v>188</v>
      </c>
      <c r="G540" s="11">
        <v>4</v>
      </c>
      <c r="H540" s="11" t="s">
        <v>188</v>
      </c>
      <c r="I540" s="11">
        <v>0</v>
      </c>
      <c r="J540" s="11" t="s">
        <v>150</v>
      </c>
      <c r="K540" s="7"/>
    </row>
    <row r="541" spans="1:11" ht="14.25" customHeight="1" x14ac:dyDescent="0.25">
      <c r="A541" s="3" t="s">
        <v>52</v>
      </c>
      <c r="B541" s="8" t="s">
        <v>87</v>
      </c>
      <c r="C541" s="11" t="s">
        <v>150</v>
      </c>
      <c r="D541" s="11">
        <v>1</v>
      </c>
      <c r="E541" s="11" t="s">
        <v>150</v>
      </c>
      <c r="F541" s="11" t="s">
        <v>150</v>
      </c>
      <c r="G541" s="11" t="s">
        <v>150</v>
      </c>
      <c r="H541" s="11" t="s">
        <v>150</v>
      </c>
      <c r="I541" s="11" t="s">
        <v>150</v>
      </c>
      <c r="J541" s="11" t="s">
        <v>150</v>
      </c>
      <c r="K541" s="7"/>
    </row>
    <row r="542" spans="1:11" ht="14.25" customHeight="1" x14ac:dyDescent="0.25">
      <c r="A542" s="3" t="s">
        <v>52</v>
      </c>
      <c r="B542" s="8" t="s">
        <v>88</v>
      </c>
      <c r="C542" s="11" t="s">
        <v>150</v>
      </c>
      <c r="D542" s="11">
        <v>1</v>
      </c>
      <c r="E542" s="11">
        <v>0</v>
      </c>
      <c r="F542" s="11">
        <v>0</v>
      </c>
      <c r="G542" s="11">
        <v>1</v>
      </c>
      <c r="H542" s="11">
        <v>0</v>
      </c>
      <c r="I542" s="11">
        <v>0</v>
      </c>
      <c r="J542" s="11" t="s">
        <v>150</v>
      </c>
      <c r="K542" s="7"/>
    </row>
    <row r="543" spans="1:11" ht="14.25" customHeight="1" x14ac:dyDescent="0.25">
      <c r="A543" s="3" t="s">
        <v>52</v>
      </c>
      <c r="B543" s="3" t="s">
        <v>89</v>
      </c>
      <c r="C543" s="11" t="s">
        <v>150</v>
      </c>
      <c r="D543" s="11">
        <v>4</v>
      </c>
      <c r="E543" s="11" t="s">
        <v>188</v>
      </c>
      <c r="F543" s="11">
        <v>1</v>
      </c>
      <c r="G543" s="11">
        <v>5</v>
      </c>
      <c r="H543" s="11" t="s">
        <v>188</v>
      </c>
      <c r="I543" s="11" t="s">
        <v>188</v>
      </c>
      <c r="J543" s="11" t="s">
        <v>150</v>
      </c>
      <c r="K543" s="7"/>
    </row>
    <row r="544" spans="1:11" ht="14.25" customHeight="1" x14ac:dyDescent="0.25">
      <c r="A544" s="3" t="s">
        <v>52</v>
      </c>
      <c r="B544" s="8" t="s">
        <v>95</v>
      </c>
      <c r="C544" s="11" t="s">
        <v>150</v>
      </c>
      <c r="D544" s="11">
        <v>1</v>
      </c>
      <c r="E544" s="11" t="s">
        <v>188</v>
      </c>
      <c r="F544" s="11" t="s">
        <v>188</v>
      </c>
      <c r="G544" s="11">
        <v>2</v>
      </c>
      <c r="H544" s="11" t="s">
        <v>188</v>
      </c>
      <c r="I544" s="11" t="s">
        <v>188</v>
      </c>
      <c r="J544" s="11" t="s">
        <v>150</v>
      </c>
      <c r="K544" s="7"/>
    </row>
    <row r="545" spans="1:10" ht="14.25" customHeight="1" x14ac:dyDescent="0.25">
      <c r="A545" s="3" t="s">
        <v>52</v>
      </c>
      <c r="B545" s="8" t="s">
        <v>90</v>
      </c>
      <c r="C545" s="11" t="s">
        <v>150</v>
      </c>
      <c r="D545" s="11">
        <v>2</v>
      </c>
      <c r="E545" s="11" t="s">
        <v>150</v>
      </c>
      <c r="F545" s="11" t="s">
        <v>150</v>
      </c>
      <c r="G545" s="11" t="s">
        <v>150</v>
      </c>
      <c r="H545" s="11" t="s">
        <v>150</v>
      </c>
      <c r="I545" s="11" t="s">
        <v>150</v>
      </c>
      <c r="J545" s="11" t="s">
        <v>150</v>
      </c>
    </row>
    <row r="546" spans="1:10" ht="14.25" customHeight="1" x14ac:dyDescent="0.25">
      <c r="A546" s="3" t="s">
        <v>52</v>
      </c>
      <c r="B546" s="8" t="s">
        <v>118</v>
      </c>
      <c r="C546" s="11" t="s">
        <v>150</v>
      </c>
      <c r="D546" s="11" t="s">
        <v>188</v>
      </c>
      <c r="E546" s="11">
        <v>0</v>
      </c>
      <c r="F546" s="11" t="s">
        <v>188</v>
      </c>
      <c r="G546" s="11" t="s">
        <v>188</v>
      </c>
      <c r="H546" s="11" t="s">
        <v>188</v>
      </c>
      <c r="I546" s="11">
        <v>0</v>
      </c>
      <c r="J546" s="11" t="s">
        <v>150</v>
      </c>
    </row>
    <row r="547" spans="1:10" ht="14.25" customHeight="1" x14ac:dyDescent="0.25">
      <c r="A547" s="3" t="s">
        <v>52</v>
      </c>
      <c r="B547" s="8" t="s">
        <v>91</v>
      </c>
      <c r="C547" s="11" t="s">
        <v>150</v>
      </c>
      <c r="D547" s="11" t="s">
        <v>188</v>
      </c>
      <c r="E547" s="11" t="s">
        <v>150</v>
      </c>
      <c r="F547" s="11">
        <v>1</v>
      </c>
      <c r="G547" s="11">
        <v>0</v>
      </c>
      <c r="H547" s="11" t="s">
        <v>188</v>
      </c>
      <c r="I547" s="11" t="s">
        <v>150</v>
      </c>
      <c r="J547" s="11" t="s">
        <v>150</v>
      </c>
    </row>
    <row r="548" spans="1:10" ht="14.25" customHeight="1" x14ac:dyDescent="0.25">
      <c r="A548" s="3" t="s">
        <v>52</v>
      </c>
      <c r="B548" s="8" t="s">
        <v>92</v>
      </c>
      <c r="C548" s="11" t="s">
        <v>150</v>
      </c>
      <c r="D548" s="11" t="s">
        <v>150</v>
      </c>
      <c r="E548" s="11">
        <v>0</v>
      </c>
      <c r="F548" s="11" t="s">
        <v>188</v>
      </c>
      <c r="G548" s="11">
        <v>2</v>
      </c>
      <c r="H548" s="11">
        <v>0</v>
      </c>
      <c r="I548" s="11" t="s">
        <v>188</v>
      </c>
      <c r="J548" s="11" t="s">
        <v>150</v>
      </c>
    </row>
    <row r="549" spans="1:10" ht="14.25" customHeight="1" x14ac:dyDescent="0.25">
      <c r="A549" s="3" t="s">
        <v>52</v>
      </c>
      <c r="B549" s="8" t="s">
        <v>93</v>
      </c>
      <c r="C549" s="11" t="s">
        <v>150</v>
      </c>
      <c r="D549" s="11" t="s">
        <v>188</v>
      </c>
      <c r="E549" s="11" t="s">
        <v>188</v>
      </c>
      <c r="F549" s="11" t="s">
        <v>188</v>
      </c>
      <c r="G549" s="11">
        <v>0</v>
      </c>
      <c r="H549" s="11" t="s">
        <v>188</v>
      </c>
      <c r="I549" s="11">
        <v>0</v>
      </c>
      <c r="J549" s="11" t="s">
        <v>150</v>
      </c>
    </row>
    <row r="550" spans="1:10" ht="14.25" customHeight="1" x14ac:dyDescent="0.25">
      <c r="A550" s="3" t="s">
        <v>52</v>
      </c>
      <c r="B550" s="3" t="s">
        <v>94</v>
      </c>
      <c r="C550" s="11">
        <v>546</v>
      </c>
      <c r="D550" s="11">
        <v>1</v>
      </c>
      <c r="E550" s="11" t="s">
        <v>188</v>
      </c>
      <c r="F550" s="11" t="s">
        <v>188</v>
      </c>
      <c r="G550" s="11">
        <v>2</v>
      </c>
      <c r="H550" s="11" t="s">
        <v>188</v>
      </c>
      <c r="I550" s="11">
        <v>0</v>
      </c>
      <c r="J550" s="11">
        <v>542</v>
      </c>
    </row>
    <row r="551" spans="1:10" ht="14.25" customHeight="1" x14ac:dyDescent="0.25">
      <c r="A551" s="3"/>
      <c r="B551" s="8"/>
      <c r="C551" s="11"/>
      <c r="D551" s="11"/>
      <c r="E551" s="11"/>
      <c r="F551" s="11"/>
      <c r="G551" s="11"/>
      <c r="H551" s="11"/>
      <c r="I551" s="11"/>
      <c r="J551" s="11"/>
    </row>
    <row r="552" spans="1:10" s="10" customFormat="1" ht="14.25" customHeight="1" x14ac:dyDescent="0.25">
      <c r="A552" s="3" t="s">
        <v>10</v>
      </c>
      <c r="B552" s="3" t="s">
        <v>105</v>
      </c>
      <c r="C552" s="11"/>
      <c r="D552" s="11"/>
      <c r="E552" s="11"/>
      <c r="F552" s="11"/>
      <c r="G552" s="11"/>
      <c r="H552" s="11"/>
      <c r="I552" s="11"/>
      <c r="J552" s="11"/>
    </row>
    <row r="553" spans="1:10" ht="14.25" customHeight="1" x14ac:dyDescent="0.25">
      <c r="B553" s="4"/>
      <c r="C553" s="11"/>
      <c r="D553" s="11"/>
      <c r="E553" s="11"/>
      <c r="F553" s="11"/>
      <c r="G553" s="11"/>
      <c r="H553" s="11"/>
      <c r="I553" s="11"/>
      <c r="J553" s="11"/>
    </row>
    <row r="554" spans="1:10" ht="14.25" customHeight="1" x14ac:dyDescent="0.25">
      <c r="A554" s="3"/>
      <c r="B554" s="8"/>
      <c r="C554" s="11"/>
      <c r="D554" s="11"/>
      <c r="E554" s="11"/>
      <c r="F554" s="11"/>
      <c r="G554" s="11"/>
      <c r="H554" s="11"/>
      <c r="I554" s="11"/>
      <c r="J554" s="11"/>
    </row>
    <row r="555" spans="1:10" ht="14.25" customHeight="1" x14ac:dyDescent="0.25">
      <c r="A555" s="3" t="s">
        <v>10</v>
      </c>
      <c r="B555" s="3" t="s">
        <v>120</v>
      </c>
      <c r="C555" s="11">
        <v>83</v>
      </c>
      <c r="D555" s="11">
        <v>47</v>
      </c>
      <c r="E555" s="11" t="s">
        <v>189</v>
      </c>
      <c r="F555" s="11" t="s">
        <v>188</v>
      </c>
      <c r="G555" s="11">
        <v>34</v>
      </c>
      <c r="H555" s="11">
        <v>1</v>
      </c>
      <c r="I555" s="11">
        <v>0</v>
      </c>
      <c r="J555" s="11" t="s">
        <v>188</v>
      </c>
    </row>
    <row r="556" spans="1:10" ht="14.25" customHeight="1" x14ac:dyDescent="0.25">
      <c r="A556" s="3" t="s">
        <v>10</v>
      </c>
      <c r="B556" s="3" t="s">
        <v>82</v>
      </c>
      <c r="C556" s="11" t="s">
        <v>150</v>
      </c>
      <c r="D556" s="11">
        <v>1</v>
      </c>
      <c r="E556" s="11">
        <v>0</v>
      </c>
      <c r="F556" s="11" t="s">
        <v>188</v>
      </c>
      <c r="G556" s="11">
        <v>7</v>
      </c>
      <c r="H556" s="11" t="s">
        <v>188</v>
      </c>
      <c r="I556" s="11">
        <v>0</v>
      </c>
      <c r="J556" s="11" t="s">
        <v>150</v>
      </c>
    </row>
    <row r="557" spans="1:10" ht="14.25" customHeight="1" x14ac:dyDescent="0.25">
      <c r="A557" s="3" t="s">
        <v>10</v>
      </c>
      <c r="B557" s="8" t="s">
        <v>152</v>
      </c>
      <c r="C557" s="11" t="s">
        <v>150</v>
      </c>
      <c r="D557" s="11">
        <v>1</v>
      </c>
      <c r="E557" s="11">
        <v>0</v>
      </c>
      <c r="F557" s="11">
        <v>0</v>
      </c>
      <c r="G557" s="11">
        <v>3</v>
      </c>
      <c r="H557" s="11" t="s">
        <v>188</v>
      </c>
      <c r="I557" s="11">
        <v>0</v>
      </c>
      <c r="J557" s="11" t="s">
        <v>150</v>
      </c>
    </row>
    <row r="558" spans="1:10" ht="14.25" customHeight="1" x14ac:dyDescent="0.25">
      <c r="A558" s="3" t="s">
        <v>10</v>
      </c>
      <c r="B558" s="8" t="s">
        <v>151</v>
      </c>
      <c r="C558" s="11" t="s">
        <v>150</v>
      </c>
      <c r="D558" s="11">
        <v>0</v>
      </c>
      <c r="E558" s="11">
        <v>0</v>
      </c>
      <c r="F558" s="11" t="s">
        <v>188</v>
      </c>
      <c r="G558" s="11">
        <v>5</v>
      </c>
      <c r="H558" s="11" t="s">
        <v>188</v>
      </c>
      <c r="I558" s="11">
        <v>0</v>
      </c>
      <c r="J558" s="11" t="s">
        <v>150</v>
      </c>
    </row>
    <row r="559" spans="1:10" ht="14.25" customHeight="1" x14ac:dyDescent="0.25">
      <c r="A559" s="3" t="s">
        <v>10</v>
      </c>
      <c r="B559" s="3" t="s">
        <v>83</v>
      </c>
      <c r="C559" s="11" t="s">
        <v>150</v>
      </c>
      <c r="D559" s="11">
        <v>27</v>
      </c>
      <c r="E559" s="11">
        <v>0</v>
      </c>
      <c r="F559" s="11" t="s">
        <v>188</v>
      </c>
      <c r="G559" s="11">
        <v>16</v>
      </c>
      <c r="H559" s="11" t="s">
        <v>188</v>
      </c>
      <c r="I559" s="11">
        <v>0</v>
      </c>
      <c r="J559" s="11" t="s">
        <v>150</v>
      </c>
    </row>
    <row r="560" spans="1:10" ht="14.25" customHeight="1" x14ac:dyDescent="0.25">
      <c r="A560" s="3" t="s">
        <v>10</v>
      </c>
      <c r="B560" s="8" t="s">
        <v>84</v>
      </c>
      <c r="C560" s="11" t="s">
        <v>150</v>
      </c>
      <c r="D560" s="11">
        <v>2</v>
      </c>
      <c r="E560" s="11">
        <v>0</v>
      </c>
      <c r="F560" s="11" t="s">
        <v>188</v>
      </c>
      <c r="G560" s="11">
        <v>12</v>
      </c>
      <c r="H560" s="11" t="s">
        <v>188</v>
      </c>
      <c r="I560" s="11">
        <v>0</v>
      </c>
      <c r="J560" s="11" t="s">
        <v>150</v>
      </c>
    </row>
    <row r="561" spans="1:10" ht="14.25" customHeight="1" x14ac:dyDescent="0.25">
      <c r="A561" s="3" t="s">
        <v>10</v>
      </c>
      <c r="B561" s="8" t="s">
        <v>85</v>
      </c>
      <c r="C561" s="11" t="s">
        <v>150</v>
      </c>
      <c r="D561" s="11">
        <v>2</v>
      </c>
      <c r="E561" s="11">
        <v>0</v>
      </c>
      <c r="F561" s="11">
        <v>0</v>
      </c>
      <c r="G561" s="11" t="s">
        <v>189</v>
      </c>
      <c r="H561" s="11">
        <v>0</v>
      </c>
      <c r="I561" s="11">
        <v>0</v>
      </c>
      <c r="J561" s="11" t="s">
        <v>150</v>
      </c>
    </row>
    <row r="562" spans="1:10" ht="14.25" customHeight="1" x14ac:dyDescent="0.25">
      <c r="A562" s="3" t="s">
        <v>10</v>
      </c>
      <c r="B562" s="8" t="s">
        <v>86</v>
      </c>
      <c r="C562" s="11" t="s">
        <v>150</v>
      </c>
      <c r="D562" s="11">
        <v>22</v>
      </c>
      <c r="E562" s="11">
        <v>0</v>
      </c>
      <c r="F562" s="11">
        <v>0</v>
      </c>
      <c r="G562" s="11">
        <v>1</v>
      </c>
      <c r="H562" s="11" t="s">
        <v>188</v>
      </c>
      <c r="I562" s="11">
        <v>0</v>
      </c>
      <c r="J562" s="11" t="s">
        <v>150</v>
      </c>
    </row>
    <row r="563" spans="1:10" ht="14.25" customHeight="1" x14ac:dyDescent="0.25">
      <c r="A563" s="3" t="s">
        <v>10</v>
      </c>
      <c r="B563" s="8" t="s">
        <v>87</v>
      </c>
      <c r="C563" s="11" t="s">
        <v>150</v>
      </c>
      <c r="D563" s="11" t="s">
        <v>188</v>
      </c>
      <c r="E563" s="11" t="s">
        <v>150</v>
      </c>
      <c r="F563" s="11" t="s">
        <v>150</v>
      </c>
      <c r="G563" s="11" t="s">
        <v>150</v>
      </c>
      <c r="H563" s="11" t="s">
        <v>150</v>
      </c>
      <c r="I563" s="11" t="s">
        <v>150</v>
      </c>
      <c r="J563" s="11" t="s">
        <v>150</v>
      </c>
    </row>
    <row r="564" spans="1:10" ht="14.25" customHeight="1" x14ac:dyDescent="0.25">
      <c r="A564" s="3" t="s">
        <v>10</v>
      </c>
      <c r="B564" s="8" t="s">
        <v>88</v>
      </c>
      <c r="C564" s="11" t="s">
        <v>150</v>
      </c>
      <c r="D564" s="11">
        <v>1</v>
      </c>
      <c r="E564" s="11">
        <v>0</v>
      </c>
      <c r="F564" s="11">
        <v>0</v>
      </c>
      <c r="G564" s="11" t="s">
        <v>188</v>
      </c>
      <c r="H564" s="11" t="s">
        <v>188</v>
      </c>
      <c r="I564" s="11">
        <v>0</v>
      </c>
      <c r="J564" s="11" t="s">
        <v>150</v>
      </c>
    </row>
    <row r="565" spans="1:10" ht="14.25" customHeight="1" x14ac:dyDescent="0.25">
      <c r="A565" s="3" t="s">
        <v>10</v>
      </c>
      <c r="B565" s="3" t="s">
        <v>89</v>
      </c>
      <c r="C565" s="11" t="s">
        <v>150</v>
      </c>
      <c r="D565" s="11">
        <v>18</v>
      </c>
      <c r="E565" s="11" t="s">
        <v>189</v>
      </c>
      <c r="F565" s="11" t="s">
        <v>188</v>
      </c>
      <c r="G565" s="11">
        <v>9</v>
      </c>
      <c r="H565" s="11" t="s">
        <v>188</v>
      </c>
      <c r="I565" s="11">
        <v>0</v>
      </c>
      <c r="J565" s="11" t="s">
        <v>150</v>
      </c>
    </row>
    <row r="566" spans="1:10" ht="14.25" customHeight="1" x14ac:dyDescent="0.25">
      <c r="A566" s="3" t="s">
        <v>10</v>
      </c>
      <c r="B566" s="8" t="s">
        <v>95</v>
      </c>
      <c r="C566" s="11" t="s">
        <v>150</v>
      </c>
      <c r="D566" s="11">
        <v>11</v>
      </c>
      <c r="E566" s="11" t="s">
        <v>189</v>
      </c>
      <c r="F566" s="11" t="s">
        <v>188</v>
      </c>
      <c r="G566" s="11">
        <v>9</v>
      </c>
      <c r="H566" s="11" t="s">
        <v>188</v>
      </c>
      <c r="I566" s="11">
        <v>0</v>
      </c>
      <c r="J566" s="11" t="s">
        <v>150</v>
      </c>
    </row>
    <row r="567" spans="1:10" ht="14.25" customHeight="1" x14ac:dyDescent="0.25">
      <c r="A567" s="3" t="s">
        <v>10</v>
      </c>
      <c r="B567" s="8" t="s">
        <v>90</v>
      </c>
      <c r="C567" s="11" t="s">
        <v>150</v>
      </c>
      <c r="D567" s="11">
        <v>4</v>
      </c>
      <c r="E567" s="11" t="s">
        <v>150</v>
      </c>
      <c r="F567" s="11" t="s">
        <v>150</v>
      </c>
      <c r="G567" s="11" t="s">
        <v>150</v>
      </c>
      <c r="H567" s="11" t="s">
        <v>150</v>
      </c>
      <c r="I567" s="11" t="s">
        <v>150</v>
      </c>
      <c r="J567" s="11" t="s">
        <v>150</v>
      </c>
    </row>
    <row r="568" spans="1:10" ht="14.25" customHeight="1" x14ac:dyDescent="0.25">
      <c r="A568" s="3" t="s">
        <v>10</v>
      </c>
      <c r="B568" s="8" t="s">
        <v>118</v>
      </c>
      <c r="C568" s="11" t="s">
        <v>150</v>
      </c>
      <c r="D568" s="11">
        <v>2</v>
      </c>
      <c r="E568" s="11">
        <v>0</v>
      </c>
      <c r="F568" s="11" t="s">
        <v>188</v>
      </c>
      <c r="G568" s="11" t="s">
        <v>188</v>
      </c>
      <c r="H568" s="11" t="s">
        <v>188</v>
      </c>
      <c r="I568" s="11">
        <v>0</v>
      </c>
      <c r="J568" s="11" t="s">
        <v>150</v>
      </c>
    </row>
    <row r="569" spans="1:10" ht="14.25" customHeight="1" x14ac:dyDescent="0.25">
      <c r="A569" s="3" t="s">
        <v>10</v>
      </c>
      <c r="B569" s="8" t="s">
        <v>91</v>
      </c>
      <c r="C569" s="11" t="s">
        <v>150</v>
      </c>
      <c r="D569" s="11" t="s">
        <v>188</v>
      </c>
      <c r="E569" s="11" t="s">
        <v>150</v>
      </c>
      <c r="F569" s="11" t="s">
        <v>188</v>
      </c>
      <c r="G569" s="11">
        <v>0</v>
      </c>
      <c r="H569" s="11" t="s">
        <v>188</v>
      </c>
      <c r="I569" s="11" t="s">
        <v>150</v>
      </c>
      <c r="J569" s="11" t="s">
        <v>150</v>
      </c>
    </row>
    <row r="570" spans="1:10" ht="14.25" customHeight="1" x14ac:dyDescent="0.25">
      <c r="A570" s="3" t="s">
        <v>10</v>
      </c>
      <c r="B570" s="8" t="s">
        <v>92</v>
      </c>
      <c r="C570" s="11" t="s">
        <v>150</v>
      </c>
      <c r="D570" s="11" t="s">
        <v>150</v>
      </c>
      <c r="E570" s="11">
        <v>0</v>
      </c>
      <c r="F570" s="11" t="s">
        <v>188</v>
      </c>
      <c r="G570" s="11" t="s">
        <v>188</v>
      </c>
      <c r="H570" s="11">
        <v>0</v>
      </c>
      <c r="I570" s="11">
        <v>0</v>
      </c>
      <c r="J570" s="11" t="s">
        <v>150</v>
      </c>
    </row>
    <row r="571" spans="1:10" ht="14.25" customHeight="1" x14ac:dyDescent="0.25">
      <c r="A571" s="3" t="s">
        <v>10</v>
      </c>
      <c r="B571" s="8" t="s">
        <v>93</v>
      </c>
      <c r="C571" s="11" t="s">
        <v>150</v>
      </c>
      <c r="D571" s="11" t="s">
        <v>188</v>
      </c>
      <c r="E571" s="11">
        <v>0</v>
      </c>
      <c r="F571" s="11" t="s">
        <v>188</v>
      </c>
      <c r="G571" s="11">
        <v>0</v>
      </c>
      <c r="H571" s="11" t="s">
        <v>188</v>
      </c>
      <c r="I571" s="11">
        <v>0</v>
      </c>
      <c r="J571" s="11" t="s">
        <v>150</v>
      </c>
    </row>
    <row r="572" spans="1:10" ht="14.25" customHeight="1" x14ac:dyDescent="0.25">
      <c r="A572" s="3" t="s">
        <v>10</v>
      </c>
      <c r="B572" s="3" t="s">
        <v>94</v>
      </c>
      <c r="C572" s="11">
        <v>3</v>
      </c>
      <c r="D572" s="11">
        <v>2</v>
      </c>
      <c r="E572" s="11">
        <v>0</v>
      </c>
      <c r="F572" s="11" t="s">
        <v>188</v>
      </c>
      <c r="G572" s="11" t="s">
        <v>189</v>
      </c>
      <c r="H572" s="11" t="s">
        <v>188</v>
      </c>
      <c r="I572" s="11">
        <v>0</v>
      </c>
      <c r="J572" s="11" t="s">
        <v>188</v>
      </c>
    </row>
    <row r="573" spans="1:10" s="10" customFormat="1" ht="14.25" customHeight="1" x14ac:dyDescent="0.25">
      <c r="A573" s="3"/>
      <c r="B573" s="8"/>
      <c r="C573" s="11"/>
      <c r="D573" s="11"/>
      <c r="E573" s="11"/>
      <c r="F573" s="11"/>
      <c r="G573" s="11"/>
      <c r="H573" s="11"/>
      <c r="I573" s="11"/>
      <c r="J573" s="11"/>
    </row>
    <row r="574" spans="1:10" ht="14.25" customHeight="1" x14ac:dyDescent="0.25">
      <c r="A574" s="3" t="s">
        <v>11</v>
      </c>
      <c r="B574" s="3" t="s">
        <v>106</v>
      </c>
      <c r="C574" s="11"/>
      <c r="D574" s="11"/>
      <c r="E574" s="11"/>
      <c r="F574" s="11"/>
      <c r="G574" s="11"/>
      <c r="H574" s="11"/>
      <c r="I574" s="11"/>
      <c r="J574" s="11"/>
    </row>
    <row r="575" spans="1:10" ht="14.25" customHeight="1" x14ac:dyDescent="0.25">
      <c r="B575" s="4"/>
      <c r="C575" s="11"/>
      <c r="D575" s="11"/>
      <c r="E575" s="11"/>
      <c r="F575" s="11"/>
      <c r="G575" s="11"/>
      <c r="H575" s="11"/>
      <c r="I575" s="11"/>
      <c r="J575" s="11"/>
    </row>
    <row r="576" spans="1:10" ht="14.25" customHeight="1" x14ac:dyDescent="0.25">
      <c r="A576" s="3"/>
      <c r="B576" s="8"/>
      <c r="C576" s="11"/>
      <c r="D576" s="11"/>
      <c r="E576" s="11"/>
      <c r="F576" s="11"/>
      <c r="G576" s="11"/>
      <c r="H576" s="11"/>
      <c r="I576" s="11"/>
      <c r="J576" s="11"/>
    </row>
    <row r="577" spans="1:10" ht="14.25" customHeight="1" x14ac:dyDescent="0.25">
      <c r="A577" s="3" t="s">
        <v>11</v>
      </c>
      <c r="B577" s="3" t="s">
        <v>120</v>
      </c>
      <c r="C577" s="11">
        <v>3319</v>
      </c>
      <c r="D577" s="11">
        <v>160</v>
      </c>
      <c r="E577" s="11">
        <v>17</v>
      </c>
      <c r="F577" s="11">
        <v>24</v>
      </c>
      <c r="G577" s="11">
        <v>918</v>
      </c>
      <c r="H577" s="11">
        <v>26</v>
      </c>
      <c r="I577" s="11">
        <v>11</v>
      </c>
      <c r="J577" s="11">
        <v>2162</v>
      </c>
    </row>
    <row r="578" spans="1:10" ht="14.25" customHeight="1" x14ac:dyDescent="0.25">
      <c r="A578" s="3" t="s">
        <v>11</v>
      </c>
      <c r="B578" s="3" t="s">
        <v>82</v>
      </c>
      <c r="C578" s="11" t="s">
        <v>150</v>
      </c>
      <c r="D578" s="11">
        <v>1</v>
      </c>
      <c r="E578" s="11">
        <v>4</v>
      </c>
      <c r="F578" s="11">
        <v>7</v>
      </c>
      <c r="G578" s="11">
        <v>298</v>
      </c>
      <c r="H578" s="11">
        <v>7</v>
      </c>
      <c r="I578" s="11">
        <v>3</v>
      </c>
      <c r="J578" s="11" t="s">
        <v>150</v>
      </c>
    </row>
    <row r="579" spans="1:10" ht="14.25" customHeight="1" x14ac:dyDescent="0.25">
      <c r="A579" s="3" t="s">
        <v>11</v>
      </c>
      <c r="B579" s="8" t="s">
        <v>152</v>
      </c>
      <c r="C579" s="11" t="s">
        <v>150</v>
      </c>
      <c r="D579" s="11">
        <v>1</v>
      </c>
      <c r="E579" s="11">
        <v>4</v>
      </c>
      <c r="F579" s="11" t="s">
        <v>188</v>
      </c>
      <c r="G579" s="11">
        <v>102</v>
      </c>
      <c r="H579" s="11">
        <v>2</v>
      </c>
      <c r="I579" s="11">
        <v>1</v>
      </c>
      <c r="J579" s="11" t="s">
        <v>150</v>
      </c>
    </row>
    <row r="580" spans="1:10" ht="14.25" customHeight="1" x14ac:dyDescent="0.25">
      <c r="A580" s="3" t="s">
        <v>11</v>
      </c>
      <c r="B580" s="8" t="s">
        <v>151</v>
      </c>
      <c r="C580" s="11" t="s">
        <v>150</v>
      </c>
      <c r="D580" s="11">
        <v>0</v>
      </c>
      <c r="E580" s="11">
        <v>1</v>
      </c>
      <c r="F580" s="11">
        <v>7</v>
      </c>
      <c r="G580" s="11">
        <v>196</v>
      </c>
      <c r="H580" s="11">
        <v>5</v>
      </c>
      <c r="I580" s="11">
        <v>2</v>
      </c>
      <c r="J580" s="11" t="s">
        <v>150</v>
      </c>
    </row>
    <row r="581" spans="1:10" ht="14.25" customHeight="1" x14ac:dyDescent="0.25">
      <c r="A581" s="3" t="s">
        <v>11</v>
      </c>
      <c r="B581" s="3" t="s">
        <v>83</v>
      </c>
      <c r="C581" s="11" t="s">
        <v>150</v>
      </c>
      <c r="D581" s="11">
        <v>144</v>
      </c>
      <c r="E581" s="11">
        <v>10</v>
      </c>
      <c r="F581" s="11">
        <v>11</v>
      </c>
      <c r="G581" s="11">
        <v>567</v>
      </c>
      <c r="H581" s="11">
        <v>18</v>
      </c>
      <c r="I581" s="11">
        <v>9</v>
      </c>
      <c r="J581" s="11" t="s">
        <v>150</v>
      </c>
    </row>
    <row r="582" spans="1:10" ht="14.25" customHeight="1" x14ac:dyDescent="0.25">
      <c r="A582" s="3" t="s">
        <v>11</v>
      </c>
      <c r="B582" s="8" t="s">
        <v>84</v>
      </c>
      <c r="C582" s="11" t="s">
        <v>150</v>
      </c>
      <c r="D582" s="11">
        <v>-4</v>
      </c>
      <c r="E582" s="11">
        <v>10</v>
      </c>
      <c r="F582" s="11">
        <v>7</v>
      </c>
      <c r="G582" s="11">
        <v>516</v>
      </c>
      <c r="H582" s="11">
        <v>18</v>
      </c>
      <c r="I582" s="11">
        <v>4</v>
      </c>
      <c r="J582" s="11" t="s">
        <v>150</v>
      </c>
    </row>
    <row r="583" spans="1:10" ht="14.25" customHeight="1" x14ac:dyDescent="0.25">
      <c r="A583" s="3" t="s">
        <v>11</v>
      </c>
      <c r="B583" s="8" t="s">
        <v>85</v>
      </c>
      <c r="C583" s="11" t="s">
        <v>150</v>
      </c>
      <c r="D583" s="11">
        <v>8</v>
      </c>
      <c r="E583" s="11">
        <v>0</v>
      </c>
      <c r="F583" s="11" t="s">
        <v>188</v>
      </c>
      <c r="G583" s="11">
        <v>6</v>
      </c>
      <c r="H583" s="11" t="s">
        <v>188</v>
      </c>
      <c r="I583" s="11">
        <v>0</v>
      </c>
      <c r="J583" s="11" t="s">
        <v>150</v>
      </c>
    </row>
    <row r="584" spans="1:10" ht="14.25" customHeight="1" x14ac:dyDescent="0.25">
      <c r="A584" s="3" t="s">
        <v>11</v>
      </c>
      <c r="B584" s="8" t="s">
        <v>86</v>
      </c>
      <c r="C584" s="11" t="s">
        <v>150</v>
      </c>
      <c r="D584" s="11">
        <v>136</v>
      </c>
      <c r="E584" s="11">
        <v>0</v>
      </c>
      <c r="F584" s="11">
        <v>2</v>
      </c>
      <c r="G584" s="11">
        <v>16</v>
      </c>
      <c r="H584" s="11" t="s">
        <v>188</v>
      </c>
      <c r="I584" s="11">
        <v>0</v>
      </c>
      <c r="J584" s="11" t="s">
        <v>150</v>
      </c>
    </row>
    <row r="585" spans="1:10" ht="14.25" customHeight="1" x14ac:dyDescent="0.25">
      <c r="A585" s="3" t="s">
        <v>11</v>
      </c>
      <c r="B585" s="8" t="s">
        <v>87</v>
      </c>
      <c r="C585" s="11" t="s">
        <v>150</v>
      </c>
      <c r="D585" s="11" t="s">
        <v>188</v>
      </c>
      <c r="E585" s="11" t="s">
        <v>150</v>
      </c>
      <c r="F585" s="11" t="s">
        <v>150</v>
      </c>
      <c r="G585" s="11" t="s">
        <v>150</v>
      </c>
      <c r="H585" s="11" t="s">
        <v>150</v>
      </c>
      <c r="I585" s="11" t="s">
        <v>150</v>
      </c>
      <c r="J585" s="11" t="s">
        <v>150</v>
      </c>
    </row>
    <row r="586" spans="1:10" ht="14.25" customHeight="1" x14ac:dyDescent="0.25">
      <c r="A586" s="3" t="s">
        <v>11</v>
      </c>
      <c r="B586" s="8" t="s">
        <v>88</v>
      </c>
      <c r="C586" s="11" t="s">
        <v>150</v>
      </c>
      <c r="D586" s="11">
        <v>4</v>
      </c>
      <c r="E586" s="11">
        <v>0</v>
      </c>
      <c r="F586" s="11">
        <v>2</v>
      </c>
      <c r="G586" s="11">
        <v>28</v>
      </c>
      <c r="H586" s="11" t="s">
        <v>188</v>
      </c>
      <c r="I586" s="11">
        <v>5</v>
      </c>
      <c r="J586" s="11" t="s">
        <v>150</v>
      </c>
    </row>
    <row r="587" spans="1:10" ht="14.25" customHeight="1" x14ac:dyDescent="0.25">
      <c r="A587" s="3" t="s">
        <v>11</v>
      </c>
      <c r="B587" s="3" t="s">
        <v>89</v>
      </c>
      <c r="C587" s="11" t="s">
        <v>150</v>
      </c>
      <c r="D587" s="11">
        <v>13</v>
      </c>
      <c r="E587" s="11" t="s">
        <v>188</v>
      </c>
      <c r="F587" s="11">
        <v>6</v>
      </c>
      <c r="G587" s="11">
        <v>19</v>
      </c>
      <c r="H587" s="11">
        <v>1</v>
      </c>
      <c r="I587" s="11" t="s">
        <v>188</v>
      </c>
      <c r="J587" s="11" t="s">
        <v>150</v>
      </c>
    </row>
    <row r="588" spans="1:10" ht="14.25" customHeight="1" x14ac:dyDescent="0.25">
      <c r="A588" s="3" t="s">
        <v>11</v>
      </c>
      <c r="B588" s="8" t="s">
        <v>95</v>
      </c>
      <c r="C588" s="11" t="s">
        <v>150</v>
      </c>
      <c r="D588" s="11">
        <v>6</v>
      </c>
      <c r="E588" s="11" t="s">
        <v>188</v>
      </c>
      <c r="F588" s="11">
        <v>1</v>
      </c>
      <c r="G588" s="11">
        <v>3</v>
      </c>
      <c r="H588" s="11" t="s">
        <v>188</v>
      </c>
      <c r="I588" s="11" t="s">
        <v>188</v>
      </c>
      <c r="J588" s="11" t="s">
        <v>150</v>
      </c>
    </row>
    <row r="589" spans="1:10" ht="14.25" customHeight="1" x14ac:dyDescent="0.25">
      <c r="A589" s="3" t="s">
        <v>11</v>
      </c>
      <c r="B589" s="8" t="s">
        <v>90</v>
      </c>
      <c r="C589" s="11" t="s">
        <v>150</v>
      </c>
      <c r="D589" s="11">
        <v>4</v>
      </c>
      <c r="E589" s="11" t="s">
        <v>150</v>
      </c>
      <c r="F589" s="11" t="s">
        <v>150</v>
      </c>
      <c r="G589" s="11" t="s">
        <v>150</v>
      </c>
      <c r="H589" s="11" t="s">
        <v>150</v>
      </c>
      <c r="I589" s="11" t="s">
        <v>150</v>
      </c>
      <c r="J589" s="11" t="s">
        <v>150</v>
      </c>
    </row>
    <row r="590" spans="1:10" ht="14.25" customHeight="1" x14ac:dyDescent="0.25">
      <c r="A590" s="3" t="s">
        <v>11</v>
      </c>
      <c r="B590" s="8" t="s">
        <v>118</v>
      </c>
      <c r="C590" s="11" t="s">
        <v>150</v>
      </c>
      <c r="D590" s="11">
        <v>2</v>
      </c>
      <c r="E590" s="11">
        <v>0</v>
      </c>
      <c r="F590" s="11" t="s">
        <v>188</v>
      </c>
      <c r="G590" s="11">
        <v>1</v>
      </c>
      <c r="H590" s="11" t="s">
        <v>188</v>
      </c>
      <c r="I590" s="11">
        <v>0</v>
      </c>
      <c r="J590" s="11" t="s">
        <v>150</v>
      </c>
    </row>
    <row r="591" spans="1:10" ht="14.25" customHeight="1" x14ac:dyDescent="0.25">
      <c r="A591" s="3" t="s">
        <v>11</v>
      </c>
      <c r="B591" s="8" t="s">
        <v>91</v>
      </c>
      <c r="C591" s="11" t="s">
        <v>150</v>
      </c>
      <c r="D591" s="11" t="s">
        <v>188</v>
      </c>
      <c r="E591" s="11" t="s">
        <v>150</v>
      </c>
      <c r="F591" s="11">
        <v>5</v>
      </c>
      <c r="G591" s="11" t="s">
        <v>188</v>
      </c>
      <c r="H591" s="11" t="s">
        <v>188</v>
      </c>
      <c r="I591" s="11" t="s">
        <v>150</v>
      </c>
      <c r="J591" s="11" t="s">
        <v>150</v>
      </c>
    </row>
    <row r="592" spans="1:10" ht="14.25" customHeight="1" x14ac:dyDescent="0.25">
      <c r="A592" s="3" t="s">
        <v>11</v>
      </c>
      <c r="B592" s="8" t="s">
        <v>92</v>
      </c>
      <c r="C592" s="11" t="s">
        <v>150</v>
      </c>
      <c r="D592" s="11" t="s">
        <v>150</v>
      </c>
      <c r="E592" s="11">
        <v>0</v>
      </c>
      <c r="F592" s="11" t="s">
        <v>188</v>
      </c>
      <c r="G592" s="11">
        <v>15</v>
      </c>
      <c r="H592" s="11" t="s">
        <v>188</v>
      </c>
      <c r="I592" s="11">
        <v>0</v>
      </c>
      <c r="J592" s="11" t="s">
        <v>150</v>
      </c>
    </row>
    <row r="593" spans="1:10" ht="14.25" customHeight="1" x14ac:dyDescent="0.25">
      <c r="A593" s="3" t="s">
        <v>11</v>
      </c>
      <c r="B593" s="8" t="s">
        <v>93</v>
      </c>
      <c r="C593" s="11" t="s">
        <v>150</v>
      </c>
      <c r="D593" s="11">
        <v>1</v>
      </c>
      <c r="E593" s="11" t="s">
        <v>188</v>
      </c>
      <c r="F593" s="11" t="s">
        <v>188</v>
      </c>
      <c r="G593" s="11" t="s">
        <v>188</v>
      </c>
      <c r="H593" s="11" t="s">
        <v>188</v>
      </c>
      <c r="I593" s="11">
        <v>0</v>
      </c>
      <c r="J593" s="11" t="s">
        <v>150</v>
      </c>
    </row>
    <row r="594" spans="1:10" s="10" customFormat="1" ht="14.25" customHeight="1" x14ac:dyDescent="0.25">
      <c r="A594" s="3" t="s">
        <v>11</v>
      </c>
      <c r="B594" s="3" t="s">
        <v>94</v>
      </c>
      <c r="C594" s="11">
        <v>2202</v>
      </c>
      <c r="D594" s="11">
        <v>3</v>
      </c>
      <c r="E594" s="11">
        <v>2</v>
      </c>
      <c r="F594" s="11">
        <v>1</v>
      </c>
      <c r="G594" s="11">
        <v>34</v>
      </c>
      <c r="H594" s="11">
        <v>1</v>
      </c>
      <c r="I594" s="11">
        <v>0</v>
      </c>
      <c r="J594" s="11">
        <v>2162</v>
      </c>
    </row>
    <row r="595" spans="1:10" ht="14.25" customHeight="1" x14ac:dyDescent="0.25">
      <c r="A595" s="3"/>
      <c r="B595" s="8"/>
      <c r="C595" s="11"/>
      <c r="D595" s="11"/>
      <c r="E595" s="11"/>
      <c r="F595" s="11"/>
      <c r="G595" s="11"/>
      <c r="H595" s="11"/>
      <c r="I595" s="11"/>
      <c r="J595" s="11"/>
    </row>
    <row r="596" spans="1:10" ht="14.25" customHeight="1" x14ac:dyDescent="0.25">
      <c r="A596" s="3" t="s">
        <v>56</v>
      </c>
      <c r="B596" s="3" t="s">
        <v>81</v>
      </c>
      <c r="C596" s="11"/>
      <c r="D596" s="11"/>
      <c r="E596" s="11"/>
      <c r="F596" s="11"/>
      <c r="G596" s="11"/>
      <c r="H596" s="11"/>
      <c r="I596" s="11"/>
      <c r="J596" s="11"/>
    </row>
    <row r="597" spans="1:10" ht="14.25" customHeight="1" x14ac:dyDescent="0.25">
      <c r="A597" s="3"/>
      <c r="B597" s="8"/>
      <c r="C597" s="11"/>
      <c r="D597" s="11"/>
      <c r="E597" s="11"/>
      <c r="F597" s="11"/>
      <c r="G597" s="11"/>
      <c r="H597" s="11"/>
      <c r="I597" s="11"/>
      <c r="J597" s="11"/>
    </row>
    <row r="598" spans="1:10" ht="14.25" customHeight="1" x14ac:dyDescent="0.25">
      <c r="A598" s="3"/>
      <c r="B598" s="8"/>
      <c r="C598" s="11">
        <f>C599*10^6/3412</f>
        <v>930832.35638921452</v>
      </c>
      <c r="D598" s="11"/>
      <c r="E598" s="11"/>
      <c r="F598" s="11"/>
      <c r="G598" s="11"/>
      <c r="H598" s="11"/>
      <c r="I598" s="11"/>
      <c r="J598" s="11"/>
    </row>
    <row r="599" spans="1:10" ht="14.25" customHeight="1" x14ac:dyDescent="0.25">
      <c r="A599" s="3" t="s">
        <v>56</v>
      </c>
      <c r="B599" s="3" t="s">
        <v>120</v>
      </c>
      <c r="C599" s="11">
        <v>3176</v>
      </c>
      <c r="D599" s="11">
        <v>153</v>
      </c>
      <c r="E599" s="11">
        <v>14</v>
      </c>
      <c r="F599" s="11">
        <v>11</v>
      </c>
      <c r="G599" s="11">
        <v>859</v>
      </c>
      <c r="H599" s="11">
        <v>25</v>
      </c>
      <c r="I599" s="11">
        <v>1</v>
      </c>
      <c r="J599" s="11">
        <v>2113</v>
      </c>
    </row>
    <row r="600" spans="1:10" ht="14.25" customHeight="1" x14ac:dyDescent="0.25">
      <c r="A600" s="3" t="s">
        <v>56</v>
      </c>
      <c r="B600" s="3" t="s">
        <v>82</v>
      </c>
      <c r="C600" s="11" t="s">
        <v>150</v>
      </c>
      <c r="D600" s="11">
        <v>1</v>
      </c>
      <c r="E600" s="11">
        <v>4</v>
      </c>
      <c r="F600" s="11">
        <v>6</v>
      </c>
      <c r="G600" s="11">
        <v>286</v>
      </c>
      <c r="H600" s="11">
        <v>7</v>
      </c>
      <c r="I600" s="11">
        <v>1</v>
      </c>
      <c r="J600" s="11" t="s">
        <v>150</v>
      </c>
    </row>
    <row r="601" spans="1:10" ht="14.25" customHeight="1" x14ac:dyDescent="0.25">
      <c r="A601" s="3" t="s">
        <v>56</v>
      </c>
      <c r="B601" s="8" t="s">
        <v>152</v>
      </c>
      <c r="C601" s="11" t="s">
        <v>150</v>
      </c>
      <c r="D601" s="11">
        <v>1</v>
      </c>
      <c r="E601" s="11">
        <v>4</v>
      </c>
      <c r="F601" s="11" t="s">
        <v>188</v>
      </c>
      <c r="G601" s="11">
        <v>98</v>
      </c>
      <c r="H601" s="11">
        <v>2</v>
      </c>
      <c r="I601" s="11">
        <v>1</v>
      </c>
      <c r="J601" s="11" t="s">
        <v>150</v>
      </c>
    </row>
    <row r="602" spans="1:10" ht="14.25" customHeight="1" x14ac:dyDescent="0.25">
      <c r="A602" s="3" t="s">
        <v>56</v>
      </c>
      <c r="B602" s="8" t="s">
        <v>151</v>
      </c>
      <c r="C602" s="11" t="s">
        <v>150</v>
      </c>
      <c r="D602" s="11">
        <v>0</v>
      </c>
      <c r="E602" s="11" t="s">
        <v>188</v>
      </c>
      <c r="F602" s="11">
        <v>6</v>
      </c>
      <c r="G602" s="11">
        <v>188</v>
      </c>
      <c r="H602" s="11">
        <v>5</v>
      </c>
      <c r="I602" s="11">
        <v>0</v>
      </c>
      <c r="J602" s="11" t="s">
        <v>150</v>
      </c>
    </row>
    <row r="603" spans="1:10" ht="14.25" customHeight="1" x14ac:dyDescent="0.25">
      <c r="A603" s="3" t="s">
        <v>56</v>
      </c>
      <c r="B603" s="3" t="s">
        <v>83</v>
      </c>
      <c r="C603" s="11" t="s">
        <v>150</v>
      </c>
      <c r="D603" s="11">
        <v>138</v>
      </c>
      <c r="E603" s="11">
        <v>7</v>
      </c>
      <c r="F603" s="11">
        <v>2</v>
      </c>
      <c r="G603" s="11">
        <v>524</v>
      </c>
      <c r="H603" s="11">
        <v>17</v>
      </c>
      <c r="I603" s="11">
        <v>0</v>
      </c>
      <c r="J603" s="11" t="s">
        <v>150</v>
      </c>
    </row>
    <row r="604" spans="1:10" ht="14.25" customHeight="1" x14ac:dyDescent="0.25">
      <c r="A604" s="3" t="s">
        <v>56</v>
      </c>
      <c r="B604" s="8" t="s">
        <v>84</v>
      </c>
      <c r="C604" s="11" t="s">
        <v>150</v>
      </c>
      <c r="D604" s="11">
        <v>-5</v>
      </c>
      <c r="E604" s="11">
        <v>7</v>
      </c>
      <c r="F604" s="11">
        <v>1</v>
      </c>
      <c r="G604" s="11">
        <v>475</v>
      </c>
      <c r="H604" s="11">
        <v>17</v>
      </c>
      <c r="I604" s="11">
        <v>0</v>
      </c>
      <c r="J604" s="11" t="s">
        <v>150</v>
      </c>
    </row>
    <row r="605" spans="1:10" ht="14.25" customHeight="1" x14ac:dyDescent="0.25">
      <c r="A605" s="3" t="s">
        <v>56</v>
      </c>
      <c r="B605" s="8" t="s">
        <v>85</v>
      </c>
      <c r="C605" s="11" t="s">
        <v>150</v>
      </c>
      <c r="D605" s="11">
        <v>7</v>
      </c>
      <c r="E605" s="11">
        <v>0</v>
      </c>
      <c r="F605" s="11" t="s">
        <v>188</v>
      </c>
      <c r="G605" s="11">
        <v>6</v>
      </c>
      <c r="H605" s="11" t="s">
        <v>188</v>
      </c>
      <c r="I605" s="11">
        <v>0</v>
      </c>
      <c r="J605" s="11" t="s">
        <v>150</v>
      </c>
    </row>
    <row r="606" spans="1:10" ht="14.25" customHeight="1" x14ac:dyDescent="0.25">
      <c r="A606" s="3" t="s">
        <v>56</v>
      </c>
      <c r="B606" s="8" t="s">
        <v>86</v>
      </c>
      <c r="C606" s="11" t="s">
        <v>150</v>
      </c>
      <c r="D606" s="11">
        <v>132</v>
      </c>
      <c r="E606" s="11">
        <v>0</v>
      </c>
      <c r="F606" s="11">
        <v>1</v>
      </c>
      <c r="G606" s="11">
        <v>14</v>
      </c>
      <c r="H606" s="11" t="s">
        <v>188</v>
      </c>
      <c r="I606" s="11">
        <v>0</v>
      </c>
      <c r="J606" s="11" t="s">
        <v>150</v>
      </c>
    </row>
    <row r="607" spans="1:10" ht="14.25" customHeight="1" x14ac:dyDescent="0.25">
      <c r="A607" s="3" t="s">
        <v>56</v>
      </c>
      <c r="B607" s="8" t="s">
        <v>87</v>
      </c>
      <c r="C607" s="11" t="s">
        <v>150</v>
      </c>
      <c r="D607" s="11" t="s">
        <v>188</v>
      </c>
      <c r="E607" s="11" t="s">
        <v>150</v>
      </c>
      <c r="F607" s="11" t="s">
        <v>150</v>
      </c>
      <c r="G607" s="11" t="s">
        <v>150</v>
      </c>
      <c r="H607" s="11" t="s">
        <v>150</v>
      </c>
      <c r="I607" s="11" t="s">
        <v>150</v>
      </c>
      <c r="J607" s="11" t="s">
        <v>150</v>
      </c>
    </row>
    <row r="608" spans="1:10" ht="14.25" customHeight="1" x14ac:dyDescent="0.25">
      <c r="A608" s="3" t="s">
        <v>56</v>
      </c>
      <c r="B608" s="8" t="s">
        <v>88</v>
      </c>
      <c r="C608" s="11" t="s">
        <v>150</v>
      </c>
      <c r="D608" s="11">
        <v>3</v>
      </c>
      <c r="E608" s="11">
        <v>0</v>
      </c>
      <c r="F608" s="11" t="s">
        <v>188</v>
      </c>
      <c r="G608" s="11">
        <v>28</v>
      </c>
      <c r="H608" s="11" t="s">
        <v>188</v>
      </c>
      <c r="I608" s="11">
        <v>0</v>
      </c>
      <c r="J608" s="11" t="s">
        <v>150</v>
      </c>
    </row>
    <row r="609" spans="1:10" ht="14.25" customHeight="1" x14ac:dyDescent="0.25">
      <c r="A609" s="3" t="s">
        <v>56</v>
      </c>
      <c r="B609" s="3" t="s">
        <v>89</v>
      </c>
      <c r="C609" s="11" t="s">
        <v>150</v>
      </c>
      <c r="D609" s="11">
        <v>12</v>
      </c>
      <c r="E609" s="11">
        <v>0</v>
      </c>
      <c r="F609" s="11">
        <v>2</v>
      </c>
      <c r="G609" s="11">
        <v>17</v>
      </c>
      <c r="H609" s="11" t="s">
        <v>188</v>
      </c>
      <c r="I609" s="11">
        <v>0</v>
      </c>
      <c r="J609" s="11" t="s">
        <v>150</v>
      </c>
    </row>
    <row r="610" spans="1:10" ht="14.25" customHeight="1" x14ac:dyDescent="0.25">
      <c r="A610" s="3" t="s">
        <v>56</v>
      </c>
      <c r="B610" s="8" t="s">
        <v>95</v>
      </c>
      <c r="C610" s="11" t="s">
        <v>150</v>
      </c>
      <c r="D610" s="11">
        <v>5</v>
      </c>
      <c r="E610" s="11">
        <v>0</v>
      </c>
      <c r="F610" s="11" t="s">
        <v>188</v>
      </c>
      <c r="G610" s="11">
        <v>2</v>
      </c>
      <c r="H610" s="11" t="s">
        <v>188</v>
      </c>
      <c r="I610" s="11">
        <v>0</v>
      </c>
      <c r="J610" s="11" t="s">
        <v>150</v>
      </c>
    </row>
    <row r="611" spans="1:10" ht="14.25" customHeight="1" x14ac:dyDescent="0.25">
      <c r="A611" s="3" t="s">
        <v>56</v>
      </c>
      <c r="B611" s="8" t="s">
        <v>90</v>
      </c>
      <c r="C611" s="11" t="s">
        <v>150</v>
      </c>
      <c r="D611" s="11">
        <v>4</v>
      </c>
      <c r="E611" s="11" t="s">
        <v>150</v>
      </c>
      <c r="F611" s="11" t="s">
        <v>150</v>
      </c>
      <c r="G611" s="11" t="s">
        <v>150</v>
      </c>
      <c r="H611" s="11" t="s">
        <v>150</v>
      </c>
      <c r="I611" s="11" t="s">
        <v>150</v>
      </c>
      <c r="J611" s="11" t="s">
        <v>150</v>
      </c>
    </row>
    <row r="612" spans="1:10" ht="14.25" customHeight="1" x14ac:dyDescent="0.25">
      <c r="A612" s="3" t="s">
        <v>56</v>
      </c>
      <c r="B612" s="8" t="s">
        <v>118</v>
      </c>
      <c r="C612" s="11" t="s">
        <v>150</v>
      </c>
      <c r="D612" s="11">
        <v>1</v>
      </c>
      <c r="E612" s="11">
        <v>0</v>
      </c>
      <c r="F612" s="11" t="s">
        <v>188</v>
      </c>
      <c r="G612" s="11" t="s">
        <v>188</v>
      </c>
      <c r="H612" s="11" t="s">
        <v>188</v>
      </c>
      <c r="I612" s="11">
        <v>0</v>
      </c>
      <c r="J612" s="11" t="s">
        <v>150</v>
      </c>
    </row>
    <row r="613" spans="1:10" ht="14.25" customHeight="1" x14ac:dyDescent="0.25">
      <c r="A613" s="3" t="s">
        <v>56</v>
      </c>
      <c r="B613" s="8" t="s">
        <v>91</v>
      </c>
      <c r="C613" s="11" t="s">
        <v>150</v>
      </c>
      <c r="D613" s="11" t="s">
        <v>188</v>
      </c>
      <c r="E613" s="11" t="s">
        <v>150</v>
      </c>
      <c r="F613" s="11">
        <v>2</v>
      </c>
      <c r="G613" s="11" t="s">
        <v>188</v>
      </c>
      <c r="H613" s="11" t="s">
        <v>188</v>
      </c>
      <c r="I613" s="11" t="s">
        <v>150</v>
      </c>
      <c r="J613" s="11" t="s">
        <v>150</v>
      </c>
    </row>
    <row r="614" spans="1:10" ht="14.25" customHeight="1" x14ac:dyDescent="0.25">
      <c r="A614" s="3" t="s">
        <v>56</v>
      </c>
      <c r="B614" s="8" t="s">
        <v>92</v>
      </c>
      <c r="C614" s="11" t="s">
        <v>150</v>
      </c>
      <c r="D614" s="11" t="s">
        <v>150</v>
      </c>
      <c r="E614" s="11">
        <v>0</v>
      </c>
      <c r="F614" s="11" t="s">
        <v>188</v>
      </c>
      <c r="G614" s="11">
        <v>15</v>
      </c>
      <c r="H614" s="11" t="s">
        <v>188</v>
      </c>
      <c r="I614" s="11">
        <v>0</v>
      </c>
      <c r="J614" s="11" t="s">
        <v>150</v>
      </c>
    </row>
    <row r="615" spans="1:10" s="10" customFormat="1" ht="14.25" customHeight="1" x14ac:dyDescent="0.25">
      <c r="A615" s="3" t="s">
        <v>56</v>
      </c>
      <c r="B615" s="8" t="s">
        <v>93</v>
      </c>
      <c r="C615" s="11" t="s">
        <v>150</v>
      </c>
      <c r="D615" s="11">
        <v>1</v>
      </c>
      <c r="E615" s="11">
        <v>0</v>
      </c>
      <c r="F615" s="11" t="s">
        <v>188</v>
      </c>
      <c r="G615" s="11" t="s">
        <v>188</v>
      </c>
      <c r="H615" s="11">
        <v>0</v>
      </c>
      <c r="I615" s="11">
        <v>0</v>
      </c>
      <c r="J615" s="11" t="s">
        <v>150</v>
      </c>
    </row>
    <row r="616" spans="1:10" ht="14.25" customHeight="1" x14ac:dyDescent="0.25">
      <c r="A616" s="3" t="s">
        <v>56</v>
      </c>
      <c r="B616" s="3" t="s">
        <v>94</v>
      </c>
      <c r="C616" s="11">
        <v>2152</v>
      </c>
      <c r="D616" s="11">
        <v>2</v>
      </c>
      <c r="E616" s="11">
        <v>2</v>
      </c>
      <c r="F616" s="11" t="s">
        <v>188</v>
      </c>
      <c r="G616" s="11">
        <v>33</v>
      </c>
      <c r="H616" s="11">
        <v>1</v>
      </c>
      <c r="I616" s="11">
        <v>0</v>
      </c>
      <c r="J616" s="11">
        <v>2113</v>
      </c>
    </row>
    <row r="617" spans="1:10" ht="14.25" customHeight="1" x14ac:dyDescent="0.25">
      <c r="A617" s="3"/>
      <c r="B617" s="8"/>
      <c r="C617" s="11"/>
      <c r="D617" s="11"/>
      <c r="E617" s="11"/>
      <c r="F617" s="11"/>
      <c r="G617" s="11"/>
      <c r="H617" s="11"/>
      <c r="I617" s="11"/>
      <c r="J617" s="11"/>
    </row>
    <row r="618" spans="1:10" ht="14.25" customHeight="1" x14ac:dyDescent="0.25">
      <c r="A618" s="3" t="s">
        <v>181</v>
      </c>
      <c r="B618" s="3" t="s">
        <v>182</v>
      </c>
      <c r="C618" s="11"/>
      <c r="D618" s="11"/>
      <c r="E618" s="11"/>
      <c r="F618" s="11"/>
      <c r="G618" s="11"/>
      <c r="H618" s="11"/>
      <c r="I618" s="11"/>
      <c r="J618" s="11"/>
    </row>
    <row r="619" spans="1:10" ht="14.25" customHeight="1" x14ac:dyDescent="0.25">
      <c r="A619" s="3"/>
      <c r="B619" s="8"/>
      <c r="C619" s="11"/>
      <c r="D619" s="11"/>
      <c r="E619" s="11"/>
      <c r="F619" s="11"/>
      <c r="G619" s="11"/>
      <c r="H619" s="11"/>
      <c r="I619" s="11"/>
      <c r="J619" s="11"/>
    </row>
    <row r="620" spans="1:10" ht="14.25" customHeight="1" x14ac:dyDescent="0.25">
      <c r="A620" s="3"/>
      <c r="B620" s="8"/>
      <c r="C620" s="11"/>
      <c r="D620" s="11"/>
      <c r="E620" s="11"/>
      <c r="F620" s="11"/>
      <c r="G620" s="11"/>
      <c r="H620" s="11"/>
      <c r="I620" s="11"/>
      <c r="J620" s="11"/>
    </row>
    <row r="621" spans="1:10" ht="14.25" customHeight="1" x14ac:dyDescent="0.25">
      <c r="A621" s="3" t="s">
        <v>181</v>
      </c>
      <c r="B621" s="3" t="s">
        <v>120</v>
      </c>
      <c r="C621" s="11">
        <v>65</v>
      </c>
      <c r="D621" s="11">
        <v>4</v>
      </c>
      <c r="E621" s="11">
        <v>3</v>
      </c>
      <c r="F621" s="11">
        <v>12</v>
      </c>
      <c r="G621" s="11">
        <v>39</v>
      </c>
      <c r="H621" s="11">
        <v>1</v>
      </c>
      <c r="I621" s="11" t="s">
        <v>189</v>
      </c>
      <c r="J621" s="11">
        <v>6</v>
      </c>
    </row>
    <row r="622" spans="1:10" ht="14.25" customHeight="1" x14ac:dyDescent="0.25">
      <c r="A622" s="3" t="s">
        <v>181</v>
      </c>
      <c r="B622" s="3" t="s">
        <v>82</v>
      </c>
      <c r="C622" s="11" t="s">
        <v>150</v>
      </c>
      <c r="D622" s="11" t="s">
        <v>188</v>
      </c>
      <c r="E622" s="11" t="s">
        <v>188</v>
      </c>
      <c r="F622" s="11" t="s">
        <v>188</v>
      </c>
      <c r="G622" s="11">
        <v>5</v>
      </c>
      <c r="H622" s="11" t="s">
        <v>188</v>
      </c>
      <c r="I622" s="11">
        <v>0</v>
      </c>
      <c r="J622" s="11" t="s">
        <v>150</v>
      </c>
    </row>
    <row r="623" spans="1:10" ht="14.25" customHeight="1" x14ac:dyDescent="0.25">
      <c r="A623" s="3" t="s">
        <v>181</v>
      </c>
      <c r="B623" s="8" t="s">
        <v>152</v>
      </c>
      <c r="C623" s="11" t="s">
        <v>150</v>
      </c>
      <c r="D623" s="11" t="s">
        <v>188</v>
      </c>
      <c r="E623" s="11" t="s">
        <v>188</v>
      </c>
      <c r="F623" s="11" t="s">
        <v>188</v>
      </c>
      <c r="G623" s="11">
        <v>2</v>
      </c>
      <c r="H623" s="11" t="s">
        <v>188</v>
      </c>
      <c r="I623" s="11">
        <v>0</v>
      </c>
      <c r="J623" s="11" t="s">
        <v>150</v>
      </c>
    </row>
    <row r="624" spans="1:10" ht="14.25" customHeight="1" x14ac:dyDescent="0.25">
      <c r="A624" s="3" t="s">
        <v>181</v>
      </c>
      <c r="B624" s="8" t="s">
        <v>151</v>
      </c>
      <c r="C624" s="11" t="s">
        <v>150</v>
      </c>
      <c r="D624" s="11">
        <v>0</v>
      </c>
      <c r="E624" s="11">
        <v>0</v>
      </c>
      <c r="F624" s="11" t="s">
        <v>188</v>
      </c>
      <c r="G624" s="11">
        <v>3</v>
      </c>
      <c r="H624" s="11" t="s">
        <v>188</v>
      </c>
      <c r="I624" s="11">
        <v>0</v>
      </c>
      <c r="J624" s="11" t="s">
        <v>150</v>
      </c>
    </row>
    <row r="625" spans="1:10" ht="14.25" customHeight="1" x14ac:dyDescent="0.25">
      <c r="A625" s="3" t="s">
        <v>181</v>
      </c>
      <c r="B625" s="3" t="s">
        <v>83</v>
      </c>
      <c r="C625" s="11" t="s">
        <v>150</v>
      </c>
      <c r="D625" s="11">
        <v>3</v>
      </c>
      <c r="E625" s="11">
        <v>3</v>
      </c>
      <c r="F625" s="11">
        <v>8</v>
      </c>
      <c r="G625" s="11">
        <v>33</v>
      </c>
      <c r="H625" s="11">
        <v>1</v>
      </c>
      <c r="I625" s="11" t="s">
        <v>189</v>
      </c>
      <c r="J625" s="11" t="s">
        <v>150</v>
      </c>
    </row>
    <row r="626" spans="1:10" ht="14.25" customHeight="1" x14ac:dyDescent="0.25">
      <c r="A626" s="3" t="s">
        <v>181</v>
      </c>
      <c r="B626" s="8" t="s">
        <v>84</v>
      </c>
      <c r="C626" s="11" t="s">
        <v>150</v>
      </c>
      <c r="D626" s="11" t="s">
        <v>188</v>
      </c>
      <c r="E626" s="11">
        <v>3</v>
      </c>
      <c r="F626" s="11">
        <v>6</v>
      </c>
      <c r="G626" s="11">
        <v>30</v>
      </c>
      <c r="H626" s="11">
        <v>1</v>
      </c>
      <c r="I626" s="11" t="s">
        <v>189</v>
      </c>
      <c r="J626" s="11" t="s">
        <v>150</v>
      </c>
    </row>
    <row r="627" spans="1:10" ht="14.25" customHeight="1" x14ac:dyDescent="0.25">
      <c r="A627" s="3" t="s">
        <v>181</v>
      </c>
      <c r="B627" s="8" t="s">
        <v>85</v>
      </c>
      <c r="C627" s="11" t="s">
        <v>150</v>
      </c>
      <c r="D627" s="11" t="s">
        <v>188</v>
      </c>
      <c r="E627" s="11">
        <v>0</v>
      </c>
      <c r="F627" s="11" t="s">
        <v>188</v>
      </c>
      <c r="G627" s="11" t="s">
        <v>188</v>
      </c>
      <c r="H627" s="11">
        <v>0</v>
      </c>
      <c r="I627" s="11">
        <v>0</v>
      </c>
      <c r="J627" s="11" t="s">
        <v>150</v>
      </c>
    </row>
    <row r="628" spans="1:10" ht="14.25" customHeight="1" x14ac:dyDescent="0.25">
      <c r="A628" s="3" t="s">
        <v>181</v>
      </c>
      <c r="B628" s="8" t="s">
        <v>86</v>
      </c>
      <c r="C628" s="11" t="s">
        <v>150</v>
      </c>
      <c r="D628" s="11">
        <v>2</v>
      </c>
      <c r="E628" s="11">
        <v>0</v>
      </c>
      <c r="F628" s="11">
        <v>1</v>
      </c>
      <c r="G628" s="11">
        <v>2</v>
      </c>
      <c r="H628" s="11" t="s">
        <v>188</v>
      </c>
      <c r="I628" s="11">
        <v>0</v>
      </c>
      <c r="J628" s="11" t="s">
        <v>150</v>
      </c>
    </row>
    <row r="629" spans="1:10" ht="14.25" customHeight="1" x14ac:dyDescent="0.25">
      <c r="A629" s="3" t="s">
        <v>181</v>
      </c>
      <c r="B629" s="8" t="s">
        <v>87</v>
      </c>
      <c r="C629" s="11" t="s">
        <v>150</v>
      </c>
      <c r="D629" s="11" t="s">
        <v>188</v>
      </c>
      <c r="E629" s="11" t="s">
        <v>150</v>
      </c>
      <c r="F629" s="11" t="s">
        <v>150</v>
      </c>
      <c r="G629" s="11" t="s">
        <v>150</v>
      </c>
      <c r="H629" s="11" t="s">
        <v>150</v>
      </c>
      <c r="I629" s="11" t="s">
        <v>150</v>
      </c>
      <c r="J629" s="11" t="s">
        <v>150</v>
      </c>
    </row>
    <row r="630" spans="1:10" ht="14.25" customHeight="1" x14ac:dyDescent="0.25">
      <c r="A630" s="3" t="s">
        <v>181</v>
      </c>
      <c r="B630" s="8" t="s">
        <v>88</v>
      </c>
      <c r="C630" s="11" t="s">
        <v>150</v>
      </c>
      <c r="D630" s="11" t="s">
        <v>188</v>
      </c>
      <c r="E630" s="11">
        <v>0</v>
      </c>
      <c r="F630" s="11">
        <v>2</v>
      </c>
      <c r="G630" s="11" t="s">
        <v>188</v>
      </c>
      <c r="H630" s="11" t="s">
        <v>188</v>
      </c>
      <c r="I630" s="11">
        <v>0</v>
      </c>
      <c r="J630" s="11" t="s">
        <v>150</v>
      </c>
    </row>
    <row r="631" spans="1:10" ht="14.25" customHeight="1" x14ac:dyDescent="0.25">
      <c r="A631" s="3" t="s">
        <v>181</v>
      </c>
      <c r="B631" s="3" t="s">
        <v>89</v>
      </c>
      <c r="C631" s="11" t="s">
        <v>150</v>
      </c>
      <c r="D631" s="11">
        <v>1</v>
      </c>
      <c r="E631" s="11" t="s">
        <v>188</v>
      </c>
      <c r="F631" s="11">
        <v>3</v>
      </c>
      <c r="G631" s="11">
        <v>1</v>
      </c>
      <c r="H631" s="11" t="s">
        <v>188</v>
      </c>
      <c r="I631" s="11">
        <v>0</v>
      </c>
      <c r="J631" s="11" t="s">
        <v>150</v>
      </c>
    </row>
    <row r="632" spans="1:10" ht="14.25" customHeight="1" x14ac:dyDescent="0.25">
      <c r="A632" s="3" t="s">
        <v>181</v>
      </c>
      <c r="B632" s="8" t="s">
        <v>95</v>
      </c>
      <c r="C632" s="11" t="s">
        <v>150</v>
      </c>
      <c r="D632" s="11" t="s">
        <v>188</v>
      </c>
      <c r="E632" s="11" t="s">
        <v>188</v>
      </c>
      <c r="F632" s="11">
        <v>1</v>
      </c>
      <c r="G632" s="11">
        <v>1</v>
      </c>
      <c r="H632" s="11" t="s">
        <v>188</v>
      </c>
      <c r="I632" s="11">
        <v>0</v>
      </c>
      <c r="J632" s="11" t="s">
        <v>150</v>
      </c>
    </row>
    <row r="633" spans="1:10" ht="14.25" customHeight="1" x14ac:dyDescent="0.25">
      <c r="A633" s="3" t="s">
        <v>181</v>
      </c>
      <c r="B633" s="8" t="s">
        <v>90</v>
      </c>
      <c r="C633" s="11" t="s">
        <v>150</v>
      </c>
      <c r="D633" s="11" t="s">
        <v>188</v>
      </c>
      <c r="E633" s="11" t="s">
        <v>150</v>
      </c>
      <c r="F633" s="11" t="s">
        <v>150</v>
      </c>
      <c r="G633" s="11" t="s">
        <v>150</v>
      </c>
      <c r="H633" s="11" t="s">
        <v>150</v>
      </c>
      <c r="I633" s="11" t="s">
        <v>150</v>
      </c>
      <c r="J633" s="11" t="s">
        <v>150</v>
      </c>
    </row>
    <row r="634" spans="1:10" ht="14.25" customHeight="1" x14ac:dyDescent="0.25">
      <c r="A634" s="3" t="s">
        <v>181</v>
      </c>
      <c r="B634" s="8" t="s">
        <v>118</v>
      </c>
      <c r="C634" s="11" t="s">
        <v>150</v>
      </c>
      <c r="D634" s="11" t="s">
        <v>188</v>
      </c>
      <c r="E634" s="11">
        <v>0</v>
      </c>
      <c r="F634" s="11" t="s">
        <v>188</v>
      </c>
      <c r="G634" s="11" t="s">
        <v>188</v>
      </c>
      <c r="H634" s="11" t="s">
        <v>188</v>
      </c>
      <c r="I634" s="11">
        <v>0</v>
      </c>
      <c r="J634" s="11" t="s">
        <v>150</v>
      </c>
    </row>
    <row r="635" spans="1:10" ht="14.25" customHeight="1" x14ac:dyDescent="0.25">
      <c r="A635" s="3" t="s">
        <v>181</v>
      </c>
      <c r="B635" s="8" t="s">
        <v>91</v>
      </c>
      <c r="C635" s="11" t="s">
        <v>150</v>
      </c>
      <c r="D635" s="11" t="s">
        <v>188</v>
      </c>
      <c r="E635" s="11" t="s">
        <v>150</v>
      </c>
      <c r="F635" s="11">
        <v>3</v>
      </c>
      <c r="G635" s="11" t="s">
        <v>188</v>
      </c>
      <c r="H635" s="11" t="s">
        <v>188</v>
      </c>
      <c r="I635" s="11" t="s">
        <v>150</v>
      </c>
      <c r="J635" s="11" t="s">
        <v>150</v>
      </c>
    </row>
    <row r="636" spans="1:10" s="10" customFormat="1" ht="14.25" customHeight="1" x14ac:dyDescent="0.25">
      <c r="A636" s="3" t="s">
        <v>181</v>
      </c>
      <c r="B636" s="8" t="s">
        <v>92</v>
      </c>
      <c r="C636" s="11" t="s">
        <v>150</v>
      </c>
      <c r="D636" s="11" t="s">
        <v>150</v>
      </c>
      <c r="E636" s="11">
        <v>0</v>
      </c>
      <c r="F636" s="11" t="s">
        <v>188</v>
      </c>
      <c r="G636" s="11" t="s">
        <v>188</v>
      </c>
      <c r="H636" s="11">
        <v>0</v>
      </c>
      <c r="I636" s="11">
        <v>0</v>
      </c>
      <c r="J636" s="11" t="s">
        <v>150</v>
      </c>
    </row>
    <row r="637" spans="1:10" ht="14.25" customHeight="1" x14ac:dyDescent="0.25">
      <c r="A637" s="3" t="s">
        <v>181</v>
      </c>
      <c r="B637" s="8" t="s">
        <v>93</v>
      </c>
      <c r="C637" s="11" t="s">
        <v>150</v>
      </c>
      <c r="D637" s="11" t="s">
        <v>188</v>
      </c>
      <c r="E637" s="11" t="s">
        <v>188</v>
      </c>
      <c r="F637" s="11" t="s">
        <v>188</v>
      </c>
      <c r="G637" s="11" t="s">
        <v>188</v>
      </c>
      <c r="H637" s="11" t="s">
        <v>188</v>
      </c>
      <c r="I637" s="11">
        <v>0</v>
      </c>
      <c r="J637" s="11" t="s">
        <v>150</v>
      </c>
    </row>
    <row r="638" spans="1:10" ht="14.25" customHeight="1" x14ac:dyDescent="0.25">
      <c r="A638" s="3" t="s">
        <v>181</v>
      </c>
      <c r="B638" s="3" t="s">
        <v>94</v>
      </c>
      <c r="C638" s="11">
        <v>8</v>
      </c>
      <c r="D638" s="11" t="s">
        <v>188</v>
      </c>
      <c r="E638" s="11" t="s">
        <v>188</v>
      </c>
      <c r="F638" s="11" t="s">
        <v>188</v>
      </c>
      <c r="G638" s="11" t="s">
        <v>189</v>
      </c>
      <c r="H638" s="11" t="s">
        <v>188</v>
      </c>
      <c r="I638" s="11">
        <v>0</v>
      </c>
      <c r="J638" s="11">
        <v>6</v>
      </c>
    </row>
    <row r="639" spans="1:10" ht="14.25" customHeight="1" x14ac:dyDescent="0.25">
      <c r="A639" s="3"/>
      <c r="B639" s="8"/>
      <c r="C639" s="11"/>
      <c r="D639" s="11"/>
      <c r="E639" s="11"/>
      <c r="F639" s="11"/>
      <c r="G639" s="11"/>
      <c r="H639" s="11"/>
      <c r="I639" s="11"/>
      <c r="J639" s="11"/>
    </row>
    <row r="640" spans="1:10" ht="14.25" customHeight="1" x14ac:dyDescent="0.25">
      <c r="A640" s="3" t="s">
        <v>127</v>
      </c>
      <c r="B640" s="3" t="s">
        <v>128</v>
      </c>
      <c r="C640" s="11"/>
      <c r="D640" s="11"/>
      <c r="E640" s="11"/>
      <c r="F640" s="11"/>
      <c r="G640" s="11"/>
      <c r="H640" s="11"/>
      <c r="I640" s="11"/>
      <c r="J640" s="11"/>
    </row>
    <row r="641" spans="1:10" ht="14.25" customHeight="1" x14ac:dyDescent="0.25">
      <c r="A641" s="3"/>
      <c r="B641" s="8"/>
      <c r="C641" s="11"/>
      <c r="D641" s="11"/>
      <c r="E641" s="11"/>
      <c r="F641" s="11"/>
      <c r="G641" s="11"/>
      <c r="H641" s="11"/>
      <c r="I641" s="11"/>
      <c r="J641" s="11"/>
    </row>
    <row r="642" spans="1:10" ht="14.25" customHeight="1" x14ac:dyDescent="0.25">
      <c r="A642" s="3"/>
      <c r="B642" s="8"/>
      <c r="C642" s="11"/>
      <c r="D642" s="11"/>
      <c r="E642" s="11"/>
      <c r="F642" s="11"/>
      <c r="G642" s="11"/>
      <c r="H642" s="11"/>
      <c r="I642" s="11"/>
      <c r="J642" s="11"/>
    </row>
    <row r="643" spans="1:10" ht="14.25" customHeight="1" x14ac:dyDescent="0.25">
      <c r="A643" s="3" t="s">
        <v>127</v>
      </c>
      <c r="B643" s="3" t="s">
        <v>120</v>
      </c>
      <c r="C643" s="11">
        <v>55</v>
      </c>
      <c r="D643" s="11" t="s">
        <v>188</v>
      </c>
      <c r="E643" s="11" t="s">
        <v>188</v>
      </c>
      <c r="F643" s="11" t="s">
        <v>188</v>
      </c>
      <c r="G643" s="11">
        <v>5</v>
      </c>
      <c r="H643" s="11" t="s">
        <v>188</v>
      </c>
      <c r="I643" s="11">
        <v>9</v>
      </c>
      <c r="J643" s="11">
        <v>41</v>
      </c>
    </row>
    <row r="644" spans="1:10" ht="14.25" customHeight="1" x14ac:dyDescent="0.25">
      <c r="A644" s="3" t="s">
        <v>127</v>
      </c>
      <c r="B644" s="3" t="s">
        <v>82</v>
      </c>
      <c r="C644" s="11" t="s">
        <v>150</v>
      </c>
      <c r="D644" s="11" t="s">
        <v>188</v>
      </c>
      <c r="E644" s="11" t="s">
        <v>188</v>
      </c>
      <c r="F644" s="11">
        <v>0</v>
      </c>
      <c r="G644" s="11">
        <v>1</v>
      </c>
      <c r="H644" s="11">
        <v>0</v>
      </c>
      <c r="I644" s="11">
        <v>1</v>
      </c>
      <c r="J644" s="11" t="s">
        <v>150</v>
      </c>
    </row>
    <row r="645" spans="1:10" ht="14.25" customHeight="1" x14ac:dyDescent="0.25">
      <c r="A645" s="3" t="s">
        <v>127</v>
      </c>
      <c r="B645" s="8" t="s">
        <v>152</v>
      </c>
      <c r="C645" s="11" t="s">
        <v>150</v>
      </c>
      <c r="D645" s="11" t="s">
        <v>188</v>
      </c>
      <c r="E645" s="11" t="s">
        <v>188</v>
      </c>
      <c r="F645" s="11">
        <v>0</v>
      </c>
      <c r="G645" s="11" t="s">
        <v>188</v>
      </c>
      <c r="H645" s="11">
        <v>0</v>
      </c>
      <c r="I645" s="11" t="s">
        <v>188</v>
      </c>
      <c r="J645" s="11" t="s">
        <v>150</v>
      </c>
    </row>
    <row r="646" spans="1:10" ht="14.25" customHeight="1" x14ac:dyDescent="0.25">
      <c r="A646" s="3" t="s">
        <v>127</v>
      </c>
      <c r="B646" s="8" t="s">
        <v>151</v>
      </c>
      <c r="C646" s="11" t="s">
        <v>150</v>
      </c>
      <c r="D646" s="11">
        <v>0</v>
      </c>
      <c r="E646" s="11" t="s">
        <v>188</v>
      </c>
      <c r="F646" s="11">
        <v>0</v>
      </c>
      <c r="G646" s="11">
        <v>1</v>
      </c>
      <c r="H646" s="11">
        <v>0</v>
      </c>
      <c r="I646" s="11">
        <v>1</v>
      </c>
      <c r="J646" s="11" t="s">
        <v>150</v>
      </c>
    </row>
    <row r="647" spans="1:10" ht="14.25" customHeight="1" x14ac:dyDescent="0.25">
      <c r="A647" s="3" t="s">
        <v>127</v>
      </c>
      <c r="B647" s="3" t="s">
        <v>83</v>
      </c>
      <c r="C647" s="11" t="s">
        <v>150</v>
      </c>
      <c r="D647" s="11" t="s">
        <v>188</v>
      </c>
      <c r="E647" s="11">
        <v>0</v>
      </c>
      <c r="F647" s="11" t="s">
        <v>188</v>
      </c>
      <c r="G647" s="11">
        <v>4</v>
      </c>
      <c r="H647" s="11" t="s">
        <v>188</v>
      </c>
      <c r="I647" s="11">
        <v>8</v>
      </c>
      <c r="J647" s="11" t="s">
        <v>150</v>
      </c>
    </row>
    <row r="648" spans="1:10" ht="14.25" customHeight="1" x14ac:dyDescent="0.25">
      <c r="A648" s="3" t="s">
        <v>127</v>
      </c>
      <c r="B648" s="8" t="s">
        <v>84</v>
      </c>
      <c r="C648" s="11" t="s">
        <v>150</v>
      </c>
      <c r="D648" s="11" t="s">
        <v>188</v>
      </c>
      <c r="E648" s="11">
        <v>0</v>
      </c>
      <c r="F648" s="11" t="s">
        <v>188</v>
      </c>
      <c r="G648" s="11">
        <v>4</v>
      </c>
      <c r="H648" s="11" t="s">
        <v>188</v>
      </c>
      <c r="I648" s="11">
        <v>3</v>
      </c>
      <c r="J648" s="11" t="s">
        <v>150</v>
      </c>
    </row>
    <row r="649" spans="1:10" ht="14.25" customHeight="1" x14ac:dyDescent="0.25">
      <c r="A649" s="3" t="s">
        <v>127</v>
      </c>
      <c r="B649" s="8" t="s">
        <v>85</v>
      </c>
      <c r="C649" s="11" t="s">
        <v>150</v>
      </c>
      <c r="D649" s="11" t="s">
        <v>188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 t="s">
        <v>150</v>
      </c>
    </row>
    <row r="650" spans="1:10" ht="14.25" customHeight="1" x14ac:dyDescent="0.25">
      <c r="A650" s="3" t="s">
        <v>127</v>
      </c>
      <c r="B650" s="8" t="s">
        <v>86</v>
      </c>
      <c r="C650" s="11" t="s">
        <v>150</v>
      </c>
      <c r="D650" s="11">
        <v>-1</v>
      </c>
      <c r="E650" s="11">
        <v>0</v>
      </c>
      <c r="F650" s="11" t="s">
        <v>188</v>
      </c>
      <c r="G650" s="11" t="s">
        <v>188</v>
      </c>
      <c r="H650" s="11">
        <v>0</v>
      </c>
      <c r="I650" s="11">
        <v>0</v>
      </c>
      <c r="J650" s="11" t="s">
        <v>150</v>
      </c>
    </row>
    <row r="651" spans="1:10" ht="14.25" customHeight="1" x14ac:dyDescent="0.25">
      <c r="A651" s="3" t="s">
        <v>127</v>
      </c>
      <c r="B651" s="8" t="s">
        <v>87</v>
      </c>
      <c r="C651" s="11" t="s">
        <v>150</v>
      </c>
      <c r="D651" s="11" t="s">
        <v>188</v>
      </c>
      <c r="E651" s="11" t="s">
        <v>150</v>
      </c>
      <c r="F651" s="11" t="s">
        <v>150</v>
      </c>
      <c r="G651" s="11" t="s">
        <v>150</v>
      </c>
      <c r="H651" s="11" t="s">
        <v>150</v>
      </c>
      <c r="I651" s="11" t="s">
        <v>150</v>
      </c>
      <c r="J651" s="11" t="s">
        <v>150</v>
      </c>
    </row>
    <row r="652" spans="1:10" ht="14.25" customHeight="1" x14ac:dyDescent="0.25">
      <c r="A652" s="3" t="s">
        <v>127</v>
      </c>
      <c r="B652" s="8" t="s">
        <v>88</v>
      </c>
      <c r="C652" s="11" t="s">
        <v>150</v>
      </c>
      <c r="D652" s="11" t="s">
        <v>188</v>
      </c>
      <c r="E652" s="11">
        <v>0</v>
      </c>
      <c r="F652" s="11">
        <v>0</v>
      </c>
      <c r="G652" s="11">
        <v>0</v>
      </c>
      <c r="H652" s="11" t="s">
        <v>188</v>
      </c>
      <c r="I652" s="11">
        <v>5</v>
      </c>
      <c r="J652" s="11" t="s">
        <v>150</v>
      </c>
    </row>
    <row r="653" spans="1:10" ht="14.25" customHeight="1" x14ac:dyDescent="0.25">
      <c r="A653" s="3" t="s">
        <v>127</v>
      </c>
      <c r="B653" s="3" t="s">
        <v>89</v>
      </c>
      <c r="C653" s="11" t="s">
        <v>150</v>
      </c>
      <c r="D653" s="11" t="s">
        <v>188</v>
      </c>
      <c r="E653" s="11">
        <v>0</v>
      </c>
      <c r="F653" s="11" t="s">
        <v>188</v>
      </c>
      <c r="G653" s="11" t="s">
        <v>188</v>
      </c>
      <c r="H653" s="11" t="s">
        <v>188</v>
      </c>
      <c r="I653" s="11" t="s">
        <v>188</v>
      </c>
      <c r="J653" s="11" t="s">
        <v>150</v>
      </c>
    </row>
    <row r="654" spans="1:10" ht="14.25" customHeight="1" x14ac:dyDescent="0.25">
      <c r="A654" s="3" t="s">
        <v>127</v>
      </c>
      <c r="B654" s="8" t="s">
        <v>95</v>
      </c>
      <c r="C654" s="11" t="s">
        <v>150</v>
      </c>
      <c r="D654" s="11" t="s">
        <v>188</v>
      </c>
      <c r="E654" s="11">
        <v>0</v>
      </c>
      <c r="F654" s="11" t="s">
        <v>188</v>
      </c>
      <c r="G654" s="11" t="s">
        <v>188</v>
      </c>
      <c r="H654" s="11" t="s">
        <v>188</v>
      </c>
      <c r="I654" s="11" t="s">
        <v>188</v>
      </c>
      <c r="J654" s="11" t="s">
        <v>150</v>
      </c>
    </row>
    <row r="655" spans="1:10" ht="14.25" customHeight="1" x14ac:dyDescent="0.25">
      <c r="A655" s="3" t="s">
        <v>127</v>
      </c>
      <c r="B655" s="8" t="s">
        <v>90</v>
      </c>
      <c r="C655" s="11" t="s">
        <v>150</v>
      </c>
      <c r="D655" s="11" t="s">
        <v>188</v>
      </c>
      <c r="E655" s="11" t="s">
        <v>150</v>
      </c>
      <c r="F655" s="11" t="s">
        <v>150</v>
      </c>
      <c r="G655" s="11" t="s">
        <v>150</v>
      </c>
      <c r="H655" s="11" t="s">
        <v>150</v>
      </c>
      <c r="I655" s="11" t="s">
        <v>150</v>
      </c>
      <c r="J655" s="11" t="s">
        <v>150</v>
      </c>
    </row>
    <row r="656" spans="1:10" s="10" customFormat="1" ht="14.25" customHeight="1" x14ac:dyDescent="0.25">
      <c r="A656" s="3" t="s">
        <v>127</v>
      </c>
      <c r="B656" s="8" t="s">
        <v>118</v>
      </c>
      <c r="C656" s="11" t="s">
        <v>150</v>
      </c>
      <c r="D656" s="11" t="s">
        <v>188</v>
      </c>
      <c r="E656" s="11">
        <v>0</v>
      </c>
      <c r="F656" s="11">
        <v>0</v>
      </c>
      <c r="G656" s="11" t="s">
        <v>188</v>
      </c>
      <c r="H656" s="11" t="s">
        <v>188</v>
      </c>
      <c r="I656" s="11">
        <v>0</v>
      </c>
      <c r="J656" s="11" t="s">
        <v>150</v>
      </c>
    </row>
    <row r="657" spans="1:10" ht="14.25" customHeight="1" x14ac:dyDescent="0.25">
      <c r="A657" s="3" t="s">
        <v>127</v>
      </c>
      <c r="B657" s="8" t="s">
        <v>91</v>
      </c>
      <c r="C657" s="11" t="s">
        <v>150</v>
      </c>
      <c r="D657" s="11">
        <v>0</v>
      </c>
      <c r="E657" s="11" t="s">
        <v>150</v>
      </c>
      <c r="F657" s="11" t="s">
        <v>188</v>
      </c>
      <c r="G657" s="11">
        <v>0</v>
      </c>
      <c r="H657" s="11" t="s">
        <v>188</v>
      </c>
      <c r="I657" s="11" t="s">
        <v>150</v>
      </c>
      <c r="J657" s="11" t="s">
        <v>150</v>
      </c>
    </row>
    <row r="658" spans="1:10" ht="14.25" customHeight="1" x14ac:dyDescent="0.25">
      <c r="A658" s="3" t="s">
        <v>127</v>
      </c>
      <c r="B658" s="8" t="s">
        <v>92</v>
      </c>
      <c r="C658" s="11" t="s">
        <v>150</v>
      </c>
      <c r="D658" s="11" t="s">
        <v>150</v>
      </c>
      <c r="E658" s="11">
        <v>0</v>
      </c>
      <c r="F658" s="11" t="s">
        <v>188</v>
      </c>
      <c r="G658" s="11">
        <v>0</v>
      </c>
      <c r="H658" s="11">
        <v>0</v>
      </c>
      <c r="I658" s="11">
        <v>0</v>
      </c>
      <c r="J658" s="11" t="s">
        <v>150</v>
      </c>
    </row>
    <row r="659" spans="1:10" ht="14.25" customHeight="1" x14ac:dyDescent="0.25">
      <c r="A659" s="3" t="s">
        <v>127</v>
      </c>
      <c r="B659" s="8" t="s">
        <v>93</v>
      </c>
      <c r="C659" s="11" t="s">
        <v>150</v>
      </c>
      <c r="D659" s="11">
        <v>0</v>
      </c>
      <c r="E659" s="11">
        <v>0</v>
      </c>
      <c r="F659" s="11" t="s">
        <v>188</v>
      </c>
      <c r="G659" s="11" t="s">
        <v>188</v>
      </c>
      <c r="H659" s="11" t="s">
        <v>188</v>
      </c>
      <c r="I659" s="11">
        <v>0</v>
      </c>
      <c r="J659" s="11" t="s">
        <v>150</v>
      </c>
    </row>
    <row r="660" spans="1:10" ht="14.25" customHeight="1" x14ac:dyDescent="0.25">
      <c r="A660" s="3" t="s">
        <v>127</v>
      </c>
      <c r="B660" s="3" t="s">
        <v>94</v>
      </c>
      <c r="C660" s="11">
        <v>41</v>
      </c>
      <c r="D660" s="11">
        <v>0</v>
      </c>
      <c r="E660" s="11">
        <v>0</v>
      </c>
      <c r="F660" s="11">
        <v>0</v>
      </c>
      <c r="G660" s="11">
        <v>0</v>
      </c>
      <c r="H660" s="11" t="s">
        <v>188</v>
      </c>
      <c r="I660" s="11">
        <v>0</v>
      </c>
      <c r="J660" s="11">
        <v>41</v>
      </c>
    </row>
    <row r="661" spans="1:10" ht="14.25" customHeight="1" x14ac:dyDescent="0.25">
      <c r="A661" s="3"/>
      <c r="B661" s="8"/>
      <c r="C661" s="11"/>
      <c r="D661" s="11"/>
      <c r="E661" s="11"/>
      <c r="F661" s="11"/>
      <c r="G661" s="11"/>
      <c r="H661" s="11"/>
      <c r="I661" s="11"/>
      <c r="J661" s="11"/>
    </row>
    <row r="662" spans="1:10" ht="14.25" customHeight="1" x14ac:dyDescent="0.25">
      <c r="A662" s="3" t="s">
        <v>12</v>
      </c>
      <c r="B662" s="3" t="s">
        <v>107</v>
      </c>
      <c r="C662" s="11"/>
      <c r="D662" s="11"/>
      <c r="E662" s="11"/>
      <c r="F662" s="11"/>
      <c r="G662" s="11"/>
      <c r="H662" s="11"/>
      <c r="I662" s="11"/>
      <c r="J662" s="11"/>
    </row>
    <row r="663" spans="1:10" ht="14.25" customHeight="1" x14ac:dyDescent="0.25">
      <c r="B663" s="4"/>
      <c r="C663" s="11"/>
      <c r="D663" s="11"/>
      <c r="E663" s="11"/>
      <c r="F663" s="11"/>
      <c r="G663" s="11"/>
      <c r="H663" s="11"/>
      <c r="I663" s="11"/>
      <c r="J663" s="11"/>
    </row>
    <row r="664" spans="1:10" ht="14.25" customHeight="1" x14ac:dyDescent="0.25">
      <c r="A664" s="3"/>
      <c r="B664" s="8"/>
      <c r="C664" s="11"/>
      <c r="D664" s="11"/>
      <c r="E664" s="11"/>
      <c r="F664" s="11"/>
      <c r="G664" s="11"/>
      <c r="H664" s="11"/>
      <c r="I664" s="11"/>
      <c r="J664" s="11"/>
    </row>
    <row r="665" spans="1:10" ht="14.25" customHeight="1" x14ac:dyDescent="0.25">
      <c r="A665" s="3" t="s">
        <v>12</v>
      </c>
      <c r="B665" s="3" t="s">
        <v>120</v>
      </c>
      <c r="C665" s="11">
        <v>3222</v>
      </c>
      <c r="D665" s="11">
        <v>450</v>
      </c>
      <c r="E665" s="11">
        <v>7</v>
      </c>
      <c r="F665" s="11">
        <v>8</v>
      </c>
      <c r="G665" s="11">
        <v>1784</v>
      </c>
      <c r="H665" s="11">
        <v>7</v>
      </c>
      <c r="I665" s="11">
        <v>200</v>
      </c>
      <c r="J665" s="11">
        <v>765</v>
      </c>
    </row>
    <row r="666" spans="1:10" ht="14.25" customHeight="1" x14ac:dyDescent="0.25">
      <c r="A666" s="3" t="s">
        <v>12</v>
      </c>
      <c r="B666" s="3" t="s">
        <v>82</v>
      </c>
      <c r="C666" s="11" t="s">
        <v>150</v>
      </c>
      <c r="D666" s="11">
        <v>5</v>
      </c>
      <c r="E666" s="11">
        <v>4</v>
      </c>
      <c r="F666" s="11">
        <v>2</v>
      </c>
      <c r="G666" s="11">
        <v>1000</v>
      </c>
      <c r="H666" s="11">
        <v>1</v>
      </c>
      <c r="I666" s="11">
        <v>187</v>
      </c>
      <c r="J666" s="11" t="s">
        <v>150</v>
      </c>
    </row>
    <row r="667" spans="1:10" ht="14.25" customHeight="1" x14ac:dyDescent="0.25">
      <c r="A667" s="3" t="s">
        <v>12</v>
      </c>
      <c r="B667" s="8" t="s">
        <v>152</v>
      </c>
      <c r="C667" s="11" t="s">
        <v>150</v>
      </c>
      <c r="D667" s="11">
        <v>5</v>
      </c>
      <c r="E667" s="11">
        <v>2</v>
      </c>
      <c r="F667" s="11">
        <v>1</v>
      </c>
      <c r="G667" s="11">
        <v>302</v>
      </c>
      <c r="H667" s="11">
        <v>1</v>
      </c>
      <c r="I667" s="11">
        <v>29</v>
      </c>
      <c r="J667" s="11" t="s">
        <v>150</v>
      </c>
    </row>
    <row r="668" spans="1:10" ht="14.25" customHeight="1" x14ac:dyDescent="0.25">
      <c r="A668" s="3" t="s">
        <v>12</v>
      </c>
      <c r="B668" s="8" t="s">
        <v>151</v>
      </c>
      <c r="C668" s="11" t="s">
        <v>150</v>
      </c>
      <c r="D668" s="11">
        <v>0</v>
      </c>
      <c r="E668" s="11">
        <v>3</v>
      </c>
      <c r="F668" s="11">
        <v>1</v>
      </c>
      <c r="G668" s="11">
        <v>697</v>
      </c>
      <c r="H668" s="11" t="s">
        <v>188</v>
      </c>
      <c r="I668" s="11">
        <v>158</v>
      </c>
      <c r="J668" s="11" t="s">
        <v>150</v>
      </c>
    </row>
    <row r="669" spans="1:10" ht="14.25" customHeight="1" x14ac:dyDescent="0.25">
      <c r="A669" s="3" t="s">
        <v>12</v>
      </c>
      <c r="B669" s="3" t="s">
        <v>83</v>
      </c>
      <c r="C669" s="11" t="s">
        <v>150</v>
      </c>
      <c r="D669" s="11">
        <v>390</v>
      </c>
      <c r="E669" s="11">
        <v>2</v>
      </c>
      <c r="F669" s="11">
        <v>2</v>
      </c>
      <c r="G669" s="11">
        <v>750</v>
      </c>
      <c r="H669" s="11">
        <v>1</v>
      </c>
      <c r="I669" s="11">
        <v>13</v>
      </c>
      <c r="J669" s="11" t="s">
        <v>150</v>
      </c>
    </row>
    <row r="670" spans="1:10" ht="14.25" customHeight="1" x14ac:dyDescent="0.25">
      <c r="A670" s="3" t="s">
        <v>12</v>
      </c>
      <c r="B670" s="8" t="s">
        <v>84</v>
      </c>
      <c r="C670" s="11" t="s">
        <v>150</v>
      </c>
      <c r="D670" s="11">
        <v>18</v>
      </c>
      <c r="E670" s="11">
        <v>2</v>
      </c>
      <c r="F670" s="11">
        <v>1</v>
      </c>
      <c r="G670" s="11">
        <v>624</v>
      </c>
      <c r="H670" s="11" t="s">
        <v>188</v>
      </c>
      <c r="I670" s="11">
        <v>13</v>
      </c>
      <c r="J670" s="11" t="s">
        <v>150</v>
      </c>
    </row>
    <row r="671" spans="1:10" ht="14.25" customHeight="1" x14ac:dyDescent="0.25">
      <c r="A671" s="3" t="s">
        <v>12</v>
      </c>
      <c r="B671" s="8" t="s">
        <v>85</v>
      </c>
      <c r="C671" s="11" t="s">
        <v>150</v>
      </c>
      <c r="D671" s="11">
        <v>34</v>
      </c>
      <c r="E671" s="11">
        <v>0</v>
      </c>
      <c r="F671" s="11" t="s">
        <v>188</v>
      </c>
      <c r="G671" s="11">
        <v>9</v>
      </c>
      <c r="H671" s="11" t="s">
        <v>188</v>
      </c>
      <c r="I671" s="11">
        <v>0</v>
      </c>
      <c r="J671" s="11" t="s">
        <v>150</v>
      </c>
    </row>
    <row r="672" spans="1:10" ht="14.25" customHeight="1" x14ac:dyDescent="0.25">
      <c r="A672" s="3" t="s">
        <v>12</v>
      </c>
      <c r="B672" s="8" t="s">
        <v>86</v>
      </c>
      <c r="C672" s="11" t="s">
        <v>150</v>
      </c>
      <c r="D672" s="11">
        <v>266</v>
      </c>
      <c r="E672" s="11" t="s">
        <v>188</v>
      </c>
      <c r="F672" s="11">
        <v>1</v>
      </c>
      <c r="G672" s="11">
        <v>68</v>
      </c>
      <c r="H672" s="11" t="s">
        <v>188</v>
      </c>
      <c r="I672" s="11">
        <v>0</v>
      </c>
      <c r="J672" s="11" t="s">
        <v>150</v>
      </c>
    </row>
    <row r="673" spans="1:10" ht="14.25" customHeight="1" x14ac:dyDescent="0.25">
      <c r="A673" s="3" t="s">
        <v>12</v>
      </c>
      <c r="B673" s="8" t="s">
        <v>87</v>
      </c>
      <c r="C673" s="11" t="s">
        <v>150</v>
      </c>
      <c r="D673" s="11">
        <v>67</v>
      </c>
      <c r="E673" s="11" t="s">
        <v>150</v>
      </c>
      <c r="F673" s="11" t="s">
        <v>150</v>
      </c>
      <c r="G673" s="11" t="s">
        <v>150</v>
      </c>
      <c r="H673" s="11" t="s">
        <v>150</v>
      </c>
      <c r="I673" s="11" t="s">
        <v>150</v>
      </c>
      <c r="J673" s="11" t="s">
        <v>150</v>
      </c>
    </row>
    <row r="674" spans="1:10" ht="14.25" customHeight="1" x14ac:dyDescent="0.25">
      <c r="A674" s="3" t="s">
        <v>12</v>
      </c>
      <c r="B674" s="8" t="s">
        <v>88</v>
      </c>
      <c r="C674" s="11" t="s">
        <v>150</v>
      </c>
      <c r="D674" s="11">
        <v>4</v>
      </c>
      <c r="E674" s="11">
        <v>0</v>
      </c>
      <c r="F674" s="11" t="s">
        <v>188</v>
      </c>
      <c r="G674" s="11">
        <v>49</v>
      </c>
      <c r="H674" s="11" t="s">
        <v>188</v>
      </c>
      <c r="I674" s="11">
        <v>0</v>
      </c>
      <c r="J674" s="11" t="s">
        <v>150</v>
      </c>
    </row>
    <row r="675" spans="1:10" ht="14.25" customHeight="1" x14ac:dyDescent="0.25">
      <c r="A675" s="3" t="s">
        <v>12</v>
      </c>
      <c r="B675" s="3" t="s">
        <v>89</v>
      </c>
      <c r="C675" s="11" t="s">
        <v>150</v>
      </c>
      <c r="D675" s="11">
        <v>53</v>
      </c>
      <c r="E675" s="11" t="s">
        <v>188</v>
      </c>
      <c r="F675" s="11">
        <v>4</v>
      </c>
      <c r="G675" s="11">
        <v>32</v>
      </c>
      <c r="H675" s="11">
        <v>4</v>
      </c>
      <c r="I675" s="11">
        <v>1</v>
      </c>
      <c r="J675" s="11" t="s">
        <v>150</v>
      </c>
    </row>
    <row r="676" spans="1:10" ht="14.25" customHeight="1" x14ac:dyDescent="0.25">
      <c r="A676" s="3" t="s">
        <v>12</v>
      </c>
      <c r="B676" s="8" t="s">
        <v>95</v>
      </c>
      <c r="C676" s="11" t="s">
        <v>150</v>
      </c>
      <c r="D676" s="11">
        <v>28</v>
      </c>
      <c r="E676" s="11">
        <v>0</v>
      </c>
      <c r="F676" s="11" t="s">
        <v>188</v>
      </c>
      <c r="G676" s="11">
        <v>24</v>
      </c>
      <c r="H676" s="11" t="s">
        <v>188</v>
      </c>
      <c r="I676" s="11">
        <v>1</v>
      </c>
      <c r="J676" s="11" t="s">
        <v>150</v>
      </c>
    </row>
    <row r="677" spans="1:10" s="10" customFormat="1" ht="14.25" customHeight="1" x14ac:dyDescent="0.25">
      <c r="A677" s="3" t="s">
        <v>12</v>
      </c>
      <c r="B677" s="8" t="s">
        <v>90</v>
      </c>
      <c r="C677" s="11" t="s">
        <v>150</v>
      </c>
      <c r="D677" s="11">
        <v>18</v>
      </c>
      <c r="E677" s="11" t="s">
        <v>150</v>
      </c>
      <c r="F677" s="11" t="s">
        <v>150</v>
      </c>
      <c r="G677" s="11" t="s">
        <v>150</v>
      </c>
      <c r="H677" s="11" t="s">
        <v>150</v>
      </c>
      <c r="I677" s="11" t="s">
        <v>150</v>
      </c>
      <c r="J677" s="11" t="s">
        <v>150</v>
      </c>
    </row>
    <row r="678" spans="1:10" ht="14.25" customHeight="1" x14ac:dyDescent="0.25">
      <c r="A678" s="3" t="s">
        <v>12</v>
      </c>
      <c r="B678" s="8" t="s">
        <v>118</v>
      </c>
      <c r="C678" s="11" t="s">
        <v>150</v>
      </c>
      <c r="D678" s="11">
        <v>6</v>
      </c>
      <c r="E678" s="11">
        <v>0</v>
      </c>
      <c r="F678" s="11" t="s">
        <v>188</v>
      </c>
      <c r="G678" s="11">
        <v>4</v>
      </c>
      <c r="H678" s="11" t="s">
        <v>189</v>
      </c>
      <c r="I678" s="11">
        <v>0</v>
      </c>
      <c r="J678" s="11" t="s">
        <v>150</v>
      </c>
    </row>
    <row r="679" spans="1:10" ht="14.25" customHeight="1" x14ac:dyDescent="0.25">
      <c r="A679" s="3" t="s">
        <v>12</v>
      </c>
      <c r="B679" s="8" t="s">
        <v>91</v>
      </c>
      <c r="C679" s="11" t="s">
        <v>150</v>
      </c>
      <c r="D679" s="11" t="s">
        <v>188</v>
      </c>
      <c r="E679" s="11" t="s">
        <v>150</v>
      </c>
      <c r="F679" s="11">
        <v>3</v>
      </c>
      <c r="G679" s="11" t="s">
        <v>188</v>
      </c>
      <c r="H679" s="11">
        <v>1</v>
      </c>
      <c r="I679" s="11" t="s">
        <v>150</v>
      </c>
      <c r="J679" s="11" t="s">
        <v>150</v>
      </c>
    </row>
    <row r="680" spans="1:10" ht="14.25" customHeight="1" x14ac:dyDescent="0.25">
      <c r="A680" s="3" t="s">
        <v>12</v>
      </c>
      <c r="B680" s="8" t="s">
        <v>92</v>
      </c>
      <c r="C680" s="11" t="s">
        <v>150</v>
      </c>
      <c r="D680" s="11" t="s">
        <v>150</v>
      </c>
      <c r="E680" s="11">
        <v>0</v>
      </c>
      <c r="F680" s="11" t="s">
        <v>188</v>
      </c>
      <c r="G680" s="11">
        <v>1</v>
      </c>
      <c r="H680" s="11" t="s">
        <v>188</v>
      </c>
      <c r="I680" s="11">
        <v>0</v>
      </c>
      <c r="J680" s="11" t="s">
        <v>150</v>
      </c>
    </row>
    <row r="681" spans="1:10" ht="14.25" customHeight="1" x14ac:dyDescent="0.25">
      <c r="A681" s="3" t="s">
        <v>12</v>
      </c>
      <c r="B681" s="8" t="s">
        <v>93</v>
      </c>
      <c r="C681" s="11" t="s">
        <v>150</v>
      </c>
      <c r="D681" s="11">
        <v>1</v>
      </c>
      <c r="E681" s="11" t="s">
        <v>188</v>
      </c>
      <c r="F681" s="11" t="s">
        <v>188</v>
      </c>
      <c r="G681" s="11">
        <v>2</v>
      </c>
      <c r="H681" s="11" t="s">
        <v>188</v>
      </c>
      <c r="I681" s="11">
        <v>0</v>
      </c>
      <c r="J681" s="11" t="s">
        <v>150</v>
      </c>
    </row>
    <row r="682" spans="1:10" ht="14.25" customHeight="1" x14ac:dyDescent="0.25">
      <c r="A682" s="3" t="s">
        <v>12</v>
      </c>
      <c r="B682" s="3" t="s">
        <v>94</v>
      </c>
      <c r="C682" s="11">
        <v>773</v>
      </c>
      <c r="D682" s="11">
        <v>3</v>
      </c>
      <c r="E682" s="11" t="s">
        <v>188</v>
      </c>
      <c r="F682" s="11" t="s">
        <v>188</v>
      </c>
      <c r="G682" s="11">
        <v>3</v>
      </c>
      <c r="H682" s="11">
        <v>1</v>
      </c>
      <c r="I682" s="11">
        <v>0</v>
      </c>
      <c r="J682" s="11">
        <v>765</v>
      </c>
    </row>
    <row r="683" spans="1:10" ht="14.25" customHeight="1" x14ac:dyDescent="0.25">
      <c r="A683" s="3"/>
      <c r="B683" s="8"/>
      <c r="C683" s="11"/>
      <c r="D683" s="11"/>
      <c r="E683" s="11"/>
      <c r="F683" s="11"/>
      <c r="G683" s="11"/>
      <c r="H683" s="11"/>
      <c r="I683" s="11"/>
      <c r="J683" s="11"/>
    </row>
    <row r="684" spans="1:10" ht="14.25" customHeight="1" x14ac:dyDescent="0.25">
      <c r="A684" s="3" t="s">
        <v>57</v>
      </c>
      <c r="B684" s="3" t="s">
        <v>64</v>
      </c>
      <c r="C684" s="11"/>
      <c r="D684" s="11"/>
      <c r="E684" s="11"/>
      <c r="F684" s="11"/>
      <c r="G684" s="11"/>
      <c r="H684" s="11"/>
      <c r="I684" s="11"/>
      <c r="J684" s="11"/>
    </row>
    <row r="685" spans="1:10" ht="14.25" customHeight="1" x14ac:dyDescent="0.25">
      <c r="A685" s="3"/>
      <c r="B685" s="8"/>
      <c r="C685" s="11"/>
      <c r="D685" s="11"/>
      <c r="E685" s="11"/>
      <c r="F685" s="11"/>
      <c r="G685" s="11"/>
      <c r="H685" s="11"/>
      <c r="I685" s="11"/>
      <c r="J685" s="11"/>
    </row>
    <row r="686" spans="1:10" ht="14.25" customHeight="1" x14ac:dyDescent="0.25">
      <c r="A686" s="3"/>
      <c r="B686" s="8"/>
      <c r="C686" s="11">
        <f>C687*10^6/3412</f>
        <v>166471.27784290738</v>
      </c>
      <c r="D686" s="11"/>
      <c r="E686" s="11"/>
      <c r="F686" s="11"/>
      <c r="G686" s="11"/>
      <c r="H686" s="11"/>
      <c r="I686" s="11"/>
      <c r="J686" s="11"/>
    </row>
    <row r="687" spans="1:10" ht="14.25" customHeight="1" x14ac:dyDescent="0.25">
      <c r="A687" s="3" t="s">
        <v>57</v>
      </c>
      <c r="B687" s="3" t="s">
        <v>120</v>
      </c>
      <c r="C687" s="11">
        <v>568</v>
      </c>
      <c r="D687" s="11">
        <v>22</v>
      </c>
      <c r="E687" s="11">
        <v>1</v>
      </c>
      <c r="F687" s="11" t="s">
        <v>188</v>
      </c>
      <c r="G687" s="11">
        <v>248</v>
      </c>
      <c r="H687" s="11">
        <v>1</v>
      </c>
      <c r="I687" s="11">
        <v>0</v>
      </c>
      <c r="J687" s="11">
        <v>295</v>
      </c>
    </row>
    <row r="688" spans="1:10" ht="14.25" customHeight="1" x14ac:dyDescent="0.25">
      <c r="A688" s="3" t="s">
        <v>57</v>
      </c>
      <c r="B688" s="3" t="s">
        <v>82</v>
      </c>
      <c r="C688" s="11" t="s">
        <v>150</v>
      </c>
      <c r="D688" s="11" t="s">
        <v>188</v>
      </c>
      <c r="E688" s="11">
        <v>1</v>
      </c>
      <c r="F688" s="11" t="s">
        <v>188</v>
      </c>
      <c r="G688" s="11">
        <v>67</v>
      </c>
      <c r="H688" s="11">
        <v>0</v>
      </c>
      <c r="I688" s="11">
        <v>0</v>
      </c>
      <c r="J688" s="11" t="s">
        <v>150</v>
      </c>
    </row>
    <row r="689" spans="1:10" ht="14.25" customHeight="1" x14ac:dyDescent="0.25">
      <c r="A689" s="3" t="s">
        <v>57</v>
      </c>
      <c r="B689" s="8" t="s">
        <v>152</v>
      </c>
      <c r="C689" s="11" t="s">
        <v>150</v>
      </c>
      <c r="D689" s="11" t="s">
        <v>188</v>
      </c>
      <c r="E689" s="11">
        <v>1</v>
      </c>
      <c r="F689" s="11" t="s">
        <v>188</v>
      </c>
      <c r="G689" s="11">
        <v>22</v>
      </c>
      <c r="H689" s="11">
        <v>0</v>
      </c>
      <c r="I689" s="11">
        <v>0</v>
      </c>
      <c r="J689" s="11" t="s">
        <v>150</v>
      </c>
    </row>
    <row r="690" spans="1:10" ht="14.25" customHeight="1" x14ac:dyDescent="0.25">
      <c r="A690" s="3" t="s">
        <v>57</v>
      </c>
      <c r="B690" s="8" t="s">
        <v>151</v>
      </c>
      <c r="C690" s="11" t="s">
        <v>150</v>
      </c>
      <c r="D690" s="11">
        <v>0</v>
      </c>
      <c r="E690" s="11" t="s">
        <v>188</v>
      </c>
      <c r="F690" s="11" t="s">
        <v>188</v>
      </c>
      <c r="G690" s="11">
        <v>45</v>
      </c>
      <c r="H690" s="11">
        <v>0</v>
      </c>
      <c r="I690" s="11">
        <v>0</v>
      </c>
      <c r="J690" s="11" t="s">
        <v>150</v>
      </c>
    </row>
    <row r="691" spans="1:10" ht="14.25" customHeight="1" x14ac:dyDescent="0.25">
      <c r="A691" s="3" t="s">
        <v>57</v>
      </c>
      <c r="B691" s="3" t="s">
        <v>83</v>
      </c>
      <c r="C691" s="11" t="s">
        <v>150</v>
      </c>
      <c r="D691" s="11">
        <v>21</v>
      </c>
      <c r="E691" s="11">
        <v>0</v>
      </c>
      <c r="F691" s="11" t="s">
        <v>188</v>
      </c>
      <c r="G691" s="11">
        <v>180</v>
      </c>
      <c r="H691" s="11" t="s">
        <v>188</v>
      </c>
      <c r="I691" s="11">
        <v>0</v>
      </c>
      <c r="J691" s="11" t="s">
        <v>150</v>
      </c>
    </row>
    <row r="692" spans="1:10" ht="14.25" customHeight="1" x14ac:dyDescent="0.25">
      <c r="A692" s="3" t="s">
        <v>57</v>
      </c>
      <c r="B692" s="8" t="s">
        <v>84</v>
      </c>
      <c r="C692" s="11" t="s">
        <v>150</v>
      </c>
      <c r="D692" s="11" t="s">
        <v>188</v>
      </c>
      <c r="E692" s="11">
        <v>0</v>
      </c>
      <c r="F692" s="11" t="s">
        <v>188</v>
      </c>
      <c r="G692" s="11" t="s">
        <v>190</v>
      </c>
      <c r="H692" s="11">
        <v>0</v>
      </c>
      <c r="I692" s="11">
        <v>0</v>
      </c>
      <c r="J692" s="11" t="s">
        <v>150</v>
      </c>
    </row>
    <row r="693" spans="1:10" ht="14.25" customHeight="1" x14ac:dyDescent="0.25">
      <c r="A693" s="3" t="s">
        <v>57</v>
      </c>
      <c r="B693" s="8" t="s">
        <v>85</v>
      </c>
      <c r="C693" s="11" t="s">
        <v>150</v>
      </c>
      <c r="D693" s="11">
        <v>4</v>
      </c>
      <c r="E693" s="11">
        <v>0</v>
      </c>
      <c r="F693" s="11">
        <v>0</v>
      </c>
      <c r="G693" s="11">
        <v>3</v>
      </c>
      <c r="H693" s="11" t="s">
        <v>188</v>
      </c>
      <c r="I693" s="11">
        <v>0</v>
      </c>
      <c r="J693" s="11" t="s">
        <v>150</v>
      </c>
    </row>
    <row r="694" spans="1:10" ht="14.25" customHeight="1" x14ac:dyDescent="0.25">
      <c r="A694" s="3" t="s">
        <v>57</v>
      </c>
      <c r="B694" s="8" t="s">
        <v>86</v>
      </c>
      <c r="C694" s="11" t="s">
        <v>150</v>
      </c>
      <c r="D694" s="11">
        <v>15</v>
      </c>
      <c r="E694" s="11">
        <v>0</v>
      </c>
      <c r="F694" s="11" t="s">
        <v>188</v>
      </c>
      <c r="G694" s="11" t="s">
        <v>190</v>
      </c>
      <c r="H694" s="11">
        <v>0</v>
      </c>
      <c r="I694" s="11">
        <v>0</v>
      </c>
      <c r="J694" s="11" t="s">
        <v>150</v>
      </c>
    </row>
    <row r="695" spans="1:10" ht="14.25" customHeight="1" x14ac:dyDescent="0.25">
      <c r="A695" s="3" t="s">
        <v>57</v>
      </c>
      <c r="B695" s="8" t="s">
        <v>87</v>
      </c>
      <c r="C695" s="11" t="s">
        <v>150</v>
      </c>
      <c r="D695" s="11">
        <v>2</v>
      </c>
      <c r="E695" s="11" t="s">
        <v>150</v>
      </c>
      <c r="F695" s="11" t="s">
        <v>150</v>
      </c>
      <c r="G695" s="11" t="s">
        <v>150</v>
      </c>
      <c r="H695" s="11" t="s">
        <v>150</v>
      </c>
      <c r="I695" s="11" t="s">
        <v>150</v>
      </c>
      <c r="J695" s="11" t="s">
        <v>150</v>
      </c>
    </row>
    <row r="696" spans="1:10" ht="14.25" customHeight="1" x14ac:dyDescent="0.25">
      <c r="A696" s="3" t="s">
        <v>57</v>
      </c>
      <c r="B696" s="8" t="s">
        <v>88</v>
      </c>
      <c r="C696" s="11" t="s">
        <v>150</v>
      </c>
      <c r="D696" s="11" t="s">
        <v>188</v>
      </c>
      <c r="E696" s="11">
        <v>0</v>
      </c>
      <c r="F696" s="11" t="s">
        <v>188</v>
      </c>
      <c r="G696" s="11">
        <v>1</v>
      </c>
      <c r="H696" s="11" t="s">
        <v>188</v>
      </c>
      <c r="I696" s="11">
        <v>0</v>
      </c>
      <c r="J696" s="11" t="s">
        <v>150</v>
      </c>
    </row>
    <row r="697" spans="1:10" ht="14.25" customHeight="1" x14ac:dyDescent="0.25">
      <c r="A697" s="3" t="s">
        <v>57</v>
      </c>
      <c r="B697" s="3" t="s">
        <v>89</v>
      </c>
      <c r="C697" s="11" t="s">
        <v>150</v>
      </c>
      <c r="D697" s="11">
        <v>1</v>
      </c>
      <c r="E697" s="11">
        <v>0</v>
      </c>
      <c r="F697" s="11" t="s">
        <v>188</v>
      </c>
      <c r="G697" s="11">
        <v>1</v>
      </c>
      <c r="H697" s="11" t="s">
        <v>188</v>
      </c>
      <c r="I697" s="11">
        <v>0</v>
      </c>
      <c r="J697" s="11" t="s">
        <v>150</v>
      </c>
    </row>
    <row r="698" spans="1:10" s="10" customFormat="1" ht="14.25" customHeight="1" x14ac:dyDescent="0.25">
      <c r="A698" s="3" t="s">
        <v>57</v>
      </c>
      <c r="B698" s="8" t="s">
        <v>95</v>
      </c>
      <c r="C698" s="11" t="s">
        <v>150</v>
      </c>
      <c r="D698" s="11">
        <v>1</v>
      </c>
      <c r="E698" s="11">
        <v>0</v>
      </c>
      <c r="F698" s="11">
        <v>0</v>
      </c>
      <c r="G698" s="11" t="s">
        <v>188</v>
      </c>
      <c r="H698" s="11">
        <v>0</v>
      </c>
      <c r="I698" s="11">
        <v>0</v>
      </c>
      <c r="J698" s="11" t="s">
        <v>150</v>
      </c>
    </row>
    <row r="699" spans="1:10" ht="14.25" customHeight="1" x14ac:dyDescent="0.25">
      <c r="A699" s="3" t="s">
        <v>57</v>
      </c>
      <c r="B699" s="8" t="s">
        <v>90</v>
      </c>
      <c r="C699" s="11" t="s">
        <v>150</v>
      </c>
      <c r="D699" s="11" t="s">
        <v>188</v>
      </c>
      <c r="E699" s="11" t="s">
        <v>150</v>
      </c>
      <c r="F699" s="11" t="s">
        <v>150</v>
      </c>
      <c r="G699" s="11" t="s">
        <v>150</v>
      </c>
      <c r="H699" s="11" t="s">
        <v>150</v>
      </c>
      <c r="I699" s="11" t="s">
        <v>150</v>
      </c>
      <c r="J699" s="11" t="s">
        <v>150</v>
      </c>
    </row>
    <row r="700" spans="1:10" ht="14.25" customHeight="1" x14ac:dyDescent="0.25">
      <c r="A700" s="3" t="s">
        <v>57</v>
      </c>
      <c r="B700" s="8" t="s">
        <v>118</v>
      </c>
      <c r="C700" s="11" t="s">
        <v>150</v>
      </c>
      <c r="D700" s="11" t="s">
        <v>188</v>
      </c>
      <c r="E700" s="11">
        <v>0</v>
      </c>
      <c r="F700" s="11">
        <v>0</v>
      </c>
      <c r="G700" s="11" t="s">
        <v>188</v>
      </c>
      <c r="H700" s="11" t="s">
        <v>188</v>
      </c>
      <c r="I700" s="11">
        <v>0</v>
      </c>
      <c r="J700" s="11" t="s">
        <v>150</v>
      </c>
    </row>
    <row r="701" spans="1:10" ht="14.25" customHeight="1" x14ac:dyDescent="0.25">
      <c r="A701" s="3" t="s">
        <v>57</v>
      </c>
      <c r="B701" s="8" t="s">
        <v>91</v>
      </c>
      <c r="C701" s="11" t="s">
        <v>150</v>
      </c>
      <c r="D701" s="11" t="s">
        <v>188</v>
      </c>
      <c r="E701" s="11" t="s">
        <v>150</v>
      </c>
      <c r="F701" s="11" t="s">
        <v>188</v>
      </c>
      <c r="G701" s="11">
        <v>0</v>
      </c>
      <c r="H701" s="11" t="s">
        <v>188</v>
      </c>
      <c r="I701" s="11" t="s">
        <v>150</v>
      </c>
      <c r="J701" s="11" t="s">
        <v>150</v>
      </c>
    </row>
    <row r="702" spans="1:10" ht="14.25" customHeight="1" x14ac:dyDescent="0.25">
      <c r="A702" s="3" t="s">
        <v>57</v>
      </c>
      <c r="B702" s="8" t="s">
        <v>92</v>
      </c>
      <c r="C702" s="11" t="s">
        <v>150</v>
      </c>
      <c r="D702" s="11" t="s">
        <v>150</v>
      </c>
      <c r="E702" s="11">
        <v>0</v>
      </c>
      <c r="F702" s="11" t="s">
        <v>188</v>
      </c>
      <c r="G702" s="11" t="s">
        <v>188</v>
      </c>
      <c r="H702" s="11">
        <v>0</v>
      </c>
      <c r="I702" s="11">
        <v>0</v>
      </c>
      <c r="J702" s="11" t="s">
        <v>150</v>
      </c>
    </row>
    <row r="703" spans="1:10" ht="14.25" customHeight="1" x14ac:dyDescent="0.25">
      <c r="A703" s="3" t="s">
        <v>57</v>
      </c>
      <c r="B703" s="8" t="s">
        <v>93</v>
      </c>
      <c r="C703" s="11" t="s">
        <v>150</v>
      </c>
      <c r="D703" s="11">
        <v>0</v>
      </c>
      <c r="E703" s="11">
        <v>0</v>
      </c>
      <c r="F703" s="11" t="s">
        <v>188</v>
      </c>
      <c r="G703" s="11">
        <v>1</v>
      </c>
      <c r="H703" s="11">
        <v>0</v>
      </c>
      <c r="I703" s="11">
        <v>0</v>
      </c>
      <c r="J703" s="11" t="s">
        <v>150</v>
      </c>
    </row>
    <row r="704" spans="1:10" ht="14.25" customHeight="1" x14ac:dyDescent="0.25">
      <c r="A704" s="3" t="s">
        <v>57</v>
      </c>
      <c r="B704" s="3" t="s">
        <v>94</v>
      </c>
      <c r="C704" s="11">
        <v>296</v>
      </c>
      <c r="D704" s="11" t="s">
        <v>188</v>
      </c>
      <c r="E704" s="11">
        <v>0</v>
      </c>
      <c r="F704" s="11" t="s">
        <v>188</v>
      </c>
      <c r="G704" s="11" t="s">
        <v>188</v>
      </c>
      <c r="H704" s="11">
        <v>1</v>
      </c>
      <c r="I704" s="11">
        <v>0</v>
      </c>
      <c r="J704" s="11">
        <v>295</v>
      </c>
    </row>
    <row r="705" spans="1:10" ht="14.25" customHeight="1" x14ac:dyDescent="0.25">
      <c r="A705" s="3"/>
      <c r="B705" s="8"/>
      <c r="C705" s="11"/>
      <c r="D705" s="11"/>
      <c r="E705" s="11"/>
      <c r="F705" s="11"/>
      <c r="G705" s="11"/>
      <c r="H705" s="11"/>
      <c r="I705" s="11"/>
      <c r="J705" s="11"/>
    </row>
    <row r="706" spans="1:10" ht="14.25" customHeight="1" x14ac:dyDescent="0.25">
      <c r="A706" s="3" t="s">
        <v>58</v>
      </c>
      <c r="B706" s="3" t="s">
        <v>65</v>
      </c>
      <c r="C706" s="11"/>
      <c r="D706" s="11"/>
      <c r="E706" s="11"/>
      <c r="F706" s="11"/>
      <c r="G706" s="11"/>
      <c r="H706" s="11"/>
      <c r="I706" s="11"/>
      <c r="J706" s="11"/>
    </row>
    <row r="707" spans="1:10" ht="14.25" customHeight="1" x14ac:dyDescent="0.25">
      <c r="B707" s="4"/>
      <c r="C707" s="11"/>
      <c r="D707" s="11"/>
      <c r="E707" s="11"/>
      <c r="F707" s="11"/>
      <c r="G707" s="11"/>
      <c r="H707" s="11"/>
      <c r="I707" s="11"/>
      <c r="J707" s="11"/>
    </row>
    <row r="708" spans="1:10" ht="14.25" customHeight="1" x14ac:dyDescent="0.25">
      <c r="A708" s="3"/>
      <c r="B708" s="8"/>
      <c r="C708" s="11"/>
      <c r="D708" s="11"/>
      <c r="E708" s="11"/>
      <c r="F708" s="11"/>
      <c r="G708" s="11"/>
      <c r="H708" s="11"/>
      <c r="I708" s="11"/>
      <c r="J708" s="11"/>
    </row>
    <row r="709" spans="1:10" ht="14.25" customHeight="1" x14ac:dyDescent="0.25">
      <c r="A709" s="3" t="s">
        <v>58</v>
      </c>
      <c r="B709" s="3" t="s">
        <v>120</v>
      </c>
      <c r="C709" s="11">
        <v>96</v>
      </c>
      <c r="D709" s="11">
        <v>66</v>
      </c>
      <c r="E709" s="11">
        <v>0</v>
      </c>
      <c r="F709" s="11" t="s">
        <v>188</v>
      </c>
      <c r="G709" s="11">
        <v>27</v>
      </c>
      <c r="H709" s="11" t="s">
        <v>188</v>
      </c>
      <c r="I709" s="11">
        <v>0</v>
      </c>
      <c r="J709" s="11">
        <v>3</v>
      </c>
    </row>
    <row r="710" spans="1:10" ht="14.25" customHeight="1" x14ac:dyDescent="0.25">
      <c r="A710" s="3" t="s">
        <v>58</v>
      </c>
      <c r="B710" s="3" t="s">
        <v>82</v>
      </c>
      <c r="C710" s="11" t="s">
        <v>150</v>
      </c>
      <c r="D710" s="11" t="s">
        <v>188</v>
      </c>
      <c r="E710" s="11">
        <v>0</v>
      </c>
      <c r="F710" s="11" t="s">
        <v>188</v>
      </c>
      <c r="G710" s="11" t="s">
        <v>189</v>
      </c>
      <c r="H710" s="11">
        <v>0</v>
      </c>
      <c r="I710" s="11">
        <v>0</v>
      </c>
      <c r="J710" s="11" t="s">
        <v>150</v>
      </c>
    </row>
    <row r="711" spans="1:10" ht="14.25" customHeight="1" x14ac:dyDescent="0.25">
      <c r="A711" s="3" t="s">
        <v>58</v>
      </c>
      <c r="B711" s="8" t="s">
        <v>152</v>
      </c>
      <c r="C711" s="11" t="s">
        <v>150</v>
      </c>
      <c r="D711" s="11" t="s">
        <v>188</v>
      </c>
      <c r="E711" s="11">
        <v>0</v>
      </c>
      <c r="F711" s="11" t="s">
        <v>188</v>
      </c>
      <c r="G711" s="11">
        <v>2</v>
      </c>
      <c r="H711" s="11">
        <v>0</v>
      </c>
      <c r="I711" s="11">
        <v>0</v>
      </c>
      <c r="J711" s="11" t="s">
        <v>150</v>
      </c>
    </row>
    <row r="712" spans="1:10" ht="14.25" customHeight="1" x14ac:dyDescent="0.25">
      <c r="A712" s="3" t="s">
        <v>58</v>
      </c>
      <c r="B712" s="8" t="s">
        <v>151</v>
      </c>
      <c r="C712" s="11" t="s">
        <v>150</v>
      </c>
      <c r="D712" s="11">
        <v>0</v>
      </c>
      <c r="E712" s="11">
        <v>0</v>
      </c>
      <c r="F712" s="11" t="s">
        <v>188</v>
      </c>
      <c r="G712" s="11" t="s">
        <v>189</v>
      </c>
      <c r="H712" s="11">
        <v>0</v>
      </c>
      <c r="I712" s="11">
        <v>0</v>
      </c>
      <c r="J712" s="11" t="s">
        <v>150</v>
      </c>
    </row>
    <row r="713" spans="1:10" ht="14.25" customHeight="1" x14ac:dyDescent="0.25">
      <c r="A713" s="3" t="s">
        <v>58</v>
      </c>
      <c r="B713" s="3" t="s">
        <v>83</v>
      </c>
      <c r="C713" s="11" t="s">
        <v>150</v>
      </c>
      <c r="D713" s="11">
        <v>64</v>
      </c>
      <c r="E713" s="11">
        <v>0</v>
      </c>
      <c r="F713" s="11" t="s">
        <v>188</v>
      </c>
      <c r="G713" s="11">
        <v>12</v>
      </c>
      <c r="H713" s="11" t="s">
        <v>188</v>
      </c>
      <c r="I713" s="11">
        <v>0</v>
      </c>
      <c r="J713" s="11" t="s">
        <v>150</v>
      </c>
    </row>
    <row r="714" spans="1:10" ht="14.25" customHeight="1" x14ac:dyDescent="0.25">
      <c r="A714" s="3" t="s">
        <v>58</v>
      </c>
      <c r="B714" s="8" t="s">
        <v>84</v>
      </c>
      <c r="C714" s="11" t="s">
        <v>150</v>
      </c>
      <c r="D714" s="11">
        <v>1</v>
      </c>
      <c r="E714" s="11">
        <v>0</v>
      </c>
      <c r="F714" s="11" t="s">
        <v>188</v>
      </c>
      <c r="G714" s="11">
        <v>3</v>
      </c>
      <c r="H714" s="11">
        <v>0</v>
      </c>
      <c r="I714" s="11">
        <v>0</v>
      </c>
      <c r="J714" s="11" t="s">
        <v>150</v>
      </c>
    </row>
    <row r="715" spans="1:10" ht="14.25" customHeight="1" x14ac:dyDescent="0.25">
      <c r="A715" s="3" t="s">
        <v>58</v>
      </c>
      <c r="B715" s="8" t="s">
        <v>85</v>
      </c>
      <c r="C715" s="11" t="s">
        <v>150</v>
      </c>
      <c r="D715" s="11">
        <v>1</v>
      </c>
      <c r="E715" s="11">
        <v>0</v>
      </c>
      <c r="F715" s="11" t="s">
        <v>188</v>
      </c>
      <c r="G715" s="11" t="s">
        <v>188</v>
      </c>
      <c r="H715" s="11">
        <v>0</v>
      </c>
      <c r="I715" s="11">
        <v>0</v>
      </c>
      <c r="J715" s="11" t="s">
        <v>150</v>
      </c>
    </row>
    <row r="716" spans="1:10" ht="14.25" customHeight="1" x14ac:dyDescent="0.25">
      <c r="A716" s="3" t="s">
        <v>58</v>
      </c>
      <c r="B716" s="8" t="s">
        <v>86</v>
      </c>
      <c r="C716" s="11" t="s">
        <v>150</v>
      </c>
      <c r="D716" s="11">
        <v>42</v>
      </c>
      <c r="E716" s="11">
        <v>0</v>
      </c>
      <c r="F716" s="11" t="s">
        <v>188</v>
      </c>
      <c r="G716" s="11">
        <v>0</v>
      </c>
      <c r="H716" s="11" t="s">
        <v>188</v>
      </c>
      <c r="I716" s="11">
        <v>0</v>
      </c>
      <c r="J716" s="11" t="s">
        <v>150</v>
      </c>
    </row>
    <row r="717" spans="1:10" ht="14.25" customHeight="1" x14ac:dyDescent="0.25">
      <c r="A717" s="3" t="s">
        <v>58</v>
      </c>
      <c r="B717" s="8" t="s">
        <v>87</v>
      </c>
      <c r="C717" s="11" t="s">
        <v>150</v>
      </c>
      <c r="D717" s="11">
        <v>20</v>
      </c>
      <c r="E717" s="11" t="s">
        <v>150</v>
      </c>
      <c r="F717" s="11" t="s">
        <v>150</v>
      </c>
      <c r="G717" s="11" t="s">
        <v>150</v>
      </c>
      <c r="H717" s="11" t="s">
        <v>150</v>
      </c>
      <c r="I717" s="11" t="s">
        <v>150</v>
      </c>
      <c r="J717" s="11" t="s">
        <v>150</v>
      </c>
    </row>
    <row r="718" spans="1:10" ht="14.25" customHeight="1" x14ac:dyDescent="0.25">
      <c r="A718" s="3" t="s">
        <v>58</v>
      </c>
      <c r="B718" s="8" t="s">
        <v>88</v>
      </c>
      <c r="C718" s="11" t="s">
        <v>150</v>
      </c>
      <c r="D718" s="11" t="s">
        <v>188</v>
      </c>
      <c r="E718" s="11">
        <v>0</v>
      </c>
      <c r="F718" s="11">
        <v>0</v>
      </c>
      <c r="G718" s="11">
        <v>8</v>
      </c>
      <c r="H718" s="11" t="s">
        <v>188</v>
      </c>
      <c r="I718" s="11">
        <v>0</v>
      </c>
      <c r="J718" s="11" t="s">
        <v>150</v>
      </c>
    </row>
    <row r="719" spans="1:10" s="10" customFormat="1" ht="14.25" customHeight="1" x14ac:dyDescent="0.25">
      <c r="A719" s="3" t="s">
        <v>58</v>
      </c>
      <c r="B719" s="3" t="s">
        <v>89</v>
      </c>
      <c r="C719" s="11" t="s">
        <v>150</v>
      </c>
      <c r="D719" s="11">
        <v>2</v>
      </c>
      <c r="E719" s="11">
        <v>0</v>
      </c>
      <c r="F719" s="11" t="s">
        <v>188</v>
      </c>
      <c r="G719" s="11" t="s">
        <v>188</v>
      </c>
      <c r="H719" s="11" t="s">
        <v>188</v>
      </c>
      <c r="I719" s="11">
        <v>0</v>
      </c>
      <c r="J719" s="11" t="s">
        <v>150</v>
      </c>
    </row>
    <row r="720" spans="1:10" ht="14.25" customHeight="1" x14ac:dyDescent="0.25">
      <c r="A720" s="3" t="s">
        <v>58</v>
      </c>
      <c r="B720" s="8" t="s">
        <v>95</v>
      </c>
      <c r="C720" s="11" t="s">
        <v>150</v>
      </c>
      <c r="D720" s="11">
        <v>1</v>
      </c>
      <c r="E720" s="11">
        <v>0</v>
      </c>
      <c r="F720" s="11" t="s">
        <v>188</v>
      </c>
      <c r="G720" s="11" t="s">
        <v>188</v>
      </c>
      <c r="H720" s="11">
        <v>0</v>
      </c>
      <c r="I720" s="11">
        <v>0</v>
      </c>
      <c r="J720" s="11" t="s">
        <v>150</v>
      </c>
    </row>
    <row r="721" spans="1:10" ht="14.25" customHeight="1" x14ac:dyDescent="0.25">
      <c r="A721" s="3" t="s">
        <v>58</v>
      </c>
      <c r="B721" s="8" t="s">
        <v>90</v>
      </c>
      <c r="C721" s="11" t="s">
        <v>150</v>
      </c>
      <c r="D721" s="11" t="s">
        <v>188</v>
      </c>
      <c r="E721" s="11" t="s">
        <v>150</v>
      </c>
      <c r="F721" s="11" t="s">
        <v>150</v>
      </c>
      <c r="G721" s="11" t="s">
        <v>150</v>
      </c>
      <c r="H721" s="11" t="s">
        <v>150</v>
      </c>
      <c r="I721" s="11" t="s">
        <v>150</v>
      </c>
      <c r="J721" s="11" t="s">
        <v>150</v>
      </c>
    </row>
    <row r="722" spans="1:10" ht="14.25" customHeight="1" x14ac:dyDescent="0.25">
      <c r="A722" s="3" t="s">
        <v>58</v>
      </c>
      <c r="B722" s="8" t="s">
        <v>118</v>
      </c>
      <c r="C722" s="11" t="s">
        <v>150</v>
      </c>
      <c r="D722" s="11" t="s">
        <v>188</v>
      </c>
      <c r="E722" s="11">
        <v>0</v>
      </c>
      <c r="F722" s="11" t="s">
        <v>188</v>
      </c>
      <c r="G722" s="11">
        <v>0</v>
      </c>
      <c r="H722" s="11">
        <v>0</v>
      </c>
      <c r="I722" s="11">
        <v>0</v>
      </c>
      <c r="J722" s="11" t="s">
        <v>150</v>
      </c>
    </row>
    <row r="723" spans="1:10" ht="14.25" customHeight="1" x14ac:dyDescent="0.25">
      <c r="A723" s="3" t="s">
        <v>58</v>
      </c>
      <c r="B723" s="8" t="s">
        <v>91</v>
      </c>
      <c r="C723" s="11" t="s">
        <v>150</v>
      </c>
      <c r="D723" s="11">
        <v>0</v>
      </c>
      <c r="E723" s="11" t="s">
        <v>150</v>
      </c>
      <c r="F723" s="11" t="s">
        <v>188</v>
      </c>
      <c r="G723" s="11">
        <v>0</v>
      </c>
      <c r="H723" s="11" t="s">
        <v>188</v>
      </c>
      <c r="I723" s="11" t="s">
        <v>150</v>
      </c>
      <c r="J723" s="11" t="s">
        <v>150</v>
      </c>
    </row>
    <row r="724" spans="1:10" ht="14.25" customHeight="1" x14ac:dyDescent="0.25">
      <c r="A724" s="3" t="s">
        <v>58</v>
      </c>
      <c r="B724" s="8" t="s">
        <v>92</v>
      </c>
      <c r="C724" s="11" t="s">
        <v>150</v>
      </c>
      <c r="D724" s="11" t="s">
        <v>150</v>
      </c>
      <c r="E724" s="11">
        <v>0</v>
      </c>
      <c r="F724" s="11" t="s">
        <v>188</v>
      </c>
      <c r="G724" s="11">
        <v>0</v>
      </c>
      <c r="H724" s="11">
        <v>0</v>
      </c>
      <c r="I724" s="11">
        <v>0</v>
      </c>
      <c r="J724" s="11" t="s">
        <v>150</v>
      </c>
    </row>
    <row r="725" spans="1:10" ht="14.25" customHeight="1" x14ac:dyDescent="0.25">
      <c r="A725" s="3" t="s">
        <v>58</v>
      </c>
      <c r="B725" s="8" t="s">
        <v>93</v>
      </c>
      <c r="C725" s="11" t="s">
        <v>150</v>
      </c>
      <c r="D725" s="11">
        <v>0</v>
      </c>
      <c r="E725" s="11">
        <v>0</v>
      </c>
      <c r="F725" s="11">
        <v>0</v>
      </c>
      <c r="G725" s="11">
        <v>0</v>
      </c>
      <c r="H725" s="11">
        <v>0</v>
      </c>
      <c r="I725" s="11">
        <v>0</v>
      </c>
      <c r="J725" s="11" t="s">
        <v>150</v>
      </c>
    </row>
    <row r="726" spans="1:10" ht="14.25" customHeight="1" x14ac:dyDescent="0.25">
      <c r="A726" s="3" t="s">
        <v>58</v>
      </c>
      <c r="B726" s="3" t="s">
        <v>94</v>
      </c>
      <c r="C726" s="11">
        <v>3</v>
      </c>
      <c r="D726" s="11">
        <v>1</v>
      </c>
      <c r="E726" s="11">
        <v>0</v>
      </c>
      <c r="F726" s="11" t="s">
        <v>188</v>
      </c>
      <c r="G726" s="11">
        <v>0</v>
      </c>
      <c r="H726" s="11" t="s">
        <v>188</v>
      </c>
      <c r="I726" s="11">
        <v>0</v>
      </c>
      <c r="J726" s="11">
        <v>3</v>
      </c>
    </row>
    <row r="727" spans="1:10" ht="14.25" customHeight="1" x14ac:dyDescent="0.25">
      <c r="A727" s="3"/>
      <c r="B727" s="8"/>
      <c r="C727" s="11"/>
      <c r="D727" s="11"/>
      <c r="E727" s="11"/>
      <c r="F727" s="11"/>
      <c r="G727" s="11"/>
      <c r="H727" s="11"/>
      <c r="I727" s="11"/>
      <c r="J727" s="11"/>
    </row>
    <row r="728" spans="1:10" ht="14.25" customHeight="1" x14ac:dyDescent="0.25">
      <c r="A728" s="3" t="s">
        <v>59</v>
      </c>
      <c r="B728" s="3" t="s">
        <v>66</v>
      </c>
      <c r="C728" s="11"/>
      <c r="D728" s="11"/>
      <c r="E728" s="11"/>
      <c r="F728" s="11"/>
      <c r="G728" s="11"/>
      <c r="H728" s="11"/>
      <c r="I728" s="11"/>
      <c r="J728" s="11"/>
    </row>
    <row r="729" spans="1:10" ht="14.25" customHeight="1" x14ac:dyDescent="0.25">
      <c r="A729" s="3"/>
      <c r="B729" s="8"/>
      <c r="C729" s="11"/>
      <c r="D729" s="11"/>
      <c r="E729" s="11"/>
      <c r="F729" s="11"/>
      <c r="G729" s="11"/>
      <c r="H729" s="11"/>
      <c r="I729" s="11"/>
      <c r="J729" s="11"/>
    </row>
    <row r="730" spans="1:10" ht="14.25" customHeight="1" x14ac:dyDescent="0.25">
      <c r="A730" s="3"/>
      <c r="B730" s="8"/>
      <c r="C730" s="11"/>
      <c r="D730" s="11"/>
      <c r="E730" s="11"/>
      <c r="F730" s="11"/>
      <c r="G730" s="11"/>
      <c r="H730" s="11"/>
      <c r="I730" s="11"/>
      <c r="J730" s="11"/>
    </row>
    <row r="731" spans="1:10" ht="14.25" customHeight="1" x14ac:dyDescent="0.25">
      <c r="A731" s="3" t="s">
        <v>59</v>
      </c>
      <c r="B731" s="3" t="s">
        <v>120</v>
      </c>
      <c r="C731" s="11" t="s">
        <v>190</v>
      </c>
      <c r="D731" s="11">
        <v>32</v>
      </c>
      <c r="E731" s="11">
        <v>0</v>
      </c>
      <c r="F731" s="11" t="s">
        <v>188</v>
      </c>
      <c r="G731" s="11" t="s">
        <v>190</v>
      </c>
      <c r="H731" s="11" t="s">
        <v>188</v>
      </c>
      <c r="I731" s="11">
        <v>39</v>
      </c>
      <c r="J731" s="11">
        <v>17</v>
      </c>
    </row>
    <row r="732" spans="1:10" ht="14.25" customHeight="1" x14ac:dyDescent="0.25">
      <c r="A732" s="3" t="s">
        <v>59</v>
      </c>
      <c r="B732" s="3" t="s">
        <v>82</v>
      </c>
      <c r="C732" s="11" t="s">
        <v>150</v>
      </c>
      <c r="D732" s="11" t="s">
        <v>188</v>
      </c>
      <c r="E732" s="11">
        <v>0</v>
      </c>
      <c r="F732" s="11" t="s">
        <v>188</v>
      </c>
      <c r="G732" s="11">
        <v>76</v>
      </c>
      <c r="H732" s="11" t="s">
        <v>188</v>
      </c>
      <c r="I732" s="11">
        <v>35</v>
      </c>
      <c r="J732" s="11" t="s">
        <v>150</v>
      </c>
    </row>
    <row r="733" spans="1:10" ht="14.25" customHeight="1" x14ac:dyDescent="0.25">
      <c r="A733" s="3" t="s">
        <v>59</v>
      </c>
      <c r="B733" s="8" t="s">
        <v>152</v>
      </c>
      <c r="C733" s="11" t="s">
        <v>150</v>
      </c>
      <c r="D733" s="11" t="s">
        <v>188</v>
      </c>
      <c r="E733" s="11">
        <v>0</v>
      </c>
      <c r="F733" s="11" t="s">
        <v>188</v>
      </c>
      <c r="G733" s="11">
        <v>6</v>
      </c>
      <c r="H733" s="11">
        <v>0</v>
      </c>
      <c r="I733" s="11">
        <v>0</v>
      </c>
      <c r="J733" s="11" t="s">
        <v>150</v>
      </c>
    </row>
    <row r="734" spans="1:10" ht="14.25" customHeight="1" x14ac:dyDescent="0.25">
      <c r="A734" s="3" t="s">
        <v>59</v>
      </c>
      <c r="B734" s="8" t="s">
        <v>151</v>
      </c>
      <c r="C734" s="11" t="s">
        <v>150</v>
      </c>
      <c r="D734" s="11">
        <v>0</v>
      </c>
      <c r="E734" s="11">
        <v>0</v>
      </c>
      <c r="F734" s="11" t="s">
        <v>188</v>
      </c>
      <c r="G734" s="11">
        <v>69</v>
      </c>
      <c r="H734" s="11" t="s">
        <v>188</v>
      </c>
      <c r="I734" s="11">
        <v>35</v>
      </c>
      <c r="J734" s="11" t="s">
        <v>150</v>
      </c>
    </row>
    <row r="735" spans="1:10" ht="14.25" customHeight="1" x14ac:dyDescent="0.25">
      <c r="A735" s="3" t="s">
        <v>59</v>
      </c>
      <c r="B735" s="3" t="s">
        <v>83</v>
      </c>
      <c r="C735" s="11" t="s">
        <v>150</v>
      </c>
      <c r="D735" s="11">
        <v>31</v>
      </c>
      <c r="E735" s="11">
        <v>0</v>
      </c>
      <c r="F735" s="11" t="s">
        <v>188</v>
      </c>
      <c r="G735" s="11" t="s">
        <v>190</v>
      </c>
      <c r="H735" s="11" t="s">
        <v>188</v>
      </c>
      <c r="I735" s="11">
        <v>4</v>
      </c>
      <c r="J735" s="11" t="s">
        <v>150</v>
      </c>
    </row>
    <row r="736" spans="1:10" ht="14.25" customHeight="1" x14ac:dyDescent="0.25">
      <c r="A736" s="3" t="s">
        <v>59</v>
      </c>
      <c r="B736" s="8" t="s">
        <v>84</v>
      </c>
      <c r="C736" s="11" t="s">
        <v>150</v>
      </c>
      <c r="D736" s="11" t="s">
        <v>188</v>
      </c>
      <c r="E736" s="11">
        <v>0</v>
      </c>
      <c r="F736" s="11">
        <v>0</v>
      </c>
      <c r="G736" s="11" t="s">
        <v>190</v>
      </c>
      <c r="H736" s="11" t="s">
        <v>188</v>
      </c>
      <c r="I736" s="11">
        <v>4</v>
      </c>
      <c r="J736" s="11" t="s">
        <v>150</v>
      </c>
    </row>
    <row r="737" spans="1:10" ht="14.25" customHeight="1" x14ac:dyDescent="0.25">
      <c r="A737" s="3" t="s">
        <v>59</v>
      </c>
      <c r="B737" s="8" t="s">
        <v>85</v>
      </c>
      <c r="C737" s="11" t="s">
        <v>150</v>
      </c>
      <c r="D737" s="11" t="s">
        <v>188</v>
      </c>
      <c r="E737" s="11">
        <v>0</v>
      </c>
      <c r="F737" s="11">
        <v>0</v>
      </c>
      <c r="G737" s="11">
        <v>0</v>
      </c>
      <c r="H737" s="11">
        <v>0</v>
      </c>
      <c r="I737" s="11">
        <v>0</v>
      </c>
      <c r="J737" s="11" t="s">
        <v>150</v>
      </c>
    </row>
    <row r="738" spans="1:10" ht="14.25" customHeight="1" x14ac:dyDescent="0.25">
      <c r="A738" s="3" t="s">
        <v>59</v>
      </c>
      <c r="B738" s="8" t="s">
        <v>86</v>
      </c>
      <c r="C738" s="11" t="s">
        <v>150</v>
      </c>
      <c r="D738" s="11">
        <v>7</v>
      </c>
      <c r="E738" s="11">
        <v>0</v>
      </c>
      <c r="F738" s="11" t="s">
        <v>188</v>
      </c>
      <c r="G738" s="11" t="s">
        <v>190</v>
      </c>
      <c r="H738" s="11">
        <v>0</v>
      </c>
      <c r="I738" s="11">
        <v>0</v>
      </c>
      <c r="J738" s="11" t="s">
        <v>150</v>
      </c>
    </row>
    <row r="739" spans="1:10" ht="14.25" customHeight="1" x14ac:dyDescent="0.25">
      <c r="A739" s="3" t="s">
        <v>59</v>
      </c>
      <c r="B739" s="8" t="s">
        <v>87</v>
      </c>
      <c r="C739" s="11" t="s">
        <v>150</v>
      </c>
      <c r="D739" s="11">
        <v>23</v>
      </c>
      <c r="E739" s="11" t="s">
        <v>150</v>
      </c>
      <c r="F739" s="11" t="s">
        <v>150</v>
      </c>
      <c r="G739" s="11" t="s">
        <v>150</v>
      </c>
      <c r="H739" s="11" t="s">
        <v>150</v>
      </c>
      <c r="I739" s="11" t="s">
        <v>150</v>
      </c>
      <c r="J739" s="11" t="s">
        <v>150</v>
      </c>
    </row>
    <row r="740" spans="1:10" s="10" customFormat="1" ht="14.25" customHeight="1" x14ac:dyDescent="0.25">
      <c r="A740" s="3" t="s">
        <v>59</v>
      </c>
      <c r="B740" s="8" t="s">
        <v>88</v>
      </c>
      <c r="C740" s="11" t="s">
        <v>150</v>
      </c>
      <c r="D740" s="11">
        <v>0</v>
      </c>
      <c r="E740" s="11">
        <v>0</v>
      </c>
      <c r="F740" s="11">
        <v>0</v>
      </c>
      <c r="G740" s="11" t="s">
        <v>188</v>
      </c>
      <c r="H740" s="11">
        <v>0</v>
      </c>
      <c r="I740" s="11">
        <v>0</v>
      </c>
      <c r="J740" s="11" t="s">
        <v>150</v>
      </c>
    </row>
    <row r="741" spans="1:10" ht="14.25" customHeight="1" x14ac:dyDescent="0.25">
      <c r="A741" s="3" t="s">
        <v>59</v>
      </c>
      <c r="B741" s="3" t="s">
        <v>89</v>
      </c>
      <c r="C741" s="11" t="s">
        <v>150</v>
      </c>
      <c r="D741" s="11">
        <v>1</v>
      </c>
      <c r="E741" s="11">
        <v>0</v>
      </c>
      <c r="F741" s="11" t="s">
        <v>188</v>
      </c>
      <c r="G741" s="11" t="s">
        <v>188</v>
      </c>
      <c r="H741" s="11" t="s">
        <v>188</v>
      </c>
      <c r="I741" s="11">
        <v>0</v>
      </c>
      <c r="J741" s="11" t="s">
        <v>150</v>
      </c>
    </row>
    <row r="742" spans="1:10" ht="14.25" customHeight="1" x14ac:dyDescent="0.25">
      <c r="A742" s="3" t="s">
        <v>59</v>
      </c>
      <c r="B742" s="8" t="s">
        <v>95</v>
      </c>
      <c r="C742" s="11" t="s">
        <v>150</v>
      </c>
      <c r="D742" s="11" t="s">
        <v>188</v>
      </c>
      <c r="E742" s="11">
        <v>0</v>
      </c>
      <c r="F742" s="11" t="s">
        <v>188</v>
      </c>
      <c r="G742" s="11" t="s">
        <v>188</v>
      </c>
      <c r="H742" s="11" t="s">
        <v>188</v>
      </c>
      <c r="I742" s="11">
        <v>0</v>
      </c>
      <c r="J742" s="11" t="s">
        <v>150</v>
      </c>
    </row>
    <row r="743" spans="1:10" ht="14.25" customHeight="1" x14ac:dyDescent="0.25">
      <c r="A743" s="3" t="s">
        <v>59</v>
      </c>
      <c r="B743" s="8" t="s">
        <v>90</v>
      </c>
      <c r="C743" s="11" t="s">
        <v>150</v>
      </c>
      <c r="D743" s="11">
        <v>1</v>
      </c>
      <c r="E743" s="11" t="s">
        <v>150</v>
      </c>
      <c r="F743" s="11" t="s">
        <v>150</v>
      </c>
      <c r="G743" s="11" t="s">
        <v>150</v>
      </c>
      <c r="H743" s="11" t="s">
        <v>150</v>
      </c>
      <c r="I743" s="11" t="s">
        <v>150</v>
      </c>
      <c r="J743" s="11" t="s">
        <v>150</v>
      </c>
    </row>
    <row r="744" spans="1:10" ht="14.25" customHeight="1" x14ac:dyDescent="0.25">
      <c r="A744" s="3" t="s">
        <v>59</v>
      </c>
      <c r="B744" s="8" t="s">
        <v>118</v>
      </c>
      <c r="C744" s="11" t="s">
        <v>150</v>
      </c>
      <c r="D744" s="11" t="s">
        <v>188</v>
      </c>
      <c r="E744" s="11">
        <v>0</v>
      </c>
      <c r="F744" s="11">
        <v>0</v>
      </c>
      <c r="G744" s="11" t="s">
        <v>188</v>
      </c>
      <c r="H744" s="11">
        <v>0</v>
      </c>
      <c r="I744" s="11">
        <v>0</v>
      </c>
      <c r="J744" s="11" t="s">
        <v>150</v>
      </c>
    </row>
    <row r="745" spans="1:10" ht="14.25" customHeight="1" x14ac:dyDescent="0.25">
      <c r="A745" s="3" t="s">
        <v>59</v>
      </c>
      <c r="B745" s="8" t="s">
        <v>91</v>
      </c>
      <c r="C745" s="11" t="s">
        <v>150</v>
      </c>
      <c r="D745" s="11" t="s">
        <v>188</v>
      </c>
      <c r="E745" s="11" t="s">
        <v>150</v>
      </c>
      <c r="F745" s="11" t="s">
        <v>188</v>
      </c>
      <c r="G745" s="11">
        <v>0</v>
      </c>
      <c r="H745" s="11" t="s">
        <v>188</v>
      </c>
      <c r="I745" s="11" t="s">
        <v>150</v>
      </c>
      <c r="J745" s="11" t="s">
        <v>150</v>
      </c>
    </row>
    <row r="746" spans="1:10" ht="14.25" customHeight="1" x14ac:dyDescent="0.25">
      <c r="A746" s="3" t="s">
        <v>59</v>
      </c>
      <c r="B746" s="8" t="s">
        <v>92</v>
      </c>
      <c r="C746" s="11" t="s">
        <v>150</v>
      </c>
      <c r="D746" s="11" t="s">
        <v>150</v>
      </c>
      <c r="E746" s="11">
        <v>0</v>
      </c>
      <c r="F746" s="11" t="s">
        <v>188</v>
      </c>
      <c r="G746" s="11">
        <v>0</v>
      </c>
      <c r="H746" s="11">
        <v>0</v>
      </c>
      <c r="I746" s="11">
        <v>0</v>
      </c>
      <c r="J746" s="11" t="s">
        <v>150</v>
      </c>
    </row>
    <row r="747" spans="1:10" ht="14.25" customHeight="1" x14ac:dyDescent="0.25">
      <c r="A747" s="3" t="s">
        <v>59</v>
      </c>
      <c r="B747" s="8" t="s">
        <v>93</v>
      </c>
      <c r="C747" s="11" t="s">
        <v>150</v>
      </c>
      <c r="D747" s="11">
        <v>0</v>
      </c>
      <c r="E747" s="11">
        <v>0</v>
      </c>
      <c r="F747" s="11" t="s">
        <v>188</v>
      </c>
      <c r="G747" s="11">
        <v>0</v>
      </c>
      <c r="H747" s="11">
        <v>0</v>
      </c>
      <c r="I747" s="11">
        <v>0</v>
      </c>
      <c r="J747" s="11" t="s">
        <v>150</v>
      </c>
    </row>
    <row r="748" spans="1:10" ht="14.25" customHeight="1" x14ac:dyDescent="0.25">
      <c r="A748" s="3" t="s">
        <v>59</v>
      </c>
      <c r="B748" s="3" t="s">
        <v>94</v>
      </c>
      <c r="C748" s="11">
        <v>17</v>
      </c>
      <c r="D748" s="11" t="s">
        <v>188</v>
      </c>
      <c r="E748" s="11">
        <v>0</v>
      </c>
      <c r="F748" s="11">
        <v>0</v>
      </c>
      <c r="G748" s="11">
        <v>0</v>
      </c>
      <c r="H748" s="11" t="s">
        <v>188</v>
      </c>
      <c r="I748" s="11">
        <v>0</v>
      </c>
      <c r="J748" s="11">
        <v>17</v>
      </c>
    </row>
    <row r="749" spans="1:10" ht="14.25" customHeight="1" x14ac:dyDescent="0.25">
      <c r="A749" s="3"/>
      <c r="B749" s="8"/>
      <c r="C749" s="11"/>
      <c r="D749" s="11"/>
      <c r="E749" s="11"/>
      <c r="F749" s="11"/>
      <c r="G749" s="11"/>
      <c r="H749" s="11"/>
      <c r="I749" s="11"/>
      <c r="J749" s="11"/>
    </row>
    <row r="750" spans="1:10" ht="14.25" customHeight="1" x14ac:dyDescent="0.25">
      <c r="A750" s="3" t="s">
        <v>129</v>
      </c>
      <c r="B750" s="3" t="s">
        <v>130</v>
      </c>
      <c r="C750" s="11"/>
      <c r="D750" s="11"/>
      <c r="E750" s="11"/>
      <c r="F750" s="11"/>
      <c r="G750" s="11"/>
      <c r="H750" s="11"/>
      <c r="I750" s="11"/>
      <c r="J750" s="11"/>
    </row>
    <row r="751" spans="1:10" ht="14.25" customHeight="1" x14ac:dyDescent="0.25">
      <c r="A751" s="3"/>
      <c r="B751" s="8"/>
      <c r="C751" s="11"/>
      <c r="D751" s="11"/>
      <c r="E751" s="11"/>
      <c r="F751" s="11"/>
      <c r="G751" s="11"/>
      <c r="H751" s="11"/>
      <c r="I751" s="11"/>
      <c r="J751" s="11"/>
    </row>
    <row r="752" spans="1:10" ht="14.25" customHeight="1" x14ac:dyDescent="0.25">
      <c r="A752" s="3"/>
      <c r="B752" s="8"/>
      <c r="C752" s="11"/>
      <c r="D752" s="11"/>
      <c r="E752" s="11"/>
      <c r="F752" s="11"/>
      <c r="G752" s="11"/>
      <c r="H752" s="11"/>
      <c r="I752" s="11"/>
      <c r="J752" s="11"/>
    </row>
    <row r="753" spans="1:10" ht="14.25" customHeight="1" x14ac:dyDescent="0.25">
      <c r="A753" s="3" t="s">
        <v>129</v>
      </c>
      <c r="B753" s="3" t="s">
        <v>120</v>
      </c>
      <c r="C753" s="11" t="s">
        <v>190</v>
      </c>
      <c r="D753" s="11">
        <v>1</v>
      </c>
      <c r="E753" s="11" t="s">
        <v>188</v>
      </c>
      <c r="F753" s="11" t="s">
        <v>188</v>
      </c>
      <c r="G753" s="11">
        <v>11</v>
      </c>
      <c r="H753" s="11" t="s">
        <v>188</v>
      </c>
      <c r="I753" s="11">
        <v>0</v>
      </c>
      <c r="J753" s="11" t="s">
        <v>190</v>
      </c>
    </row>
    <row r="754" spans="1:10" ht="14.25" customHeight="1" x14ac:dyDescent="0.25">
      <c r="A754" s="3" t="s">
        <v>129</v>
      </c>
      <c r="B754" s="3" t="s">
        <v>82</v>
      </c>
      <c r="C754" s="11" t="s">
        <v>150</v>
      </c>
      <c r="D754" s="11" t="s">
        <v>188</v>
      </c>
      <c r="E754" s="11">
        <v>0</v>
      </c>
      <c r="F754" s="11">
        <v>0</v>
      </c>
      <c r="G754" s="11" t="s">
        <v>188</v>
      </c>
      <c r="H754" s="11">
        <v>0</v>
      </c>
      <c r="I754" s="11">
        <v>0</v>
      </c>
      <c r="J754" s="11" t="s">
        <v>150</v>
      </c>
    </row>
    <row r="755" spans="1:10" ht="14.25" customHeight="1" x14ac:dyDescent="0.25">
      <c r="A755" s="3" t="s">
        <v>129</v>
      </c>
      <c r="B755" s="8" t="s">
        <v>152</v>
      </c>
      <c r="C755" s="11" t="s">
        <v>150</v>
      </c>
      <c r="D755" s="11" t="s">
        <v>188</v>
      </c>
      <c r="E755" s="11">
        <v>0</v>
      </c>
      <c r="F755" s="11">
        <v>0</v>
      </c>
      <c r="G755" s="11" t="s">
        <v>188</v>
      </c>
      <c r="H755" s="11">
        <v>0</v>
      </c>
      <c r="I755" s="11">
        <v>0</v>
      </c>
      <c r="J755" s="11" t="s">
        <v>150</v>
      </c>
    </row>
    <row r="756" spans="1:10" ht="14.25" customHeight="1" x14ac:dyDescent="0.25">
      <c r="A756" s="3" t="s">
        <v>129</v>
      </c>
      <c r="B756" s="8" t="s">
        <v>151</v>
      </c>
      <c r="C756" s="11" t="s">
        <v>150</v>
      </c>
      <c r="D756" s="11">
        <v>0</v>
      </c>
      <c r="E756" s="11">
        <v>0</v>
      </c>
      <c r="F756" s="11">
        <v>0</v>
      </c>
      <c r="G756" s="11" t="s">
        <v>188</v>
      </c>
      <c r="H756" s="11">
        <v>0</v>
      </c>
      <c r="I756" s="11">
        <v>0</v>
      </c>
      <c r="J756" s="11" t="s">
        <v>150</v>
      </c>
    </row>
    <row r="757" spans="1:10" ht="14.25" customHeight="1" x14ac:dyDescent="0.25">
      <c r="A757" s="3" t="s">
        <v>129</v>
      </c>
      <c r="B757" s="3" t="s">
        <v>83</v>
      </c>
      <c r="C757" s="11" t="s">
        <v>150</v>
      </c>
      <c r="D757" s="11">
        <v>1</v>
      </c>
      <c r="E757" s="11" t="s">
        <v>188</v>
      </c>
      <c r="F757" s="11" t="s">
        <v>188</v>
      </c>
      <c r="G757" s="11">
        <v>11</v>
      </c>
      <c r="H757" s="11">
        <v>0</v>
      </c>
      <c r="I757" s="11">
        <v>0</v>
      </c>
      <c r="J757" s="11" t="s">
        <v>150</v>
      </c>
    </row>
    <row r="758" spans="1:10" ht="14.25" customHeight="1" x14ac:dyDescent="0.25">
      <c r="A758" s="3" t="s">
        <v>129</v>
      </c>
      <c r="B758" s="8" t="s">
        <v>84</v>
      </c>
      <c r="C758" s="11" t="s">
        <v>150</v>
      </c>
      <c r="D758" s="11" t="s">
        <v>188</v>
      </c>
      <c r="E758" s="11">
        <v>0</v>
      </c>
      <c r="F758" s="11">
        <v>0</v>
      </c>
      <c r="G758" s="11">
        <v>8</v>
      </c>
      <c r="H758" s="11">
        <v>0</v>
      </c>
      <c r="I758" s="11">
        <v>0</v>
      </c>
      <c r="J758" s="11" t="s">
        <v>150</v>
      </c>
    </row>
    <row r="759" spans="1:10" ht="14.25" customHeight="1" x14ac:dyDescent="0.25">
      <c r="A759" s="3" t="s">
        <v>129</v>
      </c>
      <c r="B759" s="8" t="s">
        <v>85</v>
      </c>
      <c r="C759" s="11" t="s">
        <v>150</v>
      </c>
      <c r="D759" s="11" t="s">
        <v>188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 t="s">
        <v>150</v>
      </c>
    </row>
    <row r="760" spans="1:10" ht="14.25" customHeight="1" x14ac:dyDescent="0.25">
      <c r="A760" s="3" t="s">
        <v>129</v>
      </c>
      <c r="B760" s="8" t="s">
        <v>86</v>
      </c>
      <c r="C760" s="11" t="s">
        <v>150</v>
      </c>
      <c r="D760" s="11">
        <v>1</v>
      </c>
      <c r="E760" s="11" t="s">
        <v>188</v>
      </c>
      <c r="F760" s="11" t="s">
        <v>188</v>
      </c>
      <c r="G760" s="11">
        <v>2</v>
      </c>
      <c r="H760" s="11">
        <v>0</v>
      </c>
      <c r="I760" s="11">
        <v>0</v>
      </c>
      <c r="J760" s="11" t="s">
        <v>150</v>
      </c>
    </row>
    <row r="761" spans="1:10" s="10" customFormat="1" ht="14.25" customHeight="1" x14ac:dyDescent="0.25">
      <c r="A761" s="3" t="s">
        <v>129</v>
      </c>
      <c r="B761" s="8" t="s">
        <v>87</v>
      </c>
      <c r="C761" s="11" t="s">
        <v>150</v>
      </c>
      <c r="D761" s="11">
        <v>0</v>
      </c>
      <c r="E761" s="11" t="s">
        <v>150</v>
      </c>
      <c r="F761" s="11" t="s">
        <v>150</v>
      </c>
      <c r="G761" s="11" t="s">
        <v>150</v>
      </c>
      <c r="H761" s="11" t="s">
        <v>150</v>
      </c>
      <c r="I761" s="11" t="s">
        <v>150</v>
      </c>
      <c r="J761" s="11" t="s">
        <v>150</v>
      </c>
    </row>
    <row r="762" spans="1:10" ht="14.25" customHeight="1" x14ac:dyDescent="0.25">
      <c r="A762" s="3" t="s">
        <v>129</v>
      </c>
      <c r="B762" s="8" t="s">
        <v>88</v>
      </c>
      <c r="C762" s="11" t="s">
        <v>150</v>
      </c>
      <c r="D762" s="11" t="s">
        <v>188</v>
      </c>
      <c r="E762" s="11">
        <v>0</v>
      </c>
      <c r="F762" s="11">
        <v>0</v>
      </c>
      <c r="G762" s="11" t="s">
        <v>188</v>
      </c>
      <c r="H762" s="11">
        <v>0</v>
      </c>
      <c r="I762" s="11">
        <v>0</v>
      </c>
      <c r="J762" s="11" t="s">
        <v>150</v>
      </c>
    </row>
    <row r="763" spans="1:10" ht="14.25" customHeight="1" x14ac:dyDescent="0.25">
      <c r="A763" s="3" t="s">
        <v>129</v>
      </c>
      <c r="B763" s="3" t="s">
        <v>89</v>
      </c>
      <c r="C763" s="11" t="s">
        <v>150</v>
      </c>
      <c r="D763" s="11" t="s">
        <v>188</v>
      </c>
      <c r="E763" s="11">
        <v>0</v>
      </c>
      <c r="F763" s="11" t="s">
        <v>188</v>
      </c>
      <c r="G763" s="11" t="s">
        <v>188</v>
      </c>
      <c r="H763" s="11" t="s">
        <v>188</v>
      </c>
      <c r="I763" s="11">
        <v>0</v>
      </c>
      <c r="J763" s="11" t="s">
        <v>150</v>
      </c>
    </row>
    <row r="764" spans="1:10" ht="14.25" customHeight="1" x14ac:dyDescent="0.25">
      <c r="A764" s="3" t="s">
        <v>129</v>
      </c>
      <c r="B764" s="8" t="s">
        <v>95</v>
      </c>
      <c r="C764" s="11" t="s">
        <v>150</v>
      </c>
      <c r="D764" s="11" t="s">
        <v>188</v>
      </c>
      <c r="E764" s="11">
        <v>0</v>
      </c>
      <c r="F764" s="11">
        <v>0</v>
      </c>
      <c r="G764" s="11" t="s">
        <v>188</v>
      </c>
      <c r="H764" s="11">
        <v>0</v>
      </c>
      <c r="I764" s="11">
        <v>0</v>
      </c>
      <c r="J764" s="11" t="s">
        <v>150</v>
      </c>
    </row>
    <row r="765" spans="1:10" ht="14.25" customHeight="1" x14ac:dyDescent="0.25">
      <c r="A765" s="3" t="s">
        <v>129</v>
      </c>
      <c r="B765" s="8" t="s">
        <v>90</v>
      </c>
      <c r="C765" s="11" t="s">
        <v>150</v>
      </c>
      <c r="D765" s="11" t="s">
        <v>188</v>
      </c>
      <c r="E765" s="11" t="s">
        <v>150</v>
      </c>
      <c r="F765" s="11" t="s">
        <v>150</v>
      </c>
      <c r="G765" s="11" t="s">
        <v>150</v>
      </c>
      <c r="H765" s="11" t="s">
        <v>150</v>
      </c>
      <c r="I765" s="11" t="s">
        <v>150</v>
      </c>
      <c r="J765" s="11" t="s">
        <v>150</v>
      </c>
    </row>
    <row r="766" spans="1:10" ht="14.25" customHeight="1" x14ac:dyDescent="0.25">
      <c r="A766" s="3" t="s">
        <v>129</v>
      </c>
      <c r="B766" s="8" t="s">
        <v>118</v>
      </c>
      <c r="C766" s="11" t="s">
        <v>150</v>
      </c>
      <c r="D766" s="11" t="s">
        <v>188</v>
      </c>
      <c r="E766" s="11">
        <v>0</v>
      </c>
      <c r="F766" s="11">
        <v>0</v>
      </c>
      <c r="G766" s="11" t="s">
        <v>188</v>
      </c>
      <c r="H766" s="11">
        <v>0</v>
      </c>
      <c r="I766" s="11">
        <v>0</v>
      </c>
      <c r="J766" s="11" t="s">
        <v>150</v>
      </c>
    </row>
    <row r="767" spans="1:10" ht="14.25" customHeight="1" x14ac:dyDescent="0.25">
      <c r="A767" s="3" t="s">
        <v>129</v>
      </c>
      <c r="B767" s="8" t="s">
        <v>91</v>
      </c>
      <c r="C767" s="11" t="s">
        <v>150</v>
      </c>
      <c r="D767" s="11">
        <v>0</v>
      </c>
      <c r="E767" s="11" t="s">
        <v>150</v>
      </c>
      <c r="F767" s="11" t="s">
        <v>188</v>
      </c>
      <c r="G767" s="11">
        <v>0</v>
      </c>
      <c r="H767" s="11" t="s">
        <v>188</v>
      </c>
      <c r="I767" s="11" t="s">
        <v>150</v>
      </c>
      <c r="J767" s="11" t="s">
        <v>150</v>
      </c>
    </row>
    <row r="768" spans="1:10" ht="14.25" customHeight="1" x14ac:dyDescent="0.25">
      <c r="A768" s="3" t="s">
        <v>129</v>
      </c>
      <c r="B768" s="8" t="s">
        <v>92</v>
      </c>
      <c r="C768" s="11" t="s">
        <v>150</v>
      </c>
      <c r="D768" s="11" t="s">
        <v>150</v>
      </c>
      <c r="E768" s="11">
        <v>0</v>
      </c>
      <c r="F768" s="11" t="s">
        <v>188</v>
      </c>
      <c r="G768" s="11">
        <v>0</v>
      </c>
      <c r="H768" s="11">
        <v>0</v>
      </c>
      <c r="I768" s="11">
        <v>0</v>
      </c>
      <c r="J768" s="11" t="s">
        <v>150</v>
      </c>
    </row>
    <row r="769" spans="1:10" ht="14.25" customHeight="1" x14ac:dyDescent="0.25">
      <c r="A769" s="3" t="s">
        <v>129</v>
      </c>
      <c r="B769" s="8" t="s">
        <v>93</v>
      </c>
      <c r="C769" s="11" t="s">
        <v>150</v>
      </c>
      <c r="D769" s="11">
        <v>0</v>
      </c>
      <c r="E769" s="11">
        <v>0</v>
      </c>
      <c r="F769" s="11">
        <v>0</v>
      </c>
      <c r="G769" s="11" t="s">
        <v>188</v>
      </c>
      <c r="H769" s="11">
        <v>0</v>
      </c>
      <c r="I769" s="11">
        <v>0</v>
      </c>
      <c r="J769" s="11" t="s">
        <v>150</v>
      </c>
    </row>
    <row r="770" spans="1:10" ht="14.25" customHeight="1" x14ac:dyDescent="0.25">
      <c r="A770" s="3" t="s">
        <v>129</v>
      </c>
      <c r="B770" s="3" t="s">
        <v>94</v>
      </c>
      <c r="C770" s="11" t="s">
        <v>190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 t="s">
        <v>190</v>
      </c>
    </row>
    <row r="771" spans="1:10" ht="14.25" customHeight="1" x14ac:dyDescent="0.25">
      <c r="A771" s="3"/>
      <c r="B771" s="8"/>
      <c r="C771" s="11"/>
      <c r="D771" s="11"/>
      <c r="E771" s="11"/>
      <c r="F771" s="11"/>
      <c r="G771" s="11"/>
      <c r="H771" s="11"/>
      <c r="I771" s="11"/>
      <c r="J771" s="11"/>
    </row>
    <row r="772" spans="1:10" ht="14.25" customHeight="1" x14ac:dyDescent="0.25">
      <c r="A772" s="3" t="s">
        <v>60</v>
      </c>
      <c r="B772" s="3" t="s">
        <v>67</v>
      </c>
      <c r="C772" s="11"/>
      <c r="D772" s="11"/>
      <c r="E772" s="11"/>
      <c r="F772" s="11"/>
      <c r="G772" s="11"/>
      <c r="H772" s="11"/>
      <c r="I772" s="11"/>
      <c r="J772" s="11"/>
    </row>
    <row r="773" spans="1:10" ht="14.25" customHeight="1" x14ac:dyDescent="0.25">
      <c r="B773" s="4"/>
      <c r="C773" s="11"/>
      <c r="D773" s="11"/>
      <c r="E773" s="11"/>
      <c r="F773" s="11"/>
      <c r="G773" s="11"/>
      <c r="H773" s="11"/>
      <c r="I773" s="11"/>
      <c r="J773" s="11"/>
    </row>
    <row r="774" spans="1:10" ht="14.25" customHeight="1" x14ac:dyDescent="0.25">
      <c r="A774" s="3"/>
      <c r="B774" s="8"/>
      <c r="C774" s="11">
        <f>C775*10^6/3412</f>
        <v>62719.812426729193</v>
      </c>
      <c r="D774" s="11"/>
      <c r="E774" s="11"/>
      <c r="F774" s="11"/>
      <c r="G774" s="11"/>
      <c r="H774" s="11"/>
      <c r="I774" s="11"/>
      <c r="J774" s="11"/>
    </row>
    <row r="775" spans="1:10" ht="14.25" customHeight="1" x14ac:dyDescent="0.25">
      <c r="A775" s="3" t="s">
        <v>60</v>
      </c>
      <c r="B775" s="3" t="s">
        <v>120</v>
      </c>
      <c r="C775" s="11">
        <v>214</v>
      </c>
      <c r="D775" s="11">
        <v>84</v>
      </c>
      <c r="E775" s="11">
        <v>1</v>
      </c>
      <c r="F775" s="11">
        <v>1</v>
      </c>
      <c r="G775" s="11">
        <v>49</v>
      </c>
      <c r="H775" s="11" t="s">
        <v>188</v>
      </c>
      <c r="I775" s="11">
        <v>17</v>
      </c>
      <c r="J775" s="11">
        <v>62</v>
      </c>
    </row>
    <row r="776" spans="1:10" ht="14.25" customHeight="1" x14ac:dyDescent="0.25">
      <c r="A776" s="3" t="s">
        <v>60</v>
      </c>
      <c r="B776" s="3" t="s">
        <v>82</v>
      </c>
      <c r="C776" s="11" t="s">
        <v>150</v>
      </c>
      <c r="D776" s="11" t="s">
        <v>188</v>
      </c>
      <c r="E776" s="11" t="s">
        <v>188</v>
      </c>
      <c r="F776" s="11" t="s">
        <v>188</v>
      </c>
      <c r="G776" s="11">
        <v>18</v>
      </c>
      <c r="H776" s="11" t="s">
        <v>188</v>
      </c>
      <c r="I776" s="11">
        <v>17</v>
      </c>
      <c r="J776" s="11" t="s">
        <v>150</v>
      </c>
    </row>
    <row r="777" spans="1:10" ht="14.25" customHeight="1" x14ac:dyDescent="0.25">
      <c r="A777" s="3" t="s">
        <v>60</v>
      </c>
      <c r="B777" s="8" t="s">
        <v>152</v>
      </c>
      <c r="C777" s="11" t="s">
        <v>150</v>
      </c>
      <c r="D777" s="11" t="s">
        <v>188</v>
      </c>
      <c r="E777" s="11" t="s">
        <v>188</v>
      </c>
      <c r="F777" s="11" t="s">
        <v>188</v>
      </c>
      <c r="G777" s="11">
        <v>8</v>
      </c>
      <c r="H777" s="11" t="s">
        <v>188</v>
      </c>
      <c r="I777" s="11">
        <v>1</v>
      </c>
      <c r="J777" s="11" t="s">
        <v>150</v>
      </c>
    </row>
    <row r="778" spans="1:10" ht="14.25" customHeight="1" x14ac:dyDescent="0.25">
      <c r="A778" s="3" t="s">
        <v>60</v>
      </c>
      <c r="B778" s="8" t="s">
        <v>151</v>
      </c>
      <c r="C778" s="11" t="s">
        <v>150</v>
      </c>
      <c r="D778" s="11">
        <v>0</v>
      </c>
      <c r="E778" s="11">
        <v>0</v>
      </c>
      <c r="F778" s="11" t="s">
        <v>188</v>
      </c>
      <c r="G778" s="11">
        <v>10</v>
      </c>
      <c r="H778" s="11">
        <v>0</v>
      </c>
      <c r="I778" s="11">
        <v>16</v>
      </c>
      <c r="J778" s="11" t="s">
        <v>150</v>
      </c>
    </row>
    <row r="779" spans="1:10" ht="14.25" customHeight="1" x14ac:dyDescent="0.25">
      <c r="A779" s="3" t="s">
        <v>60</v>
      </c>
      <c r="B779" s="3" t="s">
        <v>83</v>
      </c>
      <c r="C779" s="11" t="s">
        <v>150</v>
      </c>
      <c r="D779" s="11">
        <v>82</v>
      </c>
      <c r="E779" s="11">
        <v>1</v>
      </c>
      <c r="F779" s="11" t="s">
        <v>188</v>
      </c>
      <c r="G779" s="11">
        <v>30</v>
      </c>
      <c r="H779" s="11" t="s">
        <v>188</v>
      </c>
      <c r="I779" s="11" t="s">
        <v>188</v>
      </c>
      <c r="J779" s="11" t="s">
        <v>150</v>
      </c>
    </row>
    <row r="780" spans="1:10" ht="14.25" customHeight="1" x14ac:dyDescent="0.25">
      <c r="A780" s="3" t="s">
        <v>60</v>
      </c>
      <c r="B780" s="8" t="s">
        <v>84</v>
      </c>
      <c r="C780" s="11" t="s">
        <v>150</v>
      </c>
      <c r="D780" s="11">
        <v>5</v>
      </c>
      <c r="E780" s="11">
        <v>1</v>
      </c>
      <c r="F780" s="11" t="s">
        <v>188</v>
      </c>
      <c r="G780" s="11">
        <v>29</v>
      </c>
      <c r="H780" s="11" t="s">
        <v>188</v>
      </c>
      <c r="I780" s="11" t="s">
        <v>188</v>
      </c>
      <c r="J780" s="11" t="s">
        <v>150</v>
      </c>
    </row>
    <row r="781" spans="1:10" ht="14.25" customHeight="1" x14ac:dyDescent="0.25">
      <c r="A781" s="3" t="s">
        <v>60</v>
      </c>
      <c r="B781" s="8" t="s">
        <v>85</v>
      </c>
      <c r="C781" s="11" t="s">
        <v>150</v>
      </c>
      <c r="D781" s="11">
        <v>1</v>
      </c>
      <c r="E781" s="11">
        <v>0</v>
      </c>
      <c r="F781" s="11" t="s">
        <v>188</v>
      </c>
      <c r="G781" s="11" t="s">
        <v>188</v>
      </c>
      <c r="H781" s="11">
        <v>0</v>
      </c>
      <c r="I781" s="11">
        <v>0</v>
      </c>
      <c r="J781" s="11" t="s">
        <v>150</v>
      </c>
    </row>
    <row r="782" spans="1:10" s="10" customFormat="1" ht="14.25" customHeight="1" x14ac:dyDescent="0.25">
      <c r="A782" s="3" t="s">
        <v>60</v>
      </c>
      <c r="B782" s="8" t="s">
        <v>86</v>
      </c>
      <c r="C782" s="11" t="s">
        <v>150</v>
      </c>
      <c r="D782" s="11">
        <v>58</v>
      </c>
      <c r="E782" s="11">
        <v>0</v>
      </c>
      <c r="F782" s="11" t="s">
        <v>188</v>
      </c>
      <c r="G782" s="11" t="s">
        <v>188</v>
      </c>
      <c r="H782" s="11">
        <v>0</v>
      </c>
      <c r="I782" s="11">
        <v>0</v>
      </c>
      <c r="J782" s="11" t="s">
        <v>150</v>
      </c>
    </row>
    <row r="783" spans="1:10" ht="14.25" customHeight="1" x14ac:dyDescent="0.25">
      <c r="A783" s="3" t="s">
        <v>60</v>
      </c>
      <c r="B783" s="8" t="s">
        <v>87</v>
      </c>
      <c r="C783" s="11" t="s">
        <v>150</v>
      </c>
      <c r="D783" s="11">
        <v>17</v>
      </c>
      <c r="E783" s="11" t="s">
        <v>150</v>
      </c>
      <c r="F783" s="11" t="s">
        <v>150</v>
      </c>
      <c r="G783" s="11" t="s">
        <v>150</v>
      </c>
      <c r="H783" s="11" t="s">
        <v>150</v>
      </c>
      <c r="I783" s="11" t="s">
        <v>150</v>
      </c>
      <c r="J783" s="11" t="s">
        <v>150</v>
      </c>
    </row>
    <row r="784" spans="1:10" ht="14.25" customHeight="1" x14ac:dyDescent="0.25">
      <c r="A784" s="3" t="s">
        <v>60</v>
      </c>
      <c r="B784" s="8" t="s">
        <v>88</v>
      </c>
      <c r="C784" s="11" t="s">
        <v>150</v>
      </c>
      <c r="D784" s="11" t="s">
        <v>188</v>
      </c>
      <c r="E784" s="11">
        <v>0</v>
      </c>
      <c r="F784" s="11">
        <v>0</v>
      </c>
      <c r="G784" s="11" t="s">
        <v>188</v>
      </c>
      <c r="H784" s="11" t="s">
        <v>188</v>
      </c>
      <c r="I784" s="11">
        <v>0</v>
      </c>
      <c r="J784" s="11" t="s">
        <v>150</v>
      </c>
    </row>
    <row r="785" spans="1:10" ht="14.25" customHeight="1" x14ac:dyDescent="0.25">
      <c r="A785" s="3" t="s">
        <v>60</v>
      </c>
      <c r="B785" s="3" t="s">
        <v>89</v>
      </c>
      <c r="C785" s="11" t="s">
        <v>150</v>
      </c>
      <c r="D785" s="11">
        <v>3</v>
      </c>
      <c r="E785" s="11">
        <v>0</v>
      </c>
      <c r="F785" s="11" t="s">
        <v>188</v>
      </c>
      <c r="G785" s="11">
        <v>2</v>
      </c>
      <c r="H785" s="11" t="s">
        <v>188</v>
      </c>
      <c r="I785" s="11">
        <v>0</v>
      </c>
      <c r="J785" s="11" t="s">
        <v>150</v>
      </c>
    </row>
    <row r="786" spans="1:10" ht="14.25" customHeight="1" x14ac:dyDescent="0.25">
      <c r="A786" s="3" t="s">
        <v>60</v>
      </c>
      <c r="B786" s="8" t="s">
        <v>95</v>
      </c>
      <c r="C786" s="11" t="s">
        <v>150</v>
      </c>
      <c r="D786" s="11">
        <v>1</v>
      </c>
      <c r="E786" s="11">
        <v>0</v>
      </c>
      <c r="F786" s="11" t="s">
        <v>188</v>
      </c>
      <c r="G786" s="11">
        <v>1</v>
      </c>
      <c r="H786" s="11" t="s">
        <v>188</v>
      </c>
      <c r="I786" s="11">
        <v>0</v>
      </c>
      <c r="J786" s="11" t="s">
        <v>150</v>
      </c>
    </row>
    <row r="787" spans="1:10" ht="14.25" customHeight="1" x14ac:dyDescent="0.25">
      <c r="A787" s="3" t="s">
        <v>60</v>
      </c>
      <c r="B787" s="8" t="s">
        <v>90</v>
      </c>
      <c r="C787" s="11" t="s">
        <v>150</v>
      </c>
      <c r="D787" s="11">
        <v>1</v>
      </c>
      <c r="E787" s="11" t="s">
        <v>150</v>
      </c>
      <c r="F787" s="11" t="s">
        <v>150</v>
      </c>
      <c r="G787" s="11" t="s">
        <v>150</v>
      </c>
      <c r="H787" s="11" t="s">
        <v>150</v>
      </c>
      <c r="I787" s="11" t="s">
        <v>150</v>
      </c>
      <c r="J787" s="11" t="s">
        <v>150</v>
      </c>
    </row>
    <row r="788" spans="1:10" ht="14.25" customHeight="1" x14ac:dyDescent="0.25">
      <c r="A788" s="3" t="s">
        <v>60</v>
      </c>
      <c r="B788" s="8" t="s">
        <v>118</v>
      </c>
      <c r="C788" s="11" t="s">
        <v>150</v>
      </c>
      <c r="D788" s="11" t="s">
        <v>188</v>
      </c>
      <c r="E788" s="11">
        <v>0</v>
      </c>
      <c r="F788" s="11" t="s">
        <v>188</v>
      </c>
      <c r="G788" s="11" t="s">
        <v>188</v>
      </c>
      <c r="H788" s="11" t="s">
        <v>188</v>
      </c>
      <c r="I788" s="11">
        <v>0</v>
      </c>
      <c r="J788" s="11" t="s">
        <v>150</v>
      </c>
    </row>
    <row r="789" spans="1:10" ht="14.25" customHeight="1" x14ac:dyDescent="0.25">
      <c r="A789" s="3" t="s">
        <v>60</v>
      </c>
      <c r="B789" s="8" t="s">
        <v>91</v>
      </c>
      <c r="C789" s="11" t="s">
        <v>150</v>
      </c>
      <c r="D789" s="11" t="s">
        <v>188</v>
      </c>
      <c r="E789" s="11" t="s">
        <v>150</v>
      </c>
      <c r="F789" s="11" t="s">
        <v>188</v>
      </c>
      <c r="G789" s="11">
        <v>0</v>
      </c>
      <c r="H789" s="11" t="s">
        <v>188</v>
      </c>
      <c r="I789" s="11" t="s">
        <v>150</v>
      </c>
      <c r="J789" s="11" t="s">
        <v>150</v>
      </c>
    </row>
    <row r="790" spans="1:10" ht="14.25" customHeight="1" x14ac:dyDescent="0.25">
      <c r="A790" s="3" t="s">
        <v>60</v>
      </c>
      <c r="B790" s="8" t="s">
        <v>92</v>
      </c>
      <c r="C790" s="11" t="s">
        <v>150</v>
      </c>
      <c r="D790" s="11" t="s">
        <v>150</v>
      </c>
      <c r="E790" s="11">
        <v>0</v>
      </c>
      <c r="F790" s="11" t="s">
        <v>188</v>
      </c>
      <c r="G790" s="11" t="s">
        <v>188</v>
      </c>
      <c r="H790" s="11">
        <v>0</v>
      </c>
      <c r="I790" s="11">
        <v>0</v>
      </c>
      <c r="J790" s="11" t="s">
        <v>150</v>
      </c>
    </row>
    <row r="791" spans="1:10" ht="14.25" customHeight="1" x14ac:dyDescent="0.25">
      <c r="A791" s="3" t="s">
        <v>60</v>
      </c>
      <c r="B791" s="8" t="s">
        <v>93</v>
      </c>
      <c r="C791" s="11" t="s">
        <v>150</v>
      </c>
      <c r="D791" s="11" t="s">
        <v>188</v>
      </c>
      <c r="E791" s="11">
        <v>0</v>
      </c>
      <c r="F791" s="11" t="s">
        <v>188</v>
      </c>
      <c r="G791" s="11" t="s">
        <v>188</v>
      </c>
      <c r="H791" s="11" t="s">
        <v>188</v>
      </c>
      <c r="I791" s="11">
        <v>0</v>
      </c>
      <c r="J791" s="11" t="s">
        <v>150</v>
      </c>
    </row>
    <row r="792" spans="1:10" ht="14.25" customHeight="1" x14ac:dyDescent="0.25">
      <c r="A792" s="3" t="s">
        <v>60</v>
      </c>
      <c r="B792" s="3" t="s">
        <v>94</v>
      </c>
      <c r="C792" s="11">
        <v>63</v>
      </c>
      <c r="D792" s="11" t="s">
        <v>188</v>
      </c>
      <c r="E792" s="11">
        <v>0</v>
      </c>
      <c r="F792" s="11" t="s">
        <v>188</v>
      </c>
      <c r="G792" s="11" t="s">
        <v>188</v>
      </c>
      <c r="H792" s="11" t="s">
        <v>188</v>
      </c>
      <c r="I792" s="11">
        <v>0</v>
      </c>
      <c r="J792" s="11">
        <v>62</v>
      </c>
    </row>
    <row r="793" spans="1:10" ht="14.25" customHeight="1" x14ac:dyDescent="0.25">
      <c r="A793" s="3"/>
      <c r="B793" s="8"/>
      <c r="C793" s="11"/>
      <c r="D793" s="11"/>
      <c r="E793" s="11"/>
      <c r="F793" s="11"/>
      <c r="G793" s="11"/>
      <c r="H793" s="11"/>
      <c r="I793" s="11"/>
      <c r="J793" s="11"/>
    </row>
    <row r="794" spans="1:10" ht="14.25" customHeight="1" x14ac:dyDescent="0.25">
      <c r="A794" s="3" t="s">
        <v>39</v>
      </c>
      <c r="B794" s="3" t="s">
        <v>43</v>
      </c>
      <c r="C794" s="11"/>
      <c r="D794" s="11"/>
      <c r="E794" s="11"/>
      <c r="F794" s="11"/>
      <c r="G794" s="11"/>
      <c r="H794" s="11"/>
      <c r="I794" s="11"/>
      <c r="J794" s="11"/>
    </row>
    <row r="795" spans="1:10" ht="14.25" customHeight="1" x14ac:dyDescent="0.25">
      <c r="A795" s="3"/>
      <c r="B795" s="8"/>
      <c r="C795" s="11"/>
      <c r="D795" s="11"/>
      <c r="E795" s="11"/>
      <c r="F795" s="11"/>
      <c r="G795" s="11"/>
      <c r="H795" s="11"/>
      <c r="I795" s="11"/>
      <c r="J795" s="11"/>
    </row>
    <row r="796" spans="1:10" ht="14.25" customHeight="1" x14ac:dyDescent="0.25">
      <c r="A796" s="3"/>
      <c r="B796" s="8"/>
      <c r="C796" s="11"/>
      <c r="D796" s="11"/>
      <c r="E796" s="11"/>
      <c r="F796" s="11"/>
      <c r="G796" s="11"/>
      <c r="H796" s="11"/>
      <c r="I796" s="11"/>
      <c r="J796" s="11"/>
    </row>
    <row r="797" spans="1:10" ht="14.25" customHeight="1" x14ac:dyDescent="0.25">
      <c r="A797" s="3" t="s">
        <v>39</v>
      </c>
      <c r="B797" s="3" t="s">
        <v>120</v>
      </c>
      <c r="C797" s="11">
        <v>52</v>
      </c>
      <c r="D797" s="11">
        <v>9</v>
      </c>
      <c r="E797" s="11">
        <v>2</v>
      </c>
      <c r="F797" s="11" t="s">
        <v>188</v>
      </c>
      <c r="G797" s="11">
        <v>22</v>
      </c>
      <c r="H797" s="11" t="s">
        <v>188</v>
      </c>
      <c r="I797" s="11">
        <v>0</v>
      </c>
      <c r="J797" s="11">
        <v>18</v>
      </c>
    </row>
    <row r="798" spans="1:10" ht="14.25" customHeight="1" x14ac:dyDescent="0.25">
      <c r="A798" s="3" t="s">
        <v>39</v>
      </c>
      <c r="B798" s="3" t="s">
        <v>82</v>
      </c>
      <c r="C798" s="11" t="s">
        <v>150</v>
      </c>
      <c r="D798" s="11" t="s">
        <v>188</v>
      </c>
      <c r="E798" s="11">
        <v>1</v>
      </c>
      <c r="F798" s="11" t="s">
        <v>188</v>
      </c>
      <c r="G798" s="11">
        <v>13</v>
      </c>
      <c r="H798" s="11" t="s">
        <v>188</v>
      </c>
      <c r="I798" s="11">
        <v>0</v>
      </c>
      <c r="J798" s="11" t="s">
        <v>150</v>
      </c>
    </row>
    <row r="799" spans="1:10" ht="14.25" customHeight="1" x14ac:dyDescent="0.25">
      <c r="A799" s="3" t="s">
        <v>39</v>
      </c>
      <c r="B799" s="8" t="s">
        <v>152</v>
      </c>
      <c r="C799" s="11" t="s">
        <v>150</v>
      </c>
      <c r="D799" s="11" t="s">
        <v>188</v>
      </c>
      <c r="E799" s="11" t="s">
        <v>188</v>
      </c>
      <c r="F799" s="11" t="s">
        <v>188</v>
      </c>
      <c r="G799" s="11">
        <v>9</v>
      </c>
      <c r="H799" s="11" t="s">
        <v>188</v>
      </c>
      <c r="I799" s="11">
        <v>0</v>
      </c>
      <c r="J799" s="11" t="s">
        <v>150</v>
      </c>
    </row>
    <row r="800" spans="1:10" ht="14.25" customHeight="1" x14ac:dyDescent="0.25">
      <c r="A800" s="3" t="s">
        <v>39</v>
      </c>
      <c r="B800" s="8" t="s">
        <v>151</v>
      </c>
      <c r="C800" s="11" t="s">
        <v>150</v>
      </c>
      <c r="D800" s="11">
        <v>0</v>
      </c>
      <c r="E800" s="11">
        <v>1</v>
      </c>
      <c r="F800" s="11" t="s">
        <v>188</v>
      </c>
      <c r="G800" s="11">
        <v>4</v>
      </c>
      <c r="H800" s="11">
        <v>0</v>
      </c>
      <c r="I800" s="11">
        <v>0</v>
      </c>
      <c r="J800" s="11" t="s">
        <v>150</v>
      </c>
    </row>
    <row r="801" spans="1:10" ht="14.25" customHeight="1" x14ac:dyDescent="0.25">
      <c r="A801" s="3" t="s">
        <v>39</v>
      </c>
      <c r="B801" s="3" t="s">
        <v>83</v>
      </c>
      <c r="C801" s="11" t="s">
        <v>150</v>
      </c>
      <c r="D801" s="11">
        <v>8</v>
      </c>
      <c r="E801" s="11">
        <v>0</v>
      </c>
      <c r="F801" s="11" t="s">
        <v>188</v>
      </c>
      <c r="G801" s="11">
        <v>9</v>
      </c>
      <c r="H801" s="11" t="s">
        <v>188</v>
      </c>
      <c r="I801" s="11">
        <v>0</v>
      </c>
      <c r="J801" s="11" t="s">
        <v>150</v>
      </c>
    </row>
    <row r="802" spans="1:10" ht="14.25" customHeight="1" x14ac:dyDescent="0.25">
      <c r="A802" s="3" t="s">
        <v>39</v>
      </c>
      <c r="B802" s="8" t="s">
        <v>84</v>
      </c>
      <c r="C802" s="11" t="s">
        <v>150</v>
      </c>
      <c r="D802" s="11">
        <v>1</v>
      </c>
      <c r="E802" s="11">
        <v>0</v>
      </c>
      <c r="F802" s="11" t="s">
        <v>188</v>
      </c>
      <c r="G802" s="11">
        <v>9</v>
      </c>
      <c r="H802" s="11" t="s">
        <v>188</v>
      </c>
      <c r="I802" s="11">
        <v>0</v>
      </c>
      <c r="J802" s="11" t="s">
        <v>150</v>
      </c>
    </row>
    <row r="803" spans="1:10" s="10" customFormat="1" ht="14.25" customHeight="1" x14ac:dyDescent="0.25">
      <c r="A803" s="3" t="s">
        <v>39</v>
      </c>
      <c r="B803" s="8" t="s">
        <v>85</v>
      </c>
      <c r="C803" s="11" t="s">
        <v>150</v>
      </c>
      <c r="D803" s="11">
        <v>2</v>
      </c>
      <c r="E803" s="11">
        <v>0</v>
      </c>
      <c r="F803" s="11" t="s">
        <v>188</v>
      </c>
      <c r="G803" s="11">
        <v>0</v>
      </c>
      <c r="H803" s="11">
        <v>0</v>
      </c>
      <c r="I803" s="11">
        <v>0</v>
      </c>
      <c r="J803" s="11" t="s">
        <v>150</v>
      </c>
    </row>
    <row r="804" spans="1:10" ht="14.25" customHeight="1" x14ac:dyDescent="0.25">
      <c r="A804" s="3" t="s">
        <v>39</v>
      </c>
      <c r="B804" s="8" t="s">
        <v>86</v>
      </c>
      <c r="C804" s="11" t="s">
        <v>150</v>
      </c>
      <c r="D804" s="11">
        <v>5</v>
      </c>
      <c r="E804" s="11">
        <v>0</v>
      </c>
      <c r="F804" s="11" t="s">
        <v>188</v>
      </c>
      <c r="G804" s="11">
        <v>0</v>
      </c>
      <c r="H804" s="11">
        <v>0</v>
      </c>
      <c r="I804" s="11">
        <v>0</v>
      </c>
      <c r="J804" s="11" t="s">
        <v>150</v>
      </c>
    </row>
    <row r="805" spans="1:10" ht="14.25" customHeight="1" x14ac:dyDescent="0.25">
      <c r="A805" s="3" t="s">
        <v>39</v>
      </c>
      <c r="B805" s="8" t="s">
        <v>87</v>
      </c>
      <c r="C805" s="11" t="s">
        <v>150</v>
      </c>
      <c r="D805" s="11" t="s">
        <v>188</v>
      </c>
      <c r="E805" s="11" t="s">
        <v>150</v>
      </c>
      <c r="F805" s="11" t="s">
        <v>150</v>
      </c>
      <c r="G805" s="11" t="s">
        <v>150</v>
      </c>
      <c r="H805" s="11" t="s">
        <v>150</v>
      </c>
      <c r="I805" s="11" t="s">
        <v>150</v>
      </c>
      <c r="J805" s="11" t="s">
        <v>150</v>
      </c>
    </row>
    <row r="806" spans="1:10" ht="14.25" customHeight="1" x14ac:dyDescent="0.25">
      <c r="A806" s="3" t="s">
        <v>39</v>
      </c>
      <c r="B806" s="8" t="s">
        <v>88</v>
      </c>
      <c r="C806" s="11" t="s">
        <v>150</v>
      </c>
      <c r="D806" s="11">
        <v>0</v>
      </c>
      <c r="E806" s="11">
        <v>0</v>
      </c>
      <c r="F806" s="11">
        <v>0</v>
      </c>
      <c r="G806" s="11">
        <v>0</v>
      </c>
      <c r="H806" s="11">
        <v>0</v>
      </c>
      <c r="I806" s="11">
        <v>0</v>
      </c>
      <c r="J806" s="11" t="s">
        <v>150</v>
      </c>
    </row>
    <row r="807" spans="1:10" ht="14.25" customHeight="1" x14ac:dyDescent="0.25">
      <c r="A807" s="3" t="s">
        <v>39</v>
      </c>
      <c r="B807" s="3" t="s">
        <v>89</v>
      </c>
      <c r="C807" s="11" t="s">
        <v>150</v>
      </c>
      <c r="D807" s="11">
        <v>1</v>
      </c>
      <c r="E807" s="11">
        <v>0</v>
      </c>
      <c r="F807" s="11" t="s">
        <v>188</v>
      </c>
      <c r="G807" s="11" t="s">
        <v>188</v>
      </c>
      <c r="H807" s="11" t="s">
        <v>188</v>
      </c>
      <c r="I807" s="11">
        <v>0</v>
      </c>
      <c r="J807" s="11" t="s">
        <v>150</v>
      </c>
    </row>
    <row r="808" spans="1:10" ht="14.25" customHeight="1" x14ac:dyDescent="0.25">
      <c r="A808" s="3" t="s">
        <v>39</v>
      </c>
      <c r="B808" s="8" t="s">
        <v>95</v>
      </c>
      <c r="C808" s="11" t="s">
        <v>150</v>
      </c>
      <c r="D808" s="11">
        <v>1</v>
      </c>
      <c r="E808" s="11">
        <v>0</v>
      </c>
      <c r="F808" s="11" t="s">
        <v>188</v>
      </c>
      <c r="G808" s="11" t="s">
        <v>188</v>
      </c>
      <c r="H808" s="11" t="s">
        <v>188</v>
      </c>
      <c r="I808" s="11">
        <v>0</v>
      </c>
      <c r="J808" s="11" t="s">
        <v>150</v>
      </c>
    </row>
    <row r="809" spans="1:10" ht="14.25" customHeight="1" x14ac:dyDescent="0.25">
      <c r="A809" s="3" t="s">
        <v>39</v>
      </c>
      <c r="B809" s="8" t="s">
        <v>90</v>
      </c>
      <c r="C809" s="11" t="s">
        <v>150</v>
      </c>
      <c r="D809" s="11" t="s">
        <v>188</v>
      </c>
      <c r="E809" s="11" t="s">
        <v>150</v>
      </c>
      <c r="F809" s="11" t="s">
        <v>150</v>
      </c>
      <c r="G809" s="11" t="s">
        <v>150</v>
      </c>
      <c r="H809" s="11" t="s">
        <v>150</v>
      </c>
      <c r="I809" s="11" t="s">
        <v>150</v>
      </c>
      <c r="J809" s="11" t="s">
        <v>150</v>
      </c>
    </row>
    <row r="810" spans="1:10" ht="14.25" customHeight="1" x14ac:dyDescent="0.25">
      <c r="A810" s="3" t="s">
        <v>39</v>
      </c>
      <c r="B810" s="8" t="s">
        <v>118</v>
      </c>
      <c r="C810" s="11" t="s">
        <v>150</v>
      </c>
      <c r="D810" s="11" t="s">
        <v>188</v>
      </c>
      <c r="E810" s="11">
        <v>0</v>
      </c>
      <c r="F810" s="11">
        <v>0</v>
      </c>
      <c r="G810" s="11" t="s">
        <v>188</v>
      </c>
      <c r="H810" s="11" t="s">
        <v>188</v>
      </c>
      <c r="I810" s="11">
        <v>0</v>
      </c>
      <c r="J810" s="11" t="s">
        <v>150</v>
      </c>
    </row>
    <row r="811" spans="1:10" ht="14.25" customHeight="1" x14ac:dyDescent="0.25">
      <c r="A811" s="3" t="s">
        <v>39</v>
      </c>
      <c r="B811" s="8" t="s">
        <v>91</v>
      </c>
      <c r="C811" s="11" t="s">
        <v>150</v>
      </c>
      <c r="D811" s="11" t="s">
        <v>188</v>
      </c>
      <c r="E811" s="11" t="s">
        <v>150</v>
      </c>
      <c r="F811" s="11" t="s">
        <v>188</v>
      </c>
      <c r="G811" s="11">
        <v>0</v>
      </c>
      <c r="H811" s="11" t="s">
        <v>188</v>
      </c>
      <c r="I811" s="11" t="s">
        <v>150</v>
      </c>
      <c r="J811" s="11" t="s">
        <v>150</v>
      </c>
    </row>
    <row r="812" spans="1:10" ht="14.25" customHeight="1" x14ac:dyDescent="0.25">
      <c r="A812" s="3" t="s">
        <v>39</v>
      </c>
      <c r="B812" s="8" t="s">
        <v>92</v>
      </c>
      <c r="C812" s="11" t="s">
        <v>150</v>
      </c>
      <c r="D812" s="11" t="s">
        <v>150</v>
      </c>
      <c r="E812" s="11">
        <v>0</v>
      </c>
      <c r="F812" s="11" t="s">
        <v>188</v>
      </c>
      <c r="G812" s="11">
        <v>0</v>
      </c>
      <c r="H812" s="11">
        <v>0</v>
      </c>
      <c r="I812" s="11">
        <v>0</v>
      </c>
      <c r="J812" s="11" t="s">
        <v>150</v>
      </c>
    </row>
    <row r="813" spans="1:10" ht="14.25" customHeight="1" x14ac:dyDescent="0.25">
      <c r="A813" s="3" t="s">
        <v>39</v>
      </c>
      <c r="B813" s="8" t="s">
        <v>93</v>
      </c>
      <c r="C813" s="11" t="s">
        <v>150</v>
      </c>
      <c r="D813" s="11" t="s">
        <v>188</v>
      </c>
      <c r="E813" s="11">
        <v>0</v>
      </c>
      <c r="F813" s="11">
        <v>0</v>
      </c>
      <c r="G813" s="11">
        <v>0</v>
      </c>
      <c r="H813" s="11">
        <v>0</v>
      </c>
      <c r="I813" s="11">
        <v>0</v>
      </c>
      <c r="J813" s="11" t="s">
        <v>150</v>
      </c>
    </row>
    <row r="814" spans="1:10" ht="14.25" customHeight="1" x14ac:dyDescent="0.25">
      <c r="A814" s="3" t="s">
        <v>39</v>
      </c>
      <c r="B814" s="3" t="s">
        <v>94</v>
      </c>
      <c r="C814" s="11">
        <v>19</v>
      </c>
      <c r="D814" s="11">
        <v>0</v>
      </c>
      <c r="E814" s="11" t="s">
        <v>188</v>
      </c>
      <c r="F814" s="11">
        <v>0</v>
      </c>
      <c r="G814" s="11">
        <v>0</v>
      </c>
      <c r="H814" s="11">
        <v>0</v>
      </c>
      <c r="I814" s="11">
        <v>0</v>
      </c>
      <c r="J814" s="11">
        <v>18</v>
      </c>
    </row>
    <row r="815" spans="1:10" ht="14.25" customHeight="1" x14ac:dyDescent="0.25">
      <c r="A815" s="3"/>
      <c r="B815" s="8"/>
      <c r="C815" s="11"/>
      <c r="D815" s="11"/>
      <c r="E815" s="11"/>
      <c r="F815" s="11"/>
      <c r="G815" s="11"/>
      <c r="H815" s="11"/>
      <c r="I815" s="11"/>
      <c r="J815" s="11"/>
    </row>
    <row r="816" spans="1:10" ht="14.25" customHeight="1" x14ac:dyDescent="0.25">
      <c r="A816" s="3" t="s">
        <v>131</v>
      </c>
      <c r="B816" s="3" t="s">
        <v>132</v>
      </c>
      <c r="C816" s="11"/>
      <c r="D816" s="11"/>
      <c r="E816" s="11"/>
      <c r="F816" s="11"/>
      <c r="G816" s="11"/>
      <c r="H816" s="11"/>
      <c r="I816" s="11"/>
      <c r="J816" s="11"/>
    </row>
    <row r="817" spans="1:10" ht="14.25" customHeight="1" x14ac:dyDescent="0.25">
      <c r="A817" s="3"/>
      <c r="B817" s="8"/>
      <c r="C817" s="11"/>
      <c r="D817" s="11"/>
      <c r="E817" s="11"/>
      <c r="F817" s="11"/>
      <c r="G817" s="11"/>
      <c r="H817" s="11"/>
      <c r="I817" s="11"/>
      <c r="J817" s="11"/>
    </row>
    <row r="818" spans="1:10" ht="14.25" customHeight="1" x14ac:dyDescent="0.25">
      <c r="A818" s="3"/>
      <c r="B818" s="8"/>
      <c r="C818" s="11">
        <f>C819*10^6/3412</f>
        <v>89976.553341148887</v>
      </c>
      <c r="D818" s="11"/>
      <c r="E818" s="11"/>
      <c r="F818" s="11"/>
      <c r="G818" s="11"/>
      <c r="H818" s="11"/>
      <c r="I818" s="11"/>
      <c r="J818" s="11"/>
    </row>
    <row r="819" spans="1:10" ht="14.25" customHeight="1" x14ac:dyDescent="0.25">
      <c r="A819" s="3" t="s">
        <v>131</v>
      </c>
      <c r="B819" s="3" t="s">
        <v>120</v>
      </c>
      <c r="C819" s="11">
        <v>307</v>
      </c>
      <c r="D819" s="11">
        <v>25</v>
      </c>
      <c r="E819" s="11">
        <v>0</v>
      </c>
      <c r="F819" s="11" t="s">
        <v>188</v>
      </c>
      <c r="G819" s="11">
        <v>252</v>
      </c>
      <c r="H819" s="11" t="s">
        <v>188</v>
      </c>
      <c r="I819" s="11">
        <v>25</v>
      </c>
      <c r="J819" s="11">
        <v>4</v>
      </c>
    </row>
    <row r="820" spans="1:10" ht="14.25" customHeight="1" x14ac:dyDescent="0.25">
      <c r="A820" s="3" t="s">
        <v>131</v>
      </c>
      <c r="B820" s="3" t="s">
        <v>82</v>
      </c>
      <c r="C820" s="11" t="s">
        <v>150</v>
      </c>
      <c r="D820" s="11">
        <v>1</v>
      </c>
      <c r="E820" s="11">
        <v>0</v>
      </c>
      <c r="F820" s="11" t="s">
        <v>188</v>
      </c>
      <c r="G820" s="11">
        <v>146</v>
      </c>
      <c r="H820" s="11" t="s">
        <v>188</v>
      </c>
      <c r="I820" s="11">
        <v>18</v>
      </c>
      <c r="J820" s="11" t="s">
        <v>150</v>
      </c>
    </row>
    <row r="821" spans="1:10" ht="14.25" customHeight="1" x14ac:dyDescent="0.25">
      <c r="A821" s="3" t="s">
        <v>131</v>
      </c>
      <c r="B821" s="8" t="s">
        <v>152</v>
      </c>
      <c r="C821" s="11" t="s">
        <v>150</v>
      </c>
      <c r="D821" s="11">
        <v>1</v>
      </c>
      <c r="E821" s="11">
        <v>0</v>
      </c>
      <c r="F821" s="11" t="s">
        <v>188</v>
      </c>
      <c r="G821" s="11">
        <v>74</v>
      </c>
      <c r="H821" s="11" t="s">
        <v>188</v>
      </c>
      <c r="I821" s="11">
        <v>3</v>
      </c>
      <c r="J821" s="11" t="s">
        <v>150</v>
      </c>
    </row>
    <row r="822" spans="1:10" ht="14.25" customHeight="1" x14ac:dyDescent="0.25">
      <c r="A822" s="3" t="s">
        <v>131</v>
      </c>
      <c r="B822" s="8" t="s">
        <v>151</v>
      </c>
      <c r="C822" s="11" t="s">
        <v>150</v>
      </c>
      <c r="D822" s="11">
        <v>0</v>
      </c>
      <c r="E822" s="11">
        <v>0</v>
      </c>
      <c r="F822" s="11" t="s">
        <v>188</v>
      </c>
      <c r="G822" s="11">
        <v>72</v>
      </c>
      <c r="H822" s="11" t="s">
        <v>188</v>
      </c>
      <c r="I822" s="11">
        <v>15</v>
      </c>
      <c r="J822" s="11" t="s">
        <v>150</v>
      </c>
    </row>
    <row r="823" spans="1:10" ht="14.25" customHeight="1" x14ac:dyDescent="0.25">
      <c r="A823" s="3" t="s">
        <v>131</v>
      </c>
      <c r="B823" s="3" t="s">
        <v>83</v>
      </c>
      <c r="C823" s="11" t="s">
        <v>150</v>
      </c>
      <c r="D823" s="11">
        <v>22</v>
      </c>
      <c r="E823" s="11">
        <v>0</v>
      </c>
      <c r="F823" s="11" t="s">
        <v>188</v>
      </c>
      <c r="G823" s="11">
        <v>101</v>
      </c>
      <c r="H823" s="11" t="s">
        <v>188</v>
      </c>
      <c r="I823" s="11">
        <v>7</v>
      </c>
      <c r="J823" s="11" t="s">
        <v>150</v>
      </c>
    </row>
    <row r="824" spans="1:10" s="10" customFormat="1" ht="14.25" customHeight="1" x14ac:dyDescent="0.25">
      <c r="A824" s="3" t="s">
        <v>131</v>
      </c>
      <c r="B824" s="8" t="s">
        <v>84</v>
      </c>
      <c r="C824" s="11" t="s">
        <v>150</v>
      </c>
      <c r="D824" s="11">
        <v>1</v>
      </c>
      <c r="E824" s="11">
        <v>0</v>
      </c>
      <c r="F824" s="11" t="s">
        <v>188</v>
      </c>
      <c r="G824" s="11">
        <v>91</v>
      </c>
      <c r="H824" s="11" t="s">
        <v>188</v>
      </c>
      <c r="I824" s="11">
        <v>7</v>
      </c>
      <c r="J824" s="11" t="s">
        <v>150</v>
      </c>
    </row>
    <row r="825" spans="1:10" ht="14.25" customHeight="1" x14ac:dyDescent="0.25">
      <c r="A825" s="3" t="s">
        <v>131</v>
      </c>
      <c r="B825" s="8" t="s">
        <v>85</v>
      </c>
      <c r="C825" s="11" t="s">
        <v>150</v>
      </c>
      <c r="D825" s="11">
        <v>2</v>
      </c>
      <c r="E825" s="11">
        <v>0</v>
      </c>
      <c r="F825" s="11">
        <v>0</v>
      </c>
      <c r="G825" s="11" t="s">
        <v>188</v>
      </c>
      <c r="H825" s="11">
        <v>0</v>
      </c>
      <c r="I825" s="11">
        <v>0</v>
      </c>
      <c r="J825" s="11" t="s">
        <v>150</v>
      </c>
    </row>
    <row r="826" spans="1:10" ht="14.25" customHeight="1" x14ac:dyDescent="0.25">
      <c r="A826" s="3" t="s">
        <v>131</v>
      </c>
      <c r="B826" s="8" t="s">
        <v>86</v>
      </c>
      <c r="C826" s="11" t="s">
        <v>150</v>
      </c>
      <c r="D826" s="11">
        <v>18</v>
      </c>
      <c r="E826" s="11">
        <v>0</v>
      </c>
      <c r="F826" s="11" t="s">
        <v>188</v>
      </c>
      <c r="G826" s="11" t="s">
        <v>188</v>
      </c>
      <c r="H826" s="11" t="s">
        <v>188</v>
      </c>
      <c r="I826" s="11">
        <v>0</v>
      </c>
      <c r="J826" s="11" t="s">
        <v>150</v>
      </c>
    </row>
    <row r="827" spans="1:10" ht="14.25" customHeight="1" x14ac:dyDescent="0.25">
      <c r="A827" s="3" t="s">
        <v>131</v>
      </c>
      <c r="B827" s="8" t="s">
        <v>87</v>
      </c>
      <c r="C827" s="11" t="s">
        <v>150</v>
      </c>
      <c r="D827" s="11" t="s">
        <v>188</v>
      </c>
      <c r="E827" s="11" t="s">
        <v>150</v>
      </c>
      <c r="F827" s="11" t="s">
        <v>150</v>
      </c>
      <c r="G827" s="11" t="s">
        <v>150</v>
      </c>
      <c r="H827" s="11" t="s">
        <v>150</v>
      </c>
      <c r="I827" s="11" t="s">
        <v>150</v>
      </c>
      <c r="J827" s="11" t="s">
        <v>150</v>
      </c>
    </row>
    <row r="828" spans="1:10" ht="14.25" customHeight="1" x14ac:dyDescent="0.25">
      <c r="A828" s="3" t="s">
        <v>131</v>
      </c>
      <c r="B828" s="8" t="s">
        <v>88</v>
      </c>
      <c r="C828" s="11" t="s">
        <v>150</v>
      </c>
      <c r="D828" s="11" t="s">
        <v>188</v>
      </c>
      <c r="E828" s="11">
        <v>0</v>
      </c>
      <c r="F828" s="11" t="s">
        <v>188</v>
      </c>
      <c r="G828" s="11">
        <v>9</v>
      </c>
      <c r="H828" s="11" t="s">
        <v>188</v>
      </c>
      <c r="I828" s="11">
        <v>0</v>
      </c>
      <c r="J828" s="11" t="s">
        <v>150</v>
      </c>
    </row>
    <row r="829" spans="1:10" ht="14.25" customHeight="1" x14ac:dyDescent="0.25">
      <c r="A829" s="3" t="s">
        <v>131</v>
      </c>
      <c r="B829" s="3" t="s">
        <v>89</v>
      </c>
      <c r="C829" s="11" t="s">
        <v>150</v>
      </c>
      <c r="D829" s="11">
        <v>2</v>
      </c>
      <c r="E829" s="11">
        <v>0</v>
      </c>
      <c r="F829" s="11" t="s">
        <v>188</v>
      </c>
      <c r="G829" s="11">
        <v>3</v>
      </c>
      <c r="H829" s="11" t="s">
        <v>188</v>
      </c>
      <c r="I829" s="11">
        <v>0</v>
      </c>
      <c r="J829" s="11" t="s">
        <v>150</v>
      </c>
    </row>
    <row r="830" spans="1:10" ht="14.25" customHeight="1" x14ac:dyDescent="0.25">
      <c r="A830" s="3" t="s">
        <v>131</v>
      </c>
      <c r="B830" s="8" t="s">
        <v>95</v>
      </c>
      <c r="C830" s="11" t="s">
        <v>150</v>
      </c>
      <c r="D830" s="11">
        <v>1</v>
      </c>
      <c r="E830" s="11">
        <v>0</v>
      </c>
      <c r="F830" s="11" t="s">
        <v>188</v>
      </c>
      <c r="G830" s="11">
        <v>2</v>
      </c>
      <c r="H830" s="11" t="s">
        <v>188</v>
      </c>
      <c r="I830" s="11">
        <v>0</v>
      </c>
      <c r="J830" s="11" t="s">
        <v>150</v>
      </c>
    </row>
    <row r="831" spans="1:10" ht="14.25" customHeight="1" x14ac:dyDescent="0.25">
      <c r="A831" s="3" t="s">
        <v>131</v>
      </c>
      <c r="B831" s="8" t="s">
        <v>90</v>
      </c>
      <c r="C831" s="11" t="s">
        <v>150</v>
      </c>
      <c r="D831" s="11">
        <v>1</v>
      </c>
      <c r="E831" s="11" t="s">
        <v>150</v>
      </c>
      <c r="F831" s="11" t="s">
        <v>150</v>
      </c>
      <c r="G831" s="11" t="s">
        <v>150</v>
      </c>
      <c r="H831" s="11" t="s">
        <v>150</v>
      </c>
      <c r="I831" s="11" t="s">
        <v>150</v>
      </c>
      <c r="J831" s="11" t="s">
        <v>150</v>
      </c>
    </row>
    <row r="832" spans="1:10" ht="14.25" customHeight="1" x14ac:dyDescent="0.25">
      <c r="A832" s="3" t="s">
        <v>131</v>
      </c>
      <c r="B832" s="8" t="s">
        <v>118</v>
      </c>
      <c r="C832" s="11" t="s">
        <v>150</v>
      </c>
      <c r="D832" s="11" t="s">
        <v>188</v>
      </c>
      <c r="E832" s="11">
        <v>0</v>
      </c>
      <c r="F832" s="11">
        <v>0</v>
      </c>
      <c r="G832" s="11">
        <v>1</v>
      </c>
      <c r="H832" s="11" t="s">
        <v>188</v>
      </c>
      <c r="I832" s="11">
        <v>0</v>
      </c>
      <c r="J832" s="11" t="s">
        <v>150</v>
      </c>
    </row>
    <row r="833" spans="1:10" ht="14.25" customHeight="1" x14ac:dyDescent="0.25">
      <c r="A833" s="3" t="s">
        <v>131</v>
      </c>
      <c r="B833" s="8" t="s">
        <v>91</v>
      </c>
      <c r="C833" s="11" t="s">
        <v>150</v>
      </c>
      <c r="D833" s="11" t="s">
        <v>188</v>
      </c>
      <c r="E833" s="11" t="s">
        <v>150</v>
      </c>
      <c r="F833" s="11" t="s">
        <v>188</v>
      </c>
      <c r="G833" s="11">
        <v>0</v>
      </c>
      <c r="H833" s="11" t="s">
        <v>188</v>
      </c>
      <c r="I833" s="11" t="s">
        <v>150</v>
      </c>
      <c r="J833" s="11" t="s">
        <v>150</v>
      </c>
    </row>
    <row r="834" spans="1:10" ht="14.25" customHeight="1" x14ac:dyDescent="0.25">
      <c r="A834" s="3" t="s">
        <v>131</v>
      </c>
      <c r="B834" s="8" t="s">
        <v>92</v>
      </c>
      <c r="C834" s="11" t="s">
        <v>150</v>
      </c>
      <c r="D834" s="11" t="s">
        <v>150</v>
      </c>
      <c r="E834" s="11">
        <v>0</v>
      </c>
      <c r="F834" s="11" t="s">
        <v>188</v>
      </c>
      <c r="G834" s="11">
        <v>0</v>
      </c>
      <c r="H834" s="11">
        <v>0</v>
      </c>
      <c r="I834" s="11">
        <v>0</v>
      </c>
      <c r="J834" s="11" t="s">
        <v>150</v>
      </c>
    </row>
    <row r="835" spans="1:10" ht="14.25" customHeight="1" x14ac:dyDescent="0.25">
      <c r="A835" s="3" t="s">
        <v>131</v>
      </c>
      <c r="B835" s="8" t="s">
        <v>93</v>
      </c>
      <c r="C835" s="11" t="s">
        <v>150</v>
      </c>
      <c r="D835" s="11">
        <v>0</v>
      </c>
      <c r="E835" s="11">
        <v>0</v>
      </c>
      <c r="F835" s="11" t="s">
        <v>188</v>
      </c>
      <c r="G835" s="11" t="s">
        <v>188</v>
      </c>
      <c r="H835" s="11" t="s">
        <v>188</v>
      </c>
      <c r="I835" s="11">
        <v>0</v>
      </c>
      <c r="J835" s="11" t="s">
        <v>150</v>
      </c>
    </row>
    <row r="836" spans="1:10" ht="14.25" customHeight="1" x14ac:dyDescent="0.25">
      <c r="A836" s="3" t="s">
        <v>131</v>
      </c>
      <c r="B836" s="3" t="s">
        <v>94</v>
      </c>
      <c r="C836" s="11">
        <v>7</v>
      </c>
      <c r="D836" s="11" t="s">
        <v>188</v>
      </c>
      <c r="E836" s="11">
        <v>0</v>
      </c>
      <c r="F836" s="11" t="s">
        <v>188</v>
      </c>
      <c r="G836" s="11">
        <v>3</v>
      </c>
      <c r="H836" s="11" t="s">
        <v>188</v>
      </c>
      <c r="I836" s="11">
        <v>0</v>
      </c>
      <c r="J836" s="11">
        <v>4</v>
      </c>
    </row>
    <row r="837" spans="1:10" ht="14.25" customHeight="1" x14ac:dyDescent="0.25">
      <c r="A837" s="3"/>
      <c r="B837" s="8"/>
      <c r="C837" s="11"/>
      <c r="D837" s="11"/>
      <c r="E837" s="11"/>
      <c r="F837" s="11"/>
      <c r="G837" s="11"/>
      <c r="H837" s="11"/>
      <c r="I837" s="11"/>
      <c r="J837" s="11"/>
    </row>
    <row r="838" spans="1:10" ht="14.25" customHeight="1" x14ac:dyDescent="0.25">
      <c r="A838" s="3" t="s">
        <v>61</v>
      </c>
      <c r="B838" s="3" t="s">
        <v>68</v>
      </c>
      <c r="C838" s="11"/>
      <c r="D838" s="11"/>
      <c r="E838" s="11"/>
      <c r="F838" s="11"/>
      <c r="G838" s="11"/>
      <c r="H838" s="11"/>
      <c r="I838" s="11"/>
      <c r="J838" s="11"/>
    </row>
    <row r="839" spans="1:10" ht="14.25" customHeight="1" x14ac:dyDescent="0.25">
      <c r="B839" s="4"/>
      <c r="C839" s="11"/>
      <c r="D839" s="11"/>
      <c r="E839" s="11"/>
      <c r="F839" s="11"/>
      <c r="G839" s="11"/>
      <c r="H839" s="11"/>
      <c r="I839" s="11"/>
      <c r="J839" s="11"/>
    </row>
    <row r="840" spans="1:10" ht="14.25" customHeight="1" x14ac:dyDescent="0.25">
      <c r="A840" s="3"/>
      <c r="B840" s="8"/>
      <c r="C840" s="11"/>
      <c r="D840" s="11"/>
      <c r="E840" s="11"/>
      <c r="F840" s="11"/>
      <c r="G840" s="11"/>
      <c r="H840" s="11"/>
      <c r="I840" s="11"/>
      <c r="J840" s="11"/>
    </row>
    <row r="841" spans="1:10" ht="14.25" customHeight="1" x14ac:dyDescent="0.25">
      <c r="A841" s="3" t="s">
        <v>61</v>
      </c>
      <c r="B841" s="3" t="s">
        <v>120</v>
      </c>
      <c r="C841" s="11">
        <v>634</v>
      </c>
      <c r="D841" s="11">
        <v>33</v>
      </c>
      <c r="E841" s="11" t="s">
        <v>188</v>
      </c>
      <c r="F841" s="11">
        <v>1</v>
      </c>
      <c r="G841" s="11">
        <v>378</v>
      </c>
      <c r="H841" s="11" t="s">
        <v>188</v>
      </c>
      <c r="I841" s="11">
        <v>59</v>
      </c>
      <c r="J841" s="11">
        <v>164</v>
      </c>
    </row>
    <row r="842" spans="1:10" ht="14.25" customHeight="1" x14ac:dyDescent="0.25">
      <c r="A842" s="3" t="s">
        <v>61</v>
      </c>
      <c r="B842" s="3" t="s">
        <v>82</v>
      </c>
      <c r="C842" s="11" t="s">
        <v>150</v>
      </c>
      <c r="D842" s="11">
        <v>1</v>
      </c>
      <c r="E842" s="11" t="s">
        <v>188</v>
      </c>
      <c r="F842" s="11" t="s">
        <v>188</v>
      </c>
      <c r="G842" s="11">
        <v>258</v>
      </c>
      <c r="H842" s="11" t="s">
        <v>188</v>
      </c>
      <c r="I842" s="11">
        <v>59</v>
      </c>
      <c r="J842" s="11" t="s">
        <v>150</v>
      </c>
    </row>
    <row r="843" spans="1:10" ht="14.25" customHeight="1" x14ac:dyDescent="0.25">
      <c r="A843" s="3" t="s">
        <v>61</v>
      </c>
      <c r="B843" s="8" t="s">
        <v>152</v>
      </c>
      <c r="C843" s="11" t="s">
        <v>150</v>
      </c>
      <c r="D843" s="11">
        <v>1</v>
      </c>
      <c r="E843" s="11" t="s">
        <v>188</v>
      </c>
      <c r="F843" s="11" t="s">
        <v>188</v>
      </c>
      <c r="G843" s="11">
        <v>63</v>
      </c>
      <c r="H843" s="11">
        <v>0</v>
      </c>
      <c r="I843" s="11">
        <v>3</v>
      </c>
      <c r="J843" s="11" t="s">
        <v>150</v>
      </c>
    </row>
    <row r="844" spans="1:10" ht="14.25" customHeight="1" x14ac:dyDescent="0.25">
      <c r="A844" s="3" t="s">
        <v>61</v>
      </c>
      <c r="B844" s="8" t="s">
        <v>151</v>
      </c>
      <c r="C844" s="11" t="s">
        <v>150</v>
      </c>
      <c r="D844" s="11">
        <v>0</v>
      </c>
      <c r="E844" s="11">
        <v>0</v>
      </c>
      <c r="F844" s="11" t="s">
        <v>188</v>
      </c>
      <c r="G844" s="11">
        <v>195</v>
      </c>
      <c r="H844" s="11" t="s">
        <v>188</v>
      </c>
      <c r="I844" s="11">
        <v>56</v>
      </c>
      <c r="J844" s="11" t="s">
        <v>150</v>
      </c>
    </row>
    <row r="845" spans="1:10" s="10" customFormat="1" ht="14.25" customHeight="1" x14ac:dyDescent="0.25">
      <c r="A845" s="3" t="s">
        <v>61</v>
      </c>
      <c r="B845" s="3" t="s">
        <v>83</v>
      </c>
      <c r="C845" s="11" t="s">
        <v>150</v>
      </c>
      <c r="D845" s="11">
        <v>26</v>
      </c>
      <c r="E845" s="11">
        <v>0</v>
      </c>
      <c r="F845" s="11" t="s">
        <v>188</v>
      </c>
      <c r="G845" s="11">
        <v>116</v>
      </c>
      <c r="H845" s="11" t="s">
        <v>188</v>
      </c>
      <c r="I845" s="11">
        <v>0</v>
      </c>
      <c r="J845" s="11" t="s">
        <v>150</v>
      </c>
    </row>
    <row r="846" spans="1:10" ht="14.25" customHeight="1" x14ac:dyDescent="0.25">
      <c r="A846" s="3" t="s">
        <v>61</v>
      </c>
      <c r="B846" s="8" t="s">
        <v>84</v>
      </c>
      <c r="C846" s="11" t="s">
        <v>150</v>
      </c>
      <c r="D846" s="11">
        <v>1</v>
      </c>
      <c r="E846" s="11">
        <v>0</v>
      </c>
      <c r="F846" s="11" t="s">
        <v>188</v>
      </c>
      <c r="G846" s="11">
        <v>87</v>
      </c>
      <c r="H846" s="11" t="s">
        <v>188</v>
      </c>
      <c r="I846" s="11">
        <v>0</v>
      </c>
      <c r="J846" s="11" t="s">
        <v>150</v>
      </c>
    </row>
    <row r="847" spans="1:10" ht="14.25" customHeight="1" x14ac:dyDescent="0.25">
      <c r="A847" s="3" t="s">
        <v>61</v>
      </c>
      <c r="B847" s="8" t="s">
        <v>85</v>
      </c>
      <c r="C847" s="11" t="s">
        <v>150</v>
      </c>
      <c r="D847" s="11">
        <v>3</v>
      </c>
      <c r="E847" s="11">
        <v>0</v>
      </c>
      <c r="F847" s="11" t="s">
        <v>188</v>
      </c>
      <c r="G847" s="11">
        <v>4</v>
      </c>
      <c r="H847" s="11" t="s">
        <v>188</v>
      </c>
      <c r="I847" s="11">
        <v>0</v>
      </c>
      <c r="J847" s="11" t="s">
        <v>150</v>
      </c>
    </row>
    <row r="848" spans="1:10" ht="14.25" customHeight="1" x14ac:dyDescent="0.25">
      <c r="A848" s="3" t="s">
        <v>61</v>
      </c>
      <c r="B848" s="8" t="s">
        <v>86</v>
      </c>
      <c r="C848" s="11" t="s">
        <v>150</v>
      </c>
      <c r="D848" s="11">
        <v>25</v>
      </c>
      <c r="E848" s="11">
        <v>0</v>
      </c>
      <c r="F848" s="11" t="s">
        <v>188</v>
      </c>
      <c r="G848" s="11">
        <v>5</v>
      </c>
      <c r="H848" s="11" t="s">
        <v>188</v>
      </c>
      <c r="I848" s="11">
        <v>0</v>
      </c>
      <c r="J848" s="11" t="s">
        <v>150</v>
      </c>
    </row>
    <row r="849" spans="1:10" ht="14.25" customHeight="1" x14ac:dyDescent="0.25">
      <c r="A849" s="3" t="s">
        <v>61</v>
      </c>
      <c r="B849" s="8" t="s">
        <v>87</v>
      </c>
      <c r="C849" s="11" t="s">
        <v>150</v>
      </c>
      <c r="D849" s="11">
        <v>-5</v>
      </c>
      <c r="E849" s="11" t="s">
        <v>150</v>
      </c>
      <c r="F849" s="11" t="s">
        <v>150</v>
      </c>
      <c r="G849" s="11" t="s">
        <v>150</v>
      </c>
      <c r="H849" s="11" t="s">
        <v>150</v>
      </c>
      <c r="I849" s="11" t="s">
        <v>150</v>
      </c>
      <c r="J849" s="11" t="s">
        <v>150</v>
      </c>
    </row>
    <row r="850" spans="1:10" ht="14.25" customHeight="1" x14ac:dyDescent="0.25">
      <c r="A850" s="3" t="s">
        <v>61</v>
      </c>
      <c r="B850" s="8" t="s">
        <v>88</v>
      </c>
      <c r="C850" s="11" t="s">
        <v>150</v>
      </c>
      <c r="D850" s="11">
        <v>1</v>
      </c>
      <c r="E850" s="11">
        <v>0</v>
      </c>
      <c r="F850" s="11" t="s">
        <v>188</v>
      </c>
      <c r="G850" s="11">
        <v>19</v>
      </c>
      <c r="H850" s="11" t="s">
        <v>188</v>
      </c>
      <c r="I850" s="11">
        <v>0</v>
      </c>
      <c r="J850" s="11" t="s">
        <v>150</v>
      </c>
    </row>
    <row r="851" spans="1:10" ht="14.25" customHeight="1" x14ac:dyDescent="0.25">
      <c r="A851" s="3" t="s">
        <v>61</v>
      </c>
      <c r="B851" s="3" t="s">
        <v>89</v>
      </c>
      <c r="C851" s="11" t="s">
        <v>150</v>
      </c>
      <c r="D851" s="11">
        <v>5</v>
      </c>
      <c r="E851" s="11">
        <v>0</v>
      </c>
      <c r="F851" s="11" t="s">
        <v>188</v>
      </c>
      <c r="G851" s="11">
        <v>5</v>
      </c>
      <c r="H851" s="11" t="s">
        <v>188</v>
      </c>
      <c r="I851" s="11">
        <v>0</v>
      </c>
      <c r="J851" s="11" t="s">
        <v>150</v>
      </c>
    </row>
    <row r="852" spans="1:10" ht="14.25" customHeight="1" x14ac:dyDescent="0.25">
      <c r="A852" s="3" t="s">
        <v>61</v>
      </c>
      <c r="B852" s="8" t="s">
        <v>95</v>
      </c>
      <c r="C852" s="11" t="s">
        <v>150</v>
      </c>
      <c r="D852" s="11">
        <v>2</v>
      </c>
      <c r="E852" s="11">
        <v>0</v>
      </c>
      <c r="F852" s="11" t="s">
        <v>188</v>
      </c>
      <c r="G852" s="11">
        <v>3</v>
      </c>
      <c r="H852" s="11" t="s">
        <v>188</v>
      </c>
      <c r="I852" s="11">
        <v>0</v>
      </c>
      <c r="J852" s="11" t="s">
        <v>150</v>
      </c>
    </row>
    <row r="853" spans="1:10" ht="14.25" customHeight="1" x14ac:dyDescent="0.25">
      <c r="A853" s="3" t="s">
        <v>61</v>
      </c>
      <c r="B853" s="8" t="s">
        <v>90</v>
      </c>
      <c r="C853" s="11" t="s">
        <v>150</v>
      </c>
      <c r="D853" s="11">
        <v>2</v>
      </c>
      <c r="E853" s="11" t="s">
        <v>150</v>
      </c>
      <c r="F853" s="11" t="s">
        <v>150</v>
      </c>
      <c r="G853" s="11" t="s">
        <v>150</v>
      </c>
      <c r="H853" s="11" t="s">
        <v>150</v>
      </c>
      <c r="I853" s="11" t="s">
        <v>150</v>
      </c>
      <c r="J853" s="11" t="s">
        <v>150</v>
      </c>
    </row>
    <row r="854" spans="1:10" ht="14.25" customHeight="1" x14ac:dyDescent="0.25">
      <c r="A854" s="3" t="s">
        <v>61</v>
      </c>
      <c r="B854" s="8" t="s">
        <v>118</v>
      </c>
      <c r="C854" s="11" t="s">
        <v>150</v>
      </c>
      <c r="D854" s="11">
        <v>1</v>
      </c>
      <c r="E854" s="11">
        <v>0</v>
      </c>
      <c r="F854" s="11" t="s">
        <v>188</v>
      </c>
      <c r="G854" s="11">
        <v>1</v>
      </c>
      <c r="H854" s="11" t="s">
        <v>188</v>
      </c>
      <c r="I854" s="11">
        <v>0</v>
      </c>
      <c r="J854" s="11" t="s">
        <v>150</v>
      </c>
    </row>
    <row r="855" spans="1:10" ht="14.25" customHeight="1" x14ac:dyDescent="0.25">
      <c r="A855" s="3" t="s">
        <v>61</v>
      </c>
      <c r="B855" s="8" t="s">
        <v>91</v>
      </c>
      <c r="C855" s="11" t="s">
        <v>150</v>
      </c>
      <c r="D855" s="11" t="s">
        <v>188</v>
      </c>
      <c r="E855" s="11" t="s">
        <v>150</v>
      </c>
      <c r="F855" s="11" t="s">
        <v>188</v>
      </c>
      <c r="G855" s="11">
        <v>0</v>
      </c>
      <c r="H855" s="11" t="s">
        <v>188</v>
      </c>
      <c r="I855" s="11" t="s">
        <v>150</v>
      </c>
      <c r="J855" s="11" t="s">
        <v>150</v>
      </c>
    </row>
    <row r="856" spans="1:10" ht="14.25" customHeight="1" x14ac:dyDescent="0.25">
      <c r="A856" s="3" t="s">
        <v>61</v>
      </c>
      <c r="B856" s="8" t="s">
        <v>92</v>
      </c>
      <c r="C856" s="11" t="s">
        <v>150</v>
      </c>
      <c r="D856" s="11" t="s">
        <v>150</v>
      </c>
      <c r="E856" s="11">
        <v>0</v>
      </c>
      <c r="F856" s="11" t="s">
        <v>188</v>
      </c>
      <c r="G856" s="11">
        <v>1</v>
      </c>
      <c r="H856" s="11">
        <v>0</v>
      </c>
      <c r="I856" s="11">
        <v>0</v>
      </c>
      <c r="J856" s="11" t="s">
        <v>150</v>
      </c>
    </row>
    <row r="857" spans="1:10" ht="14.25" customHeight="1" x14ac:dyDescent="0.25">
      <c r="A857" s="3" t="s">
        <v>61</v>
      </c>
      <c r="B857" s="8" t="s">
        <v>93</v>
      </c>
      <c r="C857" s="11" t="s">
        <v>150</v>
      </c>
      <c r="D857" s="11" t="s">
        <v>188</v>
      </c>
      <c r="E857" s="11">
        <v>0</v>
      </c>
      <c r="F857" s="11" t="s">
        <v>188</v>
      </c>
      <c r="G857" s="11" t="s">
        <v>188</v>
      </c>
      <c r="H857" s="11" t="s">
        <v>188</v>
      </c>
      <c r="I857" s="11">
        <v>0</v>
      </c>
      <c r="J857" s="11" t="s">
        <v>150</v>
      </c>
    </row>
    <row r="858" spans="1:10" ht="14.25" customHeight="1" x14ac:dyDescent="0.25">
      <c r="A858" s="3" t="s">
        <v>61</v>
      </c>
      <c r="B858" s="3" t="s">
        <v>94</v>
      </c>
      <c r="C858" s="11">
        <v>163</v>
      </c>
      <c r="D858" s="11" t="s">
        <v>188</v>
      </c>
      <c r="E858" s="11">
        <v>0</v>
      </c>
      <c r="F858" s="11" t="s">
        <v>188</v>
      </c>
      <c r="G858" s="11" t="s">
        <v>188</v>
      </c>
      <c r="H858" s="11" t="s">
        <v>188</v>
      </c>
      <c r="I858" s="11">
        <v>0</v>
      </c>
      <c r="J858" s="11">
        <v>164</v>
      </c>
    </row>
    <row r="859" spans="1:10" ht="14.25" customHeight="1" x14ac:dyDescent="0.25">
      <c r="A859" s="3"/>
      <c r="B859" s="8"/>
      <c r="C859" s="11"/>
      <c r="D859" s="11"/>
      <c r="E859" s="11"/>
      <c r="F859" s="11"/>
      <c r="G859" s="11"/>
      <c r="H859" s="11"/>
      <c r="I859" s="11"/>
      <c r="J859" s="11"/>
    </row>
    <row r="860" spans="1:10" ht="14.25" customHeight="1" x14ac:dyDescent="0.25">
      <c r="A860" s="3" t="s">
        <v>62</v>
      </c>
      <c r="B860" s="3" t="s">
        <v>69</v>
      </c>
      <c r="C860" s="11"/>
      <c r="D860" s="11"/>
      <c r="E860" s="11"/>
      <c r="F860" s="11"/>
      <c r="G860" s="11"/>
      <c r="H860" s="11"/>
      <c r="I860" s="11"/>
      <c r="J860" s="11"/>
    </row>
    <row r="861" spans="1:10" ht="14.25" customHeight="1" x14ac:dyDescent="0.25">
      <c r="A861" s="3"/>
      <c r="B861" s="8"/>
      <c r="C861" s="11"/>
      <c r="D861" s="11"/>
      <c r="E861" s="11"/>
      <c r="F861" s="11"/>
      <c r="G861" s="11"/>
      <c r="H861" s="11"/>
      <c r="I861" s="11"/>
      <c r="J861" s="11"/>
    </row>
    <row r="862" spans="1:10" ht="14.25" customHeight="1" x14ac:dyDescent="0.25">
      <c r="A862" s="3"/>
      <c r="B862" s="8"/>
      <c r="C862" s="11">
        <f>C863*10^6/3412</f>
        <v>135404.4548651817</v>
      </c>
      <c r="D862" s="11"/>
      <c r="E862" s="11"/>
      <c r="F862" s="11"/>
      <c r="G862" s="11"/>
      <c r="H862" s="11"/>
      <c r="I862" s="11"/>
      <c r="J862" s="11"/>
    </row>
    <row r="863" spans="1:10" ht="14.25" customHeight="1" x14ac:dyDescent="0.25">
      <c r="A863" s="3" t="s">
        <v>62</v>
      </c>
      <c r="B863" s="3" t="s">
        <v>120</v>
      </c>
      <c r="C863" s="11">
        <v>462</v>
      </c>
      <c r="D863" s="11">
        <v>67</v>
      </c>
      <c r="E863" s="11" t="s">
        <v>189</v>
      </c>
      <c r="F863" s="11">
        <v>1</v>
      </c>
      <c r="G863" s="11">
        <v>307</v>
      </c>
      <c r="H863" s="11">
        <v>1</v>
      </c>
      <c r="I863" s="11">
        <v>12</v>
      </c>
      <c r="J863" s="11">
        <v>73</v>
      </c>
    </row>
    <row r="864" spans="1:10" ht="14.25" customHeight="1" x14ac:dyDescent="0.25">
      <c r="A864" s="3" t="s">
        <v>62</v>
      </c>
      <c r="B864" s="3" t="s">
        <v>82</v>
      </c>
      <c r="C864" s="11" t="s">
        <v>150</v>
      </c>
      <c r="D864" s="11">
        <v>1</v>
      </c>
      <c r="E864" s="11" t="s">
        <v>188</v>
      </c>
      <c r="F864" s="11" t="s">
        <v>188</v>
      </c>
      <c r="G864" s="11">
        <v>233</v>
      </c>
      <c r="H864" s="11">
        <v>1</v>
      </c>
      <c r="I864" s="11">
        <v>12</v>
      </c>
      <c r="J864" s="11" t="s">
        <v>150</v>
      </c>
    </row>
    <row r="865" spans="1:10" ht="14.25" customHeight="1" x14ac:dyDescent="0.25">
      <c r="A865" s="3" t="s">
        <v>62</v>
      </c>
      <c r="B865" s="8" t="s">
        <v>152</v>
      </c>
      <c r="C865" s="11" t="s">
        <v>150</v>
      </c>
      <c r="D865" s="11">
        <v>1</v>
      </c>
      <c r="E865" s="11" t="s">
        <v>188</v>
      </c>
      <c r="F865" s="11" t="s">
        <v>188</v>
      </c>
      <c r="G865" s="11">
        <v>41</v>
      </c>
      <c r="H865" s="11">
        <v>1</v>
      </c>
      <c r="I865" s="11">
        <v>10</v>
      </c>
      <c r="J865" s="11" t="s">
        <v>150</v>
      </c>
    </row>
    <row r="866" spans="1:10" s="10" customFormat="1" ht="14.25" customHeight="1" x14ac:dyDescent="0.25">
      <c r="A866" s="3" t="s">
        <v>62</v>
      </c>
      <c r="B866" s="8" t="s">
        <v>151</v>
      </c>
      <c r="C866" s="11" t="s">
        <v>150</v>
      </c>
      <c r="D866" s="11">
        <v>0</v>
      </c>
      <c r="E866" s="11">
        <v>0</v>
      </c>
      <c r="F866" s="11" t="s">
        <v>188</v>
      </c>
      <c r="G866" s="11">
        <v>192</v>
      </c>
      <c r="H866" s="11" t="s">
        <v>188</v>
      </c>
      <c r="I866" s="11">
        <v>3</v>
      </c>
      <c r="J866" s="11" t="s">
        <v>150</v>
      </c>
    </row>
    <row r="867" spans="1:10" ht="14.25" customHeight="1" x14ac:dyDescent="0.25">
      <c r="A867" s="3" t="s">
        <v>62</v>
      </c>
      <c r="B867" s="3" t="s">
        <v>83</v>
      </c>
      <c r="C867" s="11" t="s">
        <v>150</v>
      </c>
      <c r="D867" s="11">
        <v>59</v>
      </c>
      <c r="E867" s="11" t="s">
        <v>189</v>
      </c>
      <c r="F867" s="11" t="s">
        <v>188</v>
      </c>
      <c r="G867" s="11">
        <v>70</v>
      </c>
      <c r="H867" s="11" t="s">
        <v>188</v>
      </c>
      <c r="I867" s="11">
        <v>0</v>
      </c>
      <c r="J867" s="11" t="s">
        <v>150</v>
      </c>
    </row>
    <row r="868" spans="1:10" ht="14.25" customHeight="1" x14ac:dyDescent="0.25">
      <c r="A868" s="3" t="s">
        <v>62</v>
      </c>
      <c r="B868" s="8" t="s">
        <v>84</v>
      </c>
      <c r="C868" s="11" t="s">
        <v>150</v>
      </c>
      <c r="D868" s="11">
        <v>2</v>
      </c>
      <c r="E868" s="11" t="s">
        <v>189</v>
      </c>
      <c r="F868" s="11" t="s">
        <v>188</v>
      </c>
      <c r="G868" s="11">
        <v>61</v>
      </c>
      <c r="H868" s="11" t="s">
        <v>188</v>
      </c>
      <c r="I868" s="11">
        <v>0</v>
      </c>
      <c r="J868" s="11" t="s">
        <v>150</v>
      </c>
    </row>
    <row r="869" spans="1:10" ht="14.25" customHeight="1" x14ac:dyDescent="0.25">
      <c r="A869" s="3" t="s">
        <v>62</v>
      </c>
      <c r="B869" s="8" t="s">
        <v>85</v>
      </c>
      <c r="C869" s="11" t="s">
        <v>150</v>
      </c>
      <c r="D869" s="11">
        <v>5</v>
      </c>
      <c r="E869" s="11">
        <v>0</v>
      </c>
      <c r="F869" s="11" t="s">
        <v>188</v>
      </c>
      <c r="G869" s="11">
        <v>1</v>
      </c>
      <c r="H869" s="11" t="s">
        <v>188</v>
      </c>
      <c r="I869" s="11">
        <v>0</v>
      </c>
      <c r="J869" s="11" t="s">
        <v>150</v>
      </c>
    </row>
    <row r="870" spans="1:10" ht="14.25" customHeight="1" x14ac:dyDescent="0.25">
      <c r="A870" s="3" t="s">
        <v>62</v>
      </c>
      <c r="B870" s="8" t="s">
        <v>86</v>
      </c>
      <c r="C870" s="11" t="s">
        <v>150</v>
      </c>
      <c r="D870" s="11">
        <v>42</v>
      </c>
      <c r="E870" s="11">
        <v>0</v>
      </c>
      <c r="F870" s="11" t="s">
        <v>188</v>
      </c>
      <c r="G870" s="11">
        <v>3</v>
      </c>
      <c r="H870" s="11" t="s">
        <v>188</v>
      </c>
      <c r="I870" s="11">
        <v>0</v>
      </c>
      <c r="J870" s="11" t="s">
        <v>150</v>
      </c>
    </row>
    <row r="871" spans="1:10" ht="14.25" customHeight="1" x14ac:dyDescent="0.25">
      <c r="A871" s="3" t="s">
        <v>62</v>
      </c>
      <c r="B871" s="8" t="s">
        <v>87</v>
      </c>
      <c r="C871" s="11" t="s">
        <v>150</v>
      </c>
      <c r="D871" s="11">
        <v>9</v>
      </c>
      <c r="E871" s="11" t="s">
        <v>150</v>
      </c>
      <c r="F871" s="11" t="s">
        <v>150</v>
      </c>
      <c r="G871" s="11" t="s">
        <v>150</v>
      </c>
      <c r="H871" s="11" t="s">
        <v>150</v>
      </c>
      <c r="I871" s="11" t="s">
        <v>150</v>
      </c>
      <c r="J871" s="11" t="s">
        <v>150</v>
      </c>
    </row>
    <row r="872" spans="1:10" ht="14.25" customHeight="1" x14ac:dyDescent="0.25">
      <c r="A872" s="3" t="s">
        <v>62</v>
      </c>
      <c r="B872" s="8" t="s">
        <v>88</v>
      </c>
      <c r="C872" s="11" t="s">
        <v>150</v>
      </c>
      <c r="D872" s="11" t="s">
        <v>188</v>
      </c>
      <c r="E872" s="11">
        <v>0</v>
      </c>
      <c r="F872" s="11" t="s">
        <v>188</v>
      </c>
      <c r="G872" s="11">
        <v>5</v>
      </c>
      <c r="H872" s="11" t="s">
        <v>188</v>
      </c>
      <c r="I872" s="11">
        <v>0</v>
      </c>
      <c r="J872" s="11" t="s">
        <v>150</v>
      </c>
    </row>
    <row r="873" spans="1:10" ht="14.25" customHeight="1" x14ac:dyDescent="0.25">
      <c r="A873" s="3" t="s">
        <v>62</v>
      </c>
      <c r="B873" s="3" t="s">
        <v>89</v>
      </c>
      <c r="C873" s="11" t="s">
        <v>150</v>
      </c>
      <c r="D873" s="11">
        <v>7</v>
      </c>
      <c r="E873" s="11">
        <v>0</v>
      </c>
      <c r="F873" s="11" t="s">
        <v>188</v>
      </c>
      <c r="G873" s="11">
        <v>4</v>
      </c>
      <c r="H873" s="11" t="s">
        <v>188</v>
      </c>
      <c r="I873" s="11">
        <v>0</v>
      </c>
      <c r="J873" s="11" t="s">
        <v>150</v>
      </c>
    </row>
    <row r="874" spans="1:10" ht="14.25" customHeight="1" x14ac:dyDescent="0.25">
      <c r="A874" s="3" t="s">
        <v>62</v>
      </c>
      <c r="B874" s="8" t="s">
        <v>95</v>
      </c>
      <c r="C874" s="11" t="s">
        <v>150</v>
      </c>
      <c r="D874" s="11">
        <v>3</v>
      </c>
      <c r="E874" s="11">
        <v>0</v>
      </c>
      <c r="F874" s="11" t="s">
        <v>188</v>
      </c>
      <c r="G874" s="11">
        <v>2</v>
      </c>
      <c r="H874" s="11" t="s">
        <v>188</v>
      </c>
      <c r="I874" s="11">
        <v>0</v>
      </c>
      <c r="J874" s="11" t="s">
        <v>150</v>
      </c>
    </row>
    <row r="875" spans="1:10" ht="14.25" customHeight="1" x14ac:dyDescent="0.25">
      <c r="A875" s="3" t="s">
        <v>62</v>
      </c>
      <c r="B875" s="8" t="s">
        <v>90</v>
      </c>
      <c r="C875" s="11" t="s">
        <v>150</v>
      </c>
      <c r="D875" s="11">
        <v>2</v>
      </c>
      <c r="E875" s="11" t="s">
        <v>150</v>
      </c>
      <c r="F875" s="11" t="s">
        <v>150</v>
      </c>
      <c r="G875" s="11" t="s">
        <v>150</v>
      </c>
      <c r="H875" s="11" t="s">
        <v>150</v>
      </c>
      <c r="I875" s="11" t="s">
        <v>150</v>
      </c>
      <c r="J875" s="11" t="s">
        <v>150</v>
      </c>
    </row>
    <row r="876" spans="1:10" ht="14.25" customHeight="1" x14ac:dyDescent="0.25">
      <c r="A876" s="3" t="s">
        <v>62</v>
      </c>
      <c r="B876" s="8" t="s">
        <v>118</v>
      </c>
      <c r="C876" s="11" t="s">
        <v>150</v>
      </c>
      <c r="D876" s="11">
        <v>1</v>
      </c>
      <c r="E876" s="11">
        <v>0</v>
      </c>
      <c r="F876" s="11" t="s">
        <v>188</v>
      </c>
      <c r="G876" s="11">
        <v>1</v>
      </c>
      <c r="H876" s="11" t="s">
        <v>188</v>
      </c>
      <c r="I876" s="11">
        <v>0</v>
      </c>
      <c r="J876" s="11" t="s">
        <v>150</v>
      </c>
    </row>
    <row r="877" spans="1:10" ht="14.25" customHeight="1" x14ac:dyDescent="0.25">
      <c r="A877" s="3" t="s">
        <v>62</v>
      </c>
      <c r="B877" s="8" t="s">
        <v>91</v>
      </c>
      <c r="C877" s="11" t="s">
        <v>150</v>
      </c>
      <c r="D877" s="11" t="s">
        <v>188</v>
      </c>
      <c r="E877" s="11" t="s">
        <v>150</v>
      </c>
      <c r="F877" s="11" t="s">
        <v>188</v>
      </c>
      <c r="G877" s="11">
        <v>0</v>
      </c>
      <c r="H877" s="11" t="s">
        <v>188</v>
      </c>
      <c r="I877" s="11" t="s">
        <v>150</v>
      </c>
      <c r="J877" s="11" t="s">
        <v>150</v>
      </c>
    </row>
    <row r="878" spans="1:10" ht="14.25" customHeight="1" x14ac:dyDescent="0.25">
      <c r="A878" s="3" t="s">
        <v>62</v>
      </c>
      <c r="B878" s="8" t="s">
        <v>92</v>
      </c>
      <c r="C878" s="11" t="s">
        <v>150</v>
      </c>
      <c r="D878" s="11" t="s">
        <v>150</v>
      </c>
      <c r="E878" s="11">
        <v>0</v>
      </c>
      <c r="F878" s="11" t="s">
        <v>188</v>
      </c>
      <c r="G878" s="11" t="s">
        <v>188</v>
      </c>
      <c r="H878" s="11" t="s">
        <v>188</v>
      </c>
      <c r="I878" s="11">
        <v>0</v>
      </c>
      <c r="J878" s="11" t="s">
        <v>150</v>
      </c>
    </row>
    <row r="879" spans="1:10" ht="14.25" customHeight="1" x14ac:dyDescent="0.25">
      <c r="A879" s="3" t="s">
        <v>62</v>
      </c>
      <c r="B879" s="8" t="s">
        <v>93</v>
      </c>
      <c r="C879" s="11" t="s">
        <v>150</v>
      </c>
      <c r="D879" s="11" t="s">
        <v>188</v>
      </c>
      <c r="E879" s="11">
        <v>0</v>
      </c>
      <c r="F879" s="11" t="s">
        <v>188</v>
      </c>
      <c r="G879" s="11" t="s">
        <v>188</v>
      </c>
      <c r="H879" s="11" t="s">
        <v>188</v>
      </c>
      <c r="I879" s="11">
        <v>0</v>
      </c>
      <c r="J879" s="11" t="s">
        <v>150</v>
      </c>
    </row>
    <row r="880" spans="1:10" ht="14.25" customHeight="1" x14ac:dyDescent="0.25">
      <c r="A880" s="3" t="s">
        <v>62</v>
      </c>
      <c r="B880" s="3" t="s">
        <v>94</v>
      </c>
      <c r="C880" s="11">
        <v>73</v>
      </c>
      <c r="D880" s="11" t="s">
        <v>188</v>
      </c>
      <c r="E880" s="11">
        <v>0</v>
      </c>
      <c r="F880" s="11" t="s">
        <v>188</v>
      </c>
      <c r="G880" s="11" t="s">
        <v>188</v>
      </c>
      <c r="H880" s="11" t="s">
        <v>188</v>
      </c>
      <c r="I880" s="11">
        <v>0</v>
      </c>
      <c r="J880" s="11">
        <v>73</v>
      </c>
    </row>
    <row r="881" spans="1:10" ht="14.25" customHeight="1" x14ac:dyDescent="0.25">
      <c r="A881" s="3"/>
      <c r="B881" s="8"/>
      <c r="C881" s="11"/>
      <c r="D881" s="11"/>
      <c r="E881" s="11"/>
      <c r="F881" s="11"/>
      <c r="G881" s="11"/>
      <c r="H881" s="11"/>
      <c r="I881" s="11"/>
      <c r="J881" s="11"/>
    </row>
    <row r="882" spans="1:10" ht="14.25" customHeight="1" x14ac:dyDescent="0.25">
      <c r="A882" s="3" t="s">
        <v>40</v>
      </c>
      <c r="B882" s="3" t="s">
        <v>44</v>
      </c>
      <c r="C882" s="11"/>
      <c r="D882" s="11"/>
      <c r="E882" s="11"/>
      <c r="F882" s="11"/>
      <c r="G882" s="11"/>
      <c r="H882" s="11"/>
      <c r="I882" s="11"/>
      <c r="J882" s="11"/>
    </row>
    <row r="883" spans="1:10" ht="14.25" customHeight="1" x14ac:dyDescent="0.25">
      <c r="B883" s="4"/>
      <c r="C883" s="11"/>
      <c r="D883" s="11"/>
      <c r="E883" s="11"/>
      <c r="F883" s="11"/>
      <c r="G883" s="11"/>
      <c r="H883" s="11"/>
      <c r="I883" s="11"/>
      <c r="J883" s="11"/>
    </row>
    <row r="884" spans="1:10" ht="14.25" customHeight="1" x14ac:dyDescent="0.25">
      <c r="A884" s="3"/>
      <c r="B884" s="8"/>
      <c r="C884" s="11"/>
      <c r="D884" s="11"/>
      <c r="E884" s="11"/>
      <c r="F884" s="11"/>
      <c r="G884" s="11"/>
      <c r="H884" s="11"/>
      <c r="I884" s="11"/>
      <c r="J884" s="11"/>
    </row>
    <row r="885" spans="1:10" ht="14.25" customHeight="1" x14ac:dyDescent="0.25">
      <c r="A885" s="3" t="s">
        <v>40</v>
      </c>
      <c r="B885" s="3" t="s">
        <v>120</v>
      </c>
      <c r="C885" s="11">
        <v>39</v>
      </c>
      <c r="D885" s="11">
        <v>6</v>
      </c>
      <c r="E885" s="11">
        <v>0</v>
      </c>
      <c r="F885" s="11" t="s">
        <v>188</v>
      </c>
      <c r="G885" s="11">
        <v>22</v>
      </c>
      <c r="H885" s="11" t="s">
        <v>188</v>
      </c>
      <c r="I885" s="11">
        <v>3</v>
      </c>
      <c r="J885" s="11">
        <v>8</v>
      </c>
    </row>
    <row r="886" spans="1:10" ht="14.25" customHeight="1" x14ac:dyDescent="0.25">
      <c r="A886" s="3" t="s">
        <v>40</v>
      </c>
      <c r="B886" s="3" t="s">
        <v>82</v>
      </c>
      <c r="C886" s="11" t="s">
        <v>150</v>
      </c>
      <c r="D886" s="11" t="s">
        <v>188</v>
      </c>
      <c r="E886" s="11">
        <v>0</v>
      </c>
      <c r="F886" s="11" t="s">
        <v>188</v>
      </c>
      <c r="G886" s="11">
        <v>19</v>
      </c>
      <c r="H886" s="11">
        <v>0</v>
      </c>
      <c r="I886" s="11">
        <v>3</v>
      </c>
      <c r="J886" s="11" t="s">
        <v>150</v>
      </c>
    </row>
    <row r="887" spans="1:10" s="10" customFormat="1" ht="14.25" customHeight="1" x14ac:dyDescent="0.25">
      <c r="A887" s="3" t="s">
        <v>40</v>
      </c>
      <c r="B887" s="8" t="s">
        <v>152</v>
      </c>
      <c r="C887" s="11" t="s">
        <v>150</v>
      </c>
      <c r="D887" s="11" t="s">
        <v>188</v>
      </c>
      <c r="E887" s="11">
        <v>0</v>
      </c>
      <c r="F887" s="11" t="s">
        <v>188</v>
      </c>
      <c r="G887" s="11">
        <v>6</v>
      </c>
      <c r="H887" s="11">
        <v>0</v>
      </c>
      <c r="I887" s="11">
        <v>1</v>
      </c>
      <c r="J887" s="11" t="s">
        <v>150</v>
      </c>
    </row>
    <row r="888" spans="1:10" ht="14.25" customHeight="1" x14ac:dyDescent="0.25">
      <c r="A888" s="3" t="s">
        <v>40</v>
      </c>
      <c r="B888" s="8" t="s">
        <v>151</v>
      </c>
      <c r="C888" s="11" t="s">
        <v>150</v>
      </c>
      <c r="D888" s="11">
        <v>0</v>
      </c>
      <c r="E888" s="11">
        <v>0</v>
      </c>
      <c r="F888" s="11" t="s">
        <v>188</v>
      </c>
      <c r="G888" s="11">
        <v>14</v>
      </c>
      <c r="H888" s="11">
        <v>0</v>
      </c>
      <c r="I888" s="11">
        <v>2</v>
      </c>
      <c r="J888" s="11" t="s">
        <v>150</v>
      </c>
    </row>
    <row r="889" spans="1:10" ht="14.25" customHeight="1" x14ac:dyDescent="0.25">
      <c r="A889" s="3" t="s">
        <v>40</v>
      </c>
      <c r="B889" s="3" t="s">
        <v>83</v>
      </c>
      <c r="C889" s="11" t="s">
        <v>150</v>
      </c>
      <c r="D889" s="11">
        <v>4</v>
      </c>
      <c r="E889" s="11">
        <v>0</v>
      </c>
      <c r="F889" s="11" t="s">
        <v>188</v>
      </c>
      <c r="G889" s="11">
        <v>2</v>
      </c>
      <c r="H889" s="11" t="s">
        <v>188</v>
      </c>
      <c r="I889" s="11">
        <v>0</v>
      </c>
      <c r="J889" s="11" t="s">
        <v>150</v>
      </c>
    </row>
    <row r="890" spans="1:10" ht="14.25" customHeight="1" x14ac:dyDescent="0.25">
      <c r="A890" s="3" t="s">
        <v>40</v>
      </c>
      <c r="B890" s="8" t="s">
        <v>84</v>
      </c>
      <c r="C890" s="11" t="s">
        <v>150</v>
      </c>
      <c r="D890" s="11" t="s">
        <v>188</v>
      </c>
      <c r="E890" s="11">
        <v>0</v>
      </c>
      <c r="F890" s="11">
        <v>0</v>
      </c>
      <c r="G890" s="11" t="s">
        <v>190</v>
      </c>
      <c r="H890" s="11">
        <v>0</v>
      </c>
      <c r="I890" s="11">
        <v>0</v>
      </c>
      <c r="J890" s="11" t="s">
        <v>150</v>
      </c>
    </row>
    <row r="891" spans="1:10" ht="14.25" customHeight="1" x14ac:dyDescent="0.25">
      <c r="A891" s="3" t="s">
        <v>40</v>
      </c>
      <c r="B891" s="8" t="s">
        <v>85</v>
      </c>
      <c r="C891" s="11" t="s">
        <v>150</v>
      </c>
      <c r="D891" s="11">
        <v>1</v>
      </c>
      <c r="E891" s="11">
        <v>0</v>
      </c>
      <c r="F891" s="11">
        <v>0</v>
      </c>
      <c r="G891" s="11" t="s">
        <v>188</v>
      </c>
      <c r="H891" s="11">
        <v>0</v>
      </c>
      <c r="I891" s="11">
        <v>0</v>
      </c>
      <c r="J891" s="11" t="s">
        <v>150</v>
      </c>
    </row>
    <row r="892" spans="1:10" ht="14.25" customHeight="1" x14ac:dyDescent="0.25">
      <c r="A892" s="3" t="s">
        <v>40</v>
      </c>
      <c r="B892" s="8" t="s">
        <v>86</v>
      </c>
      <c r="C892" s="11" t="s">
        <v>150</v>
      </c>
      <c r="D892" s="11">
        <v>3</v>
      </c>
      <c r="E892" s="11">
        <v>0</v>
      </c>
      <c r="F892" s="11" t="s">
        <v>188</v>
      </c>
      <c r="G892" s="11" t="s">
        <v>190</v>
      </c>
      <c r="H892" s="11" t="s">
        <v>188</v>
      </c>
      <c r="I892" s="11">
        <v>0</v>
      </c>
      <c r="J892" s="11" t="s">
        <v>150</v>
      </c>
    </row>
    <row r="893" spans="1:10" ht="14.25" customHeight="1" x14ac:dyDescent="0.25">
      <c r="A893" s="3" t="s">
        <v>40</v>
      </c>
      <c r="B893" s="8" t="s">
        <v>87</v>
      </c>
      <c r="C893" s="11" t="s">
        <v>150</v>
      </c>
      <c r="D893" s="11" t="s">
        <v>188</v>
      </c>
      <c r="E893" s="11" t="s">
        <v>150</v>
      </c>
      <c r="F893" s="11" t="s">
        <v>150</v>
      </c>
      <c r="G893" s="11" t="s">
        <v>150</v>
      </c>
      <c r="H893" s="11" t="s">
        <v>150</v>
      </c>
      <c r="I893" s="11" t="s">
        <v>150</v>
      </c>
      <c r="J893" s="11" t="s">
        <v>150</v>
      </c>
    </row>
    <row r="894" spans="1:10" ht="14.25" customHeight="1" x14ac:dyDescent="0.25">
      <c r="A894" s="3" t="s">
        <v>40</v>
      </c>
      <c r="B894" s="8" t="s">
        <v>88</v>
      </c>
      <c r="C894" s="11" t="s">
        <v>150</v>
      </c>
      <c r="D894" s="11" t="s">
        <v>188</v>
      </c>
      <c r="E894" s="11">
        <v>0</v>
      </c>
      <c r="F894" s="11" t="s">
        <v>188</v>
      </c>
      <c r="G894" s="11">
        <v>1</v>
      </c>
      <c r="H894" s="11" t="s">
        <v>188</v>
      </c>
      <c r="I894" s="11">
        <v>0</v>
      </c>
      <c r="J894" s="11" t="s">
        <v>150</v>
      </c>
    </row>
    <row r="895" spans="1:10" ht="14.25" customHeight="1" x14ac:dyDescent="0.25">
      <c r="A895" s="3" t="s">
        <v>40</v>
      </c>
      <c r="B895" s="3" t="s">
        <v>89</v>
      </c>
      <c r="C895" s="11" t="s">
        <v>150</v>
      </c>
      <c r="D895" s="11">
        <v>1</v>
      </c>
      <c r="E895" s="11">
        <v>0</v>
      </c>
      <c r="F895" s="11" t="s">
        <v>188</v>
      </c>
      <c r="G895" s="11" t="s">
        <v>188</v>
      </c>
      <c r="H895" s="11" t="s">
        <v>188</v>
      </c>
      <c r="I895" s="11">
        <v>0</v>
      </c>
      <c r="J895" s="11" t="s">
        <v>150</v>
      </c>
    </row>
    <row r="896" spans="1:10" ht="14.25" customHeight="1" x14ac:dyDescent="0.25">
      <c r="A896" s="3" t="s">
        <v>40</v>
      </c>
      <c r="B896" s="8" t="s">
        <v>95</v>
      </c>
      <c r="C896" s="11" t="s">
        <v>150</v>
      </c>
      <c r="D896" s="11" t="s">
        <v>188</v>
      </c>
      <c r="E896" s="11">
        <v>0</v>
      </c>
      <c r="F896" s="11">
        <v>0</v>
      </c>
      <c r="G896" s="11" t="s">
        <v>188</v>
      </c>
      <c r="H896" s="11" t="s">
        <v>188</v>
      </c>
      <c r="I896" s="11">
        <v>0</v>
      </c>
      <c r="J896" s="11" t="s">
        <v>150</v>
      </c>
    </row>
    <row r="897" spans="1:10" ht="14.25" customHeight="1" x14ac:dyDescent="0.25">
      <c r="A897" s="3" t="s">
        <v>40</v>
      </c>
      <c r="B897" s="8" t="s">
        <v>90</v>
      </c>
      <c r="C897" s="11" t="s">
        <v>150</v>
      </c>
      <c r="D897" s="11" t="s">
        <v>188</v>
      </c>
      <c r="E897" s="11" t="s">
        <v>150</v>
      </c>
      <c r="F897" s="11" t="s">
        <v>150</v>
      </c>
      <c r="G897" s="11" t="s">
        <v>150</v>
      </c>
      <c r="H897" s="11" t="s">
        <v>150</v>
      </c>
      <c r="I897" s="11" t="s">
        <v>150</v>
      </c>
      <c r="J897" s="11" t="s">
        <v>150</v>
      </c>
    </row>
    <row r="898" spans="1:10" ht="14.25" customHeight="1" x14ac:dyDescent="0.25">
      <c r="A898" s="3" t="s">
        <v>40</v>
      </c>
      <c r="B898" s="8" t="s">
        <v>118</v>
      </c>
      <c r="C898" s="11" t="s">
        <v>150</v>
      </c>
      <c r="D898" s="11" t="s">
        <v>188</v>
      </c>
      <c r="E898" s="11">
        <v>0</v>
      </c>
      <c r="F898" s="11">
        <v>0</v>
      </c>
      <c r="G898" s="11" t="s">
        <v>188</v>
      </c>
      <c r="H898" s="11" t="s">
        <v>188</v>
      </c>
      <c r="I898" s="11">
        <v>0</v>
      </c>
      <c r="J898" s="11" t="s">
        <v>150</v>
      </c>
    </row>
    <row r="899" spans="1:10" ht="14.25" customHeight="1" x14ac:dyDescent="0.25">
      <c r="A899" s="3" t="s">
        <v>40</v>
      </c>
      <c r="B899" s="8" t="s">
        <v>91</v>
      </c>
      <c r="C899" s="11" t="s">
        <v>150</v>
      </c>
      <c r="D899" s="11" t="s">
        <v>188</v>
      </c>
      <c r="E899" s="11" t="s">
        <v>150</v>
      </c>
      <c r="F899" s="11" t="s">
        <v>188</v>
      </c>
      <c r="G899" s="11">
        <v>0</v>
      </c>
      <c r="H899" s="11" t="s">
        <v>188</v>
      </c>
      <c r="I899" s="11" t="s">
        <v>150</v>
      </c>
      <c r="J899" s="11" t="s">
        <v>150</v>
      </c>
    </row>
    <row r="900" spans="1:10" ht="14.25" customHeight="1" x14ac:dyDescent="0.25">
      <c r="A900" s="3" t="s">
        <v>40</v>
      </c>
      <c r="B900" s="8" t="s">
        <v>92</v>
      </c>
      <c r="C900" s="11" t="s">
        <v>150</v>
      </c>
      <c r="D900" s="11" t="s">
        <v>150</v>
      </c>
      <c r="E900" s="11">
        <v>0</v>
      </c>
      <c r="F900" s="11" t="s">
        <v>188</v>
      </c>
      <c r="G900" s="11">
        <v>0</v>
      </c>
      <c r="H900" s="11">
        <v>0</v>
      </c>
      <c r="I900" s="11">
        <v>0</v>
      </c>
      <c r="J900" s="11" t="s">
        <v>150</v>
      </c>
    </row>
    <row r="901" spans="1:10" ht="14.25" customHeight="1" x14ac:dyDescent="0.25">
      <c r="A901" s="3" t="s">
        <v>40</v>
      </c>
      <c r="B901" s="8" t="s">
        <v>93</v>
      </c>
      <c r="C901" s="11" t="s">
        <v>150</v>
      </c>
      <c r="D901" s="11" t="s">
        <v>188</v>
      </c>
      <c r="E901" s="11">
        <v>0</v>
      </c>
      <c r="F901" s="11" t="s">
        <v>188</v>
      </c>
      <c r="G901" s="11" t="s">
        <v>188</v>
      </c>
      <c r="H901" s="11" t="s">
        <v>188</v>
      </c>
      <c r="I901" s="11">
        <v>0</v>
      </c>
      <c r="J901" s="11" t="s">
        <v>150</v>
      </c>
    </row>
    <row r="902" spans="1:10" ht="14.25" customHeight="1" x14ac:dyDescent="0.25">
      <c r="A902" s="3" t="s">
        <v>40</v>
      </c>
      <c r="B902" s="3" t="s">
        <v>94</v>
      </c>
      <c r="C902" s="11">
        <v>9</v>
      </c>
      <c r="D902" s="11">
        <v>1</v>
      </c>
      <c r="E902" s="11">
        <v>0</v>
      </c>
      <c r="F902" s="11" t="s">
        <v>188</v>
      </c>
      <c r="G902" s="11">
        <v>0</v>
      </c>
      <c r="H902" s="11" t="s">
        <v>188</v>
      </c>
      <c r="I902" s="11">
        <v>0</v>
      </c>
      <c r="J902" s="11">
        <v>8</v>
      </c>
    </row>
    <row r="903" spans="1:10" ht="14.25" customHeight="1" x14ac:dyDescent="0.25">
      <c r="A903" s="3"/>
      <c r="B903" s="8"/>
      <c r="C903" s="11"/>
      <c r="D903" s="11"/>
      <c r="E903" s="11"/>
      <c r="F903" s="11"/>
      <c r="G903" s="11"/>
      <c r="H903" s="11"/>
      <c r="I903" s="11"/>
      <c r="J903" s="11"/>
    </row>
    <row r="904" spans="1:10" ht="14.25" customHeight="1" x14ac:dyDescent="0.25">
      <c r="A904" s="3" t="s">
        <v>63</v>
      </c>
      <c r="B904" s="3" t="s">
        <v>70</v>
      </c>
      <c r="C904" s="11"/>
      <c r="D904" s="11"/>
      <c r="E904" s="11"/>
      <c r="F904" s="11"/>
      <c r="G904" s="11"/>
      <c r="H904" s="11"/>
      <c r="I904" s="11"/>
      <c r="J904" s="11"/>
    </row>
    <row r="905" spans="1:10" ht="14.25" customHeight="1" x14ac:dyDescent="0.25">
      <c r="A905" s="3"/>
      <c r="B905" s="8"/>
      <c r="C905" s="11"/>
      <c r="D905" s="11"/>
      <c r="E905" s="11"/>
      <c r="F905" s="11"/>
      <c r="G905" s="11"/>
      <c r="H905" s="11"/>
      <c r="I905" s="11"/>
      <c r="J905" s="11"/>
    </row>
    <row r="906" spans="1:10" ht="14.25" customHeight="1" x14ac:dyDescent="0.25">
      <c r="A906" s="3"/>
      <c r="B906" s="8"/>
      <c r="C906" s="11"/>
      <c r="D906" s="11"/>
      <c r="E906" s="11"/>
      <c r="F906" s="11"/>
      <c r="G906" s="11"/>
      <c r="H906" s="11"/>
      <c r="I906" s="11"/>
      <c r="J906" s="11"/>
    </row>
    <row r="907" spans="1:10" ht="14.25" customHeight="1" x14ac:dyDescent="0.25">
      <c r="A907" s="3" t="s">
        <v>63</v>
      </c>
      <c r="B907" s="3" t="s">
        <v>120</v>
      </c>
      <c r="C907" s="11">
        <v>36</v>
      </c>
      <c r="D907" s="11">
        <v>10</v>
      </c>
      <c r="E907" s="11" t="s">
        <v>188</v>
      </c>
      <c r="F907" s="11" t="s">
        <v>188</v>
      </c>
      <c r="G907" s="11">
        <v>10</v>
      </c>
      <c r="H907" s="11" t="s">
        <v>188</v>
      </c>
      <c r="I907" s="11">
        <v>3</v>
      </c>
      <c r="J907" s="11">
        <v>13</v>
      </c>
    </row>
    <row r="908" spans="1:10" s="10" customFormat="1" ht="14.25" customHeight="1" x14ac:dyDescent="0.25">
      <c r="A908" s="3" t="s">
        <v>63</v>
      </c>
      <c r="B908" s="3" t="s">
        <v>82</v>
      </c>
      <c r="C908" s="11" t="s">
        <v>150</v>
      </c>
      <c r="D908" s="11" t="s">
        <v>188</v>
      </c>
      <c r="E908" s="11" t="s">
        <v>188</v>
      </c>
      <c r="F908" s="11" t="s">
        <v>188</v>
      </c>
      <c r="G908" s="11">
        <v>6</v>
      </c>
      <c r="H908" s="11" t="s">
        <v>188</v>
      </c>
      <c r="I908" s="11">
        <v>3</v>
      </c>
      <c r="J908" s="11" t="s">
        <v>150</v>
      </c>
    </row>
    <row r="909" spans="1:10" ht="14.25" customHeight="1" x14ac:dyDescent="0.25">
      <c r="A909" s="3" t="s">
        <v>63</v>
      </c>
      <c r="B909" s="8" t="s">
        <v>152</v>
      </c>
      <c r="C909" s="11" t="s">
        <v>150</v>
      </c>
      <c r="D909" s="11" t="s">
        <v>188</v>
      </c>
      <c r="E909" s="11" t="s">
        <v>188</v>
      </c>
      <c r="F909" s="11" t="s">
        <v>188</v>
      </c>
      <c r="G909" s="11">
        <v>4</v>
      </c>
      <c r="H909" s="11">
        <v>0</v>
      </c>
      <c r="I909" s="11">
        <v>2</v>
      </c>
      <c r="J909" s="11" t="s">
        <v>150</v>
      </c>
    </row>
    <row r="910" spans="1:10" ht="14.25" customHeight="1" x14ac:dyDescent="0.25">
      <c r="A910" s="3" t="s">
        <v>63</v>
      </c>
      <c r="B910" s="8" t="s">
        <v>151</v>
      </c>
      <c r="C910" s="11" t="s">
        <v>150</v>
      </c>
      <c r="D910" s="11">
        <v>0</v>
      </c>
      <c r="E910" s="11" t="s">
        <v>188</v>
      </c>
      <c r="F910" s="11" t="s">
        <v>188</v>
      </c>
      <c r="G910" s="11">
        <v>2</v>
      </c>
      <c r="H910" s="11" t="s">
        <v>188</v>
      </c>
      <c r="I910" s="11">
        <v>1</v>
      </c>
      <c r="J910" s="11" t="s">
        <v>150</v>
      </c>
    </row>
    <row r="911" spans="1:10" ht="14.25" customHeight="1" x14ac:dyDescent="0.25">
      <c r="A911" s="3" t="s">
        <v>63</v>
      </c>
      <c r="B911" s="3" t="s">
        <v>83</v>
      </c>
      <c r="C911" s="11" t="s">
        <v>150</v>
      </c>
      <c r="D911" s="11">
        <v>8</v>
      </c>
      <c r="E911" s="11" t="s">
        <v>188</v>
      </c>
      <c r="F911" s="11" t="s">
        <v>188</v>
      </c>
      <c r="G911" s="11">
        <v>3</v>
      </c>
      <c r="H911" s="11" t="s">
        <v>188</v>
      </c>
      <c r="I911" s="11">
        <v>0</v>
      </c>
      <c r="J911" s="11" t="s">
        <v>150</v>
      </c>
    </row>
    <row r="912" spans="1:10" ht="14.25" customHeight="1" x14ac:dyDescent="0.25">
      <c r="A912" s="3" t="s">
        <v>63</v>
      </c>
      <c r="B912" s="8" t="s">
        <v>84</v>
      </c>
      <c r="C912" s="11" t="s">
        <v>150</v>
      </c>
      <c r="D912" s="11">
        <v>1</v>
      </c>
      <c r="E912" s="11" t="s">
        <v>188</v>
      </c>
      <c r="F912" s="11">
        <v>0</v>
      </c>
      <c r="G912" s="11" t="s">
        <v>190</v>
      </c>
      <c r="H912" s="11" t="s">
        <v>188</v>
      </c>
      <c r="I912" s="11">
        <v>0</v>
      </c>
      <c r="J912" s="11" t="s">
        <v>150</v>
      </c>
    </row>
    <row r="913" spans="1:10" ht="14.25" customHeight="1" x14ac:dyDescent="0.25">
      <c r="A913" s="3" t="s">
        <v>63</v>
      </c>
      <c r="B913" s="8" t="s">
        <v>85</v>
      </c>
      <c r="C913" s="11" t="s">
        <v>150</v>
      </c>
      <c r="D913" s="11">
        <v>1</v>
      </c>
      <c r="E913" s="11">
        <v>0</v>
      </c>
      <c r="F913" s="11">
        <v>0</v>
      </c>
      <c r="G913" s="11" t="s">
        <v>188</v>
      </c>
      <c r="H913" s="11">
        <v>0</v>
      </c>
      <c r="I913" s="11">
        <v>0</v>
      </c>
      <c r="J913" s="11" t="s">
        <v>150</v>
      </c>
    </row>
    <row r="914" spans="1:10" ht="14.25" customHeight="1" x14ac:dyDescent="0.25">
      <c r="A914" s="3" t="s">
        <v>63</v>
      </c>
      <c r="B914" s="8" t="s">
        <v>86</v>
      </c>
      <c r="C914" s="11" t="s">
        <v>150</v>
      </c>
      <c r="D914" s="11">
        <v>5</v>
      </c>
      <c r="E914" s="11">
        <v>0</v>
      </c>
      <c r="F914" s="11" t="s">
        <v>188</v>
      </c>
      <c r="G914" s="11" t="s">
        <v>190</v>
      </c>
      <c r="H914" s="11" t="s">
        <v>188</v>
      </c>
      <c r="I914" s="11">
        <v>0</v>
      </c>
      <c r="J914" s="11" t="s">
        <v>150</v>
      </c>
    </row>
    <row r="915" spans="1:10" ht="14.25" customHeight="1" x14ac:dyDescent="0.25">
      <c r="A915" s="3" t="s">
        <v>63</v>
      </c>
      <c r="B915" s="8" t="s">
        <v>87</v>
      </c>
      <c r="C915" s="11" t="s">
        <v>150</v>
      </c>
      <c r="D915" s="11" t="s">
        <v>188</v>
      </c>
      <c r="E915" s="11" t="s">
        <v>150</v>
      </c>
      <c r="F915" s="11" t="s">
        <v>150</v>
      </c>
      <c r="G915" s="11" t="s">
        <v>150</v>
      </c>
      <c r="H915" s="11" t="s">
        <v>150</v>
      </c>
      <c r="I915" s="11" t="s">
        <v>150</v>
      </c>
      <c r="J915" s="11" t="s">
        <v>150</v>
      </c>
    </row>
    <row r="916" spans="1:10" ht="14.25" customHeight="1" x14ac:dyDescent="0.25">
      <c r="A916" s="3" t="s">
        <v>63</v>
      </c>
      <c r="B916" s="8" t="s">
        <v>88</v>
      </c>
      <c r="C916" s="11" t="s">
        <v>150</v>
      </c>
      <c r="D916" s="11">
        <v>1</v>
      </c>
      <c r="E916" s="11">
        <v>0</v>
      </c>
      <c r="F916" s="11" t="s">
        <v>188</v>
      </c>
      <c r="G916" s="11" t="s">
        <v>188</v>
      </c>
      <c r="H916" s="11">
        <v>0</v>
      </c>
      <c r="I916" s="11">
        <v>0</v>
      </c>
      <c r="J916" s="11" t="s">
        <v>150</v>
      </c>
    </row>
    <row r="917" spans="1:10" ht="14.25" customHeight="1" x14ac:dyDescent="0.25">
      <c r="A917" s="3" t="s">
        <v>63</v>
      </c>
      <c r="B917" s="3" t="s">
        <v>89</v>
      </c>
      <c r="C917" s="11" t="s">
        <v>150</v>
      </c>
      <c r="D917" s="11">
        <v>2</v>
      </c>
      <c r="E917" s="11">
        <v>0</v>
      </c>
      <c r="F917" s="11" t="s">
        <v>188</v>
      </c>
      <c r="G917" s="11" t="s">
        <v>188</v>
      </c>
      <c r="H917" s="11" t="s">
        <v>188</v>
      </c>
      <c r="I917" s="11">
        <v>0</v>
      </c>
      <c r="J917" s="11" t="s">
        <v>150</v>
      </c>
    </row>
    <row r="918" spans="1:10" ht="14.25" customHeight="1" x14ac:dyDescent="0.25">
      <c r="A918" s="3" t="s">
        <v>63</v>
      </c>
      <c r="B918" s="8" t="s">
        <v>95</v>
      </c>
      <c r="C918" s="11" t="s">
        <v>150</v>
      </c>
      <c r="D918" s="11">
        <v>1</v>
      </c>
      <c r="E918" s="11">
        <v>0</v>
      </c>
      <c r="F918" s="11">
        <v>0</v>
      </c>
      <c r="G918" s="11" t="s">
        <v>188</v>
      </c>
      <c r="H918" s="11" t="s">
        <v>188</v>
      </c>
      <c r="I918" s="11">
        <v>0</v>
      </c>
      <c r="J918" s="11" t="s">
        <v>150</v>
      </c>
    </row>
    <row r="919" spans="1:10" ht="14.25" customHeight="1" x14ac:dyDescent="0.25">
      <c r="A919" s="3" t="s">
        <v>63</v>
      </c>
      <c r="B919" s="8" t="s">
        <v>90</v>
      </c>
      <c r="C919" s="11" t="s">
        <v>150</v>
      </c>
      <c r="D919" s="11">
        <v>1</v>
      </c>
      <c r="E919" s="11" t="s">
        <v>150</v>
      </c>
      <c r="F919" s="11" t="s">
        <v>150</v>
      </c>
      <c r="G919" s="11" t="s">
        <v>150</v>
      </c>
      <c r="H919" s="11" t="s">
        <v>150</v>
      </c>
      <c r="I919" s="11" t="s">
        <v>150</v>
      </c>
      <c r="J919" s="11" t="s">
        <v>150</v>
      </c>
    </row>
    <row r="920" spans="1:10" ht="14.25" customHeight="1" x14ac:dyDescent="0.25">
      <c r="A920" s="3" t="s">
        <v>63</v>
      </c>
      <c r="B920" s="8" t="s">
        <v>118</v>
      </c>
      <c r="C920" s="11" t="s">
        <v>150</v>
      </c>
      <c r="D920" s="11" t="s">
        <v>188</v>
      </c>
      <c r="E920" s="11">
        <v>0</v>
      </c>
      <c r="F920" s="11">
        <v>0</v>
      </c>
      <c r="G920" s="11" t="s">
        <v>188</v>
      </c>
      <c r="H920" s="11" t="s">
        <v>188</v>
      </c>
      <c r="I920" s="11">
        <v>0</v>
      </c>
      <c r="J920" s="11" t="s">
        <v>150</v>
      </c>
    </row>
    <row r="921" spans="1:10" ht="14.25" customHeight="1" x14ac:dyDescent="0.25">
      <c r="A921" s="3" t="s">
        <v>63</v>
      </c>
      <c r="B921" s="8" t="s">
        <v>91</v>
      </c>
      <c r="C921" s="11" t="s">
        <v>150</v>
      </c>
      <c r="D921" s="11" t="s">
        <v>188</v>
      </c>
      <c r="E921" s="11" t="s">
        <v>150</v>
      </c>
      <c r="F921" s="11" t="s">
        <v>188</v>
      </c>
      <c r="G921" s="11">
        <v>0</v>
      </c>
      <c r="H921" s="11" t="s">
        <v>188</v>
      </c>
      <c r="I921" s="11" t="s">
        <v>150</v>
      </c>
      <c r="J921" s="11" t="s">
        <v>150</v>
      </c>
    </row>
    <row r="922" spans="1:10" ht="14.25" customHeight="1" x14ac:dyDescent="0.25">
      <c r="A922" s="3" t="s">
        <v>63</v>
      </c>
      <c r="B922" s="8" t="s">
        <v>92</v>
      </c>
      <c r="C922" s="11" t="s">
        <v>150</v>
      </c>
      <c r="D922" s="11" t="s">
        <v>150</v>
      </c>
      <c r="E922" s="11">
        <v>0</v>
      </c>
      <c r="F922" s="11" t="s">
        <v>188</v>
      </c>
      <c r="G922" s="11">
        <v>0</v>
      </c>
      <c r="H922" s="11">
        <v>0</v>
      </c>
      <c r="I922" s="11">
        <v>0</v>
      </c>
      <c r="J922" s="11" t="s">
        <v>150</v>
      </c>
    </row>
    <row r="923" spans="1:10" ht="14.25" customHeight="1" x14ac:dyDescent="0.25">
      <c r="A923" s="3" t="s">
        <v>63</v>
      </c>
      <c r="B923" s="8" t="s">
        <v>93</v>
      </c>
      <c r="C923" s="11" t="s">
        <v>150</v>
      </c>
      <c r="D923" s="11" t="s">
        <v>188</v>
      </c>
      <c r="E923" s="11">
        <v>0</v>
      </c>
      <c r="F923" s="11" t="s">
        <v>188</v>
      </c>
      <c r="G923" s="11" t="s">
        <v>188</v>
      </c>
      <c r="H923" s="11" t="s">
        <v>188</v>
      </c>
      <c r="I923" s="11">
        <v>0</v>
      </c>
      <c r="J923" s="11" t="s">
        <v>150</v>
      </c>
    </row>
    <row r="924" spans="1:10" ht="14.25" customHeight="1" x14ac:dyDescent="0.25">
      <c r="A924" s="3" t="s">
        <v>63</v>
      </c>
      <c r="B924" s="3" t="s">
        <v>94</v>
      </c>
      <c r="C924" s="11">
        <v>13</v>
      </c>
      <c r="D924" s="11">
        <v>0</v>
      </c>
      <c r="E924" s="11">
        <v>0</v>
      </c>
      <c r="F924" s="11">
        <v>0</v>
      </c>
      <c r="G924" s="11">
        <v>0</v>
      </c>
      <c r="H924" s="11" t="s">
        <v>188</v>
      </c>
      <c r="I924" s="11">
        <v>0</v>
      </c>
      <c r="J924" s="11">
        <v>13</v>
      </c>
    </row>
    <row r="925" spans="1:10" ht="14.25" customHeight="1" x14ac:dyDescent="0.25">
      <c r="A925" s="3"/>
      <c r="B925" s="8"/>
      <c r="C925" s="11"/>
      <c r="D925" s="11"/>
      <c r="E925" s="11"/>
      <c r="F925" s="11"/>
      <c r="G925" s="11"/>
      <c r="H925" s="11"/>
      <c r="I925" s="11"/>
      <c r="J925" s="11"/>
    </row>
    <row r="926" spans="1:10" ht="14.25" customHeight="1" x14ac:dyDescent="0.25">
      <c r="A926" s="3" t="s">
        <v>41</v>
      </c>
      <c r="B926" s="3" t="s">
        <v>45</v>
      </c>
      <c r="C926" s="11"/>
      <c r="D926" s="11"/>
      <c r="E926" s="11"/>
      <c r="F926" s="11"/>
      <c r="G926" s="11"/>
      <c r="H926" s="11"/>
      <c r="I926" s="11"/>
      <c r="J926" s="11"/>
    </row>
    <row r="927" spans="1:10" ht="14.25" customHeight="1" x14ac:dyDescent="0.25">
      <c r="B927" s="4"/>
      <c r="C927" s="11"/>
      <c r="D927" s="11"/>
      <c r="E927" s="11"/>
      <c r="F927" s="11"/>
      <c r="G927" s="11"/>
      <c r="H927" s="11"/>
      <c r="I927" s="11"/>
      <c r="J927" s="11"/>
    </row>
    <row r="928" spans="1:10" ht="14.25" customHeight="1" x14ac:dyDescent="0.25">
      <c r="A928" s="3"/>
      <c r="B928" s="8"/>
      <c r="C928" s="11"/>
      <c r="D928" s="11"/>
      <c r="E928" s="11"/>
      <c r="F928" s="11"/>
      <c r="G928" s="11"/>
      <c r="H928" s="11"/>
      <c r="I928" s="11"/>
      <c r="J928" s="11"/>
    </row>
    <row r="929" spans="1:10" s="10" customFormat="1" ht="14.25" customHeight="1" x14ac:dyDescent="0.25">
      <c r="A929" s="3" t="s">
        <v>41</v>
      </c>
      <c r="B929" s="3" t="s">
        <v>120</v>
      </c>
      <c r="C929" s="11">
        <v>166</v>
      </c>
      <c r="D929" s="11">
        <v>12</v>
      </c>
      <c r="E929" s="11" t="s">
        <v>188</v>
      </c>
      <c r="F929" s="11" t="s">
        <v>188</v>
      </c>
      <c r="G929" s="11">
        <v>152</v>
      </c>
      <c r="H929" s="11" t="s">
        <v>188</v>
      </c>
      <c r="I929" s="11">
        <v>0</v>
      </c>
      <c r="J929" s="11">
        <v>2</v>
      </c>
    </row>
    <row r="930" spans="1:10" ht="14.25" customHeight="1" x14ac:dyDescent="0.25">
      <c r="A930" s="3" t="s">
        <v>41</v>
      </c>
      <c r="B930" s="3" t="s">
        <v>82</v>
      </c>
      <c r="C930" s="11" t="s">
        <v>150</v>
      </c>
      <c r="D930" s="11" t="s">
        <v>188</v>
      </c>
      <c r="E930" s="11" t="s">
        <v>188</v>
      </c>
      <c r="F930" s="11" t="s">
        <v>188</v>
      </c>
      <c r="G930" s="11">
        <v>49</v>
      </c>
      <c r="H930" s="11" t="s">
        <v>188</v>
      </c>
      <c r="I930" s="11">
        <v>0</v>
      </c>
      <c r="J930" s="11" t="s">
        <v>150</v>
      </c>
    </row>
    <row r="931" spans="1:10" ht="14.25" customHeight="1" x14ac:dyDescent="0.25">
      <c r="A931" s="3" t="s">
        <v>41</v>
      </c>
      <c r="B931" s="8" t="s">
        <v>152</v>
      </c>
      <c r="C931" s="11" t="s">
        <v>150</v>
      </c>
      <c r="D931" s="11" t="s">
        <v>188</v>
      </c>
      <c r="E931" s="11">
        <v>0</v>
      </c>
      <c r="F931" s="11" t="s">
        <v>188</v>
      </c>
      <c r="G931" s="11">
        <v>30</v>
      </c>
      <c r="H931" s="11" t="s">
        <v>188</v>
      </c>
      <c r="I931" s="11">
        <v>0</v>
      </c>
      <c r="J931" s="11" t="s">
        <v>150</v>
      </c>
    </row>
    <row r="932" spans="1:10" ht="14.25" customHeight="1" x14ac:dyDescent="0.25">
      <c r="A932" s="3" t="s">
        <v>41</v>
      </c>
      <c r="B932" s="8" t="s">
        <v>151</v>
      </c>
      <c r="C932" s="11" t="s">
        <v>150</v>
      </c>
      <c r="D932" s="11">
        <v>0</v>
      </c>
      <c r="E932" s="11" t="s">
        <v>188</v>
      </c>
      <c r="F932" s="11" t="s">
        <v>188</v>
      </c>
      <c r="G932" s="11">
        <v>19</v>
      </c>
      <c r="H932" s="11" t="s">
        <v>188</v>
      </c>
      <c r="I932" s="11">
        <v>0</v>
      </c>
      <c r="J932" s="11" t="s">
        <v>150</v>
      </c>
    </row>
    <row r="933" spans="1:10" ht="14.25" customHeight="1" x14ac:dyDescent="0.25">
      <c r="A933" s="3" t="s">
        <v>41</v>
      </c>
      <c r="B933" s="3" t="s">
        <v>83</v>
      </c>
      <c r="C933" s="11" t="s">
        <v>150</v>
      </c>
      <c r="D933" s="11">
        <v>11</v>
      </c>
      <c r="E933" s="11">
        <v>0</v>
      </c>
      <c r="F933" s="11" t="s">
        <v>188</v>
      </c>
      <c r="G933" s="11">
        <v>102</v>
      </c>
      <c r="H933" s="11" t="s">
        <v>188</v>
      </c>
      <c r="I933" s="11">
        <v>0</v>
      </c>
      <c r="J933" s="11" t="s">
        <v>150</v>
      </c>
    </row>
    <row r="934" spans="1:10" ht="14.25" customHeight="1" x14ac:dyDescent="0.25">
      <c r="A934" s="3" t="s">
        <v>41</v>
      </c>
      <c r="B934" s="8" t="s">
        <v>84</v>
      </c>
      <c r="C934" s="11" t="s">
        <v>150</v>
      </c>
      <c r="D934" s="11" t="s">
        <v>188</v>
      </c>
      <c r="E934" s="11">
        <v>0</v>
      </c>
      <c r="F934" s="11" t="s">
        <v>188</v>
      </c>
      <c r="G934" s="11">
        <v>97</v>
      </c>
      <c r="H934" s="11" t="s">
        <v>188</v>
      </c>
      <c r="I934" s="11">
        <v>0</v>
      </c>
      <c r="J934" s="11" t="s">
        <v>150</v>
      </c>
    </row>
    <row r="935" spans="1:10" ht="14.25" customHeight="1" x14ac:dyDescent="0.25">
      <c r="A935" s="3" t="s">
        <v>41</v>
      </c>
      <c r="B935" s="8" t="s">
        <v>85</v>
      </c>
      <c r="C935" s="11" t="s">
        <v>150</v>
      </c>
      <c r="D935" s="11">
        <v>2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 t="s">
        <v>150</v>
      </c>
    </row>
    <row r="936" spans="1:10" ht="14.25" customHeight="1" x14ac:dyDescent="0.25">
      <c r="A936" s="3" t="s">
        <v>41</v>
      </c>
      <c r="B936" s="8" t="s">
        <v>86</v>
      </c>
      <c r="C936" s="11" t="s">
        <v>150</v>
      </c>
      <c r="D936" s="11">
        <v>9</v>
      </c>
      <c r="E936" s="11">
        <v>0</v>
      </c>
      <c r="F936" s="11" t="s">
        <v>188</v>
      </c>
      <c r="G936" s="11">
        <v>3</v>
      </c>
      <c r="H936" s="11" t="s">
        <v>188</v>
      </c>
      <c r="I936" s="11">
        <v>0</v>
      </c>
      <c r="J936" s="11" t="s">
        <v>150</v>
      </c>
    </row>
    <row r="937" spans="1:10" ht="14.25" customHeight="1" x14ac:dyDescent="0.25">
      <c r="A937" s="3" t="s">
        <v>41</v>
      </c>
      <c r="B937" s="8" t="s">
        <v>87</v>
      </c>
      <c r="C937" s="11" t="s">
        <v>150</v>
      </c>
      <c r="D937" s="11" t="s">
        <v>188</v>
      </c>
      <c r="E937" s="11" t="s">
        <v>150</v>
      </c>
      <c r="F937" s="11" t="s">
        <v>150</v>
      </c>
      <c r="G937" s="11" t="s">
        <v>150</v>
      </c>
      <c r="H937" s="11" t="s">
        <v>150</v>
      </c>
      <c r="I937" s="11" t="s">
        <v>150</v>
      </c>
      <c r="J937" s="11" t="s">
        <v>150</v>
      </c>
    </row>
    <row r="938" spans="1:10" ht="14.25" customHeight="1" x14ac:dyDescent="0.25">
      <c r="A938" s="3" t="s">
        <v>41</v>
      </c>
      <c r="B938" s="8" t="s">
        <v>88</v>
      </c>
      <c r="C938" s="11" t="s">
        <v>150</v>
      </c>
      <c r="D938" s="11" t="s">
        <v>188</v>
      </c>
      <c r="E938" s="11">
        <v>0</v>
      </c>
      <c r="F938" s="11">
        <v>0</v>
      </c>
      <c r="G938" s="11">
        <v>3</v>
      </c>
      <c r="H938" s="11" t="s">
        <v>188</v>
      </c>
      <c r="I938" s="11">
        <v>0</v>
      </c>
      <c r="J938" s="11" t="s">
        <v>150</v>
      </c>
    </row>
    <row r="939" spans="1:10" ht="14.25" customHeight="1" x14ac:dyDescent="0.25">
      <c r="A939" s="3" t="s">
        <v>41</v>
      </c>
      <c r="B939" s="3" t="s">
        <v>89</v>
      </c>
      <c r="C939" s="11" t="s">
        <v>150</v>
      </c>
      <c r="D939" s="11">
        <v>1</v>
      </c>
      <c r="E939" s="11">
        <v>0</v>
      </c>
      <c r="F939" s="11" t="s">
        <v>188</v>
      </c>
      <c r="G939" s="11">
        <v>1</v>
      </c>
      <c r="H939" s="11" t="s">
        <v>188</v>
      </c>
      <c r="I939" s="11">
        <v>0</v>
      </c>
      <c r="J939" s="11" t="s">
        <v>150</v>
      </c>
    </row>
    <row r="940" spans="1:10" ht="14.25" customHeight="1" x14ac:dyDescent="0.25">
      <c r="A940" s="3" t="s">
        <v>41</v>
      </c>
      <c r="B940" s="8" t="s">
        <v>95</v>
      </c>
      <c r="C940" s="11" t="s">
        <v>150</v>
      </c>
      <c r="D940" s="11" t="s">
        <v>188</v>
      </c>
      <c r="E940" s="11">
        <v>0</v>
      </c>
      <c r="F940" s="11" t="s">
        <v>188</v>
      </c>
      <c r="G940" s="11">
        <v>1</v>
      </c>
      <c r="H940" s="11" t="s">
        <v>188</v>
      </c>
      <c r="I940" s="11">
        <v>0</v>
      </c>
      <c r="J940" s="11" t="s">
        <v>150</v>
      </c>
    </row>
    <row r="941" spans="1:10" ht="14.25" customHeight="1" x14ac:dyDescent="0.25">
      <c r="A941" s="3" t="s">
        <v>41</v>
      </c>
      <c r="B941" s="8" t="s">
        <v>90</v>
      </c>
      <c r="C941" s="11" t="s">
        <v>150</v>
      </c>
      <c r="D941" s="11" t="s">
        <v>188</v>
      </c>
      <c r="E941" s="11" t="s">
        <v>150</v>
      </c>
      <c r="F941" s="11" t="s">
        <v>150</v>
      </c>
      <c r="G941" s="11" t="s">
        <v>150</v>
      </c>
      <c r="H941" s="11" t="s">
        <v>150</v>
      </c>
      <c r="I941" s="11" t="s">
        <v>150</v>
      </c>
      <c r="J941" s="11" t="s">
        <v>150</v>
      </c>
    </row>
    <row r="942" spans="1:10" ht="14.25" customHeight="1" x14ac:dyDescent="0.25">
      <c r="A942" s="3" t="s">
        <v>41</v>
      </c>
      <c r="B942" s="8" t="s">
        <v>118</v>
      </c>
      <c r="C942" s="11" t="s">
        <v>150</v>
      </c>
      <c r="D942" s="11" t="s">
        <v>188</v>
      </c>
      <c r="E942" s="11">
        <v>0</v>
      </c>
      <c r="F942" s="11" t="s">
        <v>188</v>
      </c>
      <c r="G942" s="11" t="s">
        <v>188</v>
      </c>
      <c r="H942" s="11" t="s">
        <v>188</v>
      </c>
      <c r="I942" s="11">
        <v>0</v>
      </c>
      <c r="J942" s="11" t="s">
        <v>150</v>
      </c>
    </row>
    <row r="943" spans="1:10" ht="14.25" customHeight="1" x14ac:dyDescent="0.25">
      <c r="A943" s="3" t="s">
        <v>41</v>
      </c>
      <c r="B943" s="8" t="s">
        <v>91</v>
      </c>
      <c r="C943" s="11" t="s">
        <v>150</v>
      </c>
      <c r="D943" s="11" t="s">
        <v>188</v>
      </c>
      <c r="E943" s="11" t="s">
        <v>150</v>
      </c>
      <c r="F943" s="11" t="s">
        <v>188</v>
      </c>
      <c r="G943" s="11">
        <v>0</v>
      </c>
      <c r="H943" s="11" t="s">
        <v>188</v>
      </c>
      <c r="I943" s="11" t="s">
        <v>150</v>
      </c>
      <c r="J943" s="11" t="s">
        <v>150</v>
      </c>
    </row>
    <row r="944" spans="1:10" ht="14.25" customHeight="1" x14ac:dyDescent="0.25">
      <c r="A944" s="3" t="s">
        <v>41</v>
      </c>
      <c r="B944" s="8" t="s">
        <v>92</v>
      </c>
      <c r="C944" s="11" t="s">
        <v>150</v>
      </c>
      <c r="D944" s="11" t="s">
        <v>150</v>
      </c>
      <c r="E944" s="11">
        <v>0</v>
      </c>
      <c r="F944" s="11" t="s">
        <v>188</v>
      </c>
      <c r="G944" s="11" t="s">
        <v>188</v>
      </c>
      <c r="H944" s="11">
        <v>0</v>
      </c>
      <c r="I944" s="11">
        <v>0</v>
      </c>
      <c r="J944" s="11" t="s">
        <v>150</v>
      </c>
    </row>
    <row r="945" spans="1:10" ht="14.25" customHeight="1" x14ac:dyDescent="0.25">
      <c r="A945" s="3" t="s">
        <v>41</v>
      </c>
      <c r="B945" s="8" t="s">
        <v>93</v>
      </c>
      <c r="C945" s="11" t="s">
        <v>150</v>
      </c>
      <c r="D945" s="11" t="s">
        <v>188</v>
      </c>
      <c r="E945" s="11">
        <v>0</v>
      </c>
      <c r="F945" s="11" t="s">
        <v>188</v>
      </c>
      <c r="G945" s="11" t="s">
        <v>188</v>
      </c>
      <c r="H945" s="11" t="s">
        <v>188</v>
      </c>
      <c r="I945" s="11">
        <v>0</v>
      </c>
      <c r="J945" s="11" t="s">
        <v>150</v>
      </c>
    </row>
    <row r="946" spans="1:10" ht="14.25" customHeight="1" x14ac:dyDescent="0.25">
      <c r="A946" s="3" t="s">
        <v>41</v>
      </c>
      <c r="B946" s="3" t="s">
        <v>94</v>
      </c>
      <c r="C946" s="11">
        <v>2</v>
      </c>
      <c r="D946" s="11">
        <v>0</v>
      </c>
      <c r="E946" s="11">
        <v>0</v>
      </c>
      <c r="F946" s="11" t="s">
        <v>188</v>
      </c>
      <c r="G946" s="11">
        <v>-1</v>
      </c>
      <c r="H946" s="11" t="s">
        <v>188</v>
      </c>
      <c r="I946" s="11">
        <v>0</v>
      </c>
      <c r="J946" s="11">
        <v>2</v>
      </c>
    </row>
    <row r="947" spans="1:10" ht="14.25" customHeight="1" x14ac:dyDescent="0.25">
      <c r="A947" s="3"/>
      <c r="B947" s="8"/>
      <c r="C947" s="11"/>
      <c r="D947" s="11"/>
      <c r="E947" s="11"/>
      <c r="F947" s="11"/>
      <c r="G947" s="11"/>
      <c r="H947" s="11"/>
      <c r="I947" s="11"/>
      <c r="J947" s="11"/>
    </row>
    <row r="948" spans="1:10" ht="14.25" customHeight="1" x14ac:dyDescent="0.25">
      <c r="A948" s="3" t="s">
        <v>42</v>
      </c>
      <c r="B948" s="3" t="s">
        <v>46</v>
      </c>
      <c r="C948" s="11"/>
      <c r="D948" s="11"/>
      <c r="E948" s="11"/>
      <c r="F948" s="11"/>
      <c r="G948" s="11"/>
      <c r="H948" s="11"/>
      <c r="I948" s="11"/>
      <c r="J948" s="11"/>
    </row>
    <row r="949" spans="1:10" ht="14.25" customHeight="1" x14ac:dyDescent="0.25">
      <c r="A949" s="3"/>
      <c r="B949" s="8"/>
      <c r="C949" s="11"/>
      <c r="D949" s="11"/>
      <c r="E949" s="11"/>
      <c r="F949" s="11"/>
      <c r="G949" s="11"/>
      <c r="H949" s="11"/>
      <c r="I949" s="11"/>
      <c r="J949" s="11"/>
    </row>
    <row r="950" spans="1:10" s="10" customFormat="1" ht="14.25" customHeight="1" x14ac:dyDescent="0.25">
      <c r="A950" s="3"/>
      <c r="B950" s="8"/>
      <c r="C950" s="11"/>
      <c r="D950" s="11"/>
      <c r="E950" s="11"/>
      <c r="F950" s="11"/>
      <c r="G950" s="11"/>
      <c r="H950" s="11"/>
      <c r="I950" s="11"/>
      <c r="J950" s="11"/>
    </row>
    <row r="951" spans="1:10" ht="14.25" customHeight="1" x14ac:dyDescent="0.25">
      <c r="A951" s="3" t="s">
        <v>42</v>
      </c>
      <c r="B951" s="3" t="s">
        <v>120</v>
      </c>
      <c r="C951" s="11">
        <v>35</v>
      </c>
      <c r="D951" s="11">
        <v>4</v>
      </c>
      <c r="E951" s="11" t="s">
        <v>188</v>
      </c>
      <c r="F951" s="11">
        <v>1</v>
      </c>
      <c r="G951" s="11">
        <v>27</v>
      </c>
      <c r="H951" s="11" t="s">
        <v>188</v>
      </c>
      <c r="I951" s="11">
        <v>2</v>
      </c>
      <c r="J951" s="11" t="s">
        <v>188</v>
      </c>
    </row>
    <row r="952" spans="1:10" ht="14.25" customHeight="1" x14ac:dyDescent="0.25">
      <c r="A952" s="3" t="s">
        <v>42</v>
      </c>
      <c r="B952" s="3" t="s">
        <v>82</v>
      </c>
      <c r="C952" s="11" t="s">
        <v>150</v>
      </c>
      <c r="D952" s="11" t="s">
        <v>188</v>
      </c>
      <c r="E952" s="11" t="s">
        <v>188</v>
      </c>
      <c r="F952" s="11" t="s">
        <v>188</v>
      </c>
      <c r="G952" s="11">
        <v>3</v>
      </c>
      <c r="H952" s="11">
        <v>0</v>
      </c>
      <c r="I952" s="11">
        <v>0</v>
      </c>
      <c r="J952" s="11" t="s">
        <v>150</v>
      </c>
    </row>
    <row r="953" spans="1:10" ht="14.25" customHeight="1" x14ac:dyDescent="0.25">
      <c r="A953" s="3" t="s">
        <v>42</v>
      </c>
      <c r="B953" s="8" t="s">
        <v>152</v>
      </c>
      <c r="C953" s="11" t="s">
        <v>150</v>
      </c>
      <c r="D953" s="11" t="s">
        <v>188</v>
      </c>
      <c r="E953" s="11">
        <v>0</v>
      </c>
      <c r="F953" s="11">
        <v>0</v>
      </c>
      <c r="G953" s="11">
        <v>2</v>
      </c>
      <c r="H953" s="11">
        <v>0</v>
      </c>
      <c r="I953" s="11">
        <v>0</v>
      </c>
      <c r="J953" s="11" t="s">
        <v>150</v>
      </c>
    </row>
    <row r="954" spans="1:10" ht="14.25" customHeight="1" x14ac:dyDescent="0.25">
      <c r="A954" s="3" t="s">
        <v>42</v>
      </c>
      <c r="B954" s="8" t="s">
        <v>151</v>
      </c>
      <c r="C954" s="11" t="s">
        <v>150</v>
      </c>
      <c r="D954" s="11">
        <v>0</v>
      </c>
      <c r="E954" s="11" t="s">
        <v>188</v>
      </c>
      <c r="F954" s="11" t="s">
        <v>188</v>
      </c>
      <c r="G954" s="11">
        <v>1</v>
      </c>
      <c r="H954" s="11">
        <v>0</v>
      </c>
      <c r="I954" s="11">
        <v>0</v>
      </c>
      <c r="J954" s="11" t="s">
        <v>150</v>
      </c>
    </row>
    <row r="955" spans="1:10" ht="14.25" customHeight="1" x14ac:dyDescent="0.25">
      <c r="A955" s="3" t="s">
        <v>42</v>
      </c>
      <c r="B955" s="3" t="s">
        <v>83</v>
      </c>
      <c r="C955" s="11" t="s">
        <v>150</v>
      </c>
      <c r="D955" s="11">
        <v>4</v>
      </c>
      <c r="E955" s="11" t="s">
        <v>188</v>
      </c>
      <c r="F955" s="11" t="s">
        <v>188</v>
      </c>
      <c r="G955" s="11">
        <v>24</v>
      </c>
      <c r="H955" s="11" t="s">
        <v>188</v>
      </c>
      <c r="I955" s="11">
        <v>2</v>
      </c>
      <c r="J955" s="11" t="s">
        <v>150</v>
      </c>
    </row>
    <row r="956" spans="1:10" ht="14.25" customHeight="1" x14ac:dyDescent="0.25">
      <c r="A956" s="3" t="s">
        <v>42</v>
      </c>
      <c r="B956" s="8" t="s">
        <v>84</v>
      </c>
      <c r="C956" s="11" t="s">
        <v>150</v>
      </c>
      <c r="D956" s="11" t="s">
        <v>188</v>
      </c>
      <c r="E956" s="11" t="s">
        <v>188</v>
      </c>
      <c r="F956" s="11" t="s">
        <v>188</v>
      </c>
      <c r="G956" s="11">
        <v>24</v>
      </c>
      <c r="H956" s="11">
        <v>0</v>
      </c>
      <c r="I956" s="11">
        <v>2</v>
      </c>
      <c r="J956" s="11" t="s">
        <v>150</v>
      </c>
    </row>
    <row r="957" spans="1:10" ht="14.25" customHeight="1" x14ac:dyDescent="0.25">
      <c r="A957" s="3" t="s">
        <v>42</v>
      </c>
      <c r="B957" s="8" t="s">
        <v>85</v>
      </c>
      <c r="C957" s="11" t="s">
        <v>150</v>
      </c>
      <c r="D957" s="11" t="s">
        <v>188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 t="s">
        <v>150</v>
      </c>
    </row>
    <row r="958" spans="1:10" ht="14.25" customHeight="1" x14ac:dyDescent="0.25">
      <c r="A958" s="3" t="s">
        <v>42</v>
      </c>
      <c r="B958" s="8" t="s">
        <v>86</v>
      </c>
      <c r="C958" s="11" t="s">
        <v>150</v>
      </c>
      <c r="D958" s="11">
        <v>4</v>
      </c>
      <c r="E958" s="11">
        <v>0</v>
      </c>
      <c r="F958" s="11" t="s">
        <v>188</v>
      </c>
      <c r="G958" s="11" t="s">
        <v>188</v>
      </c>
      <c r="H958" s="11" t="s">
        <v>188</v>
      </c>
      <c r="I958" s="11">
        <v>0</v>
      </c>
      <c r="J958" s="11" t="s">
        <v>150</v>
      </c>
    </row>
    <row r="959" spans="1:10" ht="14.25" customHeight="1" x14ac:dyDescent="0.25">
      <c r="A959" s="3" t="s">
        <v>42</v>
      </c>
      <c r="B959" s="8" t="s">
        <v>87</v>
      </c>
      <c r="C959" s="11" t="s">
        <v>150</v>
      </c>
      <c r="D959" s="11" t="s">
        <v>188</v>
      </c>
      <c r="E959" s="11" t="s">
        <v>150</v>
      </c>
      <c r="F959" s="11" t="s">
        <v>150</v>
      </c>
      <c r="G959" s="11" t="s">
        <v>150</v>
      </c>
      <c r="H959" s="11" t="s">
        <v>150</v>
      </c>
      <c r="I959" s="11" t="s">
        <v>150</v>
      </c>
      <c r="J959" s="11" t="s">
        <v>150</v>
      </c>
    </row>
    <row r="960" spans="1:10" ht="14.25" customHeight="1" x14ac:dyDescent="0.25">
      <c r="A960" s="3" t="s">
        <v>42</v>
      </c>
      <c r="B960" s="8" t="s">
        <v>88</v>
      </c>
      <c r="C960" s="11" t="s">
        <v>150</v>
      </c>
      <c r="D960" s="11" t="s">
        <v>188</v>
      </c>
      <c r="E960" s="11">
        <v>0</v>
      </c>
      <c r="F960" s="11" t="s">
        <v>188</v>
      </c>
      <c r="G960" s="11" t="s">
        <v>188</v>
      </c>
      <c r="H960" s="11">
        <v>0</v>
      </c>
      <c r="I960" s="11">
        <v>0</v>
      </c>
      <c r="J960" s="11" t="s">
        <v>150</v>
      </c>
    </row>
    <row r="961" spans="1:10" ht="14.25" customHeight="1" x14ac:dyDescent="0.25">
      <c r="A961" s="3" t="s">
        <v>42</v>
      </c>
      <c r="B961" s="3" t="s">
        <v>89</v>
      </c>
      <c r="C961" s="11" t="s">
        <v>150</v>
      </c>
      <c r="D961" s="11" t="s">
        <v>188</v>
      </c>
      <c r="E961" s="11">
        <v>0</v>
      </c>
      <c r="F961" s="11">
        <v>1</v>
      </c>
      <c r="G961" s="11" t="s">
        <v>188</v>
      </c>
      <c r="H961" s="11" t="s">
        <v>188</v>
      </c>
      <c r="I961" s="11">
        <v>0</v>
      </c>
      <c r="J961" s="11" t="s">
        <v>150</v>
      </c>
    </row>
    <row r="962" spans="1:10" ht="14.25" customHeight="1" x14ac:dyDescent="0.25">
      <c r="A962" s="3" t="s">
        <v>42</v>
      </c>
      <c r="B962" s="8" t="s">
        <v>95</v>
      </c>
      <c r="C962" s="11" t="s">
        <v>150</v>
      </c>
      <c r="D962" s="11" t="s">
        <v>188</v>
      </c>
      <c r="E962" s="11">
        <v>0</v>
      </c>
      <c r="F962" s="11" t="s">
        <v>188</v>
      </c>
      <c r="G962" s="11" t="s">
        <v>188</v>
      </c>
      <c r="H962" s="11" t="s">
        <v>188</v>
      </c>
      <c r="I962" s="11">
        <v>0</v>
      </c>
      <c r="J962" s="11" t="s">
        <v>150</v>
      </c>
    </row>
    <row r="963" spans="1:10" ht="14.25" customHeight="1" x14ac:dyDescent="0.25">
      <c r="A963" s="3" t="s">
        <v>42</v>
      </c>
      <c r="B963" s="8" t="s">
        <v>90</v>
      </c>
      <c r="C963" s="11" t="s">
        <v>150</v>
      </c>
      <c r="D963" s="11" t="s">
        <v>188</v>
      </c>
      <c r="E963" s="11" t="s">
        <v>150</v>
      </c>
      <c r="F963" s="11" t="s">
        <v>150</v>
      </c>
      <c r="G963" s="11" t="s">
        <v>150</v>
      </c>
      <c r="H963" s="11" t="s">
        <v>150</v>
      </c>
      <c r="I963" s="11" t="s">
        <v>150</v>
      </c>
      <c r="J963" s="11" t="s">
        <v>150</v>
      </c>
    </row>
    <row r="964" spans="1:10" ht="14.25" customHeight="1" x14ac:dyDescent="0.25">
      <c r="A964" s="3" t="s">
        <v>42</v>
      </c>
      <c r="B964" s="8" t="s">
        <v>118</v>
      </c>
      <c r="C964" s="11" t="s">
        <v>150</v>
      </c>
      <c r="D964" s="11" t="s">
        <v>188</v>
      </c>
      <c r="E964" s="11">
        <v>0</v>
      </c>
      <c r="F964" s="11">
        <v>0</v>
      </c>
      <c r="G964" s="11" t="s">
        <v>188</v>
      </c>
      <c r="H964" s="11">
        <v>0</v>
      </c>
      <c r="I964" s="11">
        <v>0</v>
      </c>
      <c r="J964" s="11" t="s">
        <v>150</v>
      </c>
    </row>
    <row r="965" spans="1:10" ht="14.25" customHeight="1" x14ac:dyDescent="0.25">
      <c r="A965" s="3" t="s">
        <v>42</v>
      </c>
      <c r="B965" s="8" t="s">
        <v>91</v>
      </c>
      <c r="C965" s="11" t="s">
        <v>150</v>
      </c>
      <c r="D965" s="11" t="s">
        <v>188</v>
      </c>
      <c r="E965" s="11" t="s">
        <v>150</v>
      </c>
      <c r="F965" s="11">
        <v>1</v>
      </c>
      <c r="G965" s="11">
        <v>0</v>
      </c>
      <c r="H965" s="11" t="s">
        <v>188</v>
      </c>
      <c r="I965" s="11" t="s">
        <v>150</v>
      </c>
      <c r="J965" s="11" t="s">
        <v>150</v>
      </c>
    </row>
    <row r="966" spans="1:10" ht="14.25" customHeight="1" x14ac:dyDescent="0.25">
      <c r="A966" s="3" t="s">
        <v>42</v>
      </c>
      <c r="B966" s="8" t="s">
        <v>92</v>
      </c>
      <c r="C966" s="11" t="s">
        <v>150</v>
      </c>
      <c r="D966" s="11" t="s">
        <v>150</v>
      </c>
      <c r="E966" s="11">
        <v>0</v>
      </c>
      <c r="F966" s="11" t="s">
        <v>188</v>
      </c>
      <c r="G966" s="11">
        <v>0</v>
      </c>
      <c r="H966" s="11">
        <v>0</v>
      </c>
      <c r="I966" s="11">
        <v>0</v>
      </c>
      <c r="J966" s="11" t="s">
        <v>150</v>
      </c>
    </row>
    <row r="967" spans="1:10" ht="14.25" customHeight="1" x14ac:dyDescent="0.25">
      <c r="A967" s="3" t="s">
        <v>42</v>
      </c>
      <c r="B967" s="8" t="s">
        <v>93</v>
      </c>
      <c r="C967" s="11" t="s">
        <v>150</v>
      </c>
      <c r="D967" s="11" t="s">
        <v>188</v>
      </c>
      <c r="E967" s="11">
        <v>0</v>
      </c>
      <c r="F967" s="11" t="s">
        <v>188</v>
      </c>
      <c r="G967" s="11">
        <v>0</v>
      </c>
      <c r="H967" s="11">
        <v>0</v>
      </c>
      <c r="I967" s="11">
        <v>0</v>
      </c>
      <c r="J967" s="11" t="s">
        <v>150</v>
      </c>
    </row>
    <row r="968" spans="1:10" ht="14.25" customHeight="1" x14ac:dyDescent="0.25">
      <c r="A968" s="3" t="s">
        <v>42</v>
      </c>
      <c r="B968" s="3" t="s">
        <v>94</v>
      </c>
      <c r="C968" s="11" t="s">
        <v>188</v>
      </c>
      <c r="D968" s="11" t="s">
        <v>188</v>
      </c>
      <c r="E968" s="11">
        <v>0</v>
      </c>
      <c r="F968" s="11">
        <v>0</v>
      </c>
      <c r="G968" s="11" t="s">
        <v>188</v>
      </c>
      <c r="H968" s="11">
        <v>0</v>
      </c>
      <c r="I968" s="11">
        <v>0</v>
      </c>
      <c r="J968" s="11" t="s">
        <v>188</v>
      </c>
    </row>
    <row r="969" spans="1:10" ht="14.25" customHeight="1" x14ac:dyDescent="0.25">
      <c r="A969" s="3"/>
      <c r="B969" s="8"/>
      <c r="C969" s="11"/>
      <c r="D969" s="11"/>
      <c r="E969" s="11"/>
      <c r="F969" s="11"/>
      <c r="G969" s="11"/>
      <c r="H969" s="11"/>
      <c r="I969" s="11"/>
      <c r="J969" s="11"/>
    </row>
    <row r="970" spans="1:10" ht="14.25" customHeight="1" x14ac:dyDescent="0.25">
      <c r="A970" s="3" t="s">
        <v>133</v>
      </c>
      <c r="B970" s="3" t="s">
        <v>134</v>
      </c>
      <c r="C970" s="11"/>
      <c r="D970" s="11"/>
      <c r="E970" s="11"/>
      <c r="F970" s="11"/>
      <c r="G970" s="11"/>
      <c r="H970" s="11"/>
      <c r="I970" s="11"/>
      <c r="J970" s="11"/>
    </row>
    <row r="971" spans="1:10" s="10" customFormat="1" ht="14.25" customHeight="1" x14ac:dyDescent="0.25">
      <c r="A971" s="3"/>
      <c r="B971" s="8"/>
      <c r="C971" s="11"/>
      <c r="D971" s="11"/>
      <c r="E971" s="11"/>
      <c r="F971" s="11"/>
      <c r="G971" s="11"/>
      <c r="H971" s="11"/>
      <c r="I971" s="11"/>
      <c r="J971" s="11"/>
    </row>
    <row r="972" spans="1:10" ht="14.25" customHeight="1" x14ac:dyDescent="0.25">
      <c r="A972" s="3"/>
      <c r="B972" s="8"/>
      <c r="C972" s="11"/>
      <c r="D972" s="11"/>
      <c r="E972" s="11"/>
      <c r="F972" s="11"/>
      <c r="G972" s="11"/>
      <c r="H972" s="11"/>
      <c r="I972" s="11"/>
      <c r="J972" s="11"/>
    </row>
    <row r="973" spans="1:10" ht="14.25" customHeight="1" x14ac:dyDescent="0.25">
      <c r="A973" s="3" t="s">
        <v>133</v>
      </c>
      <c r="B973" s="3" t="s">
        <v>120</v>
      </c>
      <c r="C973" s="11">
        <v>91</v>
      </c>
      <c r="D973" s="11">
        <v>31</v>
      </c>
      <c r="E973" s="11" t="s">
        <v>188</v>
      </c>
      <c r="F973" s="11">
        <v>1</v>
      </c>
      <c r="G973" s="11">
        <v>49</v>
      </c>
      <c r="H973" s="11" t="s">
        <v>188</v>
      </c>
      <c r="I973" s="11">
        <v>4</v>
      </c>
      <c r="J973" s="11">
        <v>7</v>
      </c>
    </row>
    <row r="974" spans="1:10" ht="14.25" customHeight="1" x14ac:dyDescent="0.25">
      <c r="A974" s="3" t="s">
        <v>133</v>
      </c>
      <c r="B974" s="3" t="s">
        <v>82</v>
      </c>
      <c r="C974" s="11" t="s">
        <v>150</v>
      </c>
      <c r="D974" s="11" t="s">
        <v>188</v>
      </c>
      <c r="E974" s="11" t="s">
        <v>188</v>
      </c>
      <c r="F974" s="11" t="s">
        <v>188</v>
      </c>
      <c r="G974" s="11">
        <v>38</v>
      </c>
      <c r="H974" s="11" t="s">
        <v>188</v>
      </c>
      <c r="I974" s="11">
        <v>3</v>
      </c>
      <c r="J974" s="11" t="s">
        <v>150</v>
      </c>
    </row>
    <row r="975" spans="1:10" ht="14.25" customHeight="1" x14ac:dyDescent="0.25">
      <c r="A975" s="3" t="s">
        <v>133</v>
      </c>
      <c r="B975" s="8" t="s">
        <v>152</v>
      </c>
      <c r="C975" s="11" t="s">
        <v>150</v>
      </c>
      <c r="D975" s="11" t="s">
        <v>188</v>
      </c>
      <c r="E975" s="11" t="s">
        <v>188</v>
      </c>
      <c r="F975" s="11" t="s">
        <v>188</v>
      </c>
      <c r="G975" s="11">
        <v>17</v>
      </c>
      <c r="H975" s="11" t="s">
        <v>188</v>
      </c>
      <c r="I975" s="11">
        <v>3</v>
      </c>
      <c r="J975" s="11" t="s">
        <v>150</v>
      </c>
    </row>
    <row r="976" spans="1:10" ht="14.25" customHeight="1" x14ac:dyDescent="0.25">
      <c r="A976" s="3" t="s">
        <v>133</v>
      </c>
      <c r="B976" s="8" t="s">
        <v>151</v>
      </c>
      <c r="C976" s="11" t="s">
        <v>150</v>
      </c>
      <c r="D976" s="11">
        <v>0</v>
      </c>
      <c r="E976" s="11" t="s">
        <v>188</v>
      </c>
      <c r="F976" s="11" t="s">
        <v>188</v>
      </c>
      <c r="G976" s="11">
        <v>21</v>
      </c>
      <c r="H976" s="11" t="s">
        <v>188</v>
      </c>
      <c r="I976" s="11">
        <v>0</v>
      </c>
      <c r="J976" s="11" t="s">
        <v>150</v>
      </c>
    </row>
    <row r="977" spans="1:10" ht="14.25" customHeight="1" x14ac:dyDescent="0.25">
      <c r="A977" s="3" t="s">
        <v>133</v>
      </c>
      <c r="B977" s="3" t="s">
        <v>83</v>
      </c>
      <c r="C977" s="11" t="s">
        <v>150</v>
      </c>
      <c r="D977" s="11">
        <v>16</v>
      </c>
      <c r="E977" s="11" t="s">
        <v>188</v>
      </c>
      <c r="F977" s="11" t="s">
        <v>188</v>
      </c>
      <c r="G977" s="11">
        <v>5</v>
      </c>
      <c r="H977" s="11" t="s">
        <v>188</v>
      </c>
      <c r="I977" s="11">
        <v>0</v>
      </c>
      <c r="J977" s="11" t="s">
        <v>150</v>
      </c>
    </row>
    <row r="978" spans="1:10" ht="14.25" customHeight="1" x14ac:dyDescent="0.25">
      <c r="A978" s="3" t="s">
        <v>133</v>
      </c>
      <c r="B978" s="8" t="s">
        <v>84</v>
      </c>
      <c r="C978" s="11" t="s">
        <v>150</v>
      </c>
      <c r="D978" s="11">
        <v>2</v>
      </c>
      <c r="E978" s="11" t="s">
        <v>188</v>
      </c>
      <c r="F978" s="11">
        <v>0</v>
      </c>
      <c r="G978" s="11">
        <v>4</v>
      </c>
      <c r="H978" s="11" t="s">
        <v>188</v>
      </c>
      <c r="I978" s="11">
        <v>0</v>
      </c>
      <c r="J978" s="11" t="s">
        <v>150</v>
      </c>
    </row>
    <row r="979" spans="1:10" ht="14.25" customHeight="1" x14ac:dyDescent="0.25">
      <c r="A979" s="3" t="s">
        <v>133</v>
      </c>
      <c r="B979" s="8" t="s">
        <v>85</v>
      </c>
      <c r="C979" s="11" t="s">
        <v>150</v>
      </c>
      <c r="D979" s="11">
        <v>5</v>
      </c>
      <c r="E979" s="11">
        <v>0</v>
      </c>
      <c r="F979" s="11" t="s">
        <v>188</v>
      </c>
      <c r="G979" s="11" t="s">
        <v>188</v>
      </c>
      <c r="H979" s="11">
        <v>0</v>
      </c>
      <c r="I979" s="11">
        <v>0</v>
      </c>
      <c r="J979" s="11" t="s">
        <v>150</v>
      </c>
    </row>
    <row r="980" spans="1:10" ht="14.25" customHeight="1" x14ac:dyDescent="0.25">
      <c r="A980" s="3" t="s">
        <v>133</v>
      </c>
      <c r="B980" s="8" t="s">
        <v>86</v>
      </c>
      <c r="C980" s="11" t="s">
        <v>150</v>
      </c>
      <c r="D980" s="11">
        <v>8</v>
      </c>
      <c r="E980" s="11">
        <v>0</v>
      </c>
      <c r="F980" s="11" t="s">
        <v>188</v>
      </c>
      <c r="G980" s="11" t="s">
        <v>188</v>
      </c>
      <c r="H980" s="11" t="s">
        <v>188</v>
      </c>
      <c r="I980" s="11">
        <v>0</v>
      </c>
      <c r="J980" s="11" t="s">
        <v>150</v>
      </c>
    </row>
    <row r="981" spans="1:10" ht="14.25" customHeight="1" x14ac:dyDescent="0.25">
      <c r="A981" s="3" t="s">
        <v>133</v>
      </c>
      <c r="B981" s="8" t="s">
        <v>87</v>
      </c>
      <c r="C981" s="11" t="s">
        <v>150</v>
      </c>
      <c r="D981" s="11" t="s">
        <v>188</v>
      </c>
      <c r="E981" s="11" t="s">
        <v>150</v>
      </c>
      <c r="F981" s="11" t="s">
        <v>150</v>
      </c>
      <c r="G981" s="11" t="s">
        <v>150</v>
      </c>
      <c r="H981" s="11" t="s">
        <v>150</v>
      </c>
      <c r="I981" s="11" t="s">
        <v>150</v>
      </c>
      <c r="J981" s="11" t="s">
        <v>150</v>
      </c>
    </row>
    <row r="982" spans="1:10" ht="14.25" customHeight="1" x14ac:dyDescent="0.25">
      <c r="A982" s="3" t="s">
        <v>133</v>
      </c>
      <c r="B982" s="8" t="s">
        <v>88</v>
      </c>
      <c r="C982" s="11" t="s">
        <v>150</v>
      </c>
      <c r="D982" s="11">
        <v>1</v>
      </c>
      <c r="E982" s="11">
        <v>0</v>
      </c>
      <c r="F982" s="11" t="s">
        <v>188</v>
      </c>
      <c r="G982" s="11">
        <v>1</v>
      </c>
      <c r="H982" s="11" t="s">
        <v>188</v>
      </c>
      <c r="I982" s="11">
        <v>0</v>
      </c>
      <c r="J982" s="11" t="s">
        <v>150</v>
      </c>
    </row>
    <row r="983" spans="1:10" ht="14.25" customHeight="1" x14ac:dyDescent="0.25">
      <c r="A983" s="3" t="s">
        <v>133</v>
      </c>
      <c r="B983" s="3" t="s">
        <v>89</v>
      </c>
      <c r="C983" s="11" t="s">
        <v>150</v>
      </c>
      <c r="D983" s="11">
        <v>15</v>
      </c>
      <c r="E983" s="11" t="s">
        <v>188</v>
      </c>
      <c r="F983" s="11" t="s">
        <v>188</v>
      </c>
      <c r="G983" s="11">
        <v>6</v>
      </c>
      <c r="H983" s="11" t="s">
        <v>188</v>
      </c>
      <c r="I983" s="11">
        <v>1</v>
      </c>
      <c r="J983" s="11" t="s">
        <v>150</v>
      </c>
    </row>
    <row r="984" spans="1:10" ht="14.25" customHeight="1" x14ac:dyDescent="0.25">
      <c r="A984" s="3" t="s">
        <v>133</v>
      </c>
      <c r="B984" s="8" t="s">
        <v>95</v>
      </c>
      <c r="C984" s="11" t="s">
        <v>150</v>
      </c>
      <c r="D984" s="11">
        <v>10</v>
      </c>
      <c r="E984" s="11">
        <v>0</v>
      </c>
      <c r="F984" s="11" t="s">
        <v>188</v>
      </c>
      <c r="G984" s="11">
        <v>5</v>
      </c>
      <c r="H984" s="11" t="s">
        <v>188</v>
      </c>
      <c r="I984" s="11">
        <v>1</v>
      </c>
      <c r="J984" s="11" t="s">
        <v>150</v>
      </c>
    </row>
    <row r="985" spans="1:10" ht="14.25" customHeight="1" x14ac:dyDescent="0.25">
      <c r="A985" s="3" t="s">
        <v>133</v>
      </c>
      <c r="B985" s="8" t="s">
        <v>90</v>
      </c>
      <c r="C985" s="11" t="s">
        <v>150</v>
      </c>
      <c r="D985" s="11">
        <v>3</v>
      </c>
      <c r="E985" s="11" t="s">
        <v>150</v>
      </c>
      <c r="F985" s="11" t="s">
        <v>150</v>
      </c>
      <c r="G985" s="11" t="s">
        <v>150</v>
      </c>
      <c r="H985" s="11" t="s">
        <v>150</v>
      </c>
      <c r="I985" s="11" t="s">
        <v>150</v>
      </c>
      <c r="J985" s="11" t="s">
        <v>150</v>
      </c>
    </row>
    <row r="986" spans="1:10" ht="14.25" customHeight="1" x14ac:dyDescent="0.25">
      <c r="A986" s="3" t="s">
        <v>133</v>
      </c>
      <c r="B986" s="8" t="s">
        <v>118</v>
      </c>
      <c r="C986" s="11" t="s">
        <v>150</v>
      </c>
      <c r="D986" s="11">
        <v>2</v>
      </c>
      <c r="E986" s="11">
        <v>0</v>
      </c>
      <c r="F986" s="11" t="s">
        <v>188</v>
      </c>
      <c r="G986" s="11">
        <v>1</v>
      </c>
      <c r="H986" s="11" t="s">
        <v>188</v>
      </c>
      <c r="I986" s="11">
        <v>0</v>
      </c>
      <c r="J986" s="11" t="s">
        <v>150</v>
      </c>
    </row>
    <row r="987" spans="1:10" ht="14.25" customHeight="1" x14ac:dyDescent="0.25">
      <c r="A987" s="3" t="s">
        <v>133</v>
      </c>
      <c r="B987" s="8" t="s">
        <v>91</v>
      </c>
      <c r="C987" s="11" t="s">
        <v>150</v>
      </c>
      <c r="D987" s="11" t="s">
        <v>188</v>
      </c>
      <c r="E987" s="11" t="s">
        <v>150</v>
      </c>
      <c r="F987" s="11" t="s">
        <v>188</v>
      </c>
      <c r="G987" s="11">
        <v>0</v>
      </c>
      <c r="H987" s="11" t="s">
        <v>188</v>
      </c>
      <c r="I987" s="11" t="s">
        <v>150</v>
      </c>
      <c r="J987" s="11" t="s">
        <v>150</v>
      </c>
    </row>
    <row r="988" spans="1:10" ht="14.25" customHeight="1" x14ac:dyDescent="0.25">
      <c r="A988" s="3" t="s">
        <v>133</v>
      </c>
      <c r="B988" s="8" t="s">
        <v>92</v>
      </c>
      <c r="C988" s="11" t="s">
        <v>150</v>
      </c>
      <c r="D988" s="11" t="s">
        <v>150</v>
      </c>
      <c r="E988" s="11">
        <v>0</v>
      </c>
      <c r="F988" s="11" t="s">
        <v>188</v>
      </c>
      <c r="G988" s="11" t="s">
        <v>188</v>
      </c>
      <c r="H988" s="11" t="s">
        <v>188</v>
      </c>
      <c r="I988" s="11">
        <v>0</v>
      </c>
      <c r="J988" s="11" t="s">
        <v>150</v>
      </c>
    </row>
    <row r="989" spans="1:10" ht="14.25" customHeight="1" x14ac:dyDescent="0.25">
      <c r="A989" s="3" t="s">
        <v>133</v>
      </c>
      <c r="B989" s="8" t="s">
        <v>93</v>
      </c>
      <c r="C989" s="11" t="s">
        <v>150</v>
      </c>
      <c r="D989" s="11" t="s">
        <v>188</v>
      </c>
      <c r="E989" s="11" t="s">
        <v>188</v>
      </c>
      <c r="F989" s="11" t="s">
        <v>188</v>
      </c>
      <c r="G989" s="11" t="s">
        <v>188</v>
      </c>
      <c r="H989" s="11" t="s">
        <v>188</v>
      </c>
      <c r="I989" s="11">
        <v>0</v>
      </c>
      <c r="J989" s="11" t="s">
        <v>150</v>
      </c>
    </row>
    <row r="990" spans="1:10" ht="14.25" customHeight="1" x14ac:dyDescent="0.25">
      <c r="A990" s="3" t="s">
        <v>133</v>
      </c>
      <c r="B990" s="3" t="s">
        <v>94</v>
      </c>
      <c r="C990" s="11">
        <v>7</v>
      </c>
      <c r="D990" s="11" t="s">
        <v>188</v>
      </c>
      <c r="E990" s="11">
        <v>0</v>
      </c>
      <c r="F990" s="11" t="s">
        <v>188</v>
      </c>
      <c r="G990" s="11" t="s">
        <v>188</v>
      </c>
      <c r="H990" s="11" t="s">
        <v>188</v>
      </c>
      <c r="I990" s="11">
        <v>0</v>
      </c>
      <c r="J990" s="11">
        <v>7</v>
      </c>
    </row>
    <row r="991" spans="1:10" ht="14.25" customHeight="1" x14ac:dyDescent="0.25">
      <c r="A991" s="3"/>
      <c r="B991" s="8"/>
      <c r="C991" s="11"/>
      <c r="D991" s="11"/>
      <c r="E991" s="11"/>
      <c r="F991" s="11"/>
      <c r="G991" s="11"/>
      <c r="H991" s="11"/>
      <c r="I991" s="11"/>
      <c r="J991" s="11"/>
    </row>
    <row r="992" spans="1:10" s="10" customFormat="1" ht="14.25" customHeight="1" x14ac:dyDescent="0.25">
      <c r="A992" s="3" t="s">
        <v>135</v>
      </c>
      <c r="B992" s="3" t="s">
        <v>136</v>
      </c>
      <c r="C992" s="11"/>
      <c r="D992" s="11"/>
      <c r="E992" s="11"/>
      <c r="F992" s="11"/>
      <c r="G992" s="11"/>
      <c r="H992" s="11"/>
      <c r="I992" s="11"/>
      <c r="J992" s="11"/>
    </row>
    <row r="993" spans="1:10" ht="14.25" customHeight="1" x14ac:dyDescent="0.25">
      <c r="B993" s="4"/>
      <c r="C993" s="11"/>
      <c r="D993" s="11"/>
      <c r="E993" s="11"/>
      <c r="F993" s="11"/>
      <c r="G993" s="11"/>
      <c r="H993" s="11"/>
      <c r="I993" s="11"/>
      <c r="J993" s="11"/>
    </row>
    <row r="994" spans="1:10" ht="14.25" customHeight="1" x14ac:dyDescent="0.25">
      <c r="A994" s="3"/>
      <c r="B994" s="8"/>
      <c r="C994" s="11"/>
      <c r="D994" s="11"/>
      <c r="E994" s="11"/>
      <c r="F994" s="11"/>
      <c r="G994" s="11"/>
      <c r="H994" s="11"/>
      <c r="I994" s="11"/>
      <c r="J994" s="11"/>
    </row>
    <row r="995" spans="1:10" ht="14.25" customHeight="1" x14ac:dyDescent="0.25">
      <c r="A995" s="3" t="s">
        <v>135</v>
      </c>
      <c r="B995" s="3" t="s">
        <v>120</v>
      </c>
      <c r="C995" s="11">
        <v>51</v>
      </c>
      <c r="D995" s="11">
        <v>19</v>
      </c>
      <c r="E995" s="11" t="s">
        <v>188</v>
      </c>
      <c r="F995" s="11" t="s">
        <v>188</v>
      </c>
      <c r="G995" s="11">
        <v>24</v>
      </c>
      <c r="H995" s="11" t="s">
        <v>188</v>
      </c>
      <c r="I995" s="11">
        <v>4</v>
      </c>
      <c r="J995" s="11">
        <v>4</v>
      </c>
    </row>
    <row r="996" spans="1:10" ht="14.25" customHeight="1" x14ac:dyDescent="0.25">
      <c r="A996" s="3" t="s">
        <v>135</v>
      </c>
      <c r="B996" s="3" t="s">
        <v>82</v>
      </c>
      <c r="C996" s="11" t="s">
        <v>150</v>
      </c>
      <c r="D996" s="11" t="s">
        <v>188</v>
      </c>
      <c r="E996" s="11" t="s">
        <v>188</v>
      </c>
      <c r="F996" s="11" t="s">
        <v>188</v>
      </c>
      <c r="G996" s="11">
        <v>17</v>
      </c>
      <c r="H996" s="11" t="s">
        <v>188</v>
      </c>
      <c r="I996" s="11">
        <v>3</v>
      </c>
      <c r="J996" s="11" t="s">
        <v>150</v>
      </c>
    </row>
    <row r="997" spans="1:10" ht="14.25" customHeight="1" x14ac:dyDescent="0.25">
      <c r="A997" s="3" t="s">
        <v>135</v>
      </c>
      <c r="B997" s="8" t="s">
        <v>152</v>
      </c>
      <c r="C997" s="11" t="s">
        <v>150</v>
      </c>
      <c r="D997" s="11" t="s">
        <v>188</v>
      </c>
      <c r="E997" s="11" t="s">
        <v>188</v>
      </c>
      <c r="F997" s="11" t="s">
        <v>188</v>
      </c>
      <c r="G997" s="11">
        <v>8</v>
      </c>
      <c r="H997" s="11" t="s">
        <v>188</v>
      </c>
      <c r="I997" s="11">
        <v>3</v>
      </c>
      <c r="J997" s="11" t="s">
        <v>150</v>
      </c>
    </row>
    <row r="998" spans="1:10" ht="14.25" customHeight="1" x14ac:dyDescent="0.25">
      <c r="A998" s="3" t="s">
        <v>135</v>
      </c>
      <c r="B998" s="8" t="s">
        <v>151</v>
      </c>
      <c r="C998" s="11" t="s">
        <v>150</v>
      </c>
      <c r="D998" s="11">
        <v>0</v>
      </c>
      <c r="E998" s="11" t="s">
        <v>188</v>
      </c>
      <c r="F998" s="11" t="s">
        <v>188</v>
      </c>
      <c r="G998" s="11">
        <v>8</v>
      </c>
      <c r="H998" s="11" t="s">
        <v>188</v>
      </c>
      <c r="I998" s="11">
        <v>0</v>
      </c>
      <c r="J998" s="11" t="s">
        <v>150</v>
      </c>
    </row>
    <row r="999" spans="1:10" ht="14.25" customHeight="1" x14ac:dyDescent="0.25">
      <c r="A999" s="3" t="s">
        <v>135</v>
      </c>
      <c r="B999" s="3" t="s">
        <v>83</v>
      </c>
      <c r="C999" s="11" t="s">
        <v>150</v>
      </c>
      <c r="D999" s="11">
        <v>10</v>
      </c>
      <c r="E999" s="11" t="s">
        <v>188</v>
      </c>
      <c r="F999" s="11" t="s">
        <v>188</v>
      </c>
      <c r="G999" s="11">
        <v>3</v>
      </c>
      <c r="H999" s="11" t="s">
        <v>188</v>
      </c>
      <c r="I999" s="11">
        <v>0</v>
      </c>
      <c r="J999" s="11" t="s">
        <v>150</v>
      </c>
    </row>
    <row r="1000" spans="1:10" ht="14.25" customHeight="1" x14ac:dyDescent="0.25">
      <c r="A1000" s="3" t="s">
        <v>135</v>
      </c>
      <c r="B1000" s="8" t="s">
        <v>84</v>
      </c>
      <c r="C1000" s="11" t="s">
        <v>150</v>
      </c>
      <c r="D1000" s="11">
        <v>1</v>
      </c>
      <c r="E1000" s="11" t="s">
        <v>188</v>
      </c>
      <c r="F1000" s="11">
        <v>0</v>
      </c>
      <c r="G1000" s="11">
        <v>2</v>
      </c>
      <c r="H1000" s="11" t="s">
        <v>188</v>
      </c>
      <c r="I1000" s="11">
        <v>0</v>
      </c>
      <c r="J1000" s="11" t="s">
        <v>150</v>
      </c>
    </row>
    <row r="1001" spans="1:10" ht="14.25" customHeight="1" x14ac:dyDescent="0.25">
      <c r="A1001" s="3" t="s">
        <v>135</v>
      </c>
      <c r="B1001" s="8" t="s">
        <v>85</v>
      </c>
      <c r="C1001" s="11" t="s">
        <v>150</v>
      </c>
      <c r="D1001" s="11">
        <v>3</v>
      </c>
      <c r="E1001" s="11">
        <v>0</v>
      </c>
      <c r="F1001" s="11">
        <v>0</v>
      </c>
      <c r="G1001" s="11" t="s">
        <v>188</v>
      </c>
      <c r="H1001" s="11">
        <v>0</v>
      </c>
      <c r="I1001" s="11">
        <v>0</v>
      </c>
      <c r="J1001" s="11" t="s">
        <v>150</v>
      </c>
    </row>
    <row r="1002" spans="1:10" ht="14.25" customHeight="1" x14ac:dyDescent="0.25">
      <c r="A1002" s="3" t="s">
        <v>135</v>
      </c>
      <c r="B1002" s="8" t="s">
        <v>86</v>
      </c>
      <c r="C1002" s="11" t="s">
        <v>150</v>
      </c>
      <c r="D1002" s="11">
        <v>5</v>
      </c>
      <c r="E1002" s="11">
        <v>0</v>
      </c>
      <c r="F1002" s="11" t="s">
        <v>188</v>
      </c>
      <c r="G1002" s="11" t="s">
        <v>188</v>
      </c>
      <c r="H1002" s="11" t="s">
        <v>188</v>
      </c>
      <c r="I1002" s="11">
        <v>0</v>
      </c>
      <c r="J1002" s="11" t="s">
        <v>150</v>
      </c>
    </row>
    <row r="1003" spans="1:10" ht="14.25" customHeight="1" x14ac:dyDescent="0.25">
      <c r="A1003" s="3" t="s">
        <v>135</v>
      </c>
      <c r="B1003" s="8" t="s">
        <v>87</v>
      </c>
      <c r="C1003" s="11" t="s">
        <v>150</v>
      </c>
      <c r="D1003" s="11" t="s">
        <v>188</v>
      </c>
      <c r="E1003" s="11" t="s">
        <v>150</v>
      </c>
      <c r="F1003" s="11" t="s">
        <v>150</v>
      </c>
      <c r="G1003" s="11" t="s">
        <v>150</v>
      </c>
      <c r="H1003" s="11" t="s">
        <v>150</v>
      </c>
      <c r="I1003" s="11" t="s">
        <v>150</v>
      </c>
      <c r="J1003" s="11" t="s">
        <v>150</v>
      </c>
    </row>
    <row r="1004" spans="1:10" ht="14.25" customHeight="1" x14ac:dyDescent="0.25">
      <c r="A1004" s="3" t="s">
        <v>135</v>
      </c>
      <c r="B1004" s="8" t="s">
        <v>88</v>
      </c>
      <c r="C1004" s="11" t="s">
        <v>150</v>
      </c>
      <c r="D1004" s="11">
        <v>1</v>
      </c>
      <c r="E1004" s="11">
        <v>0</v>
      </c>
      <c r="F1004" s="11" t="s">
        <v>188</v>
      </c>
      <c r="G1004" s="11">
        <v>1</v>
      </c>
      <c r="H1004" s="11" t="s">
        <v>188</v>
      </c>
      <c r="I1004" s="11">
        <v>0</v>
      </c>
      <c r="J1004" s="11" t="s">
        <v>150</v>
      </c>
    </row>
    <row r="1005" spans="1:10" ht="14.25" customHeight="1" x14ac:dyDescent="0.25">
      <c r="A1005" s="3" t="s">
        <v>135</v>
      </c>
      <c r="B1005" s="3" t="s">
        <v>89</v>
      </c>
      <c r="C1005" s="11" t="s">
        <v>150</v>
      </c>
      <c r="D1005" s="11">
        <v>9</v>
      </c>
      <c r="E1005" s="11">
        <v>0</v>
      </c>
      <c r="F1005" s="11" t="s">
        <v>188</v>
      </c>
      <c r="G1005" s="11">
        <v>4</v>
      </c>
      <c r="H1005" s="11" t="s">
        <v>188</v>
      </c>
      <c r="I1005" s="11">
        <v>1</v>
      </c>
      <c r="J1005" s="11" t="s">
        <v>150</v>
      </c>
    </row>
    <row r="1006" spans="1:10" ht="14.25" customHeight="1" x14ac:dyDescent="0.25">
      <c r="A1006" s="3" t="s">
        <v>135</v>
      </c>
      <c r="B1006" s="8" t="s">
        <v>95</v>
      </c>
      <c r="C1006" s="11" t="s">
        <v>150</v>
      </c>
      <c r="D1006" s="11">
        <v>5</v>
      </c>
      <c r="E1006" s="11">
        <v>0</v>
      </c>
      <c r="F1006" s="11" t="s">
        <v>188</v>
      </c>
      <c r="G1006" s="11">
        <v>3</v>
      </c>
      <c r="H1006" s="11" t="s">
        <v>188</v>
      </c>
      <c r="I1006" s="11">
        <v>1</v>
      </c>
      <c r="J1006" s="11" t="s">
        <v>150</v>
      </c>
    </row>
    <row r="1007" spans="1:10" ht="14.25" customHeight="1" x14ac:dyDescent="0.25">
      <c r="A1007" s="3" t="s">
        <v>135</v>
      </c>
      <c r="B1007" s="8" t="s">
        <v>90</v>
      </c>
      <c r="C1007" s="11" t="s">
        <v>150</v>
      </c>
      <c r="D1007" s="11">
        <v>2</v>
      </c>
      <c r="E1007" s="11" t="s">
        <v>150</v>
      </c>
      <c r="F1007" s="11" t="s">
        <v>150</v>
      </c>
      <c r="G1007" s="11" t="s">
        <v>150</v>
      </c>
      <c r="H1007" s="11" t="s">
        <v>150</v>
      </c>
      <c r="I1007" s="11" t="s">
        <v>150</v>
      </c>
      <c r="J1007" s="11" t="s">
        <v>150</v>
      </c>
    </row>
    <row r="1008" spans="1:10" ht="14.25" customHeight="1" x14ac:dyDescent="0.25">
      <c r="A1008" s="3" t="s">
        <v>135</v>
      </c>
      <c r="B1008" s="8" t="s">
        <v>118</v>
      </c>
      <c r="C1008" s="11" t="s">
        <v>150</v>
      </c>
      <c r="D1008" s="11">
        <v>1</v>
      </c>
      <c r="E1008" s="11">
        <v>0</v>
      </c>
      <c r="F1008" s="11" t="s">
        <v>188</v>
      </c>
      <c r="G1008" s="11" t="s">
        <v>188</v>
      </c>
      <c r="H1008" s="11" t="s">
        <v>188</v>
      </c>
      <c r="I1008" s="11">
        <v>0</v>
      </c>
      <c r="J1008" s="11" t="s">
        <v>150</v>
      </c>
    </row>
    <row r="1009" spans="1:10" ht="14.25" customHeight="1" x14ac:dyDescent="0.25">
      <c r="A1009" s="3" t="s">
        <v>135</v>
      </c>
      <c r="B1009" s="8" t="s">
        <v>91</v>
      </c>
      <c r="C1009" s="11" t="s">
        <v>150</v>
      </c>
      <c r="D1009" s="11" t="s">
        <v>188</v>
      </c>
      <c r="E1009" s="11" t="s">
        <v>150</v>
      </c>
      <c r="F1009" s="11" t="s">
        <v>188</v>
      </c>
      <c r="G1009" s="11">
        <v>0</v>
      </c>
      <c r="H1009" s="11" t="s">
        <v>188</v>
      </c>
      <c r="I1009" s="11" t="s">
        <v>150</v>
      </c>
      <c r="J1009" s="11" t="s">
        <v>150</v>
      </c>
    </row>
    <row r="1010" spans="1:10" ht="14.25" customHeight="1" x14ac:dyDescent="0.25">
      <c r="A1010" s="3" t="s">
        <v>135</v>
      </c>
      <c r="B1010" s="8" t="s">
        <v>92</v>
      </c>
      <c r="C1010" s="11" t="s">
        <v>150</v>
      </c>
      <c r="D1010" s="11" t="s">
        <v>150</v>
      </c>
      <c r="E1010" s="11">
        <v>0</v>
      </c>
      <c r="F1010" s="11" t="s">
        <v>188</v>
      </c>
      <c r="G1010" s="11" t="s">
        <v>188</v>
      </c>
      <c r="H1010" s="11" t="s">
        <v>188</v>
      </c>
      <c r="I1010" s="11">
        <v>0</v>
      </c>
      <c r="J1010" s="11" t="s">
        <v>150</v>
      </c>
    </row>
    <row r="1011" spans="1:10" ht="14.25" customHeight="1" x14ac:dyDescent="0.25">
      <c r="A1011" s="3" t="s">
        <v>135</v>
      </c>
      <c r="B1011" s="8" t="s">
        <v>93</v>
      </c>
      <c r="C1011" s="11" t="s">
        <v>150</v>
      </c>
      <c r="D1011" s="11" t="s">
        <v>188</v>
      </c>
      <c r="E1011" s="11">
        <v>0</v>
      </c>
      <c r="F1011" s="11" t="s">
        <v>188</v>
      </c>
      <c r="G1011" s="11" t="s">
        <v>188</v>
      </c>
      <c r="H1011" s="11" t="s">
        <v>188</v>
      </c>
      <c r="I1011" s="11">
        <v>0</v>
      </c>
      <c r="J1011" s="11" t="s">
        <v>150</v>
      </c>
    </row>
    <row r="1012" spans="1:10" ht="14.25" customHeight="1" x14ac:dyDescent="0.25">
      <c r="A1012" s="3" t="s">
        <v>135</v>
      </c>
      <c r="B1012" s="3" t="s">
        <v>94</v>
      </c>
      <c r="C1012" s="11">
        <v>4</v>
      </c>
      <c r="D1012" s="11" t="s">
        <v>188</v>
      </c>
      <c r="E1012" s="11">
        <v>0</v>
      </c>
      <c r="F1012" s="11" t="s">
        <v>188</v>
      </c>
      <c r="G1012" s="11" t="s">
        <v>188</v>
      </c>
      <c r="H1012" s="11" t="s">
        <v>188</v>
      </c>
      <c r="I1012" s="11">
        <v>0</v>
      </c>
      <c r="J1012" s="11">
        <v>4</v>
      </c>
    </row>
    <row r="1013" spans="1:10" s="10" customFormat="1" ht="14.25" customHeight="1" x14ac:dyDescent="0.25">
      <c r="A1013" s="3"/>
      <c r="B1013" s="8"/>
      <c r="C1013" s="11"/>
      <c r="D1013" s="11"/>
      <c r="E1013" s="11"/>
      <c r="F1013" s="11"/>
      <c r="G1013" s="11"/>
      <c r="H1013" s="11"/>
      <c r="I1013" s="11"/>
      <c r="J1013" s="11"/>
    </row>
    <row r="1014" spans="1:10" ht="14.25" customHeight="1" x14ac:dyDescent="0.25">
      <c r="A1014" s="3" t="s">
        <v>137</v>
      </c>
      <c r="B1014" s="3" t="s">
        <v>138</v>
      </c>
      <c r="C1014" s="11"/>
      <c r="D1014" s="11"/>
      <c r="E1014" s="11"/>
      <c r="F1014" s="11"/>
      <c r="G1014" s="11"/>
      <c r="H1014" s="11"/>
      <c r="I1014" s="11"/>
      <c r="J1014" s="11"/>
    </row>
    <row r="1015" spans="1:10" ht="14.25" customHeight="1" x14ac:dyDescent="0.25">
      <c r="A1015" s="3"/>
      <c r="B1015" s="8"/>
      <c r="C1015" s="11"/>
      <c r="D1015" s="11"/>
      <c r="E1015" s="11"/>
      <c r="F1015" s="11"/>
      <c r="G1015" s="11"/>
      <c r="H1015" s="11"/>
      <c r="I1015" s="11"/>
      <c r="J1015" s="11"/>
    </row>
    <row r="1016" spans="1:10" ht="14.25" customHeight="1" x14ac:dyDescent="0.25">
      <c r="A1016" s="3"/>
      <c r="B1016" s="8"/>
      <c r="C1016" s="11"/>
      <c r="D1016" s="11"/>
      <c r="E1016" s="11"/>
      <c r="F1016" s="11"/>
      <c r="G1016" s="11"/>
      <c r="H1016" s="11"/>
      <c r="I1016" s="11"/>
      <c r="J1016" s="11"/>
    </row>
    <row r="1017" spans="1:10" ht="14.25" customHeight="1" x14ac:dyDescent="0.25">
      <c r="A1017" s="3" t="s">
        <v>137</v>
      </c>
      <c r="B1017" s="3" t="s">
        <v>120</v>
      </c>
      <c r="C1017" s="11">
        <v>20</v>
      </c>
      <c r="D1017" s="11">
        <v>5</v>
      </c>
      <c r="E1017" s="11" t="s">
        <v>188</v>
      </c>
      <c r="F1017" s="11" t="s">
        <v>188</v>
      </c>
      <c r="G1017" s="11">
        <v>6</v>
      </c>
      <c r="H1017" s="11" t="s">
        <v>188</v>
      </c>
      <c r="I1017" s="11">
        <v>9</v>
      </c>
      <c r="J1017" s="11" t="s">
        <v>188</v>
      </c>
    </row>
    <row r="1018" spans="1:10" ht="14.25" customHeight="1" x14ac:dyDescent="0.25">
      <c r="A1018" s="3" t="s">
        <v>137</v>
      </c>
      <c r="B1018" s="3" t="s">
        <v>82</v>
      </c>
      <c r="C1018" s="11" t="s">
        <v>150</v>
      </c>
      <c r="D1018" s="11" t="s">
        <v>188</v>
      </c>
      <c r="E1018" s="11" t="s">
        <v>188</v>
      </c>
      <c r="F1018" s="11" t="s">
        <v>188</v>
      </c>
      <c r="G1018" s="11">
        <v>5</v>
      </c>
      <c r="H1018" s="11">
        <v>0</v>
      </c>
      <c r="I1018" s="11">
        <v>9</v>
      </c>
      <c r="J1018" s="11" t="s">
        <v>150</v>
      </c>
    </row>
    <row r="1019" spans="1:10" ht="14.25" customHeight="1" x14ac:dyDescent="0.25">
      <c r="A1019" s="3" t="s">
        <v>137</v>
      </c>
      <c r="B1019" s="8" t="s">
        <v>152</v>
      </c>
      <c r="C1019" s="11" t="s">
        <v>150</v>
      </c>
      <c r="D1019" s="11" t="s">
        <v>188</v>
      </c>
      <c r="E1019" s="11">
        <v>0</v>
      </c>
      <c r="F1019" s="11" t="s">
        <v>188</v>
      </c>
      <c r="G1019" s="11">
        <v>3</v>
      </c>
      <c r="H1019" s="11">
        <v>0</v>
      </c>
      <c r="I1019" s="11">
        <v>0</v>
      </c>
      <c r="J1019" s="11" t="s">
        <v>150</v>
      </c>
    </row>
    <row r="1020" spans="1:10" ht="14.25" customHeight="1" x14ac:dyDescent="0.25">
      <c r="A1020" s="3" t="s">
        <v>137</v>
      </c>
      <c r="B1020" s="8" t="s">
        <v>151</v>
      </c>
      <c r="C1020" s="11" t="s">
        <v>150</v>
      </c>
      <c r="D1020" s="11">
        <v>0</v>
      </c>
      <c r="E1020" s="11" t="s">
        <v>188</v>
      </c>
      <c r="F1020" s="11" t="s">
        <v>188</v>
      </c>
      <c r="G1020" s="11">
        <v>2</v>
      </c>
      <c r="H1020" s="11">
        <v>0</v>
      </c>
      <c r="I1020" s="11">
        <v>9</v>
      </c>
      <c r="J1020" s="11" t="s">
        <v>150</v>
      </c>
    </row>
    <row r="1021" spans="1:10" ht="14.25" customHeight="1" x14ac:dyDescent="0.25">
      <c r="A1021" s="3" t="s">
        <v>137</v>
      </c>
      <c r="B1021" s="3" t="s">
        <v>83</v>
      </c>
      <c r="C1021" s="11" t="s">
        <v>150</v>
      </c>
      <c r="D1021" s="11">
        <v>3</v>
      </c>
      <c r="E1021" s="11">
        <v>0</v>
      </c>
      <c r="F1021" s="11" t="s">
        <v>188</v>
      </c>
      <c r="G1021" s="11">
        <v>1</v>
      </c>
      <c r="H1021" s="11" t="s">
        <v>188</v>
      </c>
      <c r="I1021" s="11">
        <v>0</v>
      </c>
      <c r="J1021" s="11" t="s">
        <v>150</v>
      </c>
    </row>
    <row r="1022" spans="1:10" ht="14.25" customHeight="1" x14ac:dyDescent="0.25">
      <c r="A1022" s="3" t="s">
        <v>137</v>
      </c>
      <c r="B1022" s="8" t="s">
        <v>84</v>
      </c>
      <c r="C1022" s="11" t="s">
        <v>150</v>
      </c>
      <c r="D1022" s="11" t="s">
        <v>188</v>
      </c>
      <c r="E1022" s="11">
        <v>0</v>
      </c>
      <c r="F1022" s="11">
        <v>0</v>
      </c>
      <c r="G1022" s="11">
        <v>1</v>
      </c>
      <c r="H1022" s="11">
        <v>0</v>
      </c>
      <c r="I1022" s="11">
        <v>0</v>
      </c>
      <c r="J1022" s="11" t="s">
        <v>150</v>
      </c>
    </row>
    <row r="1023" spans="1:10" ht="14.25" customHeight="1" x14ac:dyDescent="0.25">
      <c r="A1023" s="3" t="s">
        <v>137</v>
      </c>
      <c r="B1023" s="8" t="s">
        <v>85</v>
      </c>
      <c r="C1023" s="11" t="s">
        <v>150</v>
      </c>
      <c r="D1023" s="11">
        <v>1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 t="s">
        <v>150</v>
      </c>
    </row>
    <row r="1024" spans="1:10" ht="14.25" customHeight="1" x14ac:dyDescent="0.25">
      <c r="A1024" s="3" t="s">
        <v>137</v>
      </c>
      <c r="B1024" s="8" t="s">
        <v>86</v>
      </c>
      <c r="C1024" s="11" t="s">
        <v>150</v>
      </c>
      <c r="D1024" s="11">
        <v>1</v>
      </c>
      <c r="E1024" s="11">
        <v>0</v>
      </c>
      <c r="F1024" s="11" t="s">
        <v>188</v>
      </c>
      <c r="G1024" s="11" t="s">
        <v>188</v>
      </c>
      <c r="H1024" s="11" t="s">
        <v>188</v>
      </c>
      <c r="I1024" s="11">
        <v>0</v>
      </c>
      <c r="J1024" s="11" t="s">
        <v>150</v>
      </c>
    </row>
    <row r="1025" spans="1:10" ht="14.25" customHeight="1" x14ac:dyDescent="0.25">
      <c r="A1025" s="3" t="s">
        <v>137</v>
      </c>
      <c r="B1025" s="8" t="s">
        <v>87</v>
      </c>
      <c r="C1025" s="11" t="s">
        <v>150</v>
      </c>
      <c r="D1025" s="11" t="s">
        <v>188</v>
      </c>
      <c r="E1025" s="11" t="s">
        <v>150</v>
      </c>
      <c r="F1025" s="11" t="s">
        <v>150</v>
      </c>
      <c r="G1025" s="11" t="s">
        <v>150</v>
      </c>
      <c r="H1025" s="11" t="s">
        <v>150</v>
      </c>
      <c r="I1025" s="11" t="s">
        <v>150</v>
      </c>
      <c r="J1025" s="11" t="s">
        <v>150</v>
      </c>
    </row>
    <row r="1026" spans="1:10" ht="14.25" customHeight="1" x14ac:dyDescent="0.25">
      <c r="A1026" s="3" t="s">
        <v>137</v>
      </c>
      <c r="B1026" s="8" t="s">
        <v>88</v>
      </c>
      <c r="C1026" s="11" t="s">
        <v>150</v>
      </c>
      <c r="D1026" s="11" t="s">
        <v>188</v>
      </c>
      <c r="E1026" s="11">
        <v>0</v>
      </c>
      <c r="F1026" s="11" t="s">
        <v>188</v>
      </c>
      <c r="G1026" s="11" t="s">
        <v>188</v>
      </c>
      <c r="H1026" s="11">
        <v>0</v>
      </c>
      <c r="I1026" s="11">
        <v>0</v>
      </c>
      <c r="J1026" s="11" t="s">
        <v>150</v>
      </c>
    </row>
    <row r="1027" spans="1:10" ht="14.25" customHeight="1" x14ac:dyDescent="0.25">
      <c r="A1027" s="3" t="s">
        <v>137</v>
      </c>
      <c r="B1027" s="3" t="s">
        <v>89</v>
      </c>
      <c r="C1027" s="11" t="s">
        <v>150</v>
      </c>
      <c r="D1027" s="11">
        <v>2</v>
      </c>
      <c r="E1027" s="11">
        <v>0</v>
      </c>
      <c r="F1027" s="11" t="s">
        <v>188</v>
      </c>
      <c r="G1027" s="11" t="s">
        <v>188</v>
      </c>
      <c r="H1027" s="11" t="s">
        <v>188</v>
      </c>
      <c r="I1027" s="11">
        <v>0</v>
      </c>
      <c r="J1027" s="11" t="s">
        <v>150</v>
      </c>
    </row>
    <row r="1028" spans="1:10" ht="14.25" customHeight="1" x14ac:dyDescent="0.25">
      <c r="A1028" s="3" t="s">
        <v>137</v>
      </c>
      <c r="B1028" s="8" t="s">
        <v>95</v>
      </c>
      <c r="C1028" s="11" t="s">
        <v>150</v>
      </c>
      <c r="D1028" s="11">
        <v>1</v>
      </c>
      <c r="E1028" s="11">
        <v>0</v>
      </c>
      <c r="F1028" s="11" t="s">
        <v>188</v>
      </c>
      <c r="G1028" s="11" t="s">
        <v>188</v>
      </c>
      <c r="H1028" s="11" t="s">
        <v>188</v>
      </c>
      <c r="I1028" s="11">
        <v>0</v>
      </c>
      <c r="J1028" s="11" t="s">
        <v>150</v>
      </c>
    </row>
    <row r="1029" spans="1:10" ht="14.25" customHeight="1" x14ac:dyDescent="0.25">
      <c r="A1029" s="3" t="s">
        <v>137</v>
      </c>
      <c r="B1029" s="8" t="s">
        <v>90</v>
      </c>
      <c r="C1029" s="11" t="s">
        <v>150</v>
      </c>
      <c r="D1029" s="11" t="s">
        <v>188</v>
      </c>
      <c r="E1029" s="11" t="s">
        <v>150</v>
      </c>
      <c r="F1029" s="11" t="s">
        <v>150</v>
      </c>
      <c r="G1029" s="11" t="s">
        <v>150</v>
      </c>
      <c r="H1029" s="11" t="s">
        <v>150</v>
      </c>
      <c r="I1029" s="11" t="s">
        <v>150</v>
      </c>
      <c r="J1029" s="11" t="s">
        <v>150</v>
      </c>
    </row>
    <row r="1030" spans="1:10" ht="14.25" customHeight="1" x14ac:dyDescent="0.25">
      <c r="A1030" s="3" t="s">
        <v>137</v>
      </c>
      <c r="B1030" s="8" t="s">
        <v>118</v>
      </c>
      <c r="C1030" s="11" t="s">
        <v>150</v>
      </c>
      <c r="D1030" s="11" t="s">
        <v>188</v>
      </c>
      <c r="E1030" s="11">
        <v>0</v>
      </c>
      <c r="F1030" s="11" t="s">
        <v>188</v>
      </c>
      <c r="G1030" s="11" t="s">
        <v>188</v>
      </c>
      <c r="H1030" s="11">
        <v>0</v>
      </c>
      <c r="I1030" s="11">
        <v>0</v>
      </c>
      <c r="J1030" s="11" t="s">
        <v>150</v>
      </c>
    </row>
    <row r="1031" spans="1:10" ht="14.25" customHeight="1" x14ac:dyDescent="0.25">
      <c r="A1031" s="3" t="s">
        <v>137</v>
      </c>
      <c r="B1031" s="8" t="s">
        <v>91</v>
      </c>
      <c r="C1031" s="11" t="s">
        <v>150</v>
      </c>
      <c r="D1031" s="11" t="s">
        <v>188</v>
      </c>
      <c r="E1031" s="11" t="s">
        <v>150</v>
      </c>
      <c r="F1031" s="11" t="s">
        <v>188</v>
      </c>
      <c r="G1031" s="11">
        <v>0</v>
      </c>
      <c r="H1031" s="11" t="s">
        <v>188</v>
      </c>
      <c r="I1031" s="11" t="s">
        <v>150</v>
      </c>
      <c r="J1031" s="11" t="s">
        <v>150</v>
      </c>
    </row>
    <row r="1032" spans="1:10" ht="14.25" customHeight="1" x14ac:dyDescent="0.25">
      <c r="A1032" s="3" t="s">
        <v>137</v>
      </c>
      <c r="B1032" s="8" t="s">
        <v>92</v>
      </c>
      <c r="C1032" s="11" t="s">
        <v>150</v>
      </c>
      <c r="D1032" s="11" t="s">
        <v>150</v>
      </c>
      <c r="E1032" s="11">
        <v>0</v>
      </c>
      <c r="F1032" s="11" t="s">
        <v>188</v>
      </c>
      <c r="G1032" s="11" t="s">
        <v>188</v>
      </c>
      <c r="H1032" s="11">
        <v>0</v>
      </c>
      <c r="I1032" s="11">
        <v>0</v>
      </c>
      <c r="J1032" s="11" t="s">
        <v>150</v>
      </c>
    </row>
    <row r="1033" spans="1:10" ht="14.25" customHeight="1" x14ac:dyDescent="0.25">
      <c r="A1033" s="3" t="s">
        <v>137</v>
      </c>
      <c r="B1033" s="8" t="s">
        <v>93</v>
      </c>
      <c r="C1033" s="11" t="s">
        <v>150</v>
      </c>
      <c r="D1033" s="11" t="s">
        <v>188</v>
      </c>
      <c r="E1033" s="11">
        <v>0</v>
      </c>
      <c r="F1033" s="11" t="s">
        <v>188</v>
      </c>
      <c r="G1033" s="11" t="s">
        <v>188</v>
      </c>
      <c r="H1033" s="11" t="s">
        <v>188</v>
      </c>
      <c r="I1033" s="11">
        <v>0</v>
      </c>
      <c r="J1033" s="11" t="s">
        <v>150</v>
      </c>
    </row>
    <row r="1034" spans="1:10" s="10" customFormat="1" ht="14.25" customHeight="1" x14ac:dyDescent="0.25">
      <c r="A1034" s="3" t="s">
        <v>137</v>
      </c>
      <c r="B1034" s="3" t="s">
        <v>94</v>
      </c>
      <c r="C1034" s="11">
        <v>1</v>
      </c>
      <c r="D1034" s="11" t="s">
        <v>188</v>
      </c>
      <c r="E1034" s="11">
        <v>0</v>
      </c>
      <c r="F1034" s="11">
        <v>0</v>
      </c>
      <c r="G1034" s="11" t="s">
        <v>188</v>
      </c>
      <c r="H1034" s="11">
        <v>0</v>
      </c>
      <c r="I1034" s="11">
        <v>0</v>
      </c>
      <c r="J1034" s="11" t="s">
        <v>188</v>
      </c>
    </row>
    <row r="1035" spans="1:10" ht="14.25" customHeight="1" x14ac:dyDescent="0.25">
      <c r="A1035" s="3"/>
      <c r="B1035" s="8"/>
      <c r="C1035" s="11"/>
      <c r="D1035" s="11"/>
      <c r="E1035" s="11"/>
      <c r="F1035" s="11"/>
      <c r="G1035" s="11"/>
      <c r="H1035" s="11"/>
      <c r="I1035" s="11"/>
      <c r="J1035" s="11"/>
    </row>
    <row r="1036" spans="1:10" ht="14.25" customHeight="1" x14ac:dyDescent="0.25">
      <c r="A1036" s="3" t="s">
        <v>13</v>
      </c>
      <c r="B1036" s="3" t="s">
        <v>108</v>
      </c>
      <c r="C1036" s="11"/>
      <c r="D1036" s="11"/>
      <c r="E1036" s="11"/>
      <c r="F1036" s="11"/>
      <c r="G1036" s="11"/>
      <c r="H1036" s="11"/>
      <c r="I1036" s="11"/>
      <c r="J1036" s="11"/>
    </row>
    <row r="1037" spans="1:10" ht="14.25" customHeight="1" x14ac:dyDescent="0.25">
      <c r="B1037" s="4"/>
      <c r="C1037" s="11"/>
      <c r="D1037" s="11"/>
      <c r="E1037" s="11"/>
      <c r="F1037" s="11"/>
      <c r="G1037" s="11"/>
      <c r="H1037" s="11"/>
      <c r="I1037" s="11"/>
      <c r="J1037" s="11"/>
    </row>
    <row r="1038" spans="1:10" ht="14.25" customHeight="1" x14ac:dyDescent="0.25">
      <c r="A1038" s="3"/>
      <c r="B1038" s="8"/>
      <c r="C1038" s="11"/>
      <c r="D1038" s="11"/>
      <c r="E1038" s="11"/>
      <c r="F1038" s="11"/>
      <c r="G1038" s="11"/>
      <c r="H1038" s="11"/>
      <c r="I1038" s="11"/>
      <c r="J1038" s="11"/>
    </row>
    <row r="1039" spans="1:10" ht="14.25" customHeight="1" x14ac:dyDescent="0.25">
      <c r="A1039" s="3" t="s">
        <v>13</v>
      </c>
      <c r="B1039" s="3" t="s">
        <v>120</v>
      </c>
      <c r="C1039" s="11">
        <v>272</v>
      </c>
      <c r="D1039" s="11">
        <v>156</v>
      </c>
      <c r="E1039" s="11" t="s">
        <v>188</v>
      </c>
      <c r="F1039" s="11">
        <v>2</v>
      </c>
      <c r="G1039" s="11">
        <v>103</v>
      </c>
      <c r="H1039" s="11">
        <v>2</v>
      </c>
      <c r="I1039" s="11" t="s">
        <v>189</v>
      </c>
      <c r="J1039" s="11" t="s">
        <v>189</v>
      </c>
    </row>
    <row r="1040" spans="1:10" ht="14.25" customHeight="1" x14ac:dyDescent="0.25">
      <c r="A1040" s="3" t="s">
        <v>13</v>
      </c>
      <c r="B1040" s="3" t="s">
        <v>82</v>
      </c>
      <c r="C1040" s="11" t="s">
        <v>150</v>
      </c>
      <c r="D1040" s="11">
        <v>1</v>
      </c>
      <c r="E1040" s="11" t="s">
        <v>188</v>
      </c>
      <c r="F1040" s="11">
        <v>2</v>
      </c>
      <c r="G1040" s="11">
        <v>44</v>
      </c>
      <c r="H1040" s="11" t="s">
        <v>188</v>
      </c>
      <c r="I1040" s="11" t="s">
        <v>189</v>
      </c>
      <c r="J1040" s="11" t="s">
        <v>150</v>
      </c>
    </row>
    <row r="1041" spans="1:10" ht="14.25" customHeight="1" x14ac:dyDescent="0.25">
      <c r="A1041" s="3" t="s">
        <v>13</v>
      </c>
      <c r="B1041" s="8" t="s">
        <v>152</v>
      </c>
      <c r="C1041" s="11" t="s">
        <v>150</v>
      </c>
      <c r="D1041" s="11">
        <v>1</v>
      </c>
      <c r="E1041" s="11" t="s">
        <v>188</v>
      </c>
      <c r="F1041" s="11" t="s">
        <v>189</v>
      </c>
      <c r="G1041" s="11">
        <v>20</v>
      </c>
      <c r="H1041" s="11" t="s">
        <v>188</v>
      </c>
      <c r="I1041" s="11">
        <v>0</v>
      </c>
      <c r="J1041" s="11" t="s">
        <v>150</v>
      </c>
    </row>
    <row r="1042" spans="1:10" ht="14.25" customHeight="1" x14ac:dyDescent="0.25">
      <c r="A1042" s="3" t="s">
        <v>13</v>
      </c>
      <c r="B1042" s="8" t="s">
        <v>151</v>
      </c>
      <c r="C1042" s="11" t="s">
        <v>150</v>
      </c>
      <c r="D1042" s="11">
        <v>0</v>
      </c>
      <c r="E1042" s="11">
        <v>0</v>
      </c>
      <c r="F1042" s="11">
        <v>1</v>
      </c>
      <c r="G1042" s="11">
        <v>24</v>
      </c>
      <c r="H1042" s="11" t="s">
        <v>188</v>
      </c>
      <c r="I1042" s="11" t="s">
        <v>189</v>
      </c>
      <c r="J1042" s="11" t="s">
        <v>150</v>
      </c>
    </row>
    <row r="1043" spans="1:10" ht="14.25" customHeight="1" x14ac:dyDescent="0.25">
      <c r="A1043" s="3" t="s">
        <v>13</v>
      </c>
      <c r="B1043" s="3" t="s">
        <v>83</v>
      </c>
      <c r="C1043" s="11" t="s">
        <v>150</v>
      </c>
      <c r="D1043" s="11">
        <v>119</v>
      </c>
      <c r="E1043" s="11">
        <v>0</v>
      </c>
      <c r="F1043" s="11" t="s">
        <v>188</v>
      </c>
      <c r="G1043" s="11">
        <v>37</v>
      </c>
      <c r="H1043" s="11" t="s">
        <v>188</v>
      </c>
      <c r="I1043" s="11">
        <v>0</v>
      </c>
      <c r="J1043" s="11" t="s">
        <v>150</v>
      </c>
    </row>
    <row r="1044" spans="1:10" ht="14.25" customHeight="1" x14ac:dyDescent="0.25">
      <c r="A1044" s="3" t="s">
        <v>13</v>
      </c>
      <c r="B1044" s="8" t="s">
        <v>84</v>
      </c>
      <c r="C1044" s="11" t="s">
        <v>150</v>
      </c>
      <c r="D1044" s="11">
        <v>29</v>
      </c>
      <c r="E1044" s="11">
        <v>0</v>
      </c>
      <c r="F1044" s="11">
        <v>0</v>
      </c>
      <c r="G1044" s="11">
        <v>34</v>
      </c>
      <c r="H1044" s="11" t="s">
        <v>188</v>
      </c>
      <c r="I1044" s="11">
        <v>0</v>
      </c>
      <c r="J1044" s="11" t="s">
        <v>150</v>
      </c>
    </row>
    <row r="1045" spans="1:10" ht="14.25" customHeight="1" x14ac:dyDescent="0.25">
      <c r="A1045" s="3" t="s">
        <v>13</v>
      </c>
      <c r="B1045" s="8" t="s">
        <v>85</v>
      </c>
      <c r="C1045" s="11" t="s">
        <v>150</v>
      </c>
      <c r="D1045" s="11">
        <v>18</v>
      </c>
      <c r="E1045" s="11">
        <v>0</v>
      </c>
      <c r="F1045" s="11">
        <v>0</v>
      </c>
      <c r="G1045" s="11">
        <v>1</v>
      </c>
      <c r="H1045" s="11" t="s">
        <v>188</v>
      </c>
      <c r="I1045" s="11">
        <v>0</v>
      </c>
      <c r="J1045" s="11" t="s">
        <v>150</v>
      </c>
    </row>
    <row r="1046" spans="1:10" ht="14.25" customHeight="1" x14ac:dyDescent="0.25">
      <c r="A1046" s="3" t="s">
        <v>13</v>
      </c>
      <c r="B1046" s="8" t="s">
        <v>86</v>
      </c>
      <c r="C1046" s="11" t="s">
        <v>150</v>
      </c>
      <c r="D1046" s="11">
        <v>68</v>
      </c>
      <c r="E1046" s="11">
        <v>0</v>
      </c>
      <c r="F1046" s="11" t="s">
        <v>188</v>
      </c>
      <c r="G1046" s="11" t="s">
        <v>189</v>
      </c>
      <c r="H1046" s="11" t="s">
        <v>188</v>
      </c>
      <c r="I1046" s="11">
        <v>0</v>
      </c>
      <c r="J1046" s="11" t="s">
        <v>150</v>
      </c>
    </row>
    <row r="1047" spans="1:10" ht="14.25" customHeight="1" x14ac:dyDescent="0.25">
      <c r="A1047" s="3" t="s">
        <v>13</v>
      </c>
      <c r="B1047" s="8" t="s">
        <v>87</v>
      </c>
      <c r="C1047" s="11" t="s">
        <v>150</v>
      </c>
      <c r="D1047" s="11">
        <v>1</v>
      </c>
      <c r="E1047" s="11" t="s">
        <v>150</v>
      </c>
      <c r="F1047" s="11" t="s">
        <v>150</v>
      </c>
      <c r="G1047" s="11" t="s">
        <v>150</v>
      </c>
      <c r="H1047" s="11" t="s">
        <v>150</v>
      </c>
      <c r="I1047" s="11" t="s">
        <v>150</v>
      </c>
      <c r="J1047" s="11" t="s">
        <v>150</v>
      </c>
    </row>
    <row r="1048" spans="1:10" ht="14.25" customHeight="1" x14ac:dyDescent="0.25">
      <c r="A1048" s="3" t="s">
        <v>13</v>
      </c>
      <c r="B1048" s="8" t="s">
        <v>88</v>
      </c>
      <c r="C1048" s="11" t="s">
        <v>150</v>
      </c>
      <c r="D1048" s="11">
        <v>5</v>
      </c>
      <c r="E1048" s="11">
        <v>0</v>
      </c>
      <c r="F1048" s="11">
        <v>0</v>
      </c>
      <c r="G1048" s="11" t="s">
        <v>189</v>
      </c>
      <c r="H1048" s="11" t="s">
        <v>188</v>
      </c>
      <c r="I1048" s="11">
        <v>0</v>
      </c>
      <c r="J1048" s="11" t="s">
        <v>150</v>
      </c>
    </row>
    <row r="1049" spans="1:10" ht="14.25" customHeight="1" x14ac:dyDescent="0.25">
      <c r="A1049" s="3" t="s">
        <v>13</v>
      </c>
      <c r="B1049" s="3" t="s">
        <v>89</v>
      </c>
      <c r="C1049" s="11" t="s">
        <v>150</v>
      </c>
      <c r="D1049" s="11">
        <v>33</v>
      </c>
      <c r="E1049" s="11">
        <v>0</v>
      </c>
      <c r="F1049" s="11" t="s">
        <v>188</v>
      </c>
      <c r="G1049" s="11">
        <v>23</v>
      </c>
      <c r="H1049" s="11">
        <v>1</v>
      </c>
      <c r="I1049" s="11">
        <v>0</v>
      </c>
      <c r="J1049" s="11" t="s">
        <v>150</v>
      </c>
    </row>
    <row r="1050" spans="1:10" ht="14.25" customHeight="1" x14ac:dyDescent="0.25">
      <c r="A1050" s="3" t="s">
        <v>13</v>
      </c>
      <c r="B1050" s="8" t="s">
        <v>95</v>
      </c>
      <c r="C1050" s="11" t="s">
        <v>150</v>
      </c>
      <c r="D1050" s="11">
        <v>16</v>
      </c>
      <c r="E1050" s="11">
        <v>0</v>
      </c>
      <c r="F1050" s="11" t="s">
        <v>188</v>
      </c>
      <c r="G1050" s="11">
        <v>21</v>
      </c>
      <c r="H1050" s="11" t="s">
        <v>188</v>
      </c>
      <c r="I1050" s="11">
        <v>0</v>
      </c>
      <c r="J1050" s="11" t="s">
        <v>150</v>
      </c>
    </row>
    <row r="1051" spans="1:10" ht="14.25" customHeight="1" x14ac:dyDescent="0.25">
      <c r="A1051" s="3" t="s">
        <v>13</v>
      </c>
      <c r="B1051" s="8" t="s">
        <v>90</v>
      </c>
      <c r="C1051" s="11" t="s">
        <v>150</v>
      </c>
      <c r="D1051" s="11">
        <v>13</v>
      </c>
      <c r="E1051" s="11" t="s">
        <v>150</v>
      </c>
      <c r="F1051" s="11" t="s">
        <v>150</v>
      </c>
      <c r="G1051" s="11" t="s">
        <v>150</v>
      </c>
      <c r="H1051" s="11" t="s">
        <v>150</v>
      </c>
      <c r="I1051" s="11" t="s">
        <v>150</v>
      </c>
      <c r="J1051" s="11" t="s">
        <v>150</v>
      </c>
    </row>
    <row r="1052" spans="1:10" ht="14.25" customHeight="1" x14ac:dyDescent="0.25">
      <c r="A1052" s="3" t="s">
        <v>13</v>
      </c>
      <c r="B1052" s="8" t="s">
        <v>118</v>
      </c>
      <c r="C1052" s="11" t="s">
        <v>150</v>
      </c>
      <c r="D1052" s="11">
        <v>3</v>
      </c>
      <c r="E1052" s="11">
        <v>0</v>
      </c>
      <c r="F1052" s="11" t="s">
        <v>188</v>
      </c>
      <c r="G1052" s="11">
        <v>1</v>
      </c>
      <c r="H1052" s="11" t="s">
        <v>188</v>
      </c>
      <c r="I1052" s="11">
        <v>0</v>
      </c>
      <c r="J1052" s="11" t="s">
        <v>150</v>
      </c>
    </row>
    <row r="1053" spans="1:10" ht="14.25" customHeight="1" x14ac:dyDescent="0.25">
      <c r="A1053" s="3" t="s">
        <v>13</v>
      </c>
      <c r="B1053" s="8" t="s">
        <v>91</v>
      </c>
      <c r="C1053" s="11" t="s">
        <v>150</v>
      </c>
      <c r="D1053" s="11" t="s">
        <v>188</v>
      </c>
      <c r="E1053" s="11" t="s">
        <v>150</v>
      </c>
      <c r="F1053" s="11" t="s">
        <v>188</v>
      </c>
      <c r="G1053" s="11" t="s">
        <v>188</v>
      </c>
      <c r="H1053" s="11">
        <v>1</v>
      </c>
      <c r="I1053" s="11" t="s">
        <v>150</v>
      </c>
      <c r="J1053" s="11" t="s">
        <v>150</v>
      </c>
    </row>
    <row r="1054" spans="1:10" ht="14.25" customHeight="1" x14ac:dyDescent="0.25">
      <c r="A1054" s="3" t="s">
        <v>13</v>
      </c>
      <c r="B1054" s="8" t="s">
        <v>92</v>
      </c>
      <c r="C1054" s="11" t="s">
        <v>150</v>
      </c>
      <c r="D1054" s="11" t="s">
        <v>150</v>
      </c>
      <c r="E1054" s="11">
        <v>0</v>
      </c>
      <c r="F1054" s="11" t="s">
        <v>188</v>
      </c>
      <c r="G1054" s="11" t="s">
        <v>188</v>
      </c>
      <c r="H1054" s="11">
        <v>0</v>
      </c>
      <c r="I1054" s="11">
        <v>0</v>
      </c>
      <c r="J1054" s="11" t="s">
        <v>150</v>
      </c>
    </row>
    <row r="1055" spans="1:10" s="10" customFormat="1" ht="14.25" customHeight="1" x14ac:dyDescent="0.25">
      <c r="A1055" s="3" t="s">
        <v>13</v>
      </c>
      <c r="B1055" s="8" t="s">
        <v>93</v>
      </c>
      <c r="C1055" s="11" t="s">
        <v>150</v>
      </c>
      <c r="D1055" s="11" t="s">
        <v>188</v>
      </c>
      <c r="E1055" s="11">
        <v>0</v>
      </c>
      <c r="F1055" s="11" t="s">
        <v>188</v>
      </c>
      <c r="G1055" s="11" t="s">
        <v>189</v>
      </c>
      <c r="H1055" s="11" t="s">
        <v>188</v>
      </c>
      <c r="I1055" s="11">
        <v>0</v>
      </c>
      <c r="J1055" s="11" t="s">
        <v>150</v>
      </c>
    </row>
    <row r="1056" spans="1:10" ht="14.25" customHeight="1" x14ac:dyDescent="0.25">
      <c r="A1056" s="3" t="s">
        <v>13</v>
      </c>
      <c r="B1056" s="3" t="s">
        <v>94</v>
      </c>
      <c r="C1056" s="11" t="s">
        <v>189</v>
      </c>
      <c r="D1056" s="11" t="s">
        <v>189</v>
      </c>
      <c r="E1056" s="11">
        <v>0</v>
      </c>
      <c r="F1056" s="11" t="s">
        <v>188</v>
      </c>
      <c r="G1056" s="11" t="s">
        <v>189</v>
      </c>
      <c r="H1056" s="11" t="s">
        <v>188</v>
      </c>
      <c r="I1056" s="11">
        <v>0</v>
      </c>
      <c r="J1056" s="11" t="s">
        <v>189</v>
      </c>
    </row>
    <row r="1057" spans="1:10" ht="14.25" customHeight="1" x14ac:dyDescent="0.25">
      <c r="A1057" s="3"/>
      <c r="B1057" s="8"/>
      <c r="C1057" s="11"/>
      <c r="D1057" s="11"/>
      <c r="E1057" s="11"/>
      <c r="F1057" s="11"/>
      <c r="G1057" s="11"/>
      <c r="H1057" s="11"/>
      <c r="I1057" s="11"/>
      <c r="J1057" s="11"/>
    </row>
    <row r="1058" spans="1:10" ht="14.25" customHeight="1" x14ac:dyDescent="0.25">
      <c r="A1058" s="3" t="s">
        <v>14</v>
      </c>
      <c r="B1058" s="3" t="s">
        <v>109</v>
      </c>
      <c r="C1058" s="11"/>
      <c r="D1058" s="11"/>
      <c r="E1058" s="11"/>
      <c r="F1058" s="11"/>
      <c r="G1058" s="11"/>
      <c r="H1058" s="11"/>
      <c r="I1058" s="11"/>
      <c r="J1058" s="11"/>
    </row>
    <row r="1059" spans="1:10" ht="14.25" customHeight="1" x14ac:dyDescent="0.25">
      <c r="B1059" s="4"/>
      <c r="C1059" s="11"/>
      <c r="D1059" s="11"/>
      <c r="E1059" s="11"/>
      <c r="F1059" s="11"/>
      <c r="G1059" s="11"/>
      <c r="H1059" s="11"/>
      <c r="I1059" s="11"/>
      <c r="J1059" s="11"/>
    </row>
    <row r="1060" spans="1:10" ht="14.25" customHeight="1" x14ac:dyDescent="0.25">
      <c r="A1060" s="3"/>
      <c r="B1060" s="8"/>
      <c r="C1060" s="11"/>
      <c r="D1060" s="11"/>
      <c r="E1060" s="11"/>
      <c r="F1060" s="11"/>
      <c r="G1060" s="11"/>
      <c r="H1060" s="11"/>
      <c r="I1060" s="11"/>
      <c r="J1060" s="11"/>
    </row>
    <row r="1061" spans="1:10" ht="14.25" customHeight="1" x14ac:dyDescent="0.25">
      <c r="A1061" s="3" t="s">
        <v>14</v>
      </c>
      <c r="B1061" s="3" t="s">
        <v>120</v>
      </c>
      <c r="C1061" s="11">
        <v>711</v>
      </c>
      <c r="D1061" s="11">
        <v>111</v>
      </c>
      <c r="E1061" s="11">
        <v>1</v>
      </c>
      <c r="F1061" s="11">
        <v>23</v>
      </c>
      <c r="G1061" s="11">
        <v>273</v>
      </c>
      <c r="H1061" s="11">
        <v>2</v>
      </c>
      <c r="I1061" s="11">
        <v>217</v>
      </c>
      <c r="J1061" s="11">
        <v>83</v>
      </c>
    </row>
    <row r="1062" spans="1:10" ht="14.25" customHeight="1" x14ac:dyDescent="0.25">
      <c r="A1062" s="3" t="s">
        <v>14</v>
      </c>
      <c r="B1062" s="3" t="s">
        <v>82</v>
      </c>
      <c r="C1062" s="11" t="s">
        <v>150</v>
      </c>
      <c r="D1062" s="11" t="s">
        <v>188</v>
      </c>
      <c r="E1062" s="11" t="s">
        <v>188</v>
      </c>
      <c r="F1062" s="11" t="s">
        <v>188</v>
      </c>
      <c r="G1062" s="11">
        <v>11</v>
      </c>
      <c r="H1062" s="11" t="s">
        <v>188</v>
      </c>
      <c r="I1062" s="11" t="s">
        <v>188</v>
      </c>
      <c r="J1062" s="11" t="s">
        <v>150</v>
      </c>
    </row>
    <row r="1063" spans="1:10" ht="14.25" customHeight="1" x14ac:dyDescent="0.25">
      <c r="A1063" s="3" t="s">
        <v>14</v>
      </c>
      <c r="B1063" s="8" t="s">
        <v>152</v>
      </c>
      <c r="C1063" s="11" t="s">
        <v>150</v>
      </c>
      <c r="D1063" s="11" t="s">
        <v>188</v>
      </c>
      <c r="E1063" s="11">
        <v>0</v>
      </c>
      <c r="F1063" s="11" t="s">
        <v>188</v>
      </c>
      <c r="G1063" s="11">
        <v>3</v>
      </c>
      <c r="H1063" s="11" t="s">
        <v>188</v>
      </c>
      <c r="I1063" s="11">
        <v>0</v>
      </c>
      <c r="J1063" s="11" t="s">
        <v>150</v>
      </c>
    </row>
    <row r="1064" spans="1:10" ht="14.25" customHeight="1" x14ac:dyDescent="0.25">
      <c r="A1064" s="3" t="s">
        <v>14</v>
      </c>
      <c r="B1064" s="8" t="s">
        <v>151</v>
      </c>
      <c r="C1064" s="11" t="s">
        <v>150</v>
      </c>
      <c r="D1064" s="11">
        <v>0</v>
      </c>
      <c r="E1064" s="11" t="s">
        <v>188</v>
      </c>
      <c r="F1064" s="11" t="s">
        <v>188</v>
      </c>
      <c r="G1064" s="11">
        <v>7</v>
      </c>
      <c r="H1064" s="11" t="s">
        <v>188</v>
      </c>
      <c r="I1064" s="11" t="s">
        <v>188</v>
      </c>
      <c r="J1064" s="11" t="s">
        <v>150</v>
      </c>
    </row>
    <row r="1065" spans="1:10" ht="14.25" customHeight="1" x14ac:dyDescent="0.25">
      <c r="A1065" s="3" t="s">
        <v>14</v>
      </c>
      <c r="B1065" s="3" t="s">
        <v>83</v>
      </c>
      <c r="C1065" s="11" t="s">
        <v>150</v>
      </c>
      <c r="D1065" s="11">
        <v>95</v>
      </c>
      <c r="E1065" s="11">
        <v>1</v>
      </c>
      <c r="F1065" s="11">
        <v>12</v>
      </c>
      <c r="G1065" s="11">
        <v>239</v>
      </c>
      <c r="H1065" s="11">
        <v>1</v>
      </c>
      <c r="I1065" s="11">
        <v>216</v>
      </c>
      <c r="J1065" s="11" t="s">
        <v>150</v>
      </c>
    </row>
    <row r="1066" spans="1:10" ht="14.25" customHeight="1" x14ac:dyDescent="0.25">
      <c r="A1066" s="3" t="s">
        <v>14</v>
      </c>
      <c r="B1066" s="8" t="s">
        <v>84</v>
      </c>
      <c r="C1066" s="11" t="s">
        <v>150</v>
      </c>
      <c r="D1066" s="11">
        <v>29</v>
      </c>
      <c r="E1066" s="11" t="s">
        <v>188</v>
      </c>
      <c r="F1066" s="11">
        <v>2</v>
      </c>
      <c r="G1066" s="11">
        <v>235</v>
      </c>
      <c r="H1066" s="11">
        <v>1</v>
      </c>
      <c r="I1066" s="11">
        <v>216</v>
      </c>
      <c r="J1066" s="11" t="s">
        <v>150</v>
      </c>
    </row>
    <row r="1067" spans="1:10" ht="14.25" customHeight="1" x14ac:dyDescent="0.25">
      <c r="A1067" s="3" t="s">
        <v>14</v>
      </c>
      <c r="B1067" s="8" t="s">
        <v>85</v>
      </c>
      <c r="C1067" s="11" t="s">
        <v>150</v>
      </c>
      <c r="D1067" s="11">
        <v>3</v>
      </c>
      <c r="E1067" s="11">
        <v>0</v>
      </c>
      <c r="F1067" s="11" t="s">
        <v>188</v>
      </c>
      <c r="G1067" s="11" t="s">
        <v>189</v>
      </c>
      <c r="H1067" s="11">
        <v>0</v>
      </c>
      <c r="I1067" s="11">
        <v>0</v>
      </c>
      <c r="J1067" s="11" t="s">
        <v>150</v>
      </c>
    </row>
    <row r="1068" spans="1:10" ht="14.25" customHeight="1" x14ac:dyDescent="0.25">
      <c r="A1068" s="3" t="s">
        <v>14</v>
      </c>
      <c r="B1068" s="8" t="s">
        <v>86</v>
      </c>
      <c r="C1068" s="11" t="s">
        <v>150</v>
      </c>
      <c r="D1068" s="11">
        <v>60</v>
      </c>
      <c r="E1068" s="11" t="s">
        <v>188</v>
      </c>
      <c r="F1068" s="11">
        <v>10</v>
      </c>
      <c r="G1068" s="11">
        <v>2</v>
      </c>
      <c r="H1068" s="11" t="s">
        <v>189</v>
      </c>
      <c r="I1068" s="11">
        <v>0</v>
      </c>
      <c r="J1068" s="11" t="s">
        <v>150</v>
      </c>
    </row>
    <row r="1069" spans="1:10" ht="14.25" customHeight="1" x14ac:dyDescent="0.25">
      <c r="A1069" s="3" t="s">
        <v>14</v>
      </c>
      <c r="B1069" s="8" t="s">
        <v>87</v>
      </c>
      <c r="C1069" s="11" t="s">
        <v>150</v>
      </c>
      <c r="D1069" s="11">
        <v>1</v>
      </c>
      <c r="E1069" s="11" t="s">
        <v>150</v>
      </c>
      <c r="F1069" s="11" t="s">
        <v>150</v>
      </c>
      <c r="G1069" s="11" t="s">
        <v>150</v>
      </c>
      <c r="H1069" s="11" t="s">
        <v>150</v>
      </c>
      <c r="I1069" s="11" t="s">
        <v>150</v>
      </c>
      <c r="J1069" s="11" t="s">
        <v>150</v>
      </c>
    </row>
    <row r="1070" spans="1:10" ht="14.25" customHeight="1" x14ac:dyDescent="0.25">
      <c r="A1070" s="3" t="s">
        <v>14</v>
      </c>
      <c r="B1070" s="8" t="s">
        <v>88</v>
      </c>
      <c r="C1070" s="11" t="s">
        <v>150</v>
      </c>
      <c r="D1070" s="11">
        <v>2</v>
      </c>
      <c r="E1070" s="11">
        <v>0</v>
      </c>
      <c r="F1070" s="11" t="s">
        <v>188</v>
      </c>
      <c r="G1070" s="11">
        <v>1</v>
      </c>
      <c r="H1070" s="11" t="s">
        <v>188</v>
      </c>
      <c r="I1070" s="11" t="s">
        <v>188</v>
      </c>
      <c r="J1070" s="11" t="s">
        <v>150</v>
      </c>
    </row>
    <row r="1071" spans="1:10" ht="14.25" customHeight="1" x14ac:dyDescent="0.25">
      <c r="A1071" s="3" t="s">
        <v>14</v>
      </c>
      <c r="B1071" s="3" t="s">
        <v>89</v>
      </c>
      <c r="C1071" s="11" t="s">
        <v>150</v>
      </c>
      <c r="D1071" s="11">
        <v>14</v>
      </c>
      <c r="E1071" s="11" t="s">
        <v>188</v>
      </c>
      <c r="F1071" s="11">
        <v>10</v>
      </c>
      <c r="G1071" s="11">
        <v>17</v>
      </c>
      <c r="H1071" s="11">
        <v>1</v>
      </c>
      <c r="I1071" s="11" t="s">
        <v>188</v>
      </c>
      <c r="J1071" s="11" t="s">
        <v>150</v>
      </c>
    </row>
    <row r="1072" spans="1:10" ht="14.25" customHeight="1" x14ac:dyDescent="0.25">
      <c r="A1072" s="3" t="s">
        <v>14</v>
      </c>
      <c r="B1072" s="8" t="s">
        <v>95</v>
      </c>
      <c r="C1072" s="11" t="s">
        <v>150</v>
      </c>
      <c r="D1072" s="11">
        <v>7</v>
      </c>
      <c r="E1072" s="11" t="s">
        <v>188</v>
      </c>
      <c r="F1072" s="11" t="s">
        <v>188</v>
      </c>
      <c r="G1072" s="11">
        <v>16</v>
      </c>
      <c r="H1072" s="11" t="s">
        <v>188</v>
      </c>
      <c r="I1072" s="11" t="s">
        <v>188</v>
      </c>
      <c r="J1072" s="11" t="s">
        <v>150</v>
      </c>
    </row>
    <row r="1073" spans="1:10" ht="14.25" customHeight="1" x14ac:dyDescent="0.25">
      <c r="A1073" s="3" t="s">
        <v>14</v>
      </c>
      <c r="B1073" s="8" t="s">
        <v>90</v>
      </c>
      <c r="C1073" s="11" t="s">
        <v>150</v>
      </c>
      <c r="D1073" s="11">
        <v>6</v>
      </c>
      <c r="E1073" s="11" t="s">
        <v>150</v>
      </c>
      <c r="F1073" s="11" t="s">
        <v>150</v>
      </c>
      <c r="G1073" s="11" t="s">
        <v>150</v>
      </c>
      <c r="H1073" s="11" t="s">
        <v>150</v>
      </c>
      <c r="I1073" s="11" t="s">
        <v>150</v>
      </c>
      <c r="J1073" s="11" t="s">
        <v>150</v>
      </c>
    </row>
    <row r="1074" spans="1:10" ht="14.25" customHeight="1" x14ac:dyDescent="0.25">
      <c r="A1074" s="3" t="s">
        <v>14</v>
      </c>
      <c r="B1074" s="8" t="s">
        <v>118</v>
      </c>
      <c r="C1074" s="11" t="s">
        <v>150</v>
      </c>
      <c r="D1074" s="11">
        <v>1</v>
      </c>
      <c r="E1074" s="11" t="s">
        <v>188</v>
      </c>
      <c r="F1074" s="11" t="s">
        <v>188</v>
      </c>
      <c r="G1074" s="11">
        <v>1</v>
      </c>
      <c r="H1074" s="11" t="s">
        <v>188</v>
      </c>
      <c r="I1074" s="11">
        <v>0</v>
      </c>
      <c r="J1074" s="11" t="s">
        <v>150</v>
      </c>
    </row>
    <row r="1075" spans="1:10" ht="14.25" customHeight="1" x14ac:dyDescent="0.25">
      <c r="A1075" s="3" t="s">
        <v>14</v>
      </c>
      <c r="B1075" s="8" t="s">
        <v>91</v>
      </c>
      <c r="C1075" s="11" t="s">
        <v>150</v>
      </c>
      <c r="D1075" s="11" t="s">
        <v>188</v>
      </c>
      <c r="E1075" s="11" t="s">
        <v>150</v>
      </c>
      <c r="F1075" s="11">
        <v>9</v>
      </c>
      <c r="G1075" s="11" t="s">
        <v>188</v>
      </c>
      <c r="H1075" s="11">
        <v>1</v>
      </c>
      <c r="I1075" s="11" t="s">
        <v>150</v>
      </c>
      <c r="J1075" s="11" t="s">
        <v>150</v>
      </c>
    </row>
    <row r="1076" spans="1:10" s="10" customFormat="1" ht="14.25" customHeight="1" x14ac:dyDescent="0.25">
      <c r="A1076" s="3" t="s">
        <v>14</v>
      </c>
      <c r="B1076" s="8" t="s">
        <v>92</v>
      </c>
      <c r="C1076" s="11" t="s">
        <v>150</v>
      </c>
      <c r="D1076" s="11" t="s">
        <v>150</v>
      </c>
      <c r="E1076" s="11" t="s">
        <v>188</v>
      </c>
      <c r="F1076" s="11" t="s">
        <v>188</v>
      </c>
      <c r="G1076" s="11" t="s">
        <v>188</v>
      </c>
      <c r="H1076" s="11" t="s">
        <v>188</v>
      </c>
      <c r="I1076" s="11">
        <v>0</v>
      </c>
      <c r="J1076" s="11" t="s">
        <v>150</v>
      </c>
    </row>
    <row r="1077" spans="1:10" ht="14.25" customHeight="1" x14ac:dyDescent="0.25">
      <c r="A1077" s="3" t="s">
        <v>14</v>
      </c>
      <c r="B1077" s="8" t="s">
        <v>93</v>
      </c>
      <c r="C1077" s="11" t="s">
        <v>150</v>
      </c>
      <c r="D1077" s="11" t="s">
        <v>188</v>
      </c>
      <c r="E1077" s="11">
        <v>0</v>
      </c>
      <c r="F1077" s="11" t="s">
        <v>189</v>
      </c>
      <c r="G1077" s="11" t="s">
        <v>188</v>
      </c>
      <c r="H1077" s="11" t="s">
        <v>188</v>
      </c>
      <c r="I1077" s="11" t="s">
        <v>188</v>
      </c>
      <c r="J1077" s="11" t="s">
        <v>150</v>
      </c>
    </row>
    <row r="1078" spans="1:10" ht="14.25" customHeight="1" x14ac:dyDescent="0.25">
      <c r="A1078" s="3" t="s">
        <v>14</v>
      </c>
      <c r="B1078" s="3" t="s">
        <v>94</v>
      </c>
      <c r="C1078" s="11">
        <v>91</v>
      </c>
      <c r="D1078" s="11">
        <v>1</v>
      </c>
      <c r="E1078" s="11">
        <v>0</v>
      </c>
      <c r="F1078" s="11" t="s">
        <v>188</v>
      </c>
      <c r="G1078" s="11">
        <v>6</v>
      </c>
      <c r="H1078" s="11" t="s">
        <v>188</v>
      </c>
      <c r="I1078" s="11">
        <v>0</v>
      </c>
      <c r="J1078" s="11">
        <v>83</v>
      </c>
    </row>
    <row r="1079" spans="1:10" ht="14.25" customHeight="1" x14ac:dyDescent="0.25">
      <c r="A1079" s="3"/>
      <c r="B1079" s="8"/>
      <c r="C1079" s="11"/>
      <c r="D1079" s="11"/>
      <c r="E1079" s="11"/>
      <c r="F1079" s="11"/>
      <c r="G1079" s="11"/>
      <c r="H1079" s="11"/>
      <c r="I1079" s="11"/>
      <c r="J1079" s="11"/>
    </row>
    <row r="1080" spans="1:10" ht="14.25" customHeight="1" x14ac:dyDescent="0.25">
      <c r="A1080" s="3" t="s">
        <v>183</v>
      </c>
      <c r="B1080" s="3" t="s">
        <v>184</v>
      </c>
      <c r="C1080" s="11"/>
      <c r="D1080" s="11"/>
      <c r="E1080" s="11"/>
      <c r="F1080" s="11"/>
      <c r="G1080" s="11"/>
      <c r="H1080" s="11"/>
      <c r="I1080" s="11"/>
      <c r="J1080" s="11"/>
    </row>
    <row r="1081" spans="1:10" ht="14.25" customHeight="1" x14ac:dyDescent="0.25">
      <c r="B1081" s="4"/>
      <c r="C1081" s="11"/>
      <c r="D1081" s="11"/>
      <c r="E1081" s="11"/>
      <c r="F1081" s="11"/>
      <c r="G1081" s="11"/>
      <c r="H1081" s="11"/>
      <c r="I1081" s="11"/>
      <c r="J1081" s="11"/>
    </row>
    <row r="1082" spans="1:10" ht="14.25" customHeight="1" x14ac:dyDescent="0.25">
      <c r="A1082" s="3"/>
      <c r="B1082" s="8"/>
      <c r="C1082" s="11"/>
      <c r="D1082" s="11"/>
      <c r="E1082" s="11"/>
      <c r="F1082" s="11"/>
      <c r="G1082" s="11"/>
      <c r="H1082" s="11"/>
      <c r="I1082" s="11"/>
      <c r="J1082" s="11"/>
    </row>
    <row r="1083" spans="1:10" ht="14.25" customHeight="1" x14ac:dyDescent="0.25">
      <c r="A1083" s="3" t="s">
        <v>183</v>
      </c>
      <c r="B1083" s="3" t="s">
        <v>120</v>
      </c>
      <c r="C1083" s="11">
        <v>20</v>
      </c>
      <c r="D1083" s="11">
        <v>2</v>
      </c>
      <c r="E1083" s="11" t="s">
        <v>188</v>
      </c>
      <c r="F1083" s="11" t="s">
        <v>188</v>
      </c>
      <c r="G1083" s="11">
        <v>16</v>
      </c>
      <c r="H1083" s="11" t="s">
        <v>188</v>
      </c>
      <c r="I1083" s="11">
        <v>1</v>
      </c>
      <c r="J1083" s="11">
        <v>1</v>
      </c>
    </row>
    <row r="1084" spans="1:10" ht="14.25" customHeight="1" x14ac:dyDescent="0.25">
      <c r="A1084" s="3" t="s">
        <v>183</v>
      </c>
      <c r="B1084" s="3" t="s">
        <v>82</v>
      </c>
      <c r="C1084" s="11" t="s">
        <v>150</v>
      </c>
      <c r="D1084" s="11" t="s">
        <v>188</v>
      </c>
      <c r="E1084" s="11">
        <v>0</v>
      </c>
      <c r="F1084" s="11">
        <v>0</v>
      </c>
      <c r="G1084" s="11" t="s">
        <v>188</v>
      </c>
      <c r="H1084" s="11">
        <v>0</v>
      </c>
      <c r="I1084" s="11">
        <v>0</v>
      </c>
      <c r="J1084" s="11" t="s">
        <v>150</v>
      </c>
    </row>
    <row r="1085" spans="1:10" ht="14.25" customHeight="1" x14ac:dyDescent="0.25">
      <c r="A1085" s="3" t="s">
        <v>183</v>
      </c>
      <c r="B1085" s="8" t="s">
        <v>152</v>
      </c>
      <c r="C1085" s="11" t="s">
        <v>150</v>
      </c>
      <c r="D1085" s="11" t="s">
        <v>188</v>
      </c>
      <c r="E1085" s="11">
        <v>0</v>
      </c>
      <c r="F1085" s="11">
        <v>0</v>
      </c>
      <c r="G1085" s="11" t="s">
        <v>188</v>
      </c>
      <c r="H1085" s="11">
        <v>0</v>
      </c>
      <c r="I1085" s="11">
        <v>0</v>
      </c>
      <c r="J1085" s="11" t="s">
        <v>150</v>
      </c>
    </row>
    <row r="1086" spans="1:10" ht="14.25" customHeight="1" x14ac:dyDescent="0.25">
      <c r="A1086" s="3" t="s">
        <v>183</v>
      </c>
      <c r="B1086" s="8" t="s">
        <v>151</v>
      </c>
      <c r="C1086" s="11" t="s">
        <v>150</v>
      </c>
      <c r="D1086" s="11">
        <v>0</v>
      </c>
      <c r="E1086" s="11">
        <v>0</v>
      </c>
      <c r="F1086" s="11">
        <v>0</v>
      </c>
      <c r="G1086" s="11" t="s">
        <v>188</v>
      </c>
      <c r="H1086" s="11">
        <v>0</v>
      </c>
      <c r="I1086" s="11">
        <v>0</v>
      </c>
      <c r="J1086" s="11" t="s">
        <v>150</v>
      </c>
    </row>
    <row r="1087" spans="1:10" ht="14.25" customHeight="1" x14ac:dyDescent="0.25">
      <c r="A1087" s="3" t="s">
        <v>183</v>
      </c>
      <c r="B1087" s="3" t="s">
        <v>83</v>
      </c>
      <c r="C1087" s="11" t="s">
        <v>150</v>
      </c>
      <c r="D1087" s="11">
        <v>2</v>
      </c>
      <c r="E1087" s="11" t="s">
        <v>188</v>
      </c>
      <c r="F1087" s="11" t="s">
        <v>188</v>
      </c>
      <c r="G1087" s="11">
        <v>15</v>
      </c>
      <c r="H1087" s="11" t="s">
        <v>188</v>
      </c>
      <c r="I1087" s="11">
        <v>1</v>
      </c>
      <c r="J1087" s="11" t="s">
        <v>150</v>
      </c>
    </row>
    <row r="1088" spans="1:10" ht="14.25" customHeight="1" x14ac:dyDescent="0.25">
      <c r="A1088" s="3" t="s">
        <v>183</v>
      </c>
      <c r="B1088" s="8" t="s">
        <v>84</v>
      </c>
      <c r="C1088" s="11" t="s">
        <v>150</v>
      </c>
      <c r="D1088" s="11" t="s">
        <v>188</v>
      </c>
      <c r="E1088" s="11" t="s">
        <v>188</v>
      </c>
      <c r="F1088" s="11" t="s">
        <v>188</v>
      </c>
      <c r="G1088" s="11">
        <v>15</v>
      </c>
      <c r="H1088" s="11" t="s">
        <v>188</v>
      </c>
      <c r="I1088" s="11">
        <v>1</v>
      </c>
      <c r="J1088" s="11" t="s">
        <v>150</v>
      </c>
    </row>
    <row r="1089" spans="1:10" ht="14.25" customHeight="1" x14ac:dyDescent="0.25">
      <c r="A1089" s="3" t="s">
        <v>183</v>
      </c>
      <c r="B1089" s="8" t="s">
        <v>85</v>
      </c>
      <c r="C1089" s="11" t="s">
        <v>150</v>
      </c>
      <c r="D1089" s="11" t="s">
        <v>188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 t="s">
        <v>150</v>
      </c>
    </row>
    <row r="1090" spans="1:10" ht="14.25" customHeight="1" x14ac:dyDescent="0.25">
      <c r="A1090" s="3" t="s">
        <v>183</v>
      </c>
      <c r="B1090" s="8" t="s">
        <v>86</v>
      </c>
      <c r="C1090" s="11" t="s">
        <v>150</v>
      </c>
      <c r="D1090" s="11">
        <v>1</v>
      </c>
      <c r="E1090" s="11">
        <v>0</v>
      </c>
      <c r="F1090" s="11" t="s">
        <v>188</v>
      </c>
      <c r="G1090" s="11" t="s">
        <v>188</v>
      </c>
      <c r="H1090" s="11" t="s">
        <v>188</v>
      </c>
      <c r="I1090" s="11">
        <v>0</v>
      </c>
      <c r="J1090" s="11" t="s">
        <v>150</v>
      </c>
    </row>
    <row r="1091" spans="1:10" ht="14.25" customHeight="1" x14ac:dyDescent="0.25">
      <c r="A1091" s="3" t="s">
        <v>183</v>
      </c>
      <c r="B1091" s="8" t="s">
        <v>87</v>
      </c>
      <c r="C1091" s="11" t="s">
        <v>150</v>
      </c>
      <c r="D1091" s="11" t="s">
        <v>188</v>
      </c>
      <c r="E1091" s="11" t="s">
        <v>150</v>
      </c>
      <c r="F1091" s="11" t="s">
        <v>150</v>
      </c>
      <c r="G1091" s="11" t="s">
        <v>150</v>
      </c>
      <c r="H1091" s="11" t="s">
        <v>150</v>
      </c>
      <c r="I1091" s="11" t="s">
        <v>150</v>
      </c>
      <c r="J1091" s="11" t="s">
        <v>150</v>
      </c>
    </row>
    <row r="1092" spans="1:10" ht="14.25" customHeight="1" x14ac:dyDescent="0.25">
      <c r="A1092" s="3" t="s">
        <v>183</v>
      </c>
      <c r="B1092" s="8" t="s">
        <v>88</v>
      </c>
      <c r="C1092" s="11" t="s">
        <v>150</v>
      </c>
      <c r="D1092" s="11">
        <v>0</v>
      </c>
      <c r="E1092" s="11">
        <v>0</v>
      </c>
      <c r="F1092" s="11" t="s">
        <v>188</v>
      </c>
      <c r="G1092" s="11">
        <v>0</v>
      </c>
      <c r="H1092" s="11">
        <v>0</v>
      </c>
      <c r="I1092" s="11">
        <v>0</v>
      </c>
      <c r="J1092" s="11" t="s">
        <v>150</v>
      </c>
    </row>
    <row r="1093" spans="1:10" ht="14.25" customHeight="1" x14ac:dyDescent="0.25">
      <c r="A1093" s="3" t="s">
        <v>183</v>
      </c>
      <c r="B1093" s="3" t="s">
        <v>89</v>
      </c>
      <c r="C1093" s="11" t="s">
        <v>150</v>
      </c>
      <c r="D1093" s="11" t="s">
        <v>188</v>
      </c>
      <c r="E1093" s="11">
        <v>0</v>
      </c>
      <c r="F1093" s="11" t="s">
        <v>188</v>
      </c>
      <c r="G1093" s="11" t="s">
        <v>188</v>
      </c>
      <c r="H1093" s="11" t="s">
        <v>188</v>
      </c>
      <c r="I1093" s="11">
        <v>0</v>
      </c>
      <c r="J1093" s="11" t="s">
        <v>150</v>
      </c>
    </row>
    <row r="1094" spans="1:10" ht="14.25" customHeight="1" x14ac:dyDescent="0.25">
      <c r="A1094" s="3" t="s">
        <v>183</v>
      </c>
      <c r="B1094" s="8" t="s">
        <v>95</v>
      </c>
      <c r="C1094" s="11" t="s">
        <v>150</v>
      </c>
      <c r="D1094" s="11" t="s">
        <v>188</v>
      </c>
      <c r="E1094" s="11">
        <v>0</v>
      </c>
      <c r="F1094" s="11" t="s">
        <v>188</v>
      </c>
      <c r="G1094" s="11" t="s">
        <v>188</v>
      </c>
      <c r="H1094" s="11" t="s">
        <v>188</v>
      </c>
      <c r="I1094" s="11">
        <v>0</v>
      </c>
      <c r="J1094" s="11" t="s">
        <v>150</v>
      </c>
    </row>
    <row r="1095" spans="1:10" ht="14.25" customHeight="1" x14ac:dyDescent="0.25">
      <c r="A1095" s="3" t="s">
        <v>183</v>
      </c>
      <c r="B1095" s="8" t="s">
        <v>90</v>
      </c>
      <c r="C1095" s="11" t="s">
        <v>150</v>
      </c>
      <c r="D1095" s="11" t="s">
        <v>188</v>
      </c>
      <c r="E1095" s="11" t="s">
        <v>150</v>
      </c>
      <c r="F1095" s="11" t="s">
        <v>150</v>
      </c>
      <c r="G1095" s="11" t="s">
        <v>150</v>
      </c>
      <c r="H1095" s="11" t="s">
        <v>150</v>
      </c>
      <c r="I1095" s="11" t="s">
        <v>150</v>
      </c>
      <c r="J1095" s="11" t="s">
        <v>150</v>
      </c>
    </row>
    <row r="1096" spans="1:10" ht="14.25" customHeight="1" x14ac:dyDescent="0.25">
      <c r="A1096" s="3" t="s">
        <v>183</v>
      </c>
      <c r="B1096" s="8" t="s">
        <v>118</v>
      </c>
      <c r="C1096" s="11" t="s">
        <v>150</v>
      </c>
      <c r="D1096" s="11" t="s">
        <v>188</v>
      </c>
      <c r="E1096" s="11">
        <v>0</v>
      </c>
      <c r="F1096" s="11">
        <v>0</v>
      </c>
      <c r="G1096" s="11" t="s">
        <v>188</v>
      </c>
      <c r="H1096" s="11" t="s">
        <v>188</v>
      </c>
      <c r="I1096" s="11">
        <v>0</v>
      </c>
      <c r="J1096" s="11" t="s">
        <v>150</v>
      </c>
    </row>
    <row r="1097" spans="1:10" s="10" customFormat="1" ht="14.25" customHeight="1" x14ac:dyDescent="0.25">
      <c r="A1097" s="3" t="s">
        <v>183</v>
      </c>
      <c r="B1097" s="8" t="s">
        <v>91</v>
      </c>
      <c r="C1097" s="11" t="s">
        <v>150</v>
      </c>
      <c r="D1097" s="11" t="s">
        <v>188</v>
      </c>
      <c r="E1097" s="11" t="s">
        <v>150</v>
      </c>
      <c r="F1097" s="11" t="s">
        <v>188</v>
      </c>
      <c r="G1097" s="11" t="s">
        <v>188</v>
      </c>
      <c r="H1097" s="11" t="s">
        <v>188</v>
      </c>
      <c r="I1097" s="11" t="s">
        <v>150</v>
      </c>
      <c r="J1097" s="11" t="s">
        <v>150</v>
      </c>
    </row>
    <row r="1098" spans="1:10" ht="14.25" customHeight="1" x14ac:dyDescent="0.25">
      <c r="A1098" s="3" t="s">
        <v>183</v>
      </c>
      <c r="B1098" s="8" t="s">
        <v>92</v>
      </c>
      <c r="C1098" s="11" t="s">
        <v>150</v>
      </c>
      <c r="D1098" s="11" t="s">
        <v>150</v>
      </c>
      <c r="E1098" s="11">
        <v>0</v>
      </c>
      <c r="F1098" s="11" t="s">
        <v>188</v>
      </c>
      <c r="G1098" s="11">
        <v>0</v>
      </c>
      <c r="H1098" s="11">
        <v>0</v>
      </c>
      <c r="I1098" s="11">
        <v>0</v>
      </c>
      <c r="J1098" s="11" t="s">
        <v>150</v>
      </c>
    </row>
    <row r="1099" spans="1:10" ht="14.25" customHeight="1" x14ac:dyDescent="0.25">
      <c r="A1099" s="3" t="s">
        <v>183</v>
      </c>
      <c r="B1099" s="8" t="s">
        <v>93</v>
      </c>
      <c r="C1099" s="11" t="s">
        <v>150</v>
      </c>
      <c r="D1099" s="11" t="s">
        <v>188</v>
      </c>
      <c r="E1099" s="11">
        <v>0</v>
      </c>
      <c r="F1099" s="11" t="s">
        <v>188</v>
      </c>
      <c r="G1099" s="11" t="s">
        <v>188</v>
      </c>
      <c r="H1099" s="11">
        <v>0</v>
      </c>
      <c r="I1099" s="11">
        <v>0</v>
      </c>
      <c r="J1099" s="11" t="s">
        <v>150</v>
      </c>
    </row>
    <row r="1100" spans="1:10" ht="14.25" customHeight="1" x14ac:dyDescent="0.25">
      <c r="A1100" s="3" t="s">
        <v>183</v>
      </c>
      <c r="B1100" s="3" t="s">
        <v>94</v>
      </c>
      <c r="C1100" s="11">
        <v>2</v>
      </c>
      <c r="D1100" s="11" t="s">
        <v>188</v>
      </c>
      <c r="E1100" s="11">
        <v>0</v>
      </c>
      <c r="F1100" s="11">
        <v>0</v>
      </c>
      <c r="G1100" s="11">
        <v>1</v>
      </c>
      <c r="H1100" s="11" t="s">
        <v>188</v>
      </c>
      <c r="I1100" s="11">
        <v>0</v>
      </c>
      <c r="J1100" s="11">
        <v>1</v>
      </c>
    </row>
    <row r="1101" spans="1:10" ht="14.25" customHeight="1" x14ac:dyDescent="0.25">
      <c r="A1101" s="3"/>
      <c r="B1101" s="8"/>
      <c r="C1101" s="11"/>
      <c r="D1101" s="11"/>
      <c r="E1101" s="11"/>
      <c r="F1101" s="11"/>
      <c r="G1101" s="11"/>
      <c r="H1101" s="11"/>
      <c r="I1101" s="11"/>
      <c r="J1101" s="11"/>
    </row>
    <row r="1102" spans="1:10" ht="14.25" customHeight="1" x14ac:dyDescent="0.25">
      <c r="A1102" s="3" t="s">
        <v>166</v>
      </c>
      <c r="B1102" s="3" t="s">
        <v>139</v>
      </c>
      <c r="C1102" s="11"/>
      <c r="D1102" s="11"/>
      <c r="E1102" s="11"/>
      <c r="F1102" s="11"/>
      <c r="G1102" s="11"/>
      <c r="H1102" s="11"/>
      <c r="I1102" s="11"/>
      <c r="J1102" s="11"/>
    </row>
    <row r="1103" spans="1:10" ht="14.25" customHeight="1" x14ac:dyDescent="0.25">
      <c r="A1103" s="3"/>
      <c r="B1103" s="8"/>
      <c r="C1103" s="11"/>
      <c r="D1103" s="11"/>
      <c r="E1103" s="11"/>
      <c r="F1103" s="11"/>
      <c r="G1103" s="11"/>
      <c r="H1103" s="11"/>
      <c r="I1103" s="11"/>
      <c r="J1103" s="11"/>
    </row>
    <row r="1104" spans="1:10" ht="14.25" customHeight="1" x14ac:dyDescent="0.25">
      <c r="A1104" s="3"/>
      <c r="B1104" s="8"/>
      <c r="C1104" s="11"/>
      <c r="D1104" s="11"/>
      <c r="E1104" s="11"/>
      <c r="F1104" s="11"/>
      <c r="G1104" s="11"/>
      <c r="H1104" s="11"/>
      <c r="I1104" s="11"/>
      <c r="J1104" s="11"/>
    </row>
    <row r="1105" spans="1:10" ht="14.25" customHeight="1" x14ac:dyDescent="0.25">
      <c r="A1105" s="3" t="s">
        <v>166</v>
      </c>
      <c r="B1105" s="3" t="s">
        <v>120</v>
      </c>
      <c r="C1105" s="11">
        <v>49</v>
      </c>
      <c r="D1105" s="11">
        <v>6</v>
      </c>
      <c r="E1105" s="11">
        <v>0</v>
      </c>
      <c r="F1105" s="11" t="s">
        <v>188</v>
      </c>
      <c r="G1105" s="11">
        <v>43</v>
      </c>
      <c r="H1105" s="11" t="s">
        <v>188</v>
      </c>
      <c r="I1105" s="11">
        <v>0</v>
      </c>
      <c r="J1105" s="11" t="s">
        <v>188</v>
      </c>
    </row>
    <row r="1106" spans="1:10" ht="14.25" customHeight="1" x14ac:dyDescent="0.25">
      <c r="A1106" s="3" t="s">
        <v>166</v>
      </c>
      <c r="B1106" s="3" t="s">
        <v>82</v>
      </c>
      <c r="C1106" s="11" t="s">
        <v>150</v>
      </c>
      <c r="D1106" s="11" t="s">
        <v>188</v>
      </c>
      <c r="E1106" s="11">
        <v>0</v>
      </c>
      <c r="F1106" s="11">
        <v>0</v>
      </c>
      <c r="G1106" s="11" t="s">
        <v>188</v>
      </c>
      <c r="H1106" s="11">
        <v>0</v>
      </c>
      <c r="I1106" s="11">
        <v>0</v>
      </c>
      <c r="J1106" s="11" t="s">
        <v>150</v>
      </c>
    </row>
    <row r="1107" spans="1:10" ht="14.25" customHeight="1" x14ac:dyDescent="0.25">
      <c r="A1107" s="3" t="s">
        <v>166</v>
      </c>
      <c r="B1107" s="8" t="s">
        <v>152</v>
      </c>
      <c r="C1107" s="11" t="s">
        <v>150</v>
      </c>
      <c r="D1107" s="11" t="s">
        <v>188</v>
      </c>
      <c r="E1107" s="11">
        <v>0</v>
      </c>
      <c r="F1107" s="11">
        <v>0</v>
      </c>
      <c r="G1107" s="11" t="s">
        <v>188</v>
      </c>
      <c r="H1107" s="11">
        <v>0</v>
      </c>
      <c r="I1107" s="11">
        <v>0</v>
      </c>
      <c r="J1107" s="11" t="s">
        <v>150</v>
      </c>
    </row>
    <row r="1108" spans="1:10" ht="14.25" customHeight="1" x14ac:dyDescent="0.25">
      <c r="A1108" s="3" t="s">
        <v>166</v>
      </c>
      <c r="B1108" s="8" t="s">
        <v>151</v>
      </c>
      <c r="C1108" s="11" t="s">
        <v>150</v>
      </c>
      <c r="D1108" s="11">
        <v>0</v>
      </c>
      <c r="E1108" s="11">
        <v>0</v>
      </c>
      <c r="F1108" s="11">
        <v>0</v>
      </c>
      <c r="G1108" s="11">
        <v>0</v>
      </c>
      <c r="H1108" s="11">
        <v>0</v>
      </c>
      <c r="I1108" s="11">
        <v>0</v>
      </c>
      <c r="J1108" s="11" t="s">
        <v>150</v>
      </c>
    </row>
    <row r="1109" spans="1:10" ht="14.25" customHeight="1" x14ac:dyDescent="0.25">
      <c r="A1109" s="3" t="s">
        <v>166</v>
      </c>
      <c r="B1109" s="3" t="s">
        <v>83</v>
      </c>
      <c r="C1109" s="11" t="s">
        <v>150</v>
      </c>
      <c r="D1109" s="11">
        <v>5</v>
      </c>
      <c r="E1109" s="11">
        <v>0</v>
      </c>
      <c r="F1109" s="11" t="s">
        <v>188</v>
      </c>
      <c r="G1109" s="11">
        <v>41</v>
      </c>
      <c r="H1109" s="11" t="s">
        <v>188</v>
      </c>
      <c r="I1109" s="11">
        <v>0</v>
      </c>
      <c r="J1109" s="11" t="s">
        <v>150</v>
      </c>
    </row>
    <row r="1110" spans="1:10" ht="14.25" customHeight="1" x14ac:dyDescent="0.25">
      <c r="A1110" s="3" t="s">
        <v>166</v>
      </c>
      <c r="B1110" s="8" t="s">
        <v>84</v>
      </c>
      <c r="C1110" s="11" t="s">
        <v>150</v>
      </c>
      <c r="D1110" s="11">
        <v>2</v>
      </c>
      <c r="E1110" s="11">
        <v>0</v>
      </c>
      <c r="F1110" s="11" t="s">
        <v>188</v>
      </c>
      <c r="G1110" s="11">
        <v>41</v>
      </c>
      <c r="H1110" s="11" t="s">
        <v>188</v>
      </c>
      <c r="I1110" s="11">
        <v>0</v>
      </c>
      <c r="J1110" s="11" t="s">
        <v>150</v>
      </c>
    </row>
    <row r="1111" spans="1:10" ht="14.25" customHeight="1" x14ac:dyDescent="0.25">
      <c r="A1111" s="3" t="s">
        <v>166</v>
      </c>
      <c r="B1111" s="8" t="s">
        <v>85</v>
      </c>
      <c r="C1111" s="11" t="s">
        <v>150</v>
      </c>
      <c r="D1111" s="11" t="s">
        <v>188</v>
      </c>
      <c r="E1111" s="11">
        <v>0</v>
      </c>
      <c r="F1111" s="11">
        <v>0</v>
      </c>
      <c r="G1111" s="11">
        <v>0</v>
      </c>
      <c r="H1111" s="11">
        <v>0</v>
      </c>
      <c r="I1111" s="11">
        <v>0</v>
      </c>
      <c r="J1111" s="11" t="s">
        <v>150</v>
      </c>
    </row>
    <row r="1112" spans="1:10" ht="14.25" customHeight="1" x14ac:dyDescent="0.25">
      <c r="A1112" s="3" t="s">
        <v>166</v>
      </c>
      <c r="B1112" s="8" t="s">
        <v>86</v>
      </c>
      <c r="C1112" s="11" t="s">
        <v>150</v>
      </c>
      <c r="D1112" s="11">
        <v>2</v>
      </c>
      <c r="E1112" s="11">
        <v>0</v>
      </c>
      <c r="F1112" s="11" t="s">
        <v>188</v>
      </c>
      <c r="G1112" s="11" t="s">
        <v>188</v>
      </c>
      <c r="H1112" s="11" t="s">
        <v>188</v>
      </c>
      <c r="I1112" s="11">
        <v>0</v>
      </c>
      <c r="J1112" s="11" t="s">
        <v>150</v>
      </c>
    </row>
    <row r="1113" spans="1:10" ht="14.25" customHeight="1" x14ac:dyDescent="0.25">
      <c r="A1113" s="3" t="s">
        <v>166</v>
      </c>
      <c r="B1113" s="8" t="s">
        <v>87</v>
      </c>
      <c r="C1113" s="11" t="s">
        <v>150</v>
      </c>
      <c r="D1113" s="11" t="s">
        <v>188</v>
      </c>
      <c r="E1113" s="11" t="s">
        <v>150</v>
      </c>
      <c r="F1113" s="11" t="s">
        <v>150</v>
      </c>
      <c r="G1113" s="11" t="s">
        <v>150</v>
      </c>
      <c r="H1113" s="11" t="s">
        <v>150</v>
      </c>
      <c r="I1113" s="11" t="s">
        <v>150</v>
      </c>
      <c r="J1113" s="11" t="s">
        <v>150</v>
      </c>
    </row>
    <row r="1114" spans="1:10" ht="14.25" customHeight="1" x14ac:dyDescent="0.25">
      <c r="A1114" s="3" t="s">
        <v>166</v>
      </c>
      <c r="B1114" s="8" t="s">
        <v>88</v>
      </c>
      <c r="C1114" s="11" t="s">
        <v>150</v>
      </c>
      <c r="D1114" s="11" t="s">
        <v>188</v>
      </c>
      <c r="E1114" s="11">
        <v>0</v>
      </c>
      <c r="F1114" s="11" t="s">
        <v>188</v>
      </c>
      <c r="G1114" s="11">
        <v>0</v>
      </c>
      <c r="H1114" s="11">
        <v>0</v>
      </c>
      <c r="I1114" s="11">
        <v>0</v>
      </c>
      <c r="J1114" s="11" t="s">
        <v>150</v>
      </c>
    </row>
    <row r="1115" spans="1:10" ht="14.25" customHeight="1" x14ac:dyDescent="0.25">
      <c r="A1115" s="3" t="s">
        <v>166</v>
      </c>
      <c r="B1115" s="3" t="s">
        <v>89</v>
      </c>
      <c r="C1115" s="11" t="s">
        <v>150</v>
      </c>
      <c r="D1115" s="11">
        <v>1</v>
      </c>
      <c r="E1115" s="11">
        <v>0</v>
      </c>
      <c r="F1115" s="11" t="s">
        <v>188</v>
      </c>
      <c r="G1115" s="11">
        <v>1</v>
      </c>
      <c r="H1115" s="11" t="s">
        <v>188</v>
      </c>
      <c r="I1115" s="11">
        <v>0</v>
      </c>
      <c r="J1115" s="11" t="s">
        <v>150</v>
      </c>
    </row>
    <row r="1116" spans="1:10" ht="14.25" customHeight="1" x14ac:dyDescent="0.25">
      <c r="A1116" s="3" t="s">
        <v>166</v>
      </c>
      <c r="B1116" s="8" t="s">
        <v>95</v>
      </c>
      <c r="C1116" s="11" t="s">
        <v>150</v>
      </c>
      <c r="D1116" s="11" t="s">
        <v>188</v>
      </c>
      <c r="E1116" s="11">
        <v>0</v>
      </c>
      <c r="F1116" s="11">
        <v>0</v>
      </c>
      <c r="G1116" s="11">
        <v>1</v>
      </c>
      <c r="H1116" s="11" t="s">
        <v>188</v>
      </c>
      <c r="I1116" s="11">
        <v>0</v>
      </c>
      <c r="J1116" s="11" t="s">
        <v>150</v>
      </c>
    </row>
    <row r="1117" spans="1:10" ht="14.25" customHeight="1" x14ac:dyDescent="0.25">
      <c r="A1117" s="3" t="s">
        <v>166</v>
      </c>
      <c r="B1117" s="8" t="s">
        <v>90</v>
      </c>
      <c r="C1117" s="11" t="s">
        <v>150</v>
      </c>
      <c r="D1117" s="11" t="s">
        <v>188</v>
      </c>
      <c r="E1117" s="11" t="s">
        <v>150</v>
      </c>
      <c r="F1117" s="11" t="s">
        <v>150</v>
      </c>
      <c r="G1117" s="11" t="s">
        <v>150</v>
      </c>
      <c r="H1117" s="11" t="s">
        <v>150</v>
      </c>
      <c r="I1117" s="11" t="s">
        <v>150</v>
      </c>
      <c r="J1117" s="11" t="s">
        <v>150</v>
      </c>
    </row>
    <row r="1118" spans="1:10" s="10" customFormat="1" ht="14.25" customHeight="1" x14ac:dyDescent="0.25">
      <c r="A1118" s="3" t="s">
        <v>166</v>
      </c>
      <c r="B1118" s="8" t="s">
        <v>118</v>
      </c>
      <c r="C1118" s="11" t="s">
        <v>150</v>
      </c>
      <c r="D1118" s="11" t="s">
        <v>188</v>
      </c>
      <c r="E1118" s="11">
        <v>0</v>
      </c>
      <c r="F1118" s="11" t="s">
        <v>188</v>
      </c>
      <c r="G1118" s="11" t="s">
        <v>188</v>
      </c>
      <c r="H1118" s="11" t="s">
        <v>188</v>
      </c>
      <c r="I1118" s="11">
        <v>0</v>
      </c>
      <c r="J1118" s="11" t="s">
        <v>150</v>
      </c>
    </row>
    <row r="1119" spans="1:10" ht="14.25" customHeight="1" x14ac:dyDescent="0.25">
      <c r="A1119" s="3" t="s">
        <v>166</v>
      </c>
      <c r="B1119" s="8" t="s">
        <v>91</v>
      </c>
      <c r="C1119" s="11" t="s">
        <v>150</v>
      </c>
      <c r="D1119" s="11" t="s">
        <v>188</v>
      </c>
      <c r="E1119" s="11" t="s">
        <v>150</v>
      </c>
      <c r="F1119" s="11" t="s">
        <v>188</v>
      </c>
      <c r="G1119" s="11">
        <v>0</v>
      </c>
      <c r="H1119" s="11" t="s">
        <v>188</v>
      </c>
      <c r="I1119" s="11" t="s">
        <v>150</v>
      </c>
      <c r="J1119" s="11" t="s">
        <v>150</v>
      </c>
    </row>
    <row r="1120" spans="1:10" ht="14.25" customHeight="1" x14ac:dyDescent="0.25">
      <c r="A1120" s="3" t="s">
        <v>166</v>
      </c>
      <c r="B1120" s="8" t="s">
        <v>92</v>
      </c>
      <c r="C1120" s="11" t="s">
        <v>150</v>
      </c>
      <c r="D1120" s="11" t="s">
        <v>150</v>
      </c>
      <c r="E1120" s="11">
        <v>0</v>
      </c>
      <c r="F1120" s="11" t="s">
        <v>188</v>
      </c>
      <c r="G1120" s="11">
        <v>0</v>
      </c>
      <c r="H1120" s="11">
        <v>0</v>
      </c>
      <c r="I1120" s="11">
        <v>0</v>
      </c>
      <c r="J1120" s="11" t="s">
        <v>150</v>
      </c>
    </row>
    <row r="1121" spans="1:10" ht="14.25" customHeight="1" x14ac:dyDescent="0.25">
      <c r="A1121" s="3" t="s">
        <v>166</v>
      </c>
      <c r="B1121" s="8" t="s">
        <v>93</v>
      </c>
      <c r="C1121" s="11" t="s">
        <v>150</v>
      </c>
      <c r="D1121" s="11" t="s">
        <v>188</v>
      </c>
      <c r="E1121" s="11">
        <v>0</v>
      </c>
      <c r="F1121" s="11" t="s">
        <v>188</v>
      </c>
      <c r="G1121" s="11">
        <v>0</v>
      </c>
      <c r="H1121" s="11">
        <v>0</v>
      </c>
      <c r="I1121" s="11">
        <v>0</v>
      </c>
      <c r="J1121" s="11" t="s">
        <v>150</v>
      </c>
    </row>
    <row r="1122" spans="1:10" ht="14.25" customHeight="1" x14ac:dyDescent="0.25">
      <c r="A1122" s="3" t="s">
        <v>166</v>
      </c>
      <c r="B1122" s="3" t="s">
        <v>94</v>
      </c>
      <c r="C1122" s="11" t="s">
        <v>188</v>
      </c>
      <c r="D1122" s="11" t="s">
        <v>188</v>
      </c>
      <c r="E1122" s="11">
        <v>0</v>
      </c>
      <c r="F1122" s="11">
        <v>0</v>
      </c>
      <c r="G1122" s="11">
        <v>0</v>
      </c>
      <c r="H1122" s="11" t="s">
        <v>188</v>
      </c>
      <c r="I1122" s="11">
        <v>0</v>
      </c>
      <c r="J1122" s="11" t="s">
        <v>188</v>
      </c>
    </row>
    <row r="1123" spans="1:10" ht="14.25" customHeight="1" x14ac:dyDescent="0.25">
      <c r="A1123" s="3"/>
      <c r="B1123" s="8"/>
      <c r="C1123" s="11"/>
      <c r="D1123" s="11"/>
      <c r="E1123" s="11"/>
      <c r="F1123" s="11"/>
      <c r="G1123" s="11"/>
      <c r="H1123" s="11"/>
      <c r="I1123" s="11"/>
      <c r="J1123" s="11"/>
    </row>
    <row r="1124" spans="1:10" ht="14.25" customHeight="1" x14ac:dyDescent="0.25">
      <c r="A1124" s="3" t="s">
        <v>167</v>
      </c>
      <c r="B1124" s="3" t="s">
        <v>168</v>
      </c>
      <c r="C1124" s="11"/>
      <c r="D1124" s="11"/>
      <c r="E1124" s="11"/>
      <c r="F1124" s="11"/>
      <c r="G1124" s="11"/>
      <c r="H1124" s="11"/>
      <c r="I1124" s="11"/>
      <c r="J1124" s="11"/>
    </row>
    <row r="1125" spans="1:10" ht="14.25" customHeight="1" x14ac:dyDescent="0.25">
      <c r="B1125" s="4"/>
      <c r="C1125" s="11"/>
      <c r="D1125" s="11"/>
      <c r="E1125" s="11"/>
      <c r="F1125" s="11"/>
      <c r="G1125" s="11"/>
      <c r="H1125" s="11"/>
      <c r="I1125" s="11"/>
      <c r="J1125" s="11"/>
    </row>
    <row r="1126" spans="1:10" ht="14.25" customHeight="1" x14ac:dyDescent="0.25">
      <c r="A1126" s="3"/>
      <c r="B1126" s="8"/>
      <c r="C1126" s="11"/>
      <c r="D1126" s="11"/>
      <c r="E1126" s="11"/>
      <c r="F1126" s="11"/>
      <c r="G1126" s="11"/>
      <c r="H1126" s="11"/>
      <c r="I1126" s="11"/>
      <c r="J1126" s="11"/>
    </row>
    <row r="1127" spans="1:10" ht="14.25" customHeight="1" x14ac:dyDescent="0.25">
      <c r="A1127" s="3" t="s">
        <v>167</v>
      </c>
      <c r="B1127" s="3" t="s">
        <v>120</v>
      </c>
      <c r="C1127" s="11">
        <v>37</v>
      </c>
      <c r="D1127" s="11">
        <v>9</v>
      </c>
      <c r="E1127" s="11">
        <v>0</v>
      </c>
      <c r="F1127" s="11" t="s">
        <v>188</v>
      </c>
      <c r="G1127" s="11">
        <v>28</v>
      </c>
      <c r="H1127" s="11" t="s">
        <v>188</v>
      </c>
      <c r="I1127" s="11">
        <v>0</v>
      </c>
      <c r="J1127" s="11" t="s">
        <v>189</v>
      </c>
    </row>
    <row r="1128" spans="1:10" ht="14.25" customHeight="1" x14ac:dyDescent="0.25">
      <c r="A1128" s="3" t="s">
        <v>167</v>
      </c>
      <c r="B1128" s="3" t="s">
        <v>82</v>
      </c>
      <c r="C1128" s="11" t="s">
        <v>150</v>
      </c>
      <c r="D1128" s="11" t="s">
        <v>188</v>
      </c>
      <c r="E1128" s="11">
        <v>0</v>
      </c>
      <c r="F1128" s="11" t="s">
        <v>188</v>
      </c>
      <c r="G1128" s="11">
        <v>1</v>
      </c>
      <c r="H1128" s="11" t="s">
        <v>188</v>
      </c>
      <c r="I1128" s="11">
        <v>0</v>
      </c>
      <c r="J1128" s="11" t="s">
        <v>150</v>
      </c>
    </row>
    <row r="1129" spans="1:10" ht="14.25" customHeight="1" x14ac:dyDescent="0.25">
      <c r="A1129" s="3" t="s">
        <v>167</v>
      </c>
      <c r="B1129" s="8" t="s">
        <v>152</v>
      </c>
      <c r="C1129" s="11" t="s">
        <v>150</v>
      </c>
      <c r="D1129" s="11" t="s">
        <v>188</v>
      </c>
      <c r="E1129" s="11">
        <v>0</v>
      </c>
      <c r="F1129" s="11" t="s">
        <v>188</v>
      </c>
      <c r="G1129" s="11" t="s">
        <v>188</v>
      </c>
      <c r="H1129" s="11" t="s">
        <v>188</v>
      </c>
      <c r="I1129" s="11">
        <v>0</v>
      </c>
      <c r="J1129" s="11" t="s">
        <v>150</v>
      </c>
    </row>
    <row r="1130" spans="1:10" ht="14.25" customHeight="1" x14ac:dyDescent="0.25">
      <c r="A1130" s="3" t="s">
        <v>167</v>
      </c>
      <c r="B1130" s="8" t="s">
        <v>151</v>
      </c>
      <c r="C1130" s="11" t="s">
        <v>150</v>
      </c>
      <c r="D1130" s="11">
        <v>0</v>
      </c>
      <c r="E1130" s="11">
        <v>0</v>
      </c>
      <c r="F1130" s="11">
        <v>0</v>
      </c>
      <c r="G1130" s="11">
        <v>1</v>
      </c>
      <c r="H1130" s="11" t="s">
        <v>188</v>
      </c>
      <c r="I1130" s="11">
        <v>0</v>
      </c>
      <c r="J1130" s="11" t="s">
        <v>150</v>
      </c>
    </row>
    <row r="1131" spans="1:10" ht="14.25" customHeight="1" x14ac:dyDescent="0.25">
      <c r="A1131" s="3" t="s">
        <v>167</v>
      </c>
      <c r="B1131" s="3" t="s">
        <v>83</v>
      </c>
      <c r="C1131" s="11" t="s">
        <v>150</v>
      </c>
      <c r="D1131" s="11">
        <v>7</v>
      </c>
      <c r="E1131" s="11">
        <v>0</v>
      </c>
      <c r="F1131" s="11" t="s">
        <v>188</v>
      </c>
      <c r="G1131" s="11">
        <v>25</v>
      </c>
      <c r="H1131" s="11" t="s">
        <v>188</v>
      </c>
      <c r="I1131" s="11">
        <v>0</v>
      </c>
      <c r="J1131" s="11" t="s">
        <v>150</v>
      </c>
    </row>
    <row r="1132" spans="1:10" ht="14.25" customHeight="1" x14ac:dyDescent="0.25">
      <c r="A1132" s="3" t="s">
        <v>167</v>
      </c>
      <c r="B1132" s="8" t="s">
        <v>84</v>
      </c>
      <c r="C1132" s="11" t="s">
        <v>150</v>
      </c>
      <c r="D1132" s="11">
        <v>4</v>
      </c>
      <c r="E1132" s="11">
        <v>0</v>
      </c>
      <c r="F1132" s="11" t="s">
        <v>188</v>
      </c>
      <c r="G1132" s="11">
        <v>24</v>
      </c>
      <c r="H1132" s="11" t="s">
        <v>188</v>
      </c>
      <c r="I1132" s="11">
        <v>0</v>
      </c>
      <c r="J1132" s="11" t="s">
        <v>150</v>
      </c>
    </row>
    <row r="1133" spans="1:10" ht="14.25" customHeight="1" x14ac:dyDescent="0.25">
      <c r="A1133" s="3" t="s">
        <v>167</v>
      </c>
      <c r="B1133" s="8" t="s">
        <v>85</v>
      </c>
      <c r="C1133" s="11" t="s">
        <v>150</v>
      </c>
      <c r="D1133" s="11">
        <v>1</v>
      </c>
      <c r="E1133" s="11">
        <v>0</v>
      </c>
      <c r="F1133" s="11">
        <v>0</v>
      </c>
      <c r="G1133" s="11" t="s">
        <v>188</v>
      </c>
      <c r="H1133" s="11">
        <v>0</v>
      </c>
      <c r="I1133" s="11">
        <v>0</v>
      </c>
      <c r="J1133" s="11" t="s">
        <v>150</v>
      </c>
    </row>
    <row r="1134" spans="1:10" ht="14.25" customHeight="1" x14ac:dyDescent="0.25">
      <c r="A1134" s="3" t="s">
        <v>167</v>
      </c>
      <c r="B1134" s="8" t="s">
        <v>86</v>
      </c>
      <c r="C1134" s="11" t="s">
        <v>150</v>
      </c>
      <c r="D1134" s="11">
        <v>2</v>
      </c>
      <c r="E1134" s="11">
        <v>0</v>
      </c>
      <c r="F1134" s="11" t="s">
        <v>188</v>
      </c>
      <c r="G1134" s="11" t="s">
        <v>188</v>
      </c>
      <c r="H1134" s="11" t="s">
        <v>188</v>
      </c>
      <c r="I1134" s="11">
        <v>0</v>
      </c>
      <c r="J1134" s="11" t="s">
        <v>150</v>
      </c>
    </row>
    <row r="1135" spans="1:10" ht="14.25" customHeight="1" x14ac:dyDescent="0.25">
      <c r="A1135" s="3" t="s">
        <v>167</v>
      </c>
      <c r="B1135" s="8" t="s">
        <v>87</v>
      </c>
      <c r="C1135" s="11" t="s">
        <v>150</v>
      </c>
      <c r="D1135" s="11" t="s">
        <v>188</v>
      </c>
      <c r="E1135" s="11" t="s">
        <v>150</v>
      </c>
      <c r="F1135" s="11" t="s">
        <v>150</v>
      </c>
      <c r="G1135" s="11" t="s">
        <v>150</v>
      </c>
      <c r="H1135" s="11" t="s">
        <v>150</v>
      </c>
      <c r="I1135" s="11" t="s">
        <v>150</v>
      </c>
      <c r="J1135" s="11" t="s">
        <v>150</v>
      </c>
    </row>
    <row r="1136" spans="1:10" ht="14.25" customHeight="1" x14ac:dyDescent="0.25">
      <c r="A1136" s="3" t="s">
        <v>167</v>
      </c>
      <c r="B1136" s="8" t="s">
        <v>88</v>
      </c>
      <c r="C1136" s="11" t="s">
        <v>150</v>
      </c>
      <c r="D1136" s="11" t="s">
        <v>188</v>
      </c>
      <c r="E1136" s="11">
        <v>0</v>
      </c>
      <c r="F1136" s="11" t="s">
        <v>188</v>
      </c>
      <c r="G1136" s="11" t="s">
        <v>188</v>
      </c>
      <c r="H1136" s="11">
        <v>0</v>
      </c>
      <c r="I1136" s="11">
        <v>0</v>
      </c>
      <c r="J1136" s="11" t="s">
        <v>150</v>
      </c>
    </row>
    <row r="1137" spans="1:10" ht="14.25" customHeight="1" x14ac:dyDescent="0.25">
      <c r="A1137" s="3" t="s">
        <v>167</v>
      </c>
      <c r="B1137" s="3" t="s">
        <v>89</v>
      </c>
      <c r="C1137" s="11" t="s">
        <v>150</v>
      </c>
      <c r="D1137" s="11">
        <v>1</v>
      </c>
      <c r="E1137" s="11">
        <v>0</v>
      </c>
      <c r="F1137" s="11" t="s">
        <v>188</v>
      </c>
      <c r="G1137" s="11">
        <v>1</v>
      </c>
      <c r="H1137" s="11" t="s">
        <v>188</v>
      </c>
      <c r="I1137" s="11">
        <v>0</v>
      </c>
      <c r="J1137" s="11" t="s">
        <v>150</v>
      </c>
    </row>
    <row r="1138" spans="1:10" ht="14.25" customHeight="1" x14ac:dyDescent="0.25">
      <c r="A1138" s="3" t="s">
        <v>167</v>
      </c>
      <c r="B1138" s="8" t="s">
        <v>95</v>
      </c>
      <c r="C1138" s="11" t="s">
        <v>150</v>
      </c>
      <c r="D1138" s="11">
        <v>1</v>
      </c>
      <c r="E1138" s="11">
        <v>0</v>
      </c>
      <c r="F1138" s="11">
        <v>0</v>
      </c>
      <c r="G1138" s="11">
        <v>1</v>
      </c>
      <c r="H1138" s="11" t="s">
        <v>188</v>
      </c>
      <c r="I1138" s="11">
        <v>0</v>
      </c>
      <c r="J1138" s="11" t="s">
        <v>150</v>
      </c>
    </row>
    <row r="1139" spans="1:10" s="10" customFormat="1" ht="14.25" customHeight="1" x14ac:dyDescent="0.25">
      <c r="A1139" s="3" t="s">
        <v>167</v>
      </c>
      <c r="B1139" s="8" t="s">
        <v>90</v>
      </c>
      <c r="C1139" s="11" t="s">
        <v>150</v>
      </c>
      <c r="D1139" s="11">
        <v>1</v>
      </c>
      <c r="E1139" s="11" t="s">
        <v>150</v>
      </c>
      <c r="F1139" s="11" t="s">
        <v>150</v>
      </c>
      <c r="G1139" s="11" t="s">
        <v>150</v>
      </c>
      <c r="H1139" s="11" t="s">
        <v>150</v>
      </c>
      <c r="I1139" s="11" t="s">
        <v>150</v>
      </c>
      <c r="J1139" s="11" t="s">
        <v>150</v>
      </c>
    </row>
    <row r="1140" spans="1:10" ht="14.25" customHeight="1" x14ac:dyDescent="0.25">
      <c r="A1140" s="3" t="s">
        <v>167</v>
      </c>
      <c r="B1140" s="8" t="s">
        <v>118</v>
      </c>
      <c r="C1140" s="11" t="s">
        <v>150</v>
      </c>
      <c r="D1140" s="11" t="s">
        <v>188</v>
      </c>
      <c r="E1140" s="11">
        <v>0</v>
      </c>
      <c r="F1140" s="11" t="s">
        <v>188</v>
      </c>
      <c r="G1140" s="11" t="s">
        <v>188</v>
      </c>
      <c r="H1140" s="11" t="s">
        <v>188</v>
      </c>
      <c r="I1140" s="11">
        <v>0</v>
      </c>
      <c r="J1140" s="11" t="s">
        <v>150</v>
      </c>
    </row>
    <row r="1141" spans="1:10" ht="14.25" customHeight="1" x14ac:dyDescent="0.25">
      <c r="A1141" s="3" t="s">
        <v>167</v>
      </c>
      <c r="B1141" s="8" t="s">
        <v>91</v>
      </c>
      <c r="C1141" s="11" t="s">
        <v>150</v>
      </c>
      <c r="D1141" s="11" t="s">
        <v>188</v>
      </c>
      <c r="E1141" s="11" t="s">
        <v>150</v>
      </c>
      <c r="F1141" s="11" t="s">
        <v>188</v>
      </c>
      <c r="G1141" s="11">
        <v>0</v>
      </c>
      <c r="H1141" s="11" t="s">
        <v>188</v>
      </c>
      <c r="I1141" s="11" t="s">
        <v>150</v>
      </c>
      <c r="J1141" s="11" t="s">
        <v>150</v>
      </c>
    </row>
    <row r="1142" spans="1:10" ht="14.25" customHeight="1" x14ac:dyDescent="0.25">
      <c r="A1142" s="3" t="s">
        <v>167</v>
      </c>
      <c r="B1142" s="8" t="s">
        <v>92</v>
      </c>
      <c r="C1142" s="11" t="s">
        <v>150</v>
      </c>
      <c r="D1142" s="11" t="s">
        <v>150</v>
      </c>
      <c r="E1142" s="11">
        <v>0</v>
      </c>
      <c r="F1142" s="11" t="s">
        <v>188</v>
      </c>
      <c r="G1142" s="11">
        <v>0</v>
      </c>
      <c r="H1142" s="11">
        <v>0</v>
      </c>
      <c r="I1142" s="11">
        <v>0</v>
      </c>
      <c r="J1142" s="11" t="s">
        <v>150</v>
      </c>
    </row>
    <row r="1143" spans="1:10" ht="14.25" customHeight="1" x14ac:dyDescent="0.25">
      <c r="A1143" s="3" t="s">
        <v>167</v>
      </c>
      <c r="B1143" s="8" t="s">
        <v>93</v>
      </c>
      <c r="C1143" s="11" t="s">
        <v>150</v>
      </c>
      <c r="D1143" s="11" t="s">
        <v>188</v>
      </c>
      <c r="E1143" s="11">
        <v>0</v>
      </c>
      <c r="F1143" s="11" t="s">
        <v>188</v>
      </c>
      <c r="G1143" s="11">
        <v>0</v>
      </c>
      <c r="H1143" s="11" t="s">
        <v>188</v>
      </c>
      <c r="I1143" s="11">
        <v>0</v>
      </c>
      <c r="J1143" s="11" t="s">
        <v>150</v>
      </c>
    </row>
    <row r="1144" spans="1:10" ht="14.25" customHeight="1" x14ac:dyDescent="0.25">
      <c r="A1144" s="3" t="s">
        <v>167</v>
      </c>
      <c r="B1144" s="3" t="s">
        <v>94</v>
      </c>
      <c r="C1144" s="11">
        <v>2</v>
      </c>
      <c r="D1144" s="11" t="s">
        <v>188</v>
      </c>
      <c r="E1144" s="11">
        <v>0</v>
      </c>
      <c r="F1144" s="11">
        <v>0</v>
      </c>
      <c r="G1144" s="11">
        <v>1</v>
      </c>
      <c r="H1144" s="11" t="s">
        <v>188</v>
      </c>
      <c r="I1144" s="11">
        <v>0</v>
      </c>
      <c r="J1144" s="11" t="s">
        <v>189</v>
      </c>
    </row>
    <row r="1145" spans="1:10" ht="14.25" customHeight="1" x14ac:dyDescent="0.25">
      <c r="A1145" s="3"/>
      <c r="B1145" s="8"/>
      <c r="C1145" s="11"/>
      <c r="D1145" s="11"/>
      <c r="E1145" s="11"/>
      <c r="F1145" s="11"/>
      <c r="G1145" s="11"/>
      <c r="H1145" s="11"/>
      <c r="I1145" s="11"/>
      <c r="J1145" s="11"/>
    </row>
    <row r="1146" spans="1:10" ht="14.25" customHeight="1" x14ac:dyDescent="0.25">
      <c r="A1146" s="3" t="s">
        <v>140</v>
      </c>
      <c r="B1146" s="3" t="s">
        <v>141</v>
      </c>
      <c r="C1146" s="11"/>
      <c r="D1146" s="11"/>
      <c r="E1146" s="11"/>
      <c r="F1146" s="11"/>
      <c r="G1146" s="11"/>
      <c r="H1146" s="11"/>
      <c r="I1146" s="11"/>
      <c r="J1146" s="11"/>
    </row>
    <row r="1147" spans="1:10" ht="14.25" customHeight="1" x14ac:dyDescent="0.25">
      <c r="A1147" s="3"/>
      <c r="B1147" s="8"/>
      <c r="C1147" s="11"/>
      <c r="D1147" s="11"/>
      <c r="E1147" s="11"/>
      <c r="F1147" s="11"/>
      <c r="G1147" s="11"/>
      <c r="H1147" s="11"/>
      <c r="I1147" s="11"/>
      <c r="J1147" s="11"/>
    </row>
    <row r="1148" spans="1:10" ht="14.25" customHeight="1" x14ac:dyDescent="0.25">
      <c r="A1148" s="3"/>
      <c r="B1148" s="8"/>
      <c r="C1148" s="11"/>
      <c r="D1148" s="11"/>
      <c r="E1148" s="11"/>
      <c r="F1148" s="11"/>
      <c r="G1148" s="11"/>
      <c r="H1148" s="11"/>
      <c r="I1148" s="11"/>
      <c r="J1148" s="11"/>
    </row>
    <row r="1149" spans="1:10" ht="14.25" customHeight="1" x14ac:dyDescent="0.25">
      <c r="A1149" s="3" t="s">
        <v>140</v>
      </c>
      <c r="B1149" s="3" t="s">
        <v>120</v>
      </c>
      <c r="C1149" s="11">
        <v>59</v>
      </c>
      <c r="D1149" s="11">
        <v>12</v>
      </c>
      <c r="E1149" s="11">
        <v>0</v>
      </c>
      <c r="F1149" s="11" t="s">
        <v>188</v>
      </c>
      <c r="G1149" s="11">
        <v>46</v>
      </c>
      <c r="H1149" s="11" t="s">
        <v>188</v>
      </c>
      <c r="I1149" s="11">
        <v>0</v>
      </c>
      <c r="J1149" s="11" t="s">
        <v>188</v>
      </c>
    </row>
    <row r="1150" spans="1:10" ht="14.25" customHeight="1" x14ac:dyDescent="0.25">
      <c r="A1150" s="3" t="s">
        <v>140</v>
      </c>
      <c r="B1150" s="3" t="s">
        <v>82</v>
      </c>
      <c r="C1150" s="11" t="s">
        <v>150</v>
      </c>
      <c r="D1150" s="11" t="s">
        <v>188</v>
      </c>
      <c r="E1150" s="11">
        <v>0</v>
      </c>
      <c r="F1150" s="11">
        <v>0</v>
      </c>
      <c r="G1150" s="11" t="s">
        <v>188</v>
      </c>
      <c r="H1150" s="11">
        <v>0</v>
      </c>
      <c r="I1150" s="11">
        <v>0</v>
      </c>
      <c r="J1150" s="11" t="s">
        <v>150</v>
      </c>
    </row>
    <row r="1151" spans="1:10" ht="14.25" customHeight="1" x14ac:dyDescent="0.25">
      <c r="A1151" s="3" t="s">
        <v>140</v>
      </c>
      <c r="B1151" s="8" t="s">
        <v>152</v>
      </c>
      <c r="C1151" s="11" t="s">
        <v>150</v>
      </c>
      <c r="D1151" s="11" t="s">
        <v>188</v>
      </c>
      <c r="E1151" s="11">
        <v>0</v>
      </c>
      <c r="F1151" s="11">
        <v>0</v>
      </c>
      <c r="G1151" s="11" t="s">
        <v>188</v>
      </c>
      <c r="H1151" s="11">
        <v>0</v>
      </c>
      <c r="I1151" s="11">
        <v>0</v>
      </c>
      <c r="J1151" s="11" t="s">
        <v>150</v>
      </c>
    </row>
    <row r="1152" spans="1:10" ht="14.25" customHeight="1" x14ac:dyDescent="0.25">
      <c r="A1152" s="3" t="s">
        <v>140</v>
      </c>
      <c r="B1152" s="8" t="s">
        <v>151</v>
      </c>
      <c r="C1152" s="11" t="s">
        <v>150</v>
      </c>
      <c r="D1152" s="11">
        <v>0</v>
      </c>
      <c r="E1152" s="11">
        <v>0</v>
      </c>
      <c r="F1152" s="11">
        <v>0</v>
      </c>
      <c r="G1152" s="11" t="s">
        <v>188</v>
      </c>
      <c r="H1152" s="11">
        <v>0</v>
      </c>
      <c r="I1152" s="11">
        <v>0</v>
      </c>
      <c r="J1152" s="11" t="s">
        <v>150</v>
      </c>
    </row>
    <row r="1153" spans="1:10" ht="14.25" customHeight="1" x14ac:dyDescent="0.25">
      <c r="A1153" s="3" t="s">
        <v>140</v>
      </c>
      <c r="B1153" s="3" t="s">
        <v>83</v>
      </c>
      <c r="C1153" s="11" t="s">
        <v>150</v>
      </c>
      <c r="D1153" s="11">
        <v>11</v>
      </c>
      <c r="E1153" s="11">
        <v>0</v>
      </c>
      <c r="F1153" s="11" t="s">
        <v>188</v>
      </c>
      <c r="G1153" s="11">
        <v>44</v>
      </c>
      <c r="H1153" s="11" t="s">
        <v>188</v>
      </c>
      <c r="I1153" s="11">
        <v>0</v>
      </c>
      <c r="J1153" s="11" t="s">
        <v>150</v>
      </c>
    </row>
    <row r="1154" spans="1:10" ht="14.25" customHeight="1" x14ac:dyDescent="0.25">
      <c r="A1154" s="3" t="s">
        <v>140</v>
      </c>
      <c r="B1154" s="8" t="s">
        <v>84</v>
      </c>
      <c r="C1154" s="11" t="s">
        <v>150</v>
      </c>
      <c r="D1154" s="11">
        <v>5</v>
      </c>
      <c r="E1154" s="11">
        <v>0</v>
      </c>
      <c r="F1154" s="11" t="s">
        <v>188</v>
      </c>
      <c r="G1154" s="11">
        <v>44</v>
      </c>
      <c r="H1154" s="11" t="s">
        <v>188</v>
      </c>
      <c r="I1154" s="11">
        <v>0</v>
      </c>
      <c r="J1154" s="11" t="s">
        <v>150</v>
      </c>
    </row>
    <row r="1155" spans="1:10" ht="14.25" customHeight="1" x14ac:dyDescent="0.25">
      <c r="A1155" s="3" t="s">
        <v>140</v>
      </c>
      <c r="B1155" s="8" t="s">
        <v>85</v>
      </c>
      <c r="C1155" s="11" t="s">
        <v>150</v>
      </c>
      <c r="D1155" s="11" t="s">
        <v>188</v>
      </c>
      <c r="E1155" s="11">
        <v>0</v>
      </c>
      <c r="F1155" s="11">
        <v>0</v>
      </c>
      <c r="G1155" s="11" t="s">
        <v>188</v>
      </c>
      <c r="H1155" s="11">
        <v>0</v>
      </c>
      <c r="I1155" s="11">
        <v>0</v>
      </c>
      <c r="J1155" s="11" t="s">
        <v>150</v>
      </c>
    </row>
    <row r="1156" spans="1:10" ht="14.25" customHeight="1" x14ac:dyDescent="0.25">
      <c r="A1156" s="3" t="s">
        <v>140</v>
      </c>
      <c r="B1156" s="8" t="s">
        <v>86</v>
      </c>
      <c r="C1156" s="11" t="s">
        <v>150</v>
      </c>
      <c r="D1156" s="11">
        <v>6</v>
      </c>
      <c r="E1156" s="11">
        <v>0</v>
      </c>
      <c r="F1156" s="11" t="s">
        <v>188</v>
      </c>
      <c r="G1156" s="11" t="s">
        <v>188</v>
      </c>
      <c r="H1156" s="11" t="s">
        <v>188</v>
      </c>
      <c r="I1156" s="11">
        <v>0</v>
      </c>
      <c r="J1156" s="11" t="s">
        <v>150</v>
      </c>
    </row>
    <row r="1157" spans="1:10" ht="14.25" customHeight="1" x14ac:dyDescent="0.25">
      <c r="A1157" s="3" t="s">
        <v>140</v>
      </c>
      <c r="B1157" s="8" t="s">
        <v>87</v>
      </c>
      <c r="C1157" s="11" t="s">
        <v>150</v>
      </c>
      <c r="D1157" s="11" t="s">
        <v>188</v>
      </c>
      <c r="E1157" s="11" t="s">
        <v>150</v>
      </c>
      <c r="F1157" s="11" t="s">
        <v>150</v>
      </c>
      <c r="G1157" s="11" t="s">
        <v>150</v>
      </c>
      <c r="H1157" s="11" t="s">
        <v>150</v>
      </c>
      <c r="I1157" s="11" t="s">
        <v>150</v>
      </c>
      <c r="J1157" s="11" t="s">
        <v>150</v>
      </c>
    </row>
    <row r="1158" spans="1:10" ht="14.25" customHeight="1" x14ac:dyDescent="0.25">
      <c r="A1158" s="3" t="s">
        <v>140</v>
      </c>
      <c r="B1158" s="8" t="s">
        <v>88</v>
      </c>
      <c r="C1158" s="11" t="s">
        <v>150</v>
      </c>
      <c r="D1158" s="11" t="s">
        <v>188</v>
      </c>
      <c r="E1158" s="11">
        <v>0</v>
      </c>
      <c r="F1158" s="11">
        <v>0</v>
      </c>
      <c r="G1158" s="11" t="s">
        <v>188</v>
      </c>
      <c r="H1158" s="11">
        <v>0</v>
      </c>
      <c r="I1158" s="11">
        <v>0</v>
      </c>
      <c r="J1158" s="11" t="s">
        <v>150</v>
      </c>
    </row>
    <row r="1159" spans="1:10" ht="14.25" customHeight="1" x14ac:dyDescent="0.25">
      <c r="A1159" s="3" t="s">
        <v>140</v>
      </c>
      <c r="B1159" s="3" t="s">
        <v>89</v>
      </c>
      <c r="C1159" s="11" t="s">
        <v>150</v>
      </c>
      <c r="D1159" s="11">
        <v>1</v>
      </c>
      <c r="E1159" s="11">
        <v>0</v>
      </c>
      <c r="F1159" s="11" t="s">
        <v>188</v>
      </c>
      <c r="G1159" s="11">
        <v>2</v>
      </c>
      <c r="H1159" s="11" t="s">
        <v>188</v>
      </c>
      <c r="I1159" s="11">
        <v>0</v>
      </c>
      <c r="J1159" s="11" t="s">
        <v>150</v>
      </c>
    </row>
    <row r="1160" spans="1:10" s="10" customFormat="1" ht="14.25" customHeight="1" x14ac:dyDescent="0.25">
      <c r="A1160" s="3" t="s">
        <v>140</v>
      </c>
      <c r="B1160" s="8" t="s">
        <v>95</v>
      </c>
      <c r="C1160" s="11" t="s">
        <v>150</v>
      </c>
      <c r="D1160" s="11">
        <v>1</v>
      </c>
      <c r="E1160" s="11">
        <v>0</v>
      </c>
      <c r="F1160" s="11" t="s">
        <v>188</v>
      </c>
      <c r="G1160" s="11">
        <v>2</v>
      </c>
      <c r="H1160" s="11" t="s">
        <v>188</v>
      </c>
      <c r="I1160" s="11">
        <v>0</v>
      </c>
      <c r="J1160" s="11" t="s">
        <v>150</v>
      </c>
    </row>
    <row r="1161" spans="1:10" ht="14.25" customHeight="1" x14ac:dyDescent="0.25">
      <c r="A1161" s="3" t="s">
        <v>140</v>
      </c>
      <c r="B1161" s="8" t="s">
        <v>90</v>
      </c>
      <c r="C1161" s="11" t="s">
        <v>150</v>
      </c>
      <c r="D1161" s="11" t="s">
        <v>188</v>
      </c>
      <c r="E1161" s="11" t="s">
        <v>150</v>
      </c>
      <c r="F1161" s="11" t="s">
        <v>150</v>
      </c>
      <c r="G1161" s="11" t="s">
        <v>150</v>
      </c>
      <c r="H1161" s="11" t="s">
        <v>150</v>
      </c>
      <c r="I1161" s="11" t="s">
        <v>150</v>
      </c>
      <c r="J1161" s="11" t="s">
        <v>150</v>
      </c>
    </row>
    <row r="1162" spans="1:10" ht="14.25" customHeight="1" x14ac:dyDescent="0.25">
      <c r="A1162" s="3" t="s">
        <v>140</v>
      </c>
      <c r="B1162" s="8" t="s">
        <v>118</v>
      </c>
      <c r="C1162" s="11" t="s">
        <v>150</v>
      </c>
      <c r="D1162" s="11" t="s">
        <v>188</v>
      </c>
      <c r="E1162" s="11">
        <v>0</v>
      </c>
      <c r="F1162" s="11">
        <v>0</v>
      </c>
      <c r="G1162" s="11" t="s">
        <v>188</v>
      </c>
      <c r="H1162" s="11" t="s">
        <v>188</v>
      </c>
      <c r="I1162" s="11">
        <v>0</v>
      </c>
      <c r="J1162" s="11" t="s">
        <v>150</v>
      </c>
    </row>
    <row r="1163" spans="1:10" ht="14.25" customHeight="1" x14ac:dyDescent="0.25">
      <c r="A1163" s="3" t="s">
        <v>140</v>
      </c>
      <c r="B1163" s="8" t="s">
        <v>91</v>
      </c>
      <c r="C1163" s="11" t="s">
        <v>150</v>
      </c>
      <c r="D1163" s="11" t="s">
        <v>188</v>
      </c>
      <c r="E1163" s="11" t="s">
        <v>150</v>
      </c>
      <c r="F1163" s="11" t="s">
        <v>188</v>
      </c>
      <c r="G1163" s="11">
        <v>0</v>
      </c>
      <c r="H1163" s="11" t="s">
        <v>188</v>
      </c>
      <c r="I1163" s="11" t="s">
        <v>150</v>
      </c>
      <c r="J1163" s="11" t="s">
        <v>150</v>
      </c>
    </row>
    <row r="1164" spans="1:10" ht="14.25" customHeight="1" x14ac:dyDescent="0.25">
      <c r="A1164" s="3" t="s">
        <v>140</v>
      </c>
      <c r="B1164" s="8" t="s">
        <v>92</v>
      </c>
      <c r="C1164" s="11" t="s">
        <v>150</v>
      </c>
      <c r="D1164" s="11" t="s">
        <v>150</v>
      </c>
      <c r="E1164" s="11">
        <v>0</v>
      </c>
      <c r="F1164" s="11" t="s">
        <v>188</v>
      </c>
      <c r="G1164" s="11">
        <v>0</v>
      </c>
      <c r="H1164" s="11">
        <v>0</v>
      </c>
      <c r="I1164" s="11">
        <v>0</v>
      </c>
      <c r="J1164" s="11" t="s">
        <v>150</v>
      </c>
    </row>
    <row r="1165" spans="1:10" ht="14.25" customHeight="1" x14ac:dyDescent="0.25">
      <c r="A1165" s="3" t="s">
        <v>140</v>
      </c>
      <c r="B1165" s="8" t="s">
        <v>93</v>
      </c>
      <c r="C1165" s="11" t="s">
        <v>150</v>
      </c>
      <c r="D1165" s="11">
        <v>0</v>
      </c>
      <c r="E1165" s="11">
        <v>0</v>
      </c>
      <c r="F1165" s="11" t="s">
        <v>188</v>
      </c>
      <c r="G1165" s="11">
        <v>0</v>
      </c>
      <c r="H1165" s="11" t="s">
        <v>188</v>
      </c>
      <c r="I1165" s="11">
        <v>0</v>
      </c>
      <c r="J1165" s="11" t="s">
        <v>150</v>
      </c>
    </row>
    <row r="1166" spans="1:10" ht="14.25" customHeight="1" x14ac:dyDescent="0.25">
      <c r="A1166" s="3" t="s">
        <v>140</v>
      </c>
      <c r="B1166" s="3" t="s">
        <v>94</v>
      </c>
      <c r="C1166" s="11" t="s">
        <v>188</v>
      </c>
      <c r="D1166" s="11" t="s">
        <v>188</v>
      </c>
      <c r="E1166" s="11">
        <v>0</v>
      </c>
      <c r="F1166" s="11" t="s">
        <v>188</v>
      </c>
      <c r="G1166" s="11">
        <v>0</v>
      </c>
      <c r="H1166" s="11" t="s">
        <v>188</v>
      </c>
      <c r="I1166" s="11">
        <v>0</v>
      </c>
      <c r="J1166" s="11" t="s">
        <v>188</v>
      </c>
    </row>
    <row r="1167" spans="1:10" ht="14.25" customHeight="1" x14ac:dyDescent="0.25">
      <c r="A1167" s="3"/>
      <c r="B1167" s="8"/>
      <c r="C1167" s="11"/>
      <c r="D1167" s="11"/>
      <c r="E1167" s="11"/>
      <c r="F1167" s="11"/>
      <c r="G1167" s="11"/>
      <c r="H1167" s="11"/>
      <c r="I1167" s="11"/>
      <c r="J1167" s="11"/>
    </row>
    <row r="1168" spans="1:10" ht="14.25" customHeight="1" x14ac:dyDescent="0.25">
      <c r="A1168" s="3" t="s">
        <v>169</v>
      </c>
      <c r="B1168" s="3" t="s">
        <v>170</v>
      </c>
      <c r="C1168" s="11"/>
      <c r="D1168" s="11"/>
      <c r="E1168" s="11"/>
      <c r="F1168" s="11"/>
      <c r="G1168" s="11"/>
      <c r="H1168" s="11"/>
      <c r="I1168" s="11"/>
      <c r="J1168" s="11"/>
    </row>
    <row r="1169" spans="1:10" ht="14.25" customHeight="1" x14ac:dyDescent="0.25">
      <c r="A1169" s="3"/>
      <c r="B1169" s="8"/>
      <c r="C1169" s="11"/>
      <c r="D1169" s="11"/>
      <c r="E1169" s="11"/>
      <c r="F1169" s="11"/>
      <c r="G1169" s="11"/>
      <c r="H1169" s="11"/>
      <c r="I1169" s="11"/>
      <c r="J1169" s="11"/>
    </row>
    <row r="1170" spans="1:10" ht="14.25" customHeight="1" x14ac:dyDescent="0.25">
      <c r="A1170" s="3"/>
      <c r="B1170" s="8"/>
      <c r="C1170" s="11"/>
      <c r="D1170" s="11"/>
      <c r="E1170" s="11"/>
      <c r="F1170" s="11"/>
      <c r="G1170" s="11"/>
      <c r="H1170" s="11"/>
      <c r="I1170" s="11"/>
      <c r="J1170" s="11"/>
    </row>
    <row r="1171" spans="1:10" ht="14.25" customHeight="1" x14ac:dyDescent="0.25">
      <c r="A1171" s="3" t="s">
        <v>169</v>
      </c>
      <c r="B1171" s="3" t="s">
        <v>120</v>
      </c>
      <c r="C1171" s="11">
        <v>14</v>
      </c>
      <c r="D1171" s="11">
        <v>9</v>
      </c>
      <c r="E1171" s="11">
        <v>0</v>
      </c>
      <c r="F1171" s="11" t="s">
        <v>188</v>
      </c>
      <c r="G1171" s="11">
        <v>5</v>
      </c>
      <c r="H1171" s="11" t="s">
        <v>188</v>
      </c>
      <c r="I1171" s="11" t="s">
        <v>188</v>
      </c>
      <c r="J1171" s="11" t="s">
        <v>188</v>
      </c>
    </row>
    <row r="1172" spans="1:10" ht="14.25" customHeight="1" x14ac:dyDescent="0.25">
      <c r="A1172" s="3" t="s">
        <v>169</v>
      </c>
      <c r="B1172" s="3" t="s">
        <v>82</v>
      </c>
      <c r="C1172" s="11" t="s">
        <v>150</v>
      </c>
      <c r="D1172" s="11" t="s">
        <v>188</v>
      </c>
      <c r="E1172" s="11">
        <v>0</v>
      </c>
      <c r="F1172" s="11">
        <v>0</v>
      </c>
      <c r="G1172" s="11" t="s">
        <v>188</v>
      </c>
      <c r="H1172" s="11">
        <v>0</v>
      </c>
      <c r="I1172" s="11">
        <v>0</v>
      </c>
      <c r="J1172" s="11" t="s">
        <v>150</v>
      </c>
    </row>
    <row r="1173" spans="1:10" ht="14.25" customHeight="1" x14ac:dyDescent="0.25">
      <c r="A1173" s="3" t="s">
        <v>169</v>
      </c>
      <c r="B1173" s="8" t="s">
        <v>152</v>
      </c>
      <c r="C1173" s="11" t="s">
        <v>150</v>
      </c>
      <c r="D1173" s="11" t="s">
        <v>188</v>
      </c>
      <c r="E1173" s="11">
        <v>0</v>
      </c>
      <c r="F1173" s="11">
        <v>0</v>
      </c>
      <c r="G1173" s="11" t="s">
        <v>188</v>
      </c>
      <c r="H1173" s="11">
        <v>0</v>
      </c>
      <c r="I1173" s="11">
        <v>0</v>
      </c>
      <c r="J1173" s="11" t="s">
        <v>150</v>
      </c>
    </row>
    <row r="1174" spans="1:10" ht="14.25" customHeight="1" x14ac:dyDescent="0.25">
      <c r="A1174" s="3" t="s">
        <v>169</v>
      </c>
      <c r="B1174" s="8" t="s">
        <v>151</v>
      </c>
      <c r="C1174" s="11" t="s">
        <v>150</v>
      </c>
      <c r="D1174" s="11">
        <v>0</v>
      </c>
      <c r="E1174" s="11">
        <v>0</v>
      </c>
      <c r="F1174" s="11">
        <v>0</v>
      </c>
      <c r="G1174" s="11" t="s">
        <v>188</v>
      </c>
      <c r="H1174" s="11">
        <v>0</v>
      </c>
      <c r="I1174" s="11">
        <v>0</v>
      </c>
      <c r="J1174" s="11" t="s">
        <v>150</v>
      </c>
    </row>
    <row r="1175" spans="1:10" ht="14.25" customHeight="1" x14ac:dyDescent="0.25">
      <c r="A1175" s="3" t="s">
        <v>169</v>
      </c>
      <c r="B1175" s="3" t="s">
        <v>83</v>
      </c>
      <c r="C1175" s="11" t="s">
        <v>150</v>
      </c>
      <c r="D1175" s="11">
        <v>7</v>
      </c>
      <c r="E1175" s="11">
        <v>0</v>
      </c>
      <c r="F1175" s="11" t="s">
        <v>188</v>
      </c>
      <c r="G1175" s="11">
        <v>3</v>
      </c>
      <c r="H1175" s="11" t="s">
        <v>188</v>
      </c>
      <c r="I1175" s="11">
        <v>0</v>
      </c>
      <c r="J1175" s="11" t="s">
        <v>150</v>
      </c>
    </row>
    <row r="1176" spans="1:10" ht="14.25" customHeight="1" x14ac:dyDescent="0.25">
      <c r="A1176" s="3" t="s">
        <v>169</v>
      </c>
      <c r="B1176" s="8" t="s">
        <v>84</v>
      </c>
      <c r="C1176" s="11" t="s">
        <v>150</v>
      </c>
      <c r="D1176" s="11">
        <v>3</v>
      </c>
      <c r="E1176" s="11">
        <v>0</v>
      </c>
      <c r="F1176" s="11" t="s">
        <v>188</v>
      </c>
      <c r="G1176" s="11">
        <v>3</v>
      </c>
      <c r="H1176" s="11" t="s">
        <v>188</v>
      </c>
      <c r="I1176" s="11">
        <v>0</v>
      </c>
      <c r="J1176" s="11" t="s">
        <v>150</v>
      </c>
    </row>
    <row r="1177" spans="1:10" ht="14.25" customHeight="1" x14ac:dyDescent="0.25">
      <c r="A1177" s="3" t="s">
        <v>169</v>
      </c>
      <c r="B1177" s="8" t="s">
        <v>85</v>
      </c>
      <c r="C1177" s="11" t="s">
        <v>150</v>
      </c>
      <c r="D1177" s="11" t="s">
        <v>188</v>
      </c>
      <c r="E1177" s="11">
        <v>0</v>
      </c>
      <c r="F1177" s="11">
        <v>0</v>
      </c>
      <c r="G1177" s="11" t="s">
        <v>188</v>
      </c>
      <c r="H1177" s="11">
        <v>0</v>
      </c>
      <c r="I1177" s="11">
        <v>0</v>
      </c>
      <c r="J1177" s="11" t="s">
        <v>150</v>
      </c>
    </row>
    <row r="1178" spans="1:10" ht="14.25" customHeight="1" x14ac:dyDescent="0.25">
      <c r="A1178" s="3" t="s">
        <v>169</v>
      </c>
      <c r="B1178" s="8" t="s">
        <v>86</v>
      </c>
      <c r="C1178" s="11" t="s">
        <v>150</v>
      </c>
      <c r="D1178" s="11">
        <v>2</v>
      </c>
      <c r="E1178" s="11">
        <v>0</v>
      </c>
      <c r="F1178" s="11" t="s">
        <v>188</v>
      </c>
      <c r="G1178" s="11" t="s">
        <v>188</v>
      </c>
      <c r="H1178" s="11" t="s">
        <v>188</v>
      </c>
      <c r="I1178" s="11">
        <v>0</v>
      </c>
      <c r="J1178" s="11" t="s">
        <v>150</v>
      </c>
    </row>
    <row r="1179" spans="1:10" ht="14.25" customHeight="1" x14ac:dyDescent="0.25">
      <c r="A1179" s="3" t="s">
        <v>169</v>
      </c>
      <c r="B1179" s="8" t="s">
        <v>87</v>
      </c>
      <c r="C1179" s="11" t="s">
        <v>150</v>
      </c>
      <c r="D1179" s="11" t="s">
        <v>188</v>
      </c>
      <c r="E1179" s="11" t="s">
        <v>150</v>
      </c>
      <c r="F1179" s="11" t="s">
        <v>150</v>
      </c>
      <c r="G1179" s="11" t="s">
        <v>150</v>
      </c>
      <c r="H1179" s="11" t="s">
        <v>150</v>
      </c>
      <c r="I1179" s="11" t="s">
        <v>150</v>
      </c>
      <c r="J1179" s="11" t="s">
        <v>150</v>
      </c>
    </row>
    <row r="1180" spans="1:10" ht="14.25" customHeight="1" x14ac:dyDescent="0.25">
      <c r="A1180" s="3" t="s">
        <v>169</v>
      </c>
      <c r="B1180" s="8" t="s">
        <v>88</v>
      </c>
      <c r="C1180" s="11" t="s">
        <v>150</v>
      </c>
      <c r="D1180" s="11" t="s">
        <v>188</v>
      </c>
      <c r="E1180" s="11">
        <v>0</v>
      </c>
      <c r="F1180" s="11" t="s">
        <v>188</v>
      </c>
      <c r="G1180" s="11" t="s">
        <v>188</v>
      </c>
      <c r="H1180" s="11" t="s">
        <v>188</v>
      </c>
      <c r="I1180" s="11">
        <v>0</v>
      </c>
      <c r="J1180" s="11" t="s">
        <v>150</v>
      </c>
    </row>
    <row r="1181" spans="1:10" s="10" customFormat="1" ht="14.25" customHeight="1" x14ac:dyDescent="0.25">
      <c r="A1181" s="3" t="s">
        <v>169</v>
      </c>
      <c r="B1181" s="3" t="s">
        <v>89</v>
      </c>
      <c r="C1181" s="11" t="s">
        <v>150</v>
      </c>
      <c r="D1181" s="11">
        <v>2</v>
      </c>
      <c r="E1181" s="11">
        <v>0</v>
      </c>
      <c r="F1181" s="11" t="s">
        <v>188</v>
      </c>
      <c r="G1181" s="11">
        <v>1</v>
      </c>
      <c r="H1181" s="11" t="s">
        <v>188</v>
      </c>
      <c r="I1181" s="11" t="s">
        <v>188</v>
      </c>
      <c r="J1181" s="11" t="s">
        <v>150</v>
      </c>
    </row>
    <row r="1182" spans="1:10" ht="14.25" customHeight="1" x14ac:dyDescent="0.25">
      <c r="A1182" s="3" t="s">
        <v>169</v>
      </c>
      <c r="B1182" s="8" t="s">
        <v>95</v>
      </c>
      <c r="C1182" s="11" t="s">
        <v>150</v>
      </c>
      <c r="D1182" s="11">
        <v>1</v>
      </c>
      <c r="E1182" s="11">
        <v>0</v>
      </c>
      <c r="F1182" s="11" t="s">
        <v>188</v>
      </c>
      <c r="G1182" s="11">
        <v>1</v>
      </c>
      <c r="H1182" s="11" t="s">
        <v>188</v>
      </c>
      <c r="I1182" s="11" t="s">
        <v>188</v>
      </c>
      <c r="J1182" s="11" t="s">
        <v>150</v>
      </c>
    </row>
    <row r="1183" spans="1:10" ht="14.25" customHeight="1" x14ac:dyDescent="0.25">
      <c r="A1183" s="3" t="s">
        <v>169</v>
      </c>
      <c r="B1183" s="8" t="s">
        <v>90</v>
      </c>
      <c r="C1183" s="11" t="s">
        <v>150</v>
      </c>
      <c r="D1183" s="11">
        <v>1</v>
      </c>
      <c r="E1183" s="11" t="s">
        <v>150</v>
      </c>
      <c r="F1183" s="11" t="s">
        <v>150</v>
      </c>
      <c r="G1183" s="11" t="s">
        <v>150</v>
      </c>
      <c r="H1183" s="11" t="s">
        <v>150</v>
      </c>
      <c r="I1183" s="11" t="s">
        <v>150</v>
      </c>
      <c r="J1183" s="11" t="s">
        <v>150</v>
      </c>
    </row>
    <row r="1184" spans="1:10" ht="14.25" customHeight="1" x14ac:dyDescent="0.25">
      <c r="A1184" s="3" t="s">
        <v>169</v>
      </c>
      <c r="B1184" s="8" t="s">
        <v>118</v>
      </c>
      <c r="C1184" s="11" t="s">
        <v>150</v>
      </c>
      <c r="D1184" s="11" t="s">
        <v>188</v>
      </c>
      <c r="E1184" s="11">
        <v>0</v>
      </c>
      <c r="F1184" s="11" t="s">
        <v>188</v>
      </c>
      <c r="G1184" s="11" t="s">
        <v>188</v>
      </c>
      <c r="H1184" s="11" t="s">
        <v>188</v>
      </c>
      <c r="I1184" s="11">
        <v>0</v>
      </c>
      <c r="J1184" s="11" t="s">
        <v>150</v>
      </c>
    </row>
    <row r="1185" spans="1:10" ht="14.25" customHeight="1" x14ac:dyDescent="0.25">
      <c r="A1185" s="3" t="s">
        <v>169</v>
      </c>
      <c r="B1185" s="8" t="s">
        <v>91</v>
      </c>
      <c r="C1185" s="11" t="s">
        <v>150</v>
      </c>
      <c r="D1185" s="11" t="s">
        <v>188</v>
      </c>
      <c r="E1185" s="11" t="s">
        <v>150</v>
      </c>
      <c r="F1185" s="11" t="s">
        <v>188</v>
      </c>
      <c r="G1185" s="11" t="s">
        <v>188</v>
      </c>
      <c r="H1185" s="11" t="s">
        <v>188</v>
      </c>
      <c r="I1185" s="11" t="s">
        <v>150</v>
      </c>
      <c r="J1185" s="11" t="s">
        <v>150</v>
      </c>
    </row>
    <row r="1186" spans="1:10" ht="14.25" customHeight="1" x14ac:dyDescent="0.25">
      <c r="A1186" s="3" t="s">
        <v>169</v>
      </c>
      <c r="B1186" s="8" t="s">
        <v>92</v>
      </c>
      <c r="C1186" s="11" t="s">
        <v>150</v>
      </c>
      <c r="D1186" s="11" t="s">
        <v>150</v>
      </c>
      <c r="E1186" s="11">
        <v>0</v>
      </c>
      <c r="F1186" s="11" t="s">
        <v>188</v>
      </c>
      <c r="G1186" s="11" t="s">
        <v>188</v>
      </c>
      <c r="H1186" s="11" t="s">
        <v>188</v>
      </c>
      <c r="I1186" s="11">
        <v>0</v>
      </c>
      <c r="J1186" s="11" t="s">
        <v>150</v>
      </c>
    </row>
    <row r="1187" spans="1:10" ht="14.25" customHeight="1" x14ac:dyDescent="0.25">
      <c r="A1187" s="3" t="s">
        <v>169</v>
      </c>
      <c r="B1187" s="8" t="s">
        <v>93</v>
      </c>
      <c r="C1187" s="11" t="s">
        <v>150</v>
      </c>
      <c r="D1187" s="11" t="s">
        <v>188</v>
      </c>
      <c r="E1187" s="11">
        <v>0</v>
      </c>
      <c r="F1187" s="11" t="s">
        <v>188</v>
      </c>
      <c r="G1187" s="11" t="s">
        <v>188</v>
      </c>
      <c r="H1187" s="11" t="s">
        <v>188</v>
      </c>
      <c r="I1187" s="11">
        <v>0</v>
      </c>
      <c r="J1187" s="11" t="s">
        <v>150</v>
      </c>
    </row>
    <row r="1188" spans="1:10" ht="14.25" customHeight="1" x14ac:dyDescent="0.25">
      <c r="A1188" s="3" t="s">
        <v>169</v>
      </c>
      <c r="B1188" s="3" t="s">
        <v>94</v>
      </c>
      <c r="C1188" s="11" t="s">
        <v>188</v>
      </c>
      <c r="D1188" s="11" t="s">
        <v>188</v>
      </c>
      <c r="E1188" s="11">
        <v>0</v>
      </c>
      <c r="F1188" s="11" t="s">
        <v>188</v>
      </c>
      <c r="G1188" s="11" t="s">
        <v>188</v>
      </c>
      <c r="H1188" s="11" t="s">
        <v>188</v>
      </c>
      <c r="I1188" s="11">
        <v>0</v>
      </c>
      <c r="J1188" s="11" t="s">
        <v>188</v>
      </c>
    </row>
    <row r="1189" spans="1:10" ht="14.25" customHeight="1" x14ac:dyDescent="0.25">
      <c r="A1189" s="3"/>
      <c r="B1189" s="8"/>
      <c r="C1189" s="11"/>
      <c r="D1189" s="11"/>
      <c r="E1189" s="11"/>
      <c r="F1189" s="11"/>
      <c r="G1189" s="11"/>
      <c r="H1189" s="11"/>
      <c r="I1189" s="11"/>
      <c r="J1189" s="11"/>
    </row>
    <row r="1190" spans="1:10" ht="14.25" customHeight="1" x14ac:dyDescent="0.25">
      <c r="A1190" s="3" t="s">
        <v>71</v>
      </c>
      <c r="B1190" s="3" t="s">
        <v>72</v>
      </c>
      <c r="C1190" s="11"/>
      <c r="D1190" s="11"/>
      <c r="E1190" s="11"/>
      <c r="F1190" s="11"/>
      <c r="G1190" s="11"/>
      <c r="H1190" s="11"/>
      <c r="I1190" s="11"/>
      <c r="J1190" s="11"/>
    </row>
    <row r="1191" spans="1:10" ht="14.25" customHeight="1" x14ac:dyDescent="0.25">
      <c r="B1191" s="4"/>
      <c r="C1191" s="11"/>
      <c r="D1191" s="11"/>
      <c r="E1191" s="11"/>
      <c r="F1191" s="11"/>
      <c r="G1191" s="11"/>
      <c r="H1191" s="11"/>
      <c r="I1191" s="11"/>
      <c r="J1191" s="11"/>
    </row>
    <row r="1192" spans="1:10" ht="14.25" customHeight="1" x14ac:dyDescent="0.25">
      <c r="A1192" s="3"/>
      <c r="B1192" s="8"/>
      <c r="C1192" s="11"/>
      <c r="D1192" s="11"/>
      <c r="E1192" s="11"/>
      <c r="F1192" s="11"/>
      <c r="G1192" s="11"/>
      <c r="H1192" s="11"/>
      <c r="I1192" s="11"/>
      <c r="J1192" s="11"/>
    </row>
    <row r="1193" spans="1:10" ht="14.25" customHeight="1" x14ac:dyDescent="0.25">
      <c r="A1193" s="3" t="s">
        <v>71</v>
      </c>
      <c r="B1193" s="3" t="s">
        <v>120</v>
      </c>
      <c r="C1193" s="11">
        <v>246</v>
      </c>
      <c r="D1193" s="11">
        <v>31</v>
      </c>
      <c r="E1193" s="11" t="s">
        <v>188</v>
      </c>
      <c r="F1193" s="11">
        <v>3</v>
      </c>
      <c r="G1193" s="11">
        <v>13</v>
      </c>
      <c r="H1193" s="11" t="s">
        <v>188</v>
      </c>
      <c r="I1193" s="11">
        <v>135</v>
      </c>
      <c r="J1193" s="11">
        <v>63</v>
      </c>
    </row>
    <row r="1194" spans="1:10" ht="14.25" customHeight="1" x14ac:dyDescent="0.25">
      <c r="A1194" s="3" t="s">
        <v>71</v>
      </c>
      <c r="B1194" s="3" t="s">
        <v>82</v>
      </c>
      <c r="C1194" s="11" t="s">
        <v>150</v>
      </c>
      <c r="D1194" s="11" t="s">
        <v>188</v>
      </c>
      <c r="E1194" s="11">
        <v>0</v>
      </c>
      <c r="F1194" s="11">
        <v>0</v>
      </c>
      <c r="G1194" s="11" t="s">
        <v>188</v>
      </c>
      <c r="H1194" s="11" t="s">
        <v>188</v>
      </c>
      <c r="I1194" s="11">
        <v>0</v>
      </c>
      <c r="J1194" s="11" t="s">
        <v>150</v>
      </c>
    </row>
    <row r="1195" spans="1:10" ht="14.25" customHeight="1" x14ac:dyDescent="0.25">
      <c r="A1195" s="3" t="s">
        <v>71</v>
      </c>
      <c r="B1195" s="8" t="s">
        <v>152</v>
      </c>
      <c r="C1195" s="11" t="s">
        <v>150</v>
      </c>
      <c r="D1195" s="11" t="s">
        <v>188</v>
      </c>
      <c r="E1195" s="11">
        <v>0</v>
      </c>
      <c r="F1195" s="11">
        <v>0</v>
      </c>
      <c r="G1195" s="11" t="s">
        <v>188</v>
      </c>
      <c r="H1195" s="11" t="s">
        <v>188</v>
      </c>
      <c r="I1195" s="11">
        <v>0</v>
      </c>
      <c r="J1195" s="11" t="s">
        <v>150</v>
      </c>
    </row>
    <row r="1196" spans="1:10" ht="14.25" customHeight="1" x14ac:dyDescent="0.25">
      <c r="A1196" s="3" t="s">
        <v>71</v>
      </c>
      <c r="B1196" s="8" t="s">
        <v>151</v>
      </c>
      <c r="C1196" s="11" t="s">
        <v>150</v>
      </c>
      <c r="D1196" s="11">
        <v>0</v>
      </c>
      <c r="E1196" s="11">
        <v>0</v>
      </c>
      <c r="F1196" s="11">
        <v>0</v>
      </c>
      <c r="G1196" s="11">
        <v>0</v>
      </c>
      <c r="H1196" s="11">
        <v>0</v>
      </c>
      <c r="I1196" s="11">
        <v>0</v>
      </c>
      <c r="J1196" s="11" t="s">
        <v>150</v>
      </c>
    </row>
    <row r="1197" spans="1:10" ht="14.25" customHeight="1" x14ac:dyDescent="0.25">
      <c r="A1197" s="3" t="s">
        <v>71</v>
      </c>
      <c r="B1197" s="3" t="s">
        <v>83</v>
      </c>
      <c r="C1197" s="11" t="s">
        <v>150</v>
      </c>
      <c r="D1197" s="11">
        <v>29</v>
      </c>
      <c r="E1197" s="11" t="s">
        <v>188</v>
      </c>
      <c r="F1197" s="11">
        <v>1</v>
      </c>
      <c r="G1197" s="11">
        <v>12</v>
      </c>
      <c r="H1197" s="11" t="s">
        <v>188</v>
      </c>
      <c r="I1197" s="11">
        <v>135</v>
      </c>
      <c r="J1197" s="11" t="s">
        <v>150</v>
      </c>
    </row>
    <row r="1198" spans="1:10" ht="14.25" customHeight="1" x14ac:dyDescent="0.25">
      <c r="A1198" s="3" t="s">
        <v>71</v>
      </c>
      <c r="B1198" s="8" t="s">
        <v>84</v>
      </c>
      <c r="C1198" s="11" t="s">
        <v>150</v>
      </c>
      <c r="D1198" s="11">
        <v>6</v>
      </c>
      <c r="E1198" s="11" t="s">
        <v>188</v>
      </c>
      <c r="F1198" s="11" t="s">
        <v>188</v>
      </c>
      <c r="G1198" s="11">
        <v>12</v>
      </c>
      <c r="H1198" s="11" t="s">
        <v>188</v>
      </c>
      <c r="I1198" s="11">
        <v>135</v>
      </c>
      <c r="J1198" s="11" t="s">
        <v>150</v>
      </c>
    </row>
    <row r="1199" spans="1:10" ht="14.25" customHeight="1" x14ac:dyDescent="0.25">
      <c r="A1199" s="3" t="s">
        <v>71</v>
      </c>
      <c r="B1199" s="8" t="s">
        <v>85</v>
      </c>
      <c r="C1199" s="11" t="s">
        <v>150</v>
      </c>
      <c r="D1199" s="11" t="s">
        <v>188</v>
      </c>
      <c r="E1199" s="11">
        <v>0</v>
      </c>
      <c r="F1199" s="11">
        <v>0</v>
      </c>
      <c r="G1199" s="11">
        <v>0</v>
      </c>
      <c r="H1199" s="11">
        <v>0</v>
      </c>
      <c r="I1199" s="11">
        <v>0</v>
      </c>
      <c r="J1199" s="11" t="s">
        <v>150</v>
      </c>
    </row>
    <row r="1200" spans="1:10" ht="14.25" customHeight="1" x14ac:dyDescent="0.25">
      <c r="A1200" s="3" t="s">
        <v>71</v>
      </c>
      <c r="B1200" s="8" t="s">
        <v>86</v>
      </c>
      <c r="C1200" s="11" t="s">
        <v>150</v>
      </c>
      <c r="D1200" s="11">
        <v>22</v>
      </c>
      <c r="E1200" s="11">
        <v>0</v>
      </c>
      <c r="F1200" s="11" t="s">
        <v>188</v>
      </c>
      <c r="G1200" s="11" t="s">
        <v>188</v>
      </c>
      <c r="H1200" s="11" t="s">
        <v>188</v>
      </c>
      <c r="I1200" s="11">
        <v>0</v>
      </c>
      <c r="J1200" s="11" t="s">
        <v>150</v>
      </c>
    </row>
    <row r="1201" spans="1:10" ht="14.25" customHeight="1" x14ac:dyDescent="0.25">
      <c r="A1201" s="3" t="s">
        <v>71</v>
      </c>
      <c r="B1201" s="8" t="s">
        <v>87</v>
      </c>
      <c r="C1201" s="11" t="s">
        <v>150</v>
      </c>
      <c r="D1201" s="11" t="s">
        <v>188</v>
      </c>
      <c r="E1201" s="11" t="s">
        <v>150</v>
      </c>
      <c r="F1201" s="11" t="s">
        <v>150</v>
      </c>
      <c r="G1201" s="11" t="s">
        <v>150</v>
      </c>
      <c r="H1201" s="11" t="s">
        <v>150</v>
      </c>
      <c r="I1201" s="11" t="s">
        <v>150</v>
      </c>
      <c r="J1201" s="11" t="s">
        <v>150</v>
      </c>
    </row>
    <row r="1202" spans="1:10" s="10" customFormat="1" ht="14.25" customHeight="1" x14ac:dyDescent="0.25">
      <c r="A1202" s="3" t="s">
        <v>71</v>
      </c>
      <c r="B1202" s="8" t="s">
        <v>88</v>
      </c>
      <c r="C1202" s="11" t="s">
        <v>150</v>
      </c>
      <c r="D1202" s="11" t="s">
        <v>188</v>
      </c>
      <c r="E1202" s="11">
        <v>0</v>
      </c>
      <c r="F1202" s="11" t="s">
        <v>188</v>
      </c>
      <c r="G1202" s="11">
        <v>0</v>
      </c>
      <c r="H1202" s="11" t="s">
        <v>188</v>
      </c>
      <c r="I1202" s="11" t="s">
        <v>188</v>
      </c>
      <c r="J1202" s="11" t="s">
        <v>150</v>
      </c>
    </row>
    <row r="1203" spans="1:10" ht="14.25" customHeight="1" x14ac:dyDescent="0.25">
      <c r="A1203" s="3" t="s">
        <v>71</v>
      </c>
      <c r="B1203" s="3" t="s">
        <v>89</v>
      </c>
      <c r="C1203" s="11" t="s">
        <v>150</v>
      </c>
      <c r="D1203" s="11">
        <v>2</v>
      </c>
      <c r="E1203" s="11">
        <v>0</v>
      </c>
      <c r="F1203" s="11">
        <v>2</v>
      </c>
      <c r="G1203" s="11" t="s">
        <v>188</v>
      </c>
      <c r="H1203" s="11" t="s">
        <v>188</v>
      </c>
      <c r="I1203" s="11">
        <v>0</v>
      </c>
      <c r="J1203" s="11" t="s">
        <v>150</v>
      </c>
    </row>
    <row r="1204" spans="1:10" ht="14.25" customHeight="1" x14ac:dyDescent="0.25">
      <c r="A1204" s="3" t="s">
        <v>71</v>
      </c>
      <c r="B1204" s="8" t="s">
        <v>95</v>
      </c>
      <c r="C1204" s="11" t="s">
        <v>150</v>
      </c>
      <c r="D1204" s="11">
        <v>1</v>
      </c>
      <c r="E1204" s="11">
        <v>0</v>
      </c>
      <c r="F1204" s="11" t="s">
        <v>188</v>
      </c>
      <c r="G1204" s="11" t="s">
        <v>188</v>
      </c>
      <c r="H1204" s="11" t="s">
        <v>188</v>
      </c>
      <c r="I1204" s="11">
        <v>0</v>
      </c>
      <c r="J1204" s="11" t="s">
        <v>150</v>
      </c>
    </row>
    <row r="1205" spans="1:10" ht="14.25" customHeight="1" x14ac:dyDescent="0.25">
      <c r="A1205" s="3" t="s">
        <v>71</v>
      </c>
      <c r="B1205" s="8" t="s">
        <v>90</v>
      </c>
      <c r="C1205" s="11" t="s">
        <v>150</v>
      </c>
      <c r="D1205" s="11">
        <v>1</v>
      </c>
      <c r="E1205" s="11" t="s">
        <v>150</v>
      </c>
      <c r="F1205" s="11" t="s">
        <v>150</v>
      </c>
      <c r="G1205" s="11" t="s">
        <v>150</v>
      </c>
      <c r="H1205" s="11" t="s">
        <v>150</v>
      </c>
      <c r="I1205" s="11" t="s">
        <v>150</v>
      </c>
      <c r="J1205" s="11" t="s">
        <v>150</v>
      </c>
    </row>
    <row r="1206" spans="1:10" ht="14.25" customHeight="1" x14ac:dyDescent="0.25">
      <c r="A1206" s="3" t="s">
        <v>71</v>
      </c>
      <c r="B1206" s="8" t="s">
        <v>118</v>
      </c>
      <c r="C1206" s="11" t="s">
        <v>150</v>
      </c>
      <c r="D1206" s="11" t="s">
        <v>188</v>
      </c>
      <c r="E1206" s="11">
        <v>0</v>
      </c>
      <c r="F1206" s="11" t="s">
        <v>188</v>
      </c>
      <c r="G1206" s="11" t="s">
        <v>188</v>
      </c>
      <c r="H1206" s="11" t="s">
        <v>188</v>
      </c>
      <c r="I1206" s="11">
        <v>0</v>
      </c>
      <c r="J1206" s="11" t="s">
        <v>150</v>
      </c>
    </row>
    <row r="1207" spans="1:10" ht="14.25" customHeight="1" x14ac:dyDescent="0.25">
      <c r="A1207" s="3" t="s">
        <v>71</v>
      </c>
      <c r="B1207" s="8" t="s">
        <v>91</v>
      </c>
      <c r="C1207" s="11" t="s">
        <v>150</v>
      </c>
      <c r="D1207" s="11" t="s">
        <v>188</v>
      </c>
      <c r="E1207" s="11" t="s">
        <v>150</v>
      </c>
      <c r="F1207" s="11">
        <v>2</v>
      </c>
      <c r="G1207" s="11">
        <v>0</v>
      </c>
      <c r="H1207" s="11" t="s">
        <v>188</v>
      </c>
      <c r="I1207" s="11" t="s">
        <v>150</v>
      </c>
      <c r="J1207" s="11" t="s">
        <v>150</v>
      </c>
    </row>
    <row r="1208" spans="1:10" ht="14.25" customHeight="1" x14ac:dyDescent="0.25">
      <c r="A1208" s="3" t="s">
        <v>71</v>
      </c>
      <c r="B1208" s="8" t="s">
        <v>92</v>
      </c>
      <c r="C1208" s="11" t="s">
        <v>150</v>
      </c>
      <c r="D1208" s="11" t="s">
        <v>150</v>
      </c>
      <c r="E1208" s="11">
        <v>0</v>
      </c>
      <c r="F1208" s="11" t="s">
        <v>188</v>
      </c>
      <c r="G1208" s="11">
        <v>0</v>
      </c>
      <c r="H1208" s="11">
        <v>0</v>
      </c>
      <c r="I1208" s="11">
        <v>0</v>
      </c>
      <c r="J1208" s="11" t="s">
        <v>150</v>
      </c>
    </row>
    <row r="1209" spans="1:10" ht="14.25" customHeight="1" x14ac:dyDescent="0.25">
      <c r="A1209" s="3" t="s">
        <v>71</v>
      </c>
      <c r="B1209" s="8" t="s">
        <v>93</v>
      </c>
      <c r="C1209" s="11" t="s">
        <v>150</v>
      </c>
      <c r="D1209" s="11" t="s">
        <v>188</v>
      </c>
      <c r="E1209" s="11">
        <v>0</v>
      </c>
      <c r="F1209" s="11" t="s">
        <v>188</v>
      </c>
      <c r="G1209" s="11" t="s">
        <v>188</v>
      </c>
      <c r="H1209" s="11" t="s">
        <v>188</v>
      </c>
      <c r="I1209" s="11">
        <v>0</v>
      </c>
      <c r="J1209" s="11" t="s">
        <v>150</v>
      </c>
    </row>
    <row r="1210" spans="1:10" ht="14.25" customHeight="1" x14ac:dyDescent="0.25">
      <c r="A1210" s="3" t="s">
        <v>71</v>
      </c>
      <c r="B1210" s="3" t="s">
        <v>94</v>
      </c>
      <c r="C1210" s="11">
        <v>63</v>
      </c>
      <c r="D1210" s="11" t="s">
        <v>188</v>
      </c>
      <c r="E1210" s="11">
        <v>0</v>
      </c>
      <c r="F1210" s="11">
        <v>0</v>
      </c>
      <c r="G1210" s="11">
        <v>0</v>
      </c>
      <c r="H1210" s="11" t="s">
        <v>188</v>
      </c>
      <c r="I1210" s="11">
        <v>0</v>
      </c>
      <c r="J1210" s="11">
        <v>63</v>
      </c>
    </row>
    <row r="1211" spans="1:10" ht="14.25" customHeight="1" x14ac:dyDescent="0.25">
      <c r="A1211" s="3"/>
      <c r="B1211" s="8"/>
      <c r="C1211" s="11"/>
      <c r="D1211" s="11"/>
      <c r="E1211" s="11"/>
      <c r="F1211" s="11"/>
      <c r="G1211" s="11"/>
      <c r="H1211" s="11"/>
      <c r="I1211" s="11"/>
      <c r="J1211" s="11"/>
    </row>
    <row r="1212" spans="1:10" ht="14.25" customHeight="1" x14ac:dyDescent="0.25">
      <c r="A1212" s="3" t="s">
        <v>142</v>
      </c>
      <c r="B1212" s="3" t="s">
        <v>143</v>
      </c>
      <c r="C1212" s="11"/>
      <c r="D1212" s="11"/>
      <c r="E1212" s="11"/>
      <c r="F1212" s="11"/>
      <c r="G1212" s="11"/>
      <c r="H1212" s="11"/>
      <c r="I1212" s="11"/>
      <c r="J1212" s="11"/>
    </row>
    <row r="1213" spans="1:10" ht="14.25" customHeight="1" x14ac:dyDescent="0.25">
      <c r="A1213" s="3"/>
      <c r="B1213" s="8"/>
      <c r="C1213" s="11"/>
      <c r="D1213" s="11"/>
      <c r="E1213" s="11"/>
      <c r="F1213" s="11"/>
      <c r="G1213" s="11"/>
      <c r="H1213" s="11"/>
      <c r="I1213" s="11"/>
      <c r="J1213" s="11"/>
    </row>
    <row r="1214" spans="1:10" ht="14.25" customHeight="1" x14ac:dyDescent="0.25">
      <c r="A1214" s="3"/>
      <c r="B1214" s="8"/>
      <c r="C1214" s="11"/>
      <c r="D1214" s="11"/>
      <c r="E1214" s="11"/>
      <c r="F1214" s="11"/>
      <c r="G1214" s="11"/>
      <c r="H1214" s="11"/>
      <c r="I1214" s="11"/>
      <c r="J1214" s="11"/>
    </row>
    <row r="1215" spans="1:10" ht="14.25" customHeight="1" x14ac:dyDescent="0.25">
      <c r="A1215" s="3" t="s">
        <v>142</v>
      </c>
      <c r="B1215" s="3" t="s">
        <v>120</v>
      </c>
      <c r="C1215" s="11">
        <v>101</v>
      </c>
      <c r="D1215" s="11">
        <v>5</v>
      </c>
      <c r="E1215" s="11" t="s">
        <v>188</v>
      </c>
      <c r="F1215" s="11">
        <v>5</v>
      </c>
      <c r="G1215" s="11">
        <v>3</v>
      </c>
      <c r="H1215" s="11" t="s">
        <v>188</v>
      </c>
      <c r="I1215" s="11">
        <v>77</v>
      </c>
      <c r="J1215" s="11">
        <v>11</v>
      </c>
    </row>
    <row r="1216" spans="1:10" ht="14.25" customHeight="1" x14ac:dyDescent="0.25">
      <c r="A1216" s="3" t="s">
        <v>142</v>
      </c>
      <c r="B1216" s="3" t="s">
        <v>82</v>
      </c>
      <c r="C1216" s="11" t="s">
        <v>150</v>
      </c>
      <c r="D1216" s="11" t="s">
        <v>188</v>
      </c>
      <c r="E1216" s="11">
        <v>0</v>
      </c>
      <c r="F1216" s="11">
        <v>0</v>
      </c>
      <c r="G1216" s="11" t="s">
        <v>188</v>
      </c>
      <c r="H1216" s="11">
        <v>0</v>
      </c>
      <c r="I1216" s="11">
        <v>0</v>
      </c>
      <c r="J1216" s="11" t="s">
        <v>150</v>
      </c>
    </row>
    <row r="1217" spans="1:10" ht="14.25" customHeight="1" x14ac:dyDescent="0.25">
      <c r="A1217" s="3" t="s">
        <v>142</v>
      </c>
      <c r="B1217" s="8" t="s">
        <v>152</v>
      </c>
      <c r="C1217" s="11" t="s">
        <v>150</v>
      </c>
      <c r="D1217" s="11" t="s">
        <v>188</v>
      </c>
      <c r="E1217" s="11">
        <v>0</v>
      </c>
      <c r="F1217" s="11">
        <v>0</v>
      </c>
      <c r="G1217" s="11" t="s">
        <v>188</v>
      </c>
      <c r="H1217" s="11">
        <v>0</v>
      </c>
      <c r="I1217" s="11">
        <v>0</v>
      </c>
      <c r="J1217" s="11" t="s">
        <v>150</v>
      </c>
    </row>
    <row r="1218" spans="1:10" ht="14.25" customHeight="1" x14ac:dyDescent="0.25">
      <c r="A1218" s="3" t="s">
        <v>142</v>
      </c>
      <c r="B1218" s="8" t="s">
        <v>151</v>
      </c>
      <c r="C1218" s="11" t="s">
        <v>150</v>
      </c>
      <c r="D1218" s="11">
        <v>0</v>
      </c>
      <c r="E1218" s="11">
        <v>0</v>
      </c>
      <c r="F1218" s="11">
        <v>0</v>
      </c>
      <c r="G1218" s="11">
        <v>0</v>
      </c>
      <c r="H1218" s="11">
        <v>0</v>
      </c>
      <c r="I1218" s="11">
        <v>0</v>
      </c>
      <c r="J1218" s="11" t="s">
        <v>150</v>
      </c>
    </row>
    <row r="1219" spans="1:10" ht="14.25" customHeight="1" x14ac:dyDescent="0.25">
      <c r="A1219" s="3" t="s">
        <v>142</v>
      </c>
      <c r="B1219" s="3" t="s">
        <v>83</v>
      </c>
      <c r="C1219" s="11" t="s">
        <v>150</v>
      </c>
      <c r="D1219" s="11">
        <v>5</v>
      </c>
      <c r="E1219" s="11">
        <v>0</v>
      </c>
      <c r="F1219" s="11">
        <v>4</v>
      </c>
      <c r="G1219" s="11">
        <v>3</v>
      </c>
      <c r="H1219" s="11" t="s">
        <v>188</v>
      </c>
      <c r="I1219" s="11">
        <v>77</v>
      </c>
      <c r="J1219" s="11" t="s">
        <v>150</v>
      </c>
    </row>
    <row r="1220" spans="1:10" ht="14.25" customHeight="1" x14ac:dyDescent="0.25">
      <c r="A1220" s="3" t="s">
        <v>142</v>
      </c>
      <c r="B1220" s="8" t="s">
        <v>84</v>
      </c>
      <c r="C1220" s="11" t="s">
        <v>150</v>
      </c>
      <c r="D1220" s="11">
        <v>1</v>
      </c>
      <c r="E1220" s="11">
        <v>0</v>
      </c>
      <c r="F1220" s="11" t="s">
        <v>188</v>
      </c>
      <c r="G1220" s="11">
        <v>3</v>
      </c>
      <c r="H1220" s="11" t="s">
        <v>188</v>
      </c>
      <c r="I1220" s="11">
        <v>77</v>
      </c>
      <c r="J1220" s="11" t="s">
        <v>150</v>
      </c>
    </row>
    <row r="1221" spans="1:10" ht="14.25" customHeight="1" x14ac:dyDescent="0.25">
      <c r="A1221" s="3" t="s">
        <v>142</v>
      </c>
      <c r="B1221" s="8" t="s">
        <v>85</v>
      </c>
      <c r="C1221" s="11" t="s">
        <v>150</v>
      </c>
      <c r="D1221" s="11" t="s">
        <v>188</v>
      </c>
      <c r="E1221" s="11">
        <v>0</v>
      </c>
      <c r="F1221" s="11" t="s">
        <v>188</v>
      </c>
      <c r="G1221" s="11">
        <v>0</v>
      </c>
      <c r="H1221" s="11">
        <v>0</v>
      </c>
      <c r="I1221" s="11">
        <v>0</v>
      </c>
      <c r="J1221" s="11" t="s">
        <v>150</v>
      </c>
    </row>
    <row r="1222" spans="1:10" ht="14.25" customHeight="1" x14ac:dyDescent="0.25">
      <c r="A1222" s="3" t="s">
        <v>142</v>
      </c>
      <c r="B1222" s="8" t="s">
        <v>86</v>
      </c>
      <c r="C1222" s="11" t="s">
        <v>150</v>
      </c>
      <c r="D1222" s="11">
        <v>3</v>
      </c>
      <c r="E1222" s="11">
        <v>0</v>
      </c>
      <c r="F1222" s="11">
        <v>4</v>
      </c>
      <c r="G1222" s="11">
        <v>0</v>
      </c>
      <c r="H1222" s="11" t="s">
        <v>188</v>
      </c>
      <c r="I1222" s="11">
        <v>0</v>
      </c>
      <c r="J1222" s="11" t="s">
        <v>150</v>
      </c>
    </row>
    <row r="1223" spans="1:10" s="10" customFormat="1" ht="14.25" customHeight="1" x14ac:dyDescent="0.25">
      <c r="A1223" s="3" t="s">
        <v>142</v>
      </c>
      <c r="B1223" s="8" t="s">
        <v>87</v>
      </c>
      <c r="C1223" s="11" t="s">
        <v>150</v>
      </c>
      <c r="D1223" s="11">
        <v>0</v>
      </c>
      <c r="E1223" s="11" t="s">
        <v>150</v>
      </c>
      <c r="F1223" s="11" t="s">
        <v>150</v>
      </c>
      <c r="G1223" s="11" t="s">
        <v>150</v>
      </c>
      <c r="H1223" s="11" t="s">
        <v>150</v>
      </c>
      <c r="I1223" s="11" t="s">
        <v>150</v>
      </c>
      <c r="J1223" s="11" t="s">
        <v>150</v>
      </c>
    </row>
    <row r="1224" spans="1:10" ht="14.25" customHeight="1" x14ac:dyDescent="0.25">
      <c r="A1224" s="3" t="s">
        <v>142</v>
      </c>
      <c r="B1224" s="8" t="s">
        <v>88</v>
      </c>
      <c r="C1224" s="11" t="s">
        <v>150</v>
      </c>
      <c r="D1224" s="11" t="s">
        <v>188</v>
      </c>
      <c r="E1224" s="11">
        <v>0</v>
      </c>
      <c r="F1224" s="11" t="s">
        <v>188</v>
      </c>
      <c r="G1224" s="11">
        <v>0</v>
      </c>
      <c r="H1224" s="11">
        <v>0</v>
      </c>
      <c r="I1224" s="11">
        <v>0</v>
      </c>
      <c r="J1224" s="11" t="s">
        <v>150</v>
      </c>
    </row>
    <row r="1225" spans="1:10" ht="14.25" customHeight="1" x14ac:dyDescent="0.25">
      <c r="A1225" s="3" t="s">
        <v>142</v>
      </c>
      <c r="B1225" s="3" t="s">
        <v>89</v>
      </c>
      <c r="C1225" s="11" t="s">
        <v>150</v>
      </c>
      <c r="D1225" s="11" t="s">
        <v>188</v>
      </c>
      <c r="E1225" s="11" t="s">
        <v>188</v>
      </c>
      <c r="F1225" s="11">
        <v>1</v>
      </c>
      <c r="G1225" s="11" t="s">
        <v>188</v>
      </c>
      <c r="H1225" s="11" t="s">
        <v>188</v>
      </c>
      <c r="I1225" s="11">
        <v>0</v>
      </c>
      <c r="J1225" s="11" t="s">
        <v>150</v>
      </c>
    </row>
    <row r="1226" spans="1:10" ht="14.25" customHeight="1" x14ac:dyDescent="0.25">
      <c r="A1226" s="3" t="s">
        <v>142</v>
      </c>
      <c r="B1226" s="8" t="s">
        <v>95</v>
      </c>
      <c r="C1226" s="11" t="s">
        <v>150</v>
      </c>
      <c r="D1226" s="11" t="s">
        <v>188</v>
      </c>
      <c r="E1226" s="11" t="s">
        <v>188</v>
      </c>
      <c r="F1226" s="11" t="s">
        <v>188</v>
      </c>
      <c r="G1226" s="11" t="s">
        <v>188</v>
      </c>
      <c r="H1226" s="11" t="s">
        <v>188</v>
      </c>
      <c r="I1226" s="11">
        <v>0</v>
      </c>
      <c r="J1226" s="11" t="s">
        <v>150</v>
      </c>
    </row>
    <row r="1227" spans="1:10" ht="14.25" customHeight="1" x14ac:dyDescent="0.25">
      <c r="A1227" s="3" t="s">
        <v>142</v>
      </c>
      <c r="B1227" s="8" t="s">
        <v>90</v>
      </c>
      <c r="C1227" s="11" t="s">
        <v>150</v>
      </c>
      <c r="D1227" s="11" t="s">
        <v>188</v>
      </c>
      <c r="E1227" s="11" t="s">
        <v>150</v>
      </c>
      <c r="F1227" s="11" t="s">
        <v>150</v>
      </c>
      <c r="G1227" s="11" t="s">
        <v>150</v>
      </c>
      <c r="H1227" s="11" t="s">
        <v>150</v>
      </c>
      <c r="I1227" s="11" t="s">
        <v>150</v>
      </c>
      <c r="J1227" s="11" t="s">
        <v>150</v>
      </c>
    </row>
    <row r="1228" spans="1:10" ht="14.25" customHeight="1" x14ac:dyDescent="0.25">
      <c r="A1228" s="3" t="s">
        <v>142</v>
      </c>
      <c r="B1228" s="8" t="s">
        <v>118</v>
      </c>
      <c r="C1228" s="11" t="s">
        <v>150</v>
      </c>
      <c r="D1228" s="11" t="s">
        <v>188</v>
      </c>
      <c r="E1228" s="11">
        <v>0</v>
      </c>
      <c r="F1228" s="11" t="s">
        <v>188</v>
      </c>
      <c r="G1228" s="11" t="s">
        <v>188</v>
      </c>
      <c r="H1228" s="11" t="s">
        <v>188</v>
      </c>
      <c r="I1228" s="11">
        <v>0</v>
      </c>
      <c r="J1228" s="11" t="s">
        <v>150</v>
      </c>
    </row>
    <row r="1229" spans="1:10" ht="14.25" customHeight="1" x14ac:dyDescent="0.25">
      <c r="A1229" s="3" t="s">
        <v>142</v>
      </c>
      <c r="B1229" s="8" t="s">
        <v>91</v>
      </c>
      <c r="C1229" s="11" t="s">
        <v>150</v>
      </c>
      <c r="D1229" s="11">
        <v>0</v>
      </c>
      <c r="E1229" s="11" t="s">
        <v>150</v>
      </c>
      <c r="F1229" s="11">
        <v>1</v>
      </c>
      <c r="G1229" s="11">
        <v>0</v>
      </c>
      <c r="H1229" s="11" t="s">
        <v>188</v>
      </c>
      <c r="I1229" s="11" t="s">
        <v>150</v>
      </c>
      <c r="J1229" s="11" t="s">
        <v>150</v>
      </c>
    </row>
    <row r="1230" spans="1:10" ht="14.25" customHeight="1" x14ac:dyDescent="0.25">
      <c r="A1230" s="3" t="s">
        <v>142</v>
      </c>
      <c r="B1230" s="8" t="s">
        <v>92</v>
      </c>
      <c r="C1230" s="11" t="s">
        <v>150</v>
      </c>
      <c r="D1230" s="11" t="s">
        <v>150</v>
      </c>
      <c r="E1230" s="11">
        <v>0</v>
      </c>
      <c r="F1230" s="11">
        <v>0</v>
      </c>
      <c r="G1230" s="11">
        <v>0</v>
      </c>
      <c r="H1230" s="11">
        <v>0</v>
      </c>
      <c r="I1230" s="11">
        <v>0</v>
      </c>
      <c r="J1230" s="11" t="s">
        <v>150</v>
      </c>
    </row>
    <row r="1231" spans="1:10" ht="14.25" customHeight="1" x14ac:dyDescent="0.25">
      <c r="A1231" s="3" t="s">
        <v>142</v>
      </c>
      <c r="B1231" s="8" t="s">
        <v>93</v>
      </c>
      <c r="C1231" s="11" t="s">
        <v>150</v>
      </c>
      <c r="D1231" s="11" t="s">
        <v>188</v>
      </c>
      <c r="E1231" s="11">
        <v>0</v>
      </c>
      <c r="F1231" s="11" t="s">
        <v>188</v>
      </c>
      <c r="G1231" s="11">
        <v>0</v>
      </c>
      <c r="H1231" s="11" t="s">
        <v>188</v>
      </c>
      <c r="I1231" s="11">
        <v>0</v>
      </c>
      <c r="J1231" s="11" t="s">
        <v>150</v>
      </c>
    </row>
    <row r="1232" spans="1:10" ht="14.25" customHeight="1" x14ac:dyDescent="0.25">
      <c r="A1232" s="3" t="s">
        <v>142</v>
      </c>
      <c r="B1232" s="3" t="s">
        <v>94</v>
      </c>
      <c r="C1232" s="11">
        <v>11</v>
      </c>
      <c r="D1232" s="11" t="s">
        <v>188</v>
      </c>
      <c r="E1232" s="11">
        <v>0</v>
      </c>
      <c r="F1232" s="11">
        <v>0</v>
      </c>
      <c r="G1232" s="11">
        <v>0</v>
      </c>
      <c r="H1232" s="11" t="s">
        <v>188</v>
      </c>
      <c r="I1232" s="11">
        <v>0</v>
      </c>
      <c r="J1232" s="11">
        <v>11</v>
      </c>
    </row>
    <row r="1233" spans="1:10" ht="14.25" customHeight="1" x14ac:dyDescent="0.25">
      <c r="A1233" s="3"/>
      <c r="B1233" s="8"/>
      <c r="C1233" s="11"/>
      <c r="D1233" s="11"/>
      <c r="E1233" s="11"/>
      <c r="F1233" s="11"/>
      <c r="G1233" s="11"/>
      <c r="H1233" s="11"/>
      <c r="I1233" s="11"/>
      <c r="J1233" s="11"/>
    </row>
    <row r="1234" spans="1:10" ht="14.25" customHeight="1" x14ac:dyDescent="0.25">
      <c r="A1234" s="3" t="s">
        <v>171</v>
      </c>
      <c r="B1234" s="3" t="s">
        <v>172</v>
      </c>
      <c r="C1234" s="11"/>
      <c r="D1234" s="11"/>
      <c r="E1234" s="11"/>
      <c r="F1234" s="11"/>
      <c r="G1234" s="11"/>
      <c r="H1234" s="11"/>
      <c r="I1234" s="11"/>
      <c r="J1234" s="11"/>
    </row>
    <row r="1235" spans="1:10" ht="14.25" customHeight="1" x14ac:dyDescent="0.25">
      <c r="A1235" s="3"/>
      <c r="B1235" s="8"/>
      <c r="C1235" s="11"/>
      <c r="D1235" s="11"/>
      <c r="E1235" s="11"/>
      <c r="F1235" s="11"/>
      <c r="G1235" s="11"/>
      <c r="H1235" s="11"/>
      <c r="I1235" s="11"/>
      <c r="J1235" s="11"/>
    </row>
    <row r="1236" spans="1:10" ht="14.25" customHeight="1" x14ac:dyDescent="0.25">
      <c r="A1236" s="3"/>
      <c r="B1236" s="8"/>
      <c r="C1236" s="11"/>
      <c r="D1236" s="11"/>
      <c r="E1236" s="11"/>
      <c r="F1236" s="11"/>
      <c r="G1236" s="11"/>
      <c r="H1236" s="11"/>
      <c r="I1236" s="11"/>
      <c r="J1236" s="11"/>
    </row>
    <row r="1237" spans="1:10" ht="14.25" customHeight="1" x14ac:dyDescent="0.25">
      <c r="A1237" s="3" t="s">
        <v>171</v>
      </c>
      <c r="B1237" s="3" t="s">
        <v>120</v>
      </c>
      <c r="C1237" s="11">
        <v>44</v>
      </c>
      <c r="D1237" s="11">
        <v>5</v>
      </c>
      <c r="E1237" s="11" t="s">
        <v>188</v>
      </c>
      <c r="F1237" s="11" t="s">
        <v>188</v>
      </c>
      <c r="G1237" s="11">
        <v>39</v>
      </c>
      <c r="H1237" s="11" t="s">
        <v>188</v>
      </c>
      <c r="I1237" s="11">
        <v>0</v>
      </c>
      <c r="J1237" s="11" t="s">
        <v>188</v>
      </c>
    </row>
    <row r="1238" spans="1:10" ht="14.25" customHeight="1" x14ac:dyDescent="0.25">
      <c r="A1238" s="3" t="s">
        <v>171</v>
      </c>
      <c r="B1238" s="3" t="s">
        <v>82</v>
      </c>
      <c r="C1238" s="11" t="s">
        <v>150</v>
      </c>
      <c r="D1238" s="11" t="s">
        <v>188</v>
      </c>
      <c r="E1238" s="11">
        <v>0</v>
      </c>
      <c r="F1238" s="11">
        <v>0</v>
      </c>
      <c r="G1238" s="11">
        <v>1</v>
      </c>
      <c r="H1238" s="11">
        <v>0</v>
      </c>
      <c r="I1238" s="11">
        <v>0</v>
      </c>
      <c r="J1238" s="11" t="s">
        <v>150</v>
      </c>
    </row>
    <row r="1239" spans="1:10" ht="14.25" customHeight="1" x14ac:dyDescent="0.25">
      <c r="A1239" s="3" t="s">
        <v>171</v>
      </c>
      <c r="B1239" s="8" t="s">
        <v>152</v>
      </c>
      <c r="C1239" s="11" t="s">
        <v>150</v>
      </c>
      <c r="D1239" s="11" t="s">
        <v>188</v>
      </c>
      <c r="E1239" s="11">
        <v>0</v>
      </c>
      <c r="F1239" s="11">
        <v>0</v>
      </c>
      <c r="G1239" s="11" t="s">
        <v>188</v>
      </c>
      <c r="H1239" s="11">
        <v>0</v>
      </c>
      <c r="I1239" s="11">
        <v>0</v>
      </c>
      <c r="J1239" s="11" t="s">
        <v>150</v>
      </c>
    </row>
    <row r="1240" spans="1:10" ht="14.25" customHeight="1" x14ac:dyDescent="0.25">
      <c r="A1240" s="3" t="s">
        <v>171</v>
      </c>
      <c r="B1240" s="8" t="s">
        <v>151</v>
      </c>
      <c r="C1240" s="11" t="s">
        <v>150</v>
      </c>
      <c r="D1240" s="11">
        <v>0</v>
      </c>
      <c r="E1240" s="11">
        <v>0</v>
      </c>
      <c r="F1240" s="11">
        <v>0</v>
      </c>
      <c r="G1240" s="11" t="s">
        <v>188</v>
      </c>
      <c r="H1240" s="11">
        <v>0</v>
      </c>
      <c r="I1240" s="11">
        <v>0</v>
      </c>
      <c r="J1240" s="11" t="s">
        <v>150</v>
      </c>
    </row>
    <row r="1241" spans="1:10" ht="14.25" customHeight="1" x14ac:dyDescent="0.25">
      <c r="A1241" s="3" t="s">
        <v>171</v>
      </c>
      <c r="B1241" s="3" t="s">
        <v>83</v>
      </c>
      <c r="C1241" s="11" t="s">
        <v>150</v>
      </c>
      <c r="D1241" s="11">
        <v>4</v>
      </c>
      <c r="E1241" s="11">
        <v>0</v>
      </c>
      <c r="F1241" s="11" t="s">
        <v>188</v>
      </c>
      <c r="G1241" s="11">
        <v>36</v>
      </c>
      <c r="H1241" s="11" t="s">
        <v>188</v>
      </c>
      <c r="I1241" s="11">
        <v>0</v>
      </c>
      <c r="J1241" s="11" t="s">
        <v>150</v>
      </c>
    </row>
    <row r="1242" spans="1:10" ht="14.25" customHeight="1" x14ac:dyDescent="0.25">
      <c r="A1242" s="3" t="s">
        <v>171</v>
      </c>
      <c r="B1242" s="8" t="s">
        <v>84</v>
      </c>
      <c r="C1242" s="11" t="s">
        <v>150</v>
      </c>
      <c r="D1242" s="11" t="s">
        <v>188</v>
      </c>
      <c r="E1242" s="11">
        <v>0</v>
      </c>
      <c r="F1242" s="11" t="s">
        <v>188</v>
      </c>
      <c r="G1242" s="11">
        <v>35</v>
      </c>
      <c r="H1242" s="11" t="s">
        <v>188</v>
      </c>
      <c r="I1242" s="11">
        <v>0</v>
      </c>
      <c r="J1242" s="11" t="s">
        <v>150</v>
      </c>
    </row>
    <row r="1243" spans="1:10" ht="14.25" customHeight="1" x14ac:dyDescent="0.25">
      <c r="A1243" s="3" t="s">
        <v>171</v>
      </c>
      <c r="B1243" s="8" t="s">
        <v>85</v>
      </c>
      <c r="C1243" s="11" t="s">
        <v>150</v>
      </c>
      <c r="D1243" s="11" t="s">
        <v>188</v>
      </c>
      <c r="E1243" s="11">
        <v>0</v>
      </c>
      <c r="F1243" s="11">
        <v>0</v>
      </c>
      <c r="G1243" s="11">
        <v>0</v>
      </c>
      <c r="H1243" s="11">
        <v>0</v>
      </c>
      <c r="I1243" s="11">
        <v>0</v>
      </c>
      <c r="J1243" s="11" t="s">
        <v>150</v>
      </c>
    </row>
    <row r="1244" spans="1:10" s="10" customFormat="1" ht="14.25" customHeight="1" x14ac:dyDescent="0.25">
      <c r="A1244" s="3" t="s">
        <v>171</v>
      </c>
      <c r="B1244" s="8" t="s">
        <v>86</v>
      </c>
      <c r="C1244" s="11" t="s">
        <v>150</v>
      </c>
      <c r="D1244" s="11">
        <v>4</v>
      </c>
      <c r="E1244" s="11">
        <v>0</v>
      </c>
      <c r="F1244" s="11" t="s">
        <v>188</v>
      </c>
      <c r="G1244" s="11">
        <v>1</v>
      </c>
      <c r="H1244" s="11" t="s">
        <v>188</v>
      </c>
      <c r="I1244" s="11">
        <v>0</v>
      </c>
      <c r="J1244" s="11" t="s">
        <v>150</v>
      </c>
    </row>
    <row r="1245" spans="1:10" ht="14.25" customHeight="1" x14ac:dyDescent="0.25">
      <c r="A1245" s="3" t="s">
        <v>171</v>
      </c>
      <c r="B1245" s="8" t="s">
        <v>87</v>
      </c>
      <c r="C1245" s="11" t="s">
        <v>150</v>
      </c>
      <c r="D1245" s="11">
        <v>0</v>
      </c>
      <c r="E1245" s="11" t="s">
        <v>150</v>
      </c>
      <c r="F1245" s="11" t="s">
        <v>150</v>
      </c>
      <c r="G1245" s="11" t="s">
        <v>150</v>
      </c>
      <c r="H1245" s="11" t="s">
        <v>150</v>
      </c>
      <c r="I1245" s="11" t="s">
        <v>150</v>
      </c>
      <c r="J1245" s="11" t="s">
        <v>150</v>
      </c>
    </row>
    <row r="1246" spans="1:10" ht="14.25" customHeight="1" x14ac:dyDescent="0.25">
      <c r="A1246" s="3" t="s">
        <v>171</v>
      </c>
      <c r="B1246" s="8" t="s">
        <v>88</v>
      </c>
      <c r="C1246" s="11" t="s">
        <v>150</v>
      </c>
      <c r="D1246" s="11" t="s">
        <v>188</v>
      </c>
      <c r="E1246" s="11">
        <v>0</v>
      </c>
      <c r="F1246" s="11" t="s">
        <v>188</v>
      </c>
      <c r="G1246" s="11" t="s">
        <v>188</v>
      </c>
      <c r="H1246" s="11" t="s">
        <v>188</v>
      </c>
      <c r="I1246" s="11">
        <v>0</v>
      </c>
      <c r="J1246" s="11" t="s">
        <v>150</v>
      </c>
    </row>
    <row r="1247" spans="1:10" ht="14.25" customHeight="1" x14ac:dyDescent="0.25">
      <c r="A1247" s="3" t="s">
        <v>171</v>
      </c>
      <c r="B1247" s="3" t="s">
        <v>89</v>
      </c>
      <c r="C1247" s="11" t="s">
        <v>150</v>
      </c>
      <c r="D1247" s="11">
        <v>1</v>
      </c>
      <c r="E1247" s="11" t="s">
        <v>188</v>
      </c>
      <c r="F1247" s="11" t="s">
        <v>188</v>
      </c>
      <c r="G1247" s="11">
        <v>2</v>
      </c>
      <c r="H1247" s="11" t="s">
        <v>188</v>
      </c>
      <c r="I1247" s="11">
        <v>0</v>
      </c>
      <c r="J1247" s="11" t="s">
        <v>150</v>
      </c>
    </row>
    <row r="1248" spans="1:10" ht="14.25" customHeight="1" x14ac:dyDescent="0.25">
      <c r="A1248" s="3" t="s">
        <v>171</v>
      </c>
      <c r="B1248" s="8" t="s">
        <v>95</v>
      </c>
      <c r="C1248" s="11" t="s">
        <v>150</v>
      </c>
      <c r="D1248" s="11" t="s">
        <v>188</v>
      </c>
      <c r="E1248" s="11" t="s">
        <v>188</v>
      </c>
      <c r="F1248" s="11" t="s">
        <v>188</v>
      </c>
      <c r="G1248" s="11">
        <v>2</v>
      </c>
      <c r="H1248" s="11" t="s">
        <v>188</v>
      </c>
      <c r="I1248" s="11">
        <v>0</v>
      </c>
      <c r="J1248" s="11" t="s">
        <v>150</v>
      </c>
    </row>
    <row r="1249" spans="1:10" ht="14.25" customHeight="1" x14ac:dyDescent="0.25">
      <c r="A1249" s="3" t="s">
        <v>171</v>
      </c>
      <c r="B1249" s="8" t="s">
        <v>90</v>
      </c>
      <c r="C1249" s="11" t="s">
        <v>150</v>
      </c>
      <c r="D1249" s="11" t="s">
        <v>188</v>
      </c>
      <c r="E1249" s="11" t="s">
        <v>150</v>
      </c>
      <c r="F1249" s="11" t="s">
        <v>150</v>
      </c>
      <c r="G1249" s="11" t="s">
        <v>150</v>
      </c>
      <c r="H1249" s="11" t="s">
        <v>150</v>
      </c>
      <c r="I1249" s="11" t="s">
        <v>150</v>
      </c>
      <c r="J1249" s="11" t="s">
        <v>150</v>
      </c>
    </row>
    <row r="1250" spans="1:10" ht="14.25" customHeight="1" x14ac:dyDescent="0.25">
      <c r="A1250" s="3" t="s">
        <v>171</v>
      </c>
      <c r="B1250" s="8" t="s">
        <v>118</v>
      </c>
      <c r="C1250" s="11" t="s">
        <v>150</v>
      </c>
      <c r="D1250" s="11" t="s">
        <v>188</v>
      </c>
      <c r="E1250" s="11">
        <v>0</v>
      </c>
      <c r="F1250" s="11">
        <v>0</v>
      </c>
      <c r="G1250" s="11" t="s">
        <v>188</v>
      </c>
      <c r="H1250" s="11">
        <v>0</v>
      </c>
      <c r="I1250" s="11">
        <v>0</v>
      </c>
      <c r="J1250" s="11" t="s">
        <v>150</v>
      </c>
    </row>
    <row r="1251" spans="1:10" ht="14.25" customHeight="1" x14ac:dyDescent="0.25">
      <c r="A1251" s="3" t="s">
        <v>171</v>
      </c>
      <c r="B1251" s="8" t="s">
        <v>91</v>
      </c>
      <c r="C1251" s="11" t="s">
        <v>150</v>
      </c>
      <c r="D1251" s="11" t="s">
        <v>188</v>
      </c>
      <c r="E1251" s="11" t="s">
        <v>150</v>
      </c>
      <c r="F1251" s="11" t="s">
        <v>188</v>
      </c>
      <c r="G1251" s="11">
        <v>0</v>
      </c>
      <c r="H1251" s="11" t="s">
        <v>188</v>
      </c>
      <c r="I1251" s="11" t="s">
        <v>150</v>
      </c>
      <c r="J1251" s="11" t="s">
        <v>150</v>
      </c>
    </row>
    <row r="1252" spans="1:10" ht="14.25" customHeight="1" x14ac:dyDescent="0.25">
      <c r="A1252" s="3" t="s">
        <v>171</v>
      </c>
      <c r="B1252" s="8" t="s">
        <v>92</v>
      </c>
      <c r="C1252" s="11" t="s">
        <v>150</v>
      </c>
      <c r="D1252" s="11" t="s">
        <v>150</v>
      </c>
      <c r="E1252" s="11">
        <v>0</v>
      </c>
      <c r="F1252" s="11" t="s">
        <v>188</v>
      </c>
      <c r="G1252" s="11">
        <v>0</v>
      </c>
      <c r="H1252" s="11">
        <v>0</v>
      </c>
      <c r="I1252" s="11">
        <v>0</v>
      </c>
      <c r="J1252" s="11" t="s">
        <v>150</v>
      </c>
    </row>
    <row r="1253" spans="1:10" ht="14.25" customHeight="1" x14ac:dyDescent="0.25">
      <c r="A1253" s="3" t="s">
        <v>171</v>
      </c>
      <c r="B1253" s="8" t="s">
        <v>93</v>
      </c>
      <c r="C1253" s="11" t="s">
        <v>150</v>
      </c>
      <c r="D1253" s="11">
        <v>0</v>
      </c>
      <c r="E1253" s="11">
        <v>0</v>
      </c>
      <c r="F1253" s="11">
        <v>0</v>
      </c>
      <c r="G1253" s="11">
        <v>0</v>
      </c>
      <c r="H1253" s="11">
        <v>0</v>
      </c>
      <c r="I1253" s="11">
        <v>0</v>
      </c>
      <c r="J1253" s="11" t="s">
        <v>150</v>
      </c>
    </row>
    <row r="1254" spans="1:10" ht="14.25" customHeight="1" x14ac:dyDescent="0.25">
      <c r="A1254" s="3" t="s">
        <v>171</v>
      </c>
      <c r="B1254" s="3" t="s">
        <v>94</v>
      </c>
      <c r="C1254" s="11" t="s">
        <v>188</v>
      </c>
      <c r="D1254" s="11" t="s">
        <v>188</v>
      </c>
      <c r="E1254" s="11">
        <v>0</v>
      </c>
      <c r="F1254" s="11">
        <v>0</v>
      </c>
      <c r="G1254" s="11">
        <v>0</v>
      </c>
      <c r="H1254" s="11">
        <v>0</v>
      </c>
      <c r="I1254" s="11">
        <v>0</v>
      </c>
      <c r="J1254" s="11" t="s">
        <v>188</v>
      </c>
    </row>
    <row r="1255" spans="1:10" ht="14.25" customHeight="1" x14ac:dyDescent="0.25">
      <c r="A1255" s="3"/>
      <c r="B1255" s="8"/>
      <c r="C1255" s="11"/>
      <c r="D1255" s="11"/>
      <c r="E1255" s="11"/>
      <c r="F1255" s="11"/>
      <c r="G1255" s="11"/>
      <c r="H1255" s="11"/>
      <c r="I1255" s="11"/>
      <c r="J1255" s="11"/>
    </row>
    <row r="1256" spans="1:10" ht="14.25" customHeight="1" x14ac:dyDescent="0.25">
      <c r="A1256" s="3" t="s">
        <v>144</v>
      </c>
      <c r="B1256" s="3" t="s">
        <v>145</v>
      </c>
      <c r="C1256" s="11"/>
      <c r="D1256" s="11"/>
      <c r="E1256" s="11"/>
      <c r="F1256" s="11"/>
      <c r="G1256" s="11"/>
      <c r="H1256" s="11"/>
      <c r="I1256" s="11"/>
      <c r="J1256" s="11"/>
    </row>
    <row r="1257" spans="1:10" ht="14.25" customHeight="1" x14ac:dyDescent="0.25">
      <c r="B1257" s="4"/>
      <c r="C1257" s="11"/>
      <c r="D1257" s="11"/>
      <c r="E1257" s="11"/>
      <c r="F1257" s="11"/>
      <c r="G1257" s="11"/>
      <c r="H1257" s="11"/>
      <c r="I1257" s="11"/>
      <c r="J1257" s="11"/>
    </row>
    <row r="1258" spans="1:10" ht="14.25" customHeight="1" x14ac:dyDescent="0.25">
      <c r="A1258" s="3"/>
      <c r="B1258" s="8"/>
      <c r="C1258" s="11"/>
      <c r="D1258" s="11"/>
      <c r="E1258" s="11"/>
      <c r="F1258" s="11"/>
      <c r="G1258" s="11"/>
      <c r="H1258" s="11"/>
      <c r="I1258" s="11"/>
      <c r="J1258" s="11"/>
    </row>
    <row r="1259" spans="1:10" ht="14.25" customHeight="1" x14ac:dyDescent="0.25">
      <c r="A1259" s="3" t="s">
        <v>144</v>
      </c>
      <c r="B1259" s="3" t="s">
        <v>120</v>
      </c>
      <c r="C1259" s="11">
        <v>39</v>
      </c>
      <c r="D1259" s="11">
        <v>12</v>
      </c>
      <c r="E1259" s="11">
        <v>0</v>
      </c>
      <c r="F1259" s="11" t="s">
        <v>188</v>
      </c>
      <c r="G1259" s="11">
        <v>24</v>
      </c>
      <c r="H1259" s="11" t="s">
        <v>188</v>
      </c>
      <c r="I1259" s="11">
        <v>0</v>
      </c>
      <c r="J1259" s="11">
        <v>3</v>
      </c>
    </row>
    <row r="1260" spans="1:10" ht="14.25" customHeight="1" x14ac:dyDescent="0.25">
      <c r="A1260" s="3" t="s">
        <v>144</v>
      </c>
      <c r="B1260" s="3" t="s">
        <v>82</v>
      </c>
      <c r="C1260" s="11" t="s">
        <v>150</v>
      </c>
      <c r="D1260" s="11" t="s">
        <v>188</v>
      </c>
      <c r="E1260" s="11">
        <v>0</v>
      </c>
      <c r="F1260" s="11" t="s">
        <v>188</v>
      </c>
      <c r="G1260" s="11">
        <v>1</v>
      </c>
      <c r="H1260" s="11">
        <v>0</v>
      </c>
      <c r="I1260" s="11">
        <v>0</v>
      </c>
      <c r="J1260" s="11" t="s">
        <v>150</v>
      </c>
    </row>
    <row r="1261" spans="1:10" ht="14.25" customHeight="1" x14ac:dyDescent="0.25">
      <c r="A1261" s="3" t="s">
        <v>144</v>
      </c>
      <c r="B1261" s="8" t="s">
        <v>152</v>
      </c>
      <c r="C1261" s="11" t="s">
        <v>150</v>
      </c>
      <c r="D1261" s="11" t="s">
        <v>188</v>
      </c>
      <c r="E1261" s="11">
        <v>0</v>
      </c>
      <c r="F1261" s="11">
        <v>0</v>
      </c>
      <c r="G1261" s="11" t="s">
        <v>188</v>
      </c>
      <c r="H1261" s="11">
        <v>0</v>
      </c>
      <c r="I1261" s="11">
        <v>0</v>
      </c>
      <c r="J1261" s="11" t="s">
        <v>150</v>
      </c>
    </row>
    <row r="1262" spans="1:10" ht="14.25" customHeight="1" x14ac:dyDescent="0.25">
      <c r="A1262" s="3" t="s">
        <v>144</v>
      </c>
      <c r="B1262" s="8" t="s">
        <v>151</v>
      </c>
      <c r="C1262" s="11" t="s">
        <v>150</v>
      </c>
      <c r="D1262" s="11">
        <v>0</v>
      </c>
      <c r="E1262" s="11">
        <v>0</v>
      </c>
      <c r="F1262" s="11" t="s">
        <v>188</v>
      </c>
      <c r="G1262" s="11">
        <v>1</v>
      </c>
      <c r="H1262" s="11">
        <v>0</v>
      </c>
      <c r="I1262" s="11">
        <v>0</v>
      </c>
      <c r="J1262" s="11" t="s">
        <v>150</v>
      </c>
    </row>
    <row r="1263" spans="1:10" ht="14.25" customHeight="1" x14ac:dyDescent="0.25">
      <c r="A1263" s="3" t="s">
        <v>144</v>
      </c>
      <c r="B1263" s="3" t="s">
        <v>83</v>
      </c>
      <c r="C1263" s="11" t="s">
        <v>150</v>
      </c>
      <c r="D1263" s="11">
        <v>10</v>
      </c>
      <c r="E1263" s="11">
        <v>0</v>
      </c>
      <c r="F1263" s="11" t="s">
        <v>188</v>
      </c>
      <c r="G1263" s="11">
        <v>21</v>
      </c>
      <c r="H1263" s="11" t="s">
        <v>188</v>
      </c>
      <c r="I1263" s="11">
        <v>0</v>
      </c>
      <c r="J1263" s="11" t="s">
        <v>150</v>
      </c>
    </row>
    <row r="1264" spans="1:10" ht="14.25" customHeight="1" x14ac:dyDescent="0.25">
      <c r="A1264" s="3" t="s">
        <v>144</v>
      </c>
      <c r="B1264" s="8" t="s">
        <v>84</v>
      </c>
      <c r="C1264" s="11" t="s">
        <v>150</v>
      </c>
      <c r="D1264" s="11">
        <v>5</v>
      </c>
      <c r="E1264" s="11">
        <v>0</v>
      </c>
      <c r="F1264" s="11" t="s">
        <v>188</v>
      </c>
      <c r="G1264" s="11">
        <v>21</v>
      </c>
      <c r="H1264" s="11" t="s">
        <v>188</v>
      </c>
      <c r="I1264" s="11">
        <v>0</v>
      </c>
      <c r="J1264" s="11" t="s">
        <v>150</v>
      </c>
    </row>
    <row r="1265" spans="1:10" s="10" customFormat="1" ht="14.25" customHeight="1" x14ac:dyDescent="0.25">
      <c r="A1265" s="3" t="s">
        <v>144</v>
      </c>
      <c r="B1265" s="8" t="s">
        <v>85</v>
      </c>
      <c r="C1265" s="11" t="s">
        <v>150</v>
      </c>
      <c r="D1265" s="11" t="s">
        <v>188</v>
      </c>
      <c r="E1265" s="11">
        <v>0</v>
      </c>
      <c r="F1265" s="11">
        <v>0</v>
      </c>
      <c r="G1265" s="11" t="s">
        <v>188</v>
      </c>
      <c r="H1265" s="11">
        <v>0</v>
      </c>
      <c r="I1265" s="11">
        <v>0</v>
      </c>
      <c r="J1265" s="11" t="s">
        <v>150</v>
      </c>
    </row>
    <row r="1266" spans="1:10" ht="14.25" customHeight="1" x14ac:dyDescent="0.25">
      <c r="A1266" s="3" t="s">
        <v>144</v>
      </c>
      <c r="B1266" s="8" t="s">
        <v>86</v>
      </c>
      <c r="C1266" s="11" t="s">
        <v>150</v>
      </c>
      <c r="D1266" s="11">
        <v>5</v>
      </c>
      <c r="E1266" s="11">
        <v>0</v>
      </c>
      <c r="F1266" s="11" t="s">
        <v>188</v>
      </c>
      <c r="G1266" s="11" t="s">
        <v>188</v>
      </c>
      <c r="H1266" s="11" t="s">
        <v>188</v>
      </c>
      <c r="I1266" s="11">
        <v>0</v>
      </c>
      <c r="J1266" s="11" t="s">
        <v>150</v>
      </c>
    </row>
    <row r="1267" spans="1:10" ht="14.25" customHeight="1" x14ac:dyDescent="0.25">
      <c r="A1267" s="3" t="s">
        <v>144</v>
      </c>
      <c r="B1267" s="8" t="s">
        <v>87</v>
      </c>
      <c r="C1267" s="11" t="s">
        <v>150</v>
      </c>
      <c r="D1267" s="11" t="s">
        <v>188</v>
      </c>
      <c r="E1267" s="11" t="s">
        <v>150</v>
      </c>
      <c r="F1267" s="11" t="s">
        <v>150</v>
      </c>
      <c r="G1267" s="11" t="s">
        <v>150</v>
      </c>
      <c r="H1267" s="11" t="s">
        <v>150</v>
      </c>
      <c r="I1267" s="11" t="s">
        <v>150</v>
      </c>
      <c r="J1267" s="11" t="s">
        <v>150</v>
      </c>
    </row>
    <row r="1268" spans="1:10" ht="14.25" customHeight="1" x14ac:dyDescent="0.25">
      <c r="A1268" s="3" t="s">
        <v>144</v>
      </c>
      <c r="B1268" s="8" t="s">
        <v>88</v>
      </c>
      <c r="C1268" s="11" t="s">
        <v>150</v>
      </c>
      <c r="D1268" s="11" t="s">
        <v>188</v>
      </c>
      <c r="E1268" s="11">
        <v>0</v>
      </c>
      <c r="F1268" s="11" t="s">
        <v>188</v>
      </c>
      <c r="G1268" s="11" t="s">
        <v>188</v>
      </c>
      <c r="H1268" s="11" t="s">
        <v>188</v>
      </c>
      <c r="I1268" s="11">
        <v>0</v>
      </c>
      <c r="J1268" s="11" t="s">
        <v>150</v>
      </c>
    </row>
    <row r="1269" spans="1:10" ht="14.25" customHeight="1" x14ac:dyDescent="0.25">
      <c r="A1269" s="3" t="s">
        <v>144</v>
      </c>
      <c r="B1269" s="3" t="s">
        <v>89</v>
      </c>
      <c r="C1269" s="11" t="s">
        <v>150</v>
      </c>
      <c r="D1269" s="11">
        <v>2</v>
      </c>
      <c r="E1269" s="11">
        <v>0</v>
      </c>
      <c r="F1269" s="11" t="s">
        <v>188</v>
      </c>
      <c r="G1269" s="11">
        <v>2</v>
      </c>
      <c r="H1269" s="11" t="s">
        <v>188</v>
      </c>
      <c r="I1269" s="11">
        <v>0</v>
      </c>
      <c r="J1269" s="11" t="s">
        <v>150</v>
      </c>
    </row>
    <row r="1270" spans="1:10" ht="14.25" customHeight="1" x14ac:dyDescent="0.25">
      <c r="A1270" s="3" t="s">
        <v>144</v>
      </c>
      <c r="B1270" s="8" t="s">
        <v>95</v>
      </c>
      <c r="C1270" s="11" t="s">
        <v>150</v>
      </c>
      <c r="D1270" s="11">
        <v>1</v>
      </c>
      <c r="E1270" s="11">
        <v>0</v>
      </c>
      <c r="F1270" s="11" t="s">
        <v>188</v>
      </c>
      <c r="G1270" s="11">
        <v>2</v>
      </c>
      <c r="H1270" s="11" t="s">
        <v>188</v>
      </c>
      <c r="I1270" s="11">
        <v>0</v>
      </c>
      <c r="J1270" s="11" t="s">
        <v>150</v>
      </c>
    </row>
    <row r="1271" spans="1:10" ht="14.25" customHeight="1" x14ac:dyDescent="0.25">
      <c r="A1271" s="3" t="s">
        <v>144</v>
      </c>
      <c r="B1271" s="8" t="s">
        <v>90</v>
      </c>
      <c r="C1271" s="11" t="s">
        <v>150</v>
      </c>
      <c r="D1271" s="11">
        <v>1</v>
      </c>
      <c r="E1271" s="11" t="s">
        <v>150</v>
      </c>
      <c r="F1271" s="11" t="s">
        <v>150</v>
      </c>
      <c r="G1271" s="11" t="s">
        <v>150</v>
      </c>
      <c r="H1271" s="11" t="s">
        <v>150</v>
      </c>
      <c r="I1271" s="11" t="s">
        <v>150</v>
      </c>
      <c r="J1271" s="11" t="s">
        <v>150</v>
      </c>
    </row>
    <row r="1272" spans="1:10" ht="14.25" customHeight="1" x14ac:dyDescent="0.25">
      <c r="A1272" s="3" t="s">
        <v>144</v>
      </c>
      <c r="B1272" s="8" t="s">
        <v>118</v>
      </c>
      <c r="C1272" s="11" t="s">
        <v>150</v>
      </c>
      <c r="D1272" s="11" t="s">
        <v>188</v>
      </c>
      <c r="E1272" s="11">
        <v>0</v>
      </c>
      <c r="F1272" s="11" t="s">
        <v>188</v>
      </c>
      <c r="G1272" s="11" t="s">
        <v>188</v>
      </c>
      <c r="H1272" s="11" t="s">
        <v>188</v>
      </c>
      <c r="I1272" s="11">
        <v>0</v>
      </c>
      <c r="J1272" s="11" t="s">
        <v>150</v>
      </c>
    </row>
    <row r="1273" spans="1:10" ht="14.25" customHeight="1" x14ac:dyDescent="0.25">
      <c r="A1273" s="3" t="s">
        <v>144</v>
      </c>
      <c r="B1273" s="8" t="s">
        <v>91</v>
      </c>
      <c r="C1273" s="11" t="s">
        <v>150</v>
      </c>
      <c r="D1273" s="11" t="s">
        <v>188</v>
      </c>
      <c r="E1273" s="11" t="s">
        <v>150</v>
      </c>
      <c r="F1273" s="11" t="s">
        <v>188</v>
      </c>
      <c r="G1273" s="11" t="s">
        <v>188</v>
      </c>
      <c r="H1273" s="11" t="s">
        <v>188</v>
      </c>
      <c r="I1273" s="11" t="s">
        <v>150</v>
      </c>
      <c r="J1273" s="11" t="s">
        <v>150</v>
      </c>
    </row>
    <row r="1274" spans="1:10" ht="14.25" customHeight="1" x14ac:dyDescent="0.25">
      <c r="A1274" s="3" t="s">
        <v>144</v>
      </c>
      <c r="B1274" s="8" t="s">
        <v>92</v>
      </c>
      <c r="C1274" s="11" t="s">
        <v>150</v>
      </c>
      <c r="D1274" s="11" t="s">
        <v>150</v>
      </c>
      <c r="E1274" s="11">
        <v>0</v>
      </c>
      <c r="F1274" s="11" t="s">
        <v>188</v>
      </c>
      <c r="G1274" s="11" t="s">
        <v>188</v>
      </c>
      <c r="H1274" s="11">
        <v>0</v>
      </c>
      <c r="I1274" s="11">
        <v>0</v>
      </c>
      <c r="J1274" s="11" t="s">
        <v>150</v>
      </c>
    </row>
    <row r="1275" spans="1:10" ht="14.25" customHeight="1" x14ac:dyDescent="0.25">
      <c r="A1275" s="3" t="s">
        <v>144</v>
      </c>
      <c r="B1275" s="8" t="s">
        <v>93</v>
      </c>
      <c r="C1275" s="11" t="s">
        <v>150</v>
      </c>
      <c r="D1275" s="11">
        <v>0</v>
      </c>
      <c r="E1275" s="11">
        <v>0</v>
      </c>
      <c r="F1275" s="11" t="s">
        <v>188</v>
      </c>
      <c r="G1275" s="11" t="s">
        <v>188</v>
      </c>
      <c r="H1275" s="11" t="s">
        <v>188</v>
      </c>
      <c r="I1275" s="11">
        <v>0</v>
      </c>
      <c r="J1275" s="11" t="s">
        <v>150</v>
      </c>
    </row>
    <row r="1276" spans="1:10" ht="14.25" customHeight="1" x14ac:dyDescent="0.25">
      <c r="A1276" s="3" t="s">
        <v>144</v>
      </c>
      <c r="B1276" s="3" t="s">
        <v>94</v>
      </c>
      <c r="C1276" s="11">
        <v>3</v>
      </c>
      <c r="D1276" s="11">
        <v>0</v>
      </c>
      <c r="E1276" s="11">
        <v>0</v>
      </c>
      <c r="F1276" s="11">
        <v>0</v>
      </c>
      <c r="G1276" s="11">
        <v>0</v>
      </c>
      <c r="H1276" s="11">
        <v>0</v>
      </c>
      <c r="I1276" s="11">
        <v>0</v>
      </c>
      <c r="J1276" s="11">
        <v>3</v>
      </c>
    </row>
    <row r="1277" spans="1:10" ht="14.25" customHeight="1" x14ac:dyDescent="0.25">
      <c r="A1277" s="3"/>
      <c r="B1277" s="8"/>
      <c r="C1277" s="11"/>
      <c r="D1277" s="11"/>
      <c r="E1277" s="11"/>
      <c r="F1277" s="11"/>
      <c r="G1277" s="11"/>
      <c r="H1277" s="11"/>
      <c r="I1277" s="11"/>
      <c r="J1277" s="11"/>
    </row>
    <row r="1278" spans="1:10" ht="14.25" customHeight="1" x14ac:dyDescent="0.25">
      <c r="A1278" s="3" t="s">
        <v>15</v>
      </c>
      <c r="B1278" s="3" t="s">
        <v>110</v>
      </c>
      <c r="C1278" s="11"/>
      <c r="D1278" s="11"/>
      <c r="E1278" s="11"/>
      <c r="F1278" s="11"/>
      <c r="G1278" s="11"/>
      <c r="H1278" s="11"/>
      <c r="I1278" s="11"/>
      <c r="J1278" s="11"/>
    </row>
    <row r="1279" spans="1:10" ht="14.25" customHeight="1" x14ac:dyDescent="0.25">
      <c r="A1279" s="3"/>
      <c r="B1279" s="8"/>
      <c r="C1279" s="11"/>
      <c r="D1279" s="11"/>
      <c r="E1279" s="11"/>
      <c r="F1279" s="11"/>
      <c r="G1279" s="11"/>
      <c r="H1279" s="11"/>
      <c r="I1279" s="11"/>
      <c r="J1279" s="11"/>
    </row>
    <row r="1280" spans="1:10" ht="14.25" customHeight="1" x14ac:dyDescent="0.25">
      <c r="A1280" s="3"/>
      <c r="B1280" s="8"/>
      <c r="C1280" s="11"/>
      <c r="D1280" s="11"/>
      <c r="E1280" s="11"/>
      <c r="F1280" s="11"/>
      <c r="G1280" s="11"/>
      <c r="H1280" s="11"/>
      <c r="I1280" s="11"/>
      <c r="J1280" s="11"/>
    </row>
    <row r="1281" spans="1:10" ht="14.25" customHeight="1" x14ac:dyDescent="0.25">
      <c r="A1281" s="3" t="s">
        <v>15</v>
      </c>
      <c r="B1281" s="3" t="s">
        <v>120</v>
      </c>
      <c r="C1281" s="11">
        <v>1655</v>
      </c>
      <c r="D1281" s="11">
        <v>400</v>
      </c>
      <c r="E1281" s="11">
        <v>1</v>
      </c>
      <c r="F1281" s="11">
        <v>9</v>
      </c>
      <c r="G1281" s="11">
        <v>537</v>
      </c>
      <c r="H1281" s="11">
        <v>3</v>
      </c>
      <c r="I1281" s="11">
        <v>23</v>
      </c>
      <c r="J1281" s="11">
        <v>682</v>
      </c>
    </row>
    <row r="1282" spans="1:10" ht="14.25" customHeight="1" x14ac:dyDescent="0.25">
      <c r="A1282" s="3" t="s">
        <v>15</v>
      </c>
      <c r="B1282" s="3" t="s">
        <v>82</v>
      </c>
      <c r="C1282" s="11" t="s">
        <v>150</v>
      </c>
      <c r="D1282" s="11">
        <v>1</v>
      </c>
      <c r="E1282" s="11">
        <v>1</v>
      </c>
      <c r="F1282" s="11" t="s">
        <v>188</v>
      </c>
      <c r="G1282" s="11">
        <v>63</v>
      </c>
      <c r="H1282" s="11" t="s">
        <v>188</v>
      </c>
      <c r="I1282" s="11">
        <v>0</v>
      </c>
      <c r="J1282" s="11" t="s">
        <v>150</v>
      </c>
    </row>
    <row r="1283" spans="1:10" ht="14.25" customHeight="1" x14ac:dyDescent="0.25">
      <c r="A1283" s="3" t="s">
        <v>15</v>
      </c>
      <c r="B1283" s="8" t="s">
        <v>152</v>
      </c>
      <c r="C1283" s="11" t="s">
        <v>150</v>
      </c>
      <c r="D1283" s="11">
        <v>1</v>
      </c>
      <c r="E1283" s="11" t="s">
        <v>188</v>
      </c>
      <c r="F1283" s="11" t="s">
        <v>188</v>
      </c>
      <c r="G1283" s="11">
        <v>22</v>
      </c>
      <c r="H1283" s="11" t="s">
        <v>188</v>
      </c>
      <c r="I1283" s="11">
        <v>0</v>
      </c>
      <c r="J1283" s="11" t="s">
        <v>150</v>
      </c>
    </row>
    <row r="1284" spans="1:10" ht="14.25" customHeight="1" x14ac:dyDescent="0.25">
      <c r="A1284" s="3" t="s">
        <v>15</v>
      </c>
      <c r="B1284" s="8" t="s">
        <v>151</v>
      </c>
      <c r="C1284" s="11" t="s">
        <v>150</v>
      </c>
      <c r="D1284" s="11">
        <v>0</v>
      </c>
      <c r="E1284" s="11" t="s">
        <v>188</v>
      </c>
      <c r="F1284" s="11" t="s">
        <v>188</v>
      </c>
      <c r="G1284" s="11">
        <v>42</v>
      </c>
      <c r="H1284" s="11" t="s">
        <v>188</v>
      </c>
      <c r="I1284" s="11">
        <v>0</v>
      </c>
      <c r="J1284" s="11" t="s">
        <v>150</v>
      </c>
    </row>
    <row r="1285" spans="1:10" ht="14.25" customHeight="1" x14ac:dyDescent="0.25">
      <c r="A1285" s="3" t="s">
        <v>15</v>
      </c>
      <c r="B1285" s="3" t="s">
        <v>83</v>
      </c>
      <c r="C1285" s="11" t="s">
        <v>150</v>
      </c>
      <c r="D1285" s="11">
        <v>363</v>
      </c>
      <c r="E1285" s="11" t="s">
        <v>188</v>
      </c>
      <c r="F1285" s="11">
        <v>3</v>
      </c>
      <c r="G1285" s="11">
        <v>434</v>
      </c>
      <c r="H1285" s="11">
        <v>1</v>
      </c>
      <c r="I1285" s="11">
        <v>21</v>
      </c>
      <c r="J1285" s="11" t="s">
        <v>150</v>
      </c>
    </row>
    <row r="1286" spans="1:10" s="10" customFormat="1" ht="14.25" customHeight="1" x14ac:dyDescent="0.25">
      <c r="A1286" s="3" t="s">
        <v>15</v>
      </c>
      <c r="B1286" s="8" t="s">
        <v>84</v>
      </c>
      <c r="C1286" s="11" t="s">
        <v>150</v>
      </c>
      <c r="D1286" s="11">
        <v>128</v>
      </c>
      <c r="E1286" s="11" t="s">
        <v>188</v>
      </c>
      <c r="F1286" s="11" t="s">
        <v>188</v>
      </c>
      <c r="G1286" s="11">
        <v>403</v>
      </c>
      <c r="H1286" s="11">
        <v>1</v>
      </c>
      <c r="I1286" s="11">
        <v>21</v>
      </c>
      <c r="J1286" s="11" t="s">
        <v>150</v>
      </c>
    </row>
    <row r="1287" spans="1:10" ht="14.25" customHeight="1" x14ac:dyDescent="0.25">
      <c r="A1287" s="3" t="s">
        <v>15</v>
      </c>
      <c r="B1287" s="8" t="s">
        <v>85</v>
      </c>
      <c r="C1287" s="11" t="s">
        <v>150</v>
      </c>
      <c r="D1287" s="11">
        <v>5</v>
      </c>
      <c r="E1287" s="11">
        <v>0</v>
      </c>
      <c r="F1287" s="11" t="s">
        <v>188</v>
      </c>
      <c r="G1287" s="11">
        <v>3</v>
      </c>
      <c r="H1287" s="11" t="s">
        <v>188</v>
      </c>
      <c r="I1287" s="11">
        <v>0</v>
      </c>
      <c r="J1287" s="11" t="s">
        <v>150</v>
      </c>
    </row>
    <row r="1288" spans="1:10" ht="14.25" customHeight="1" x14ac:dyDescent="0.25">
      <c r="A1288" s="3" t="s">
        <v>15</v>
      </c>
      <c r="B1288" s="8" t="s">
        <v>86</v>
      </c>
      <c r="C1288" s="11" t="s">
        <v>150</v>
      </c>
      <c r="D1288" s="11">
        <v>111</v>
      </c>
      <c r="E1288" s="11" t="s">
        <v>188</v>
      </c>
      <c r="F1288" s="11">
        <v>1</v>
      </c>
      <c r="G1288" s="11">
        <v>12</v>
      </c>
      <c r="H1288" s="11" t="s">
        <v>188</v>
      </c>
      <c r="I1288" s="11">
        <v>0</v>
      </c>
      <c r="J1288" s="11" t="s">
        <v>150</v>
      </c>
    </row>
    <row r="1289" spans="1:10" ht="14.25" customHeight="1" x14ac:dyDescent="0.25">
      <c r="A1289" s="3" t="s">
        <v>15</v>
      </c>
      <c r="B1289" s="8" t="s">
        <v>87</v>
      </c>
      <c r="C1289" s="11" t="s">
        <v>150</v>
      </c>
      <c r="D1289" s="11">
        <v>106</v>
      </c>
      <c r="E1289" s="11" t="s">
        <v>150</v>
      </c>
      <c r="F1289" s="11" t="s">
        <v>150</v>
      </c>
      <c r="G1289" s="11" t="s">
        <v>150</v>
      </c>
      <c r="H1289" s="11" t="s">
        <v>150</v>
      </c>
      <c r="I1289" s="11" t="s">
        <v>150</v>
      </c>
      <c r="J1289" s="11" t="s">
        <v>150</v>
      </c>
    </row>
    <row r="1290" spans="1:10" ht="14.25" customHeight="1" x14ac:dyDescent="0.25">
      <c r="A1290" s="3" t="s">
        <v>15</v>
      </c>
      <c r="B1290" s="8" t="s">
        <v>88</v>
      </c>
      <c r="C1290" s="11" t="s">
        <v>150</v>
      </c>
      <c r="D1290" s="11">
        <v>13</v>
      </c>
      <c r="E1290" s="11">
        <v>0</v>
      </c>
      <c r="F1290" s="11">
        <v>1</v>
      </c>
      <c r="G1290" s="11">
        <v>16</v>
      </c>
      <c r="H1290" s="11" t="s">
        <v>188</v>
      </c>
      <c r="I1290" s="11">
        <v>1</v>
      </c>
      <c r="J1290" s="11" t="s">
        <v>150</v>
      </c>
    </row>
    <row r="1291" spans="1:10" ht="14.25" customHeight="1" x14ac:dyDescent="0.25">
      <c r="A1291" s="3" t="s">
        <v>15</v>
      </c>
      <c r="B1291" s="3" t="s">
        <v>89</v>
      </c>
      <c r="C1291" s="11" t="s">
        <v>150</v>
      </c>
      <c r="D1291" s="11">
        <v>35</v>
      </c>
      <c r="E1291" s="11" t="s">
        <v>188</v>
      </c>
      <c r="F1291" s="11">
        <v>6</v>
      </c>
      <c r="G1291" s="11">
        <v>38</v>
      </c>
      <c r="H1291" s="11">
        <v>1</v>
      </c>
      <c r="I1291" s="11">
        <v>1</v>
      </c>
      <c r="J1291" s="11" t="s">
        <v>150</v>
      </c>
    </row>
    <row r="1292" spans="1:10" ht="14.25" customHeight="1" x14ac:dyDescent="0.25">
      <c r="A1292" s="3" t="s">
        <v>15</v>
      </c>
      <c r="B1292" s="8" t="s">
        <v>95</v>
      </c>
      <c r="C1292" s="11" t="s">
        <v>150</v>
      </c>
      <c r="D1292" s="11">
        <v>15</v>
      </c>
      <c r="E1292" s="11" t="s">
        <v>188</v>
      </c>
      <c r="F1292" s="11" t="s">
        <v>188</v>
      </c>
      <c r="G1292" s="11">
        <v>33</v>
      </c>
      <c r="H1292" s="11" t="s">
        <v>188</v>
      </c>
      <c r="I1292" s="11">
        <v>0</v>
      </c>
      <c r="J1292" s="11" t="s">
        <v>150</v>
      </c>
    </row>
    <row r="1293" spans="1:10" ht="14.25" customHeight="1" x14ac:dyDescent="0.25">
      <c r="A1293" s="3" t="s">
        <v>15</v>
      </c>
      <c r="B1293" s="8" t="s">
        <v>90</v>
      </c>
      <c r="C1293" s="11" t="s">
        <v>150</v>
      </c>
      <c r="D1293" s="11">
        <v>14</v>
      </c>
      <c r="E1293" s="11" t="s">
        <v>150</v>
      </c>
      <c r="F1293" s="11" t="s">
        <v>150</v>
      </c>
      <c r="G1293" s="11" t="s">
        <v>150</v>
      </c>
      <c r="H1293" s="11" t="s">
        <v>150</v>
      </c>
      <c r="I1293" s="11" t="s">
        <v>150</v>
      </c>
      <c r="J1293" s="11" t="s">
        <v>150</v>
      </c>
    </row>
    <row r="1294" spans="1:10" ht="14.25" customHeight="1" x14ac:dyDescent="0.25">
      <c r="A1294" s="3" t="s">
        <v>15</v>
      </c>
      <c r="B1294" s="8" t="s">
        <v>118</v>
      </c>
      <c r="C1294" s="11" t="s">
        <v>150</v>
      </c>
      <c r="D1294" s="11">
        <v>4</v>
      </c>
      <c r="E1294" s="11">
        <v>0</v>
      </c>
      <c r="F1294" s="11" t="s">
        <v>188</v>
      </c>
      <c r="G1294" s="11">
        <v>3</v>
      </c>
      <c r="H1294" s="11" t="s">
        <v>188</v>
      </c>
      <c r="I1294" s="11">
        <v>0</v>
      </c>
      <c r="J1294" s="11" t="s">
        <v>150</v>
      </c>
    </row>
    <row r="1295" spans="1:10" ht="14.25" customHeight="1" x14ac:dyDescent="0.25">
      <c r="A1295" s="3" t="s">
        <v>15</v>
      </c>
      <c r="B1295" s="8" t="s">
        <v>91</v>
      </c>
      <c r="C1295" s="11" t="s">
        <v>150</v>
      </c>
      <c r="D1295" s="11" t="s">
        <v>188</v>
      </c>
      <c r="E1295" s="11" t="s">
        <v>150</v>
      </c>
      <c r="F1295" s="11">
        <v>6</v>
      </c>
      <c r="G1295" s="11" t="s">
        <v>188</v>
      </c>
      <c r="H1295" s="11">
        <v>1</v>
      </c>
      <c r="I1295" s="11" t="s">
        <v>150</v>
      </c>
      <c r="J1295" s="11" t="s">
        <v>150</v>
      </c>
    </row>
    <row r="1296" spans="1:10" ht="14.25" customHeight="1" x14ac:dyDescent="0.25">
      <c r="A1296" s="3" t="s">
        <v>15</v>
      </c>
      <c r="B1296" s="8" t="s">
        <v>92</v>
      </c>
      <c r="C1296" s="11" t="s">
        <v>150</v>
      </c>
      <c r="D1296" s="11" t="s">
        <v>150</v>
      </c>
      <c r="E1296" s="11">
        <v>0</v>
      </c>
      <c r="F1296" s="11" t="s">
        <v>188</v>
      </c>
      <c r="G1296" s="11" t="s">
        <v>188</v>
      </c>
      <c r="H1296" s="11" t="s">
        <v>188</v>
      </c>
      <c r="I1296" s="11">
        <v>0</v>
      </c>
      <c r="J1296" s="11" t="s">
        <v>150</v>
      </c>
    </row>
    <row r="1297" spans="1:10" ht="14.25" customHeight="1" x14ac:dyDescent="0.25">
      <c r="A1297" s="3" t="s">
        <v>15</v>
      </c>
      <c r="B1297" s="8" t="s">
        <v>93</v>
      </c>
      <c r="C1297" s="11" t="s">
        <v>150</v>
      </c>
      <c r="D1297" s="11">
        <v>2</v>
      </c>
      <c r="E1297" s="11">
        <v>0</v>
      </c>
      <c r="F1297" s="11" t="s">
        <v>188</v>
      </c>
      <c r="G1297" s="11">
        <v>1</v>
      </c>
      <c r="H1297" s="11" t="s">
        <v>188</v>
      </c>
      <c r="I1297" s="11">
        <v>1</v>
      </c>
      <c r="J1297" s="11" t="s">
        <v>150</v>
      </c>
    </row>
    <row r="1298" spans="1:10" ht="14.25" customHeight="1" x14ac:dyDescent="0.25">
      <c r="A1298" s="3" t="s">
        <v>15</v>
      </c>
      <c r="B1298" s="3" t="s">
        <v>94</v>
      </c>
      <c r="C1298" s="11">
        <v>686</v>
      </c>
      <c r="D1298" s="11">
        <v>2</v>
      </c>
      <c r="E1298" s="11">
        <v>0</v>
      </c>
      <c r="F1298" s="11" t="s">
        <v>188</v>
      </c>
      <c r="G1298" s="11" t="s">
        <v>189</v>
      </c>
      <c r="H1298" s="11" t="s">
        <v>188</v>
      </c>
      <c r="I1298" s="11">
        <v>0</v>
      </c>
      <c r="J1298" s="11">
        <v>682</v>
      </c>
    </row>
    <row r="1299" spans="1:10" ht="14.25" customHeight="1" x14ac:dyDescent="0.25">
      <c r="A1299" s="3"/>
      <c r="B1299" s="8"/>
      <c r="C1299" s="11"/>
      <c r="D1299" s="11"/>
      <c r="E1299" s="11"/>
      <c r="F1299" s="11"/>
      <c r="G1299" s="11"/>
      <c r="H1299" s="11"/>
      <c r="I1299" s="11"/>
      <c r="J1299" s="11"/>
    </row>
    <row r="1300" spans="1:10" ht="14.25" customHeight="1" x14ac:dyDescent="0.25">
      <c r="A1300" s="3" t="s">
        <v>73</v>
      </c>
      <c r="B1300" s="3" t="s">
        <v>74</v>
      </c>
      <c r="C1300" s="11"/>
      <c r="D1300" s="11"/>
      <c r="E1300" s="11"/>
      <c r="F1300" s="11"/>
      <c r="G1300" s="11"/>
      <c r="H1300" s="11"/>
      <c r="I1300" s="11"/>
      <c r="J1300" s="11"/>
    </row>
    <row r="1301" spans="1:10" ht="14.25" customHeight="1" x14ac:dyDescent="0.25">
      <c r="B1301" s="4"/>
      <c r="C1301" s="11"/>
      <c r="D1301" s="11"/>
      <c r="E1301" s="11"/>
      <c r="F1301" s="11"/>
      <c r="G1301" s="11"/>
      <c r="H1301" s="11"/>
      <c r="I1301" s="11"/>
      <c r="J1301" s="11"/>
    </row>
    <row r="1302" spans="1:10" ht="14.25" customHeight="1" x14ac:dyDescent="0.25">
      <c r="A1302" s="3"/>
      <c r="B1302" s="8"/>
      <c r="C1302" s="11">
        <f>C1303*10^6/3412</f>
        <v>339390.38686987106</v>
      </c>
      <c r="D1302" s="11"/>
      <c r="E1302" s="11"/>
      <c r="F1302" s="11"/>
      <c r="G1302" s="11"/>
      <c r="H1302" s="11"/>
      <c r="I1302" s="11"/>
      <c r="J1302" s="11"/>
    </row>
    <row r="1303" spans="1:10" ht="14.25" customHeight="1" x14ac:dyDescent="0.25">
      <c r="A1303" s="3" t="s">
        <v>73</v>
      </c>
      <c r="B1303" s="3" t="s">
        <v>120</v>
      </c>
      <c r="C1303" s="11">
        <v>1158</v>
      </c>
      <c r="D1303" s="11">
        <v>172</v>
      </c>
      <c r="E1303" s="11" t="s">
        <v>188</v>
      </c>
      <c r="F1303" s="11">
        <v>5</v>
      </c>
      <c r="G1303" s="11">
        <v>325</v>
      </c>
      <c r="H1303" s="11" t="s">
        <v>188</v>
      </c>
      <c r="I1303" s="11">
        <v>23</v>
      </c>
      <c r="J1303" s="11">
        <v>633</v>
      </c>
    </row>
    <row r="1304" spans="1:10" ht="14.25" customHeight="1" x14ac:dyDescent="0.25">
      <c r="A1304" s="3" t="s">
        <v>73</v>
      </c>
      <c r="B1304" s="3" t="s">
        <v>82</v>
      </c>
      <c r="C1304" s="11" t="s">
        <v>150</v>
      </c>
      <c r="D1304" s="11" t="s">
        <v>188</v>
      </c>
      <c r="E1304" s="11" t="s">
        <v>188</v>
      </c>
      <c r="F1304" s="11" t="s">
        <v>188</v>
      </c>
      <c r="G1304" s="11">
        <v>38</v>
      </c>
      <c r="H1304" s="11" t="s">
        <v>188</v>
      </c>
      <c r="I1304" s="11">
        <v>0</v>
      </c>
      <c r="J1304" s="11" t="s">
        <v>150</v>
      </c>
    </row>
    <row r="1305" spans="1:10" ht="14.25" customHeight="1" x14ac:dyDescent="0.25">
      <c r="A1305" s="3" t="s">
        <v>73</v>
      </c>
      <c r="B1305" s="8" t="s">
        <v>152</v>
      </c>
      <c r="C1305" s="11" t="s">
        <v>150</v>
      </c>
      <c r="D1305" s="11" t="s">
        <v>188</v>
      </c>
      <c r="E1305" s="11" t="s">
        <v>188</v>
      </c>
      <c r="F1305" s="11" t="s">
        <v>188</v>
      </c>
      <c r="G1305" s="11" t="s">
        <v>190</v>
      </c>
      <c r="H1305" s="11" t="s">
        <v>188</v>
      </c>
      <c r="I1305" s="11">
        <v>0</v>
      </c>
      <c r="J1305" s="11" t="s">
        <v>150</v>
      </c>
    </row>
    <row r="1306" spans="1:10" ht="14.25" customHeight="1" x14ac:dyDescent="0.25">
      <c r="A1306" s="3" t="s">
        <v>73</v>
      </c>
      <c r="B1306" s="8" t="s">
        <v>151</v>
      </c>
      <c r="C1306" s="11" t="s">
        <v>150</v>
      </c>
      <c r="D1306" s="11">
        <v>0</v>
      </c>
      <c r="E1306" s="11" t="s">
        <v>188</v>
      </c>
      <c r="F1306" s="11" t="s">
        <v>188</v>
      </c>
      <c r="G1306" s="11" t="s">
        <v>190</v>
      </c>
      <c r="H1306" s="11" t="s">
        <v>188</v>
      </c>
      <c r="I1306" s="11">
        <v>0</v>
      </c>
      <c r="J1306" s="11" t="s">
        <v>150</v>
      </c>
    </row>
    <row r="1307" spans="1:10" s="10" customFormat="1" ht="14.25" customHeight="1" x14ac:dyDescent="0.25">
      <c r="A1307" s="3" t="s">
        <v>73</v>
      </c>
      <c r="B1307" s="3" t="s">
        <v>83</v>
      </c>
      <c r="C1307" s="11" t="s">
        <v>150</v>
      </c>
      <c r="D1307" s="11">
        <v>154</v>
      </c>
      <c r="E1307" s="11">
        <v>0</v>
      </c>
      <c r="F1307" s="11">
        <v>2</v>
      </c>
      <c r="G1307" s="11">
        <v>272</v>
      </c>
      <c r="H1307" s="11" t="s">
        <v>188</v>
      </c>
      <c r="I1307" s="11">
        <v>21</v>
      </c>
      <c r="J1307" s="11" t="s">
        <v>150</v>
      </c>
    </row>
    <row r="1308" spans="1:10" ht="14.25" customHeight="1" x14ac:dyDescent="0.25">
      <c r="A1308" s="3" t="s">
        <v>73</v>
      </c>
      <c r="B1308" s="8" t="s">
        <v>84</v>
      </c>
      <c r="C1308" s="11" t="s">
        <v>150</v>
      </c>
      <c r="D1308" s="11">
        <v>80</v>
      </c>
      <c r="E1308" s="11">
        <v>0</v>
      </c>
      <c r="F1308" s="11" t="s">
        <v>188</v>
      </c>
      <c r="G1308" s="11">
        <v>252</v>
      </c>
      <c r="H1308" s="11" t="s">
        <v>188</v>
      </c>
      <c r="I1308" s="11">
        <v>21</v>
      </c>
      <c r="J1308" s="11" t="s">
        <v>150</v>
      </c>
    </row>
    <row r="1309" spans="1:10" ht="14.25" customHeight="1" x14ac:dyDescent="0.25">
      <c r="A1309" s="3" t="s">
        <v>73</v>
      </c>
      <c r="B1309" s="8" t="s">
        <v>85</v>
      </c>
      <c r="C1309" s="11" t="s">
        <v>150</v>
      </c>
      <c r="D1309" s="11">
        <v>2</v>
      </c>
      <c r="E1309" s="11">
        <v>0</v>
      </c>
      <c r="F1309" s="11" t="s">
        <v>188</v>
      </c>
      <c r="G1309" s="11">
        <v>2</v>
      </c>
      <c r="H1309" s="11" t="s">
        <v>188</v>
      </c>
      <c r="I1309" s="11">
        <v>0</v>
      </c>
      <c r="J1309" s="11" t="s">
        <v>150</v>
      </c>
    </row>
    <row r="1310" spans="1:10" ht="14.25" customHeight="1" x14ac:dyDescent="0.25">
      <c r="A1310" s="3" t="s">
        <v>73</v>
      </c>
      <c r="B1310" s="8" t="s">
        <v>86</v>
      </c>
      <c r="C1310" s="11" t="s">
        <v>150</v>
      </c>
      <c r="D1310" s="11">
        <v>63</v>
      </c>
      <c r="E1310" s="11">
        <v>0</v>
      </c>
      <c r="F1310" s="11" t="s">
        <v>188</v>
      </c>
      <c r="G1310" s="11">
        <v>6</v>
      </c>
      <c r="H1310" s="11" t="s">
        <v>188</v>
      </c>
      <c r="I1310" s="11">
        <v>0</v>
      </c>
      <c r="J1310" s="11" t="s">
        <v>150</v>
      </c>
    </row>
    <row r="1311" spans="1:10" ht="14.25" customHeight="1" x14ac:dyDescent="0.25">
      <c r="A1311" s="3" t="s">
        <v>73</v>
      </c>
      <c r="B1311" s="8" t="s">
        <v>87</v>
      </c>
      <c r="C1311" s="11" t="s">
        <v>150</v>
      </c>
      <c r="D1311" s="11">
        <v>4</v>
      </c>
      <c r="E1311" s="11" t="s">
        <v>150</v>
      </c>
      <c r="F1311" s="11" t="s">
        <v>150</v>
      </c>
      <c r="G1311" s="11" t="s">
        <v>150</v>
      </c>
      <c r="H1311" s="11" t="s">
        <v>150</v>
      </c>
      <c r="I1311" s="11" t="s">
        <v>150</v>
      </c>
      <c r="J1311" s="11" t="s">
        <v>150</v>
      </c>
    </row>
    <row r="1312" spans="1:10" ht="14.25" customHeight="1" x14ac:dyDescent="0.25">
      <c r="A1312" s="3" t="s">
        <v>73</v>
      </c>
      <c r="B1312" s="8" t="s">
        <v>88</v>
      </c>
      <c r="C1312" s="11" t="s">
        <v>150</v>
      </c>
      <c r="D1312" s="11">
        <v>4</v>
      </c>
      <c r="E1312" s="11">
        <v>0</v>
      </c>
      <c r="F1312" s="11">
        <v>1</v>
      </c>
      <c r="G1312" s="11">
        <v>11</v>
      </c>
      <c r="H1312" s="11" t="s">
        <v>188</v>
      </c>
      <c r="I1312" s="11">
        <v>1</v>
      </c>
      <c r="J1312" s="11" t="s">
        <v>150</v>
      </c>
    </row>
    <row r="1313" spans="1:10" ht="14.25" customHeight="1" x14ac:dyDescent="0.25">
      <c r="A1313" s="3" t="s">
        <v>73</v>
      </c>
      <c r="B1313" s="3" t="s">
        <v>89</v>
      </c>
      <c r="C1313" s="11" t="s">
        <v>150</v>
      </c>
      <c r="D1313" s="11">
        <v>16</v>
      </c>
      <c r="E1313" s="11">
        <v>0</v>
      </c>
      <c r="F1313" s="11">
        <v>3</v>
      </c>
      <c r="G1313" s="11">
        <v>16</v>
      </c>
      <c r="H1313" s="11" t="s">
        <v>188</v>
      </c>
      <c r="I1313" s="11">
        <v>1</v>
      </c>
      <c r="J1313" s="11" t="s">
        <v>150</v>
      </c>
    </row>
    <row r="1314" spans="1:10" ht="14.25" customHeight="1" x14ac:dyDescent="0.25">
      <c r="A1314" s="3" t="s">
        <v>73</v>
      </c>
      <c r="B1314" s="8" t="s">
        <v>95</v>
      </c>
      <c r="C1314" s="11" t="s">
        <v>150</v>
      </c>
      <c r="D1314" s="11">
        <v>7</v>
      </c>
      <c r="E1314" s="11">
        <v>0</v>
      </c>
      <c r="F1314" s="11" t="s">
        <v>188</v>
      </c>
      <c r="G1314" s="11">
        <v>13</v>
      </c>
      <c r="H1314" s="11" t="s">
        <v>188</v>
      </c>
      <c r="I1314" s="11">
        <v>0</v>
      </c>
      <c r="J1314" s="11" t="s">
        <v>150</v>
      </c>
    </row>
    <row r="1315" spans="1:10" ht="14.25" customHeight="1" x14ac:dyDescent="0.25">
      <c r="A1315" s="3" t="s">
        <v>73</v>
      </c>
      <c r="B1315" s="8" t="s">
        <v>90</v>
      </c>
      <c r="C1315" s="11" t="s">
        <v>150</v>
      </c>
      <c r="D1315" s="11">
        <v>6</v>
      </c>
      <c r="E1315" s="11" t="s">
        <v>150</v>
      </c>
      <c r="F1315" s="11" t="s">
        <v>150</v>
      </c>
      <c r="G1315" s="11" t="s">
        <v>150</v>
      </c>
      <c r="H1315" s="11" t="s">
        <v>150</v>
      </c>
      <c r="I1315" s="11" t="s">
        <v>150</v>
      </c>
      <c r="J1315" s="11" t="s">
        <v>150</v>
      </c>
    </row>
    <row r="1316" spans="1:10" ht="14.25" customHeight="1" x14ac:dyDescent="0.25">
      <c r="A1316" s="3" t="s">
        <v>73</v>
      </c>
      <c r="B1316" s="8" t="s">
        <v>118</v>
      </c>
      <c r="C1316" s="11" t="s">
        <v>150</v>
      </c>
      <c r="D1316" s="11">
        <v>2</v>
      </c>
      <c r="E1316" s="11">
        <v>0</v>
      </c>
      <c r="F1316" s="11" t="s">
        <v>188</v>
      </c>
      <c r="G1316" s="11">
        <v>2</v>
      </c>
      <c r="H1316" s="11" t="s">
        <v>188</v>
      </c>
      <c r="I1316" s="11">
        <v>0</v>
      </c>
      <c r="J1316" s="11" t="s">
        <v>150</v>
      </c>
    </row>
    <row r="1317" spans="1:10" ht="14.25" customHeight="1" x14ac:dyDescent="0.25">
      <c r="A1317" s="3" t="s">
        <v>73</v>
      </c>
      <c r="B1317" s="8" t="s">
        <v>91</v>
      </c>
      <c r="C1317" s="11" t="s">
        <v>150</v>
      </c>
      <c r="D1317" s="11" t="s">
        <v>188</v>
      </c>
      <c r="E1317" s="11" t="s">
        <v>150</v>
      </c>
      <c r="F1317" s="11">
        <v>3</v>
      </c>
      <c r="G1317" s="11">
        <v>0</v>
      </c>
      <c r="H1317" s="11" t="s">
        <v>188</v>
      </c>
      <c r="I1317" s="11" t="s">
        <v>150</v>
      </c>
      <c r="J1317" s="11" t="s">
        <v>150</v>
      </c>
    </row>
    <row r="1318" spans="1:10" ht="14.25" customHeight="1" x14ac:dyDescent="0.25">
      <c r="A1318" s="3" t="s">
        <v>73</v>
      </c>
      <c r="B1318" s="8" t="s">
        <v>92</v>
      </c>
      <c r="C1318" s="11" t="s">
        <v>150</v>
      </c>
      <c r="D1318" s="11" t="s">
        <v>150</v>
      </c>
      <c r="E1318" s="11">
        <v>0</v>
      </c>
      <c r="F1318" s="11" t="s">
        <v>188</v>
      </c>
      <c r="G1318" s="11">
        <v>0</v>
      </c>
      <c r="H1318" s="11">
        <v>0</v>
      </c>
      <c r="I1318" s="11">
        <v>0</v>
      </c>
      <c r="J1318" s="11" t="s">
        <v>150</v>
      </c>
    </row>
    <row r="1319" spans="1:10" ht="14.25" customHeight="1" x14ac:dyDescent="0.25">
      <c r="A1319" s="3" t="s">
        <v>73</v>
      </c>
      <c r="B1319" s="8" t="s">
        <v>93</v>
      </c>
      <c r="C1319" s="11" t="s">
        <v>150</v>
      </c>
      <c r="D1319" s="11">
        <v>1</v>
      </c>
      <c r="E1319" s="11">
        <v>0</v>
      </c>
      <c r="F1319" s="11" t="s">
        <v>188</v>
      </c>
      <c r="G1319" s="11">
        <v>1</v>
      </c>
      <c r="H1319" s="11" t="s">
        <v>188</v>
      </c>
      <c r="I1319" s="11">
        <v>1</v>
      </c>
      <c r="J1319" s="11" t="s">
        <v>150</v>
      </c>
    </row>
    <row r="1320" spans="1:10" ht="14.25" customHeight="1" x14ac:dyDescent="0.25">
      <c r="A1320" s="3" t="s">
        <v>73</v>
      </c>
      <c r="B1320" s="3" t="s">
        <v>94</v>
      </c>
      <c r="C1320" s="11">
        <v>634</v>
      </c>
      <c r="D1320" s="11">
        <v>2</v>
      </c>
      <c r="E1320" s="11">
        <v>0</v>
      </c>
      <c r="F1320" s="11" t="s">
        <v>188</v>
      </c>
      <c r="G1320" s="11" t="s">
        <v>188</v>
      </c>
      <c r="H1320" s="11" t="s">
        <v>188</v>
      </c>
      <c r="I1320" s="11">
        <v>0</v>
      </c>
      <c r="J1320" s="11">
        <v>633</v>
      </c>
    </row>
    <row r="1321" spans="1:10" ht="14.25" customHeight="1" x14ac:dyDescent="0.25">
      <c r="A1321" s="3"/>
      <c r="B1321" s="8"/>
      <c r="C1321" s="11"/>
      <c r="D1321" s="11"/>
      <c r="E1321" s="11"/>
      <c r="F1321" s="11"/>
      <c r="G1321" s="11"/>
      <c r="H1321" s="11"/>
      <c r="I1321" s="11"/>
      <c r="J1321" s="11"/>
    </row>
    <row r="1322" spans="1:10" ht="14.25" customHeight="1" x14ac:dyDescent="0.25">
      <c r="A1322" s="3" t="s">
        <v>75</v>
      </c>
      <c r="B1322" s="3" t="s">
        <v>76</v>
      </c>
      <c r="C1322" s="11"/>
      <c r="D1322" s="11"/>
      <c r="E1322" s="11"/>
      <c r="F1322" s="11"/>
      <c r="G1322" s="11"/>
      <c r="H1322" s="11"/>
      <c r="I1322" s="11"/>
      <c r="J1322" s="11"/>
    </row>
    <row r="1323" spans="1:10" ht="14.25" customHeight="1" x14ac:dyDescent="0.25">
      <c r="A1323" s="3"/>
      <c r="B1323" s="8"/>
      <c r="C1323" s="11"/>
      <c r="D1323" s="11"/>
      <c r="E1323" s="11"/>
      <c r="F1323" s="11"/>
      <c r="G1323" s="11"/>
      <c r="H1323" s="11"/>
      <c r="I1323" s="11"/>
      <c r="J1323" s="11"/>
    </row>
    <row r="1324" spans="1:10" ht="14.25" customHeight="1" x14ac:dyDescent="0.25">
      <c r="A1324" s="3"/>
      <c r="B1324" s="8"/>
      <c r="C1324" s="11"/>
      <c r="D1324" s="11"/>
      <c r="E1324" s="11"/>
      <c r="F1324" s="11"/>
      <c r="G1324" s="11"/>
      <c r="H1324" s="11"/>
      <c r="I1324" s="11"/>
      <c r="J1324" s="11"/>
    </row>
    <row r="1325" spans="1:10" ht="14.25" customHeight="1" x14ac:dyDescent="0.25">
      <c r="A1325" s="3" t="s">
        <v>75</v>
      </c>
      <c r="B1325" s="3" t="s">
        <v>120</v>
      </c>
      <c r="C1325" s="11">
        <v>13</v>
      </c>
      <c r="D1325" s="11">
        <v>11</v>
      </c>
      <c r="E1325" s="11">
        <v>0</v>
      </c>
      <c r="F1325" s="11" t="s">
        <v>188</v>
      </c>
      <c r="G1325" s="11">
        <v>1</v>
      </c>
      <c r="H1325" s="11" t="s">
        <v>188</v>
      </c>
      <c r="I1325" s="11">
        <v>0</v>
      </c>
      <c r="J1325" s="11">
        <v>1</v>
      </c>
    </row>
    <row r="1326" spans="1:10" ht="14.25" customHeight="1" x14ac:dyDescent="0.25">
      <c r="A1326" s="3" t="s">
        <v>75</v>
      </c>
      <c r="B1326" s="3" t="s">
        <v>82</v>
      </c>
      <c r="C1326" s="11" t="s">
        <v>150</v>
      </c>
      <c r="D1326" s="11" t="s">
        <v>188</v>
      </c>
      <c r="E1326" s="11">
        <v>0</v>
      </c>
      <c r="F1326" s="11">
        <v>0</v>
      </c>
      <c r="G1326" s="11" t="s">
        <v>188</v>
      </c>
      <c r="H1326" s="11">
        <v>0</v>
      </c>
      <c r="I1326" s="11">
        <v>0</v>
      </c>
      <c r="J1326" s="11" t="s">
        <v>150</v>
      </c>
    </row>
    <row r="1327" spans="1:10" ht="14.25" customHeight="1" x14ac:dyDescent="0.25">
      <c r="A1327" s="3" t="s">
        <v>75</v>
      </c>
      <c r="B1327" s="8" t="s">
        <v>152</v>
      </c>
      <c r="C1327" s="11" t="s">
        <v>150</v>
      </c>
      <c r="D1327" s="11" t="s">
        <v>188</v>
      </c>
      <c r="E1327" s="11">
        <v>0</v>
      </c>
      <c r="F1327" s="11">
        <v>0</v>
      </c>
      <c r="G1327" s="11" t="s">
        <v>188</v>
      </c>
      <c r="H1327" s="11">
        <v>0</v>
      </c>
      <c r="I1327" s="11">
        <v>0</v>
      </c>
      <c r="J1327" s="11" t="s">
        <v>150</v>
      </c>
    </row>
    <row r="1328" spans="1:10" s="10" customFormat="1" ht="14.25" customHeight="1" x14ac:dyDescent="0.25">
      <c r="A1328" s="3" t="s">
        <v>75</v>
      </c>
      <c r="B1328" s="8" t="s">
        <v>151</v>
      </c>
      <c r="C1328" s="11" t="s">
        <v>150</v>
      </c>
      <c r="D1328" s="11">
        <v>0</v>
      </c>
      <c r="E1328" s="11">
        <v>0</v>
      </c>
      <c r="F1328" s="11">
        <v>0</v>
      </c>
      <c r="G1328" s="11" t="s">
        <v>188</v>
      </c>
      <c r="H1328" s="11">
        <v>0</v>
      </c>
      <c r="I1328" s="11">
        <v>0</v>
      </c>
      <c r="J1328" s="11" t="s">
        <v>150</v>
      </c>
    </row>
    <row r="1329" spans="1:10" ht="14.25" customHeight="1" x14ac:dyDescent="0.25">
      <c r="A1329" s="3" t="s">
        <v>75</v>
      </c>
      <c r="B1329" s="3" t="s">
        <v>83</v>
      </c>
      <c r="C1329" s="11" t="s">
        <v>150</v>
      </c>
      <c r="D1329" s="11">
        <v>10</v>
      </c>
      <c r="E1329" s="11">
        <v>0</v>
      </c>
      <c r="F1329" s="11" t="s">
        <v>188</v>
      </c>
      <c r="G1329" s="11">
        <v>1</v>
      </c>
      <c r="H1329" s="11" t="s">
        <v>188</v>
      </c>
      <c r="I1329" s="11">
        <v>0</v>
      </c>
      <c r="J1329" s="11" t="s">
        <v>150</v>
      </c>
    </row>
    <row r="1330" spans="1:10" ht="14.25" customHeight="1" x14ac:dyDescent="0.25">
      <c r="A1330" s="3" t="s">
        <v>75</v>
      </c>
      <c r="B1330" s="8" t="s">
        <v>84</v>
      </c>
      <c r="C1330" s="11" t="s">
        <v>150</v>
      </c>
      <c r="D1330" s="11">
        <v>5</v>
      </c>
      <c r="E1330" s="11">
        <v>0</v>
      </c>
      <c r="F1330" s="11" t="s">
        <v>188</v>
      </c>
      <c r="G1330" s="11">
        <v>1</v>
      </c>
      <c r="H1330" s="11" t="s">
        <v>188</v>
      </c>
      <c r="I1330" s="11">
        <v>0</v>
      </c>
      <c r="J1330" s="11" t="s">
        <v>150</v>
      </c>
    </row>
    <row r="1331" spans="1:10" ht="14.25" customHeight="1" x14ac:dyDescent="0.25">
      <c r="A1331" s="3" t="s">
        <v>75</v>
      </c>
      <c r="B1331" s="8" t="s">
        <v>85</v>
      </c>
      <c r="C1331" s="11" t="s">
        <v>150</v>
      </c>
      <c r="D1331" s="11" t="s">
        <v>188</v>
      </c>
      <c r="E1331" s="11">
        <v>0</v>
      </c>
      <c r="F1331" s="11">
        <v>0</v>
      </c>
      <c r="G1331" s="11">
        <v>0</v>
      </c>
      <c r="H1331" s="11">
        <v>0</v>
      </c>
      <c r="I1331" s="11">
        <v>0</v>
      </c>
      <c r="J1331" s="11" t="s">
        <v>150</v>
      </c>
    </row>
    <row r="1332" spans="1:10" ht="14.25" customHeight="1" x14ac:dyDescent="0.25">
      <c r="A1332" s="3" t="s">
        <v>75</v>
      </c>
      <c r="B1332" s="8" t="s">
        <v>86</v>
      </c>
      <c r="C1332" s="11" t="s">
        <v>150</v>
      </c>
      <c r="D1332" s="11">
        <v>1</v>
      </c>
      <c r="E1332" s="11">
        <v>0</v>
      </c>
      <c r="F1332" s="11" t="s">
        <v>188</v>
      </c>
      <c r="G1332" s="11">
        <v>0</v>
      </c>
      <c r="H1332" s="11" t="s">
        <v>188</v>
      </c>
      <c r="I1332" s="11">
        <v>0</v>
      </c>
      <c r="J1332" s="11" t="s">
        <v>150</v>
      </c>
    </row>
    <row r="1333" spans="1:10" ht="14.25" customHeight="1" x14ac:dyDescent="0.25">
      <c r="A1333" s="3" t="s">
        <v>75</v>
      </c>
      <c r="B1333" s="8" t="s">
        <v>87</v>
      </c>
      <c r="C1333" s="11" t="s">
        <v>150</v>
      </c>
      <c r="D1333" s="11">
        <v>5</v>
      </c>
      <c r="E1333" s="11" t="s">
        <v>150</v>
      </c>
      <c r="F1333" s="11" t="s">
        <v>150</v>
      </c>
      <c r="G1333" s="11" t="s">
        <v>150</v>
      </c>
      <c r="H1333" s="11" t="s">
        <v>150</v>
      </c>
      <c r="I1333" s="11" t="s">
        <v>150</v>
      </c>
      <c r="J1333" s="11" t="s">
        <v>150</v>
      </c>
    </row>
    <row r="1334" spans="1:10" ht="14.25" customHeight="1" x14ac:dyDescent="0.25">
      <c r="A1334" s="3" t="s">
        <v>75</v>
      </c>
      <c r="B1334" s="8" t="s">
        <v>88</v>
      </c>
      <c r="C1334" s="11" t="s">
        <v>150</v>
      </c>
      <c r="D1334" s="11" t="s">
        <v>188</v>
      </c>
      <c r="E1334" s="11">
        <v>0</v>
      </c>
      <c r="F1334" s="11">
        <v>0</v>
      </c>
      <c r="G1334" s="11">
        <v>0</v>
      </c>
      <c r="H1334" s="11">
        <v>0</v>
      </c>
      <c r="I1334" s="11">
        <v>0</v>
      </c>
      <c r="J1334" s="11" t="s">
        <v>150</v>
      </c>
    </row>
    <row r="1335" spans="1:10" ht="14.25" customHeight="1" x14ac:dyDescent="0.25">
      <c r="A1335" s="3" t="s">
        <v>75</v>
      </c>
      <c r="B1335" s="3" t="s">
        <v>89</v>
      </c>
      <c r="C1335" s="11" t="s">
        <v>150</v>
      </c>
      <c r="D1335" s="11" t="s">
        <v>188</v>
      </c>
      <c r="E1335" s="11">
        <v>0</v>
      </c>
      <c r="F1335" s="11" t="s">
        <v>188</v>
      </c>
      <c r="G1335" s="11" t="s">
        <v>188</v>
      </c>
      <c r="H1335" s="11" t="s">
        <v>188</v>
      </c>
      <c r="I1335" s="11">
        <v>0</v>
      </c>
      <c r="J1335" s="11" t="s">
        <v>150</v>
      </c>
    </row>
    <row r="1336" spans="1:10" ht="14.25" customHeight="1" x14ac:dyDescent="0.25">
      <c r="A1336" s="3" t="s">
        <v>75</v>
      </c>
      <c r="B1336" s="8" t="s">
        <v>95</v>
      </c>
      <c r="C1336" s="11" t="s">
        <v>150</v>
      </c>
      <c r="D1336" s="11" t="s">
        <v>188</v>
      </c>
      <c r="E1336" s="11">
        <v>0</v>
      </c>
      <c r="F1336" s="11" t="s">
        <v>188</v>
      </c>
      <c r="G1336" s="11" t="s">
        <v>188</v>
      </c>
      <c r="H1336" s="11" t="s">
        <v>188</v>
      </c>
      <c r="I1336" s="11">
        <v>0</v>
      </c>
      <c r="J1336" s="11" t="s">
        <v>150</v>
      </c>
    </row>
    <row r="1337" spans="1:10" ht="14.25" customHeight="1" x14ac:dyDescent="0.25">
      <c r="A1337" s="3" t="s">
        <v>75</v>
      </c>
      <c r="B1337" s="8" t="s">
        <v>90</v>
      </c>
      <c r="C1337" s="11" t="s">
        <v>150</v>
      </c>
      <c r="D1337" s="11" t="s">
        <v>188</v>
      </c>
      <c r="E1337" s="11" t="s">
        <v>150</v>
      </c>
      <c r="F1337" s="11" t="s">
        <v>150</v>
      </c>
      <c r="G1337" s="11" t="s">
        <v>150</v>
      </c>
      <c r="H1337" s="11" t="s">
        <v>150</v>
      </c>
      <c r="I1337" s="11" t="s">
        <v>150</v>
      </c>
      <c r="J1337" s="11" t="s">
        <v>150</v>
      </c>
    </row>
    <row r="1338" spans="1:10" ht="14.25" customHeight="1" x14ac:dyDescent="0.25">
      <c r="A1338" s="3" t="s">
        <v>75</v>
      </c>
      <c r="B1338" s="8" t="s">
        <v>118</v>
      </c>
      <c r="C1338" s="11" t="s">
        <v>150</v>
      </c>
      <c r="D1338" s="11" t="s">
        <v>188</v>
      </c>
      <c r="E1338" s="11">
        <v>0</v>
      </c>
      <c r="F1338" s="11">
        <v>0</v>
      </c>
      <c r="G1338" s="11" t="s">
        <v>188</v>
      </c>
      <c r="H1338" s="11" t="s">
        <v>188</v>
      </c>
      <c r="I1338" s="11">
        <v>0</v>
      </c>
      <c r="J1338" s="11" t="s">
        <v>150</v>
      </c>
    </row>
    <row r="1339" spans="1:10" ht="14.25" customHeight="1" x14ac:dyDescent="0.25">
      <c r="A1339" s="3" t="s">
        <v>75</v>
      </c>
      <c r="B1339" s="8" t="s">
        <v>91</v>
      </c>
      <c r="C1339" s="11" t="s">
        <v>150</v>
      </c>
      <c r="D1339" s="11">
        <v>0</v>
      </c>
      <c r="E1339" s="11" t="s">
        <v>150</v>
      </c>
      <c r="F1339" s="11" t="s">
        <v>188</v>
      </c>
      <c r="G1339" s="11">
        <v>0</v>
      </c>
      <c r="H1339" s="11" t="s">
        <v>188</v>
      </c>
      <c r="I1339" s="11" t="s">
        <v>150</v>
      </c>
      <c r="J1339" s="11" t="s">
        <v>150</v>
      </c>
    </row>
    <row r="1340" spans="1:10" ht="14.25" customHeight="1" x14ac:dyDescent="0.25">
      <c r="A1340" s="3" t="s">
        <v>75</v>
      </c>
      <c r="B1340" s="8" t="s">
        <v>92</v>
      </c>
      <c r="C1340" s="11" t="s">
        <v>150</v>
      </c>
      <c r="D1340" s="11" t="s">
        <v>150</v>
      </c>
      <c r="E1340" s="11">
        <v>0</v>
      </c>
      <c r="F1340" s="11">
        <v>0</v>
      </c>
      <c r="G1340" s="11">
        <v>0</v>
      </c>
      <c r="H1340" s="11">
        <v>0</v>
      </c>
      <c r="I1340" s="11">
        <v>0</v>
      </c>
      <c r="J1340" s="11" t="s">
        <v>150</v>
      </c>
    </row>
    <row r="1341" spans="1:10" ht="14.25" customHeight="1" x14ac:dyDescent="0.25">
      <c r="A1341" s="3" t="s">
        <v>75</v>
      </c>
      <c r="B1341" s="8" t="s">
        <v>93</v>
      </c>
      <c r="C1341" s="11" t="s">
        <v>150</v>
      </c>
      <c r="D1341" s="11">
        <v>0</v>
      </c>
      <c r="E1341" s="11">
        <v>0</v>
      </c>
      <c r="F1341" s="11" t="s">
        <v>188</v>
      </c>
      <c r="G1341" s="11">
        <v>0</v>
      </c>
      <c r="H1341" s="11" t="s">
        <v>188</v>
      </c>
      <c r="I1341" s="11">
        <v>0</v>
      </c>
      <c r="J1341" s="11" t="s">
        <v>150</v>
      </c>
    </row>
    <row r="1342" spans="1:10" ht="14.25" customHeight="1" x14ac:dyDescent="0.25">
      <c r="A1342" s="3" t="s">
        <v>75</v>
      </c>
      <c r="B1342" s="3" t="s">
        <v>94</v>
      </c>
      <c r="C1342" s="11">
        <v>1</v>
      </c>
      <c r="D1342" s="11" t="s">
        <v>188</v>
      </c>
      <c r="E1342" s="11">
        <v>0</v>
      </c>
      <c r="F1342" s="11">
        <v>0</v>
      </c>
      <c r="G1342" s="11">
        <v>0</v>
      </c>
      <c r="H1342" s="11" t="s">
        <v>188</v>
      </c>
      <c r="I1342" s="11">
        <v>0</v>
      </c>
      <c r="J1342" s="11">
        <v>1</v>
      </c>
    </row>
    <row r="1343" spans="1:10" ht="14.25" customHeight="1" x14ac:dyDescent="0.25">
      <c r="A1343" s="3"/>
      <c r="B1343" s="8"/>
      <c r="C1343" s="11"/>
      <c r="D1343" s="11"/>
      <c r="E1343" s="11"/>
      <c r="F1343" s="11"/>
      <c r="G1343" s="11"/>
      <c r="H1343" s="11"/>
      <c r="I1343" s="11"/>
      <c r="J1343" s="11"/>
    </row>
    <row r="1344" spans="1:10" ht="14.25" customHeight="1" x14ac:dyDescent="0.25">
      <c r="A1344" s="3" t="s">
        <v>0</v>
      </c>
      <c r="B1344" s="3" t="s">
        <v>34</v>
      </c>
      <c r="C1344" s="11"/>
      <c r="D1344" s="11"/>
      <c r="E1344" s="11"/>
      <c r="F1344" s="11"/>
      <c r="G1344" s="11"/>
      <c r="H1344" s="11"/>
      <c r="I1344" s="11"/>
      <c r="J1344" s="11"/>
    </row>
    <row r="1345" spans="1:10" ht="14.25" customHeight="1" x14ac:dyDescent="0.25">
      <c r="B1345" s="4"/>
      <c r="C1345" s="11"/>
      <c r="D1345" s="11"/>
      <c r="E1345" s="11"/>
      <c r="F1345" s="11"/>
      <c r="G1345" s="11"/>
      <c r="H1345" s="11"/>
      <c r="I1345" s="11"/>
      <c r="J1345" s="11"/>
    </row>
    <row r="1346" spans="1:10" ht="14.25" customHeight="1" x14ac:dyDescent="0.25">
      <c r="A1346" s="3"/>
      <c r="B1346" s="8"/>
      <c r="C1346" s="11"/>
      <c r="D1346" s="11"/>
      <c r="E1346" s="11"/>
      <c r="F1346" s="11"/>
      <c r="G1346" s="11"/>
      <c r="H1346" s="11"/>
      <c r="I1346" s="11"/>
      <c r="J1346" s="11"/>
    </row>
    <row r="1347" spans="1:10" ht="14.25" customHeight="1" x14ac:dyDescent="0.25">
      <c r="A1347" s="3" t="s">
        <v>0</v>
      </c>
      <c r="B1347" s="3" t="s">
        <v>120</v>
      </c>
      <c r="C1347" s="11">
        <v>44</v>
      </c>
      <c r="D1347" s="11">
        <v>18</v>
      </c>
      <c r="E1347" s="11" t="s">
        <v>188</v>
      </c>
      <c r="F1347" s="11" t="s">
        <v>188</v>
      </c>
      <c r="G1347" s="11">
        <v>18</v>
      </c>
      <c r="H1347" s="11" t="s">
        <v>188</v>
      </c>
      <c r="I1347" s="11">
        <v>0</v>
      </c>
      <c r="J1347" s="11">
        <v>7</v>
      </c>
    </row>
    <row r="1348" spans="1:10" ht="14.25" customHeight="1" x14ac:dyDescent="0.25">
      <c r="A1348" s="3" t="s">
        <v>0</v>
      </c>
      <c r="B1348" s="3" t="s">
        <v>82</v>
      </c>
      <c r="C1348" s="11" t="s">
        <v>150</v>
      </c>
      <c r="D1348" s="11" t="s">
        <v>188</v>
      </c>
      <c r="E1348" s="11">
        <v>0</v>
      </c>
      <c r="F1348" s="11" t="s">
        <v>188</v>
      </c>
      <c r="G1348" s="11">
        <v>2</v>
      </c>
      <c r="H1348" s="11" t="s">
        <v>188</v>
      </c>
      <c r="I1348" s="11">
        <v>0</v>
      </c>
      <c r="J1348" s="11" t="s">
        <v>150</v>
      </c>
    </row>
    <row r="1349" spans="1:10" s="10" customFormat="1" ht="14.25" customHeight="1" x14ac:dyDescent="0.25">
      <c r="A1349" s="3" t="s">
        <v>0</v>
      </c>
      <c r="B1349" s="8" t="s">
        <v>152</v>
      </c>
      <c r="C1349" s="11" t="s">
        <v>150</v>
      </c>
      <c r="D1349" s="11" t="s">
        <v>188</v>
      </c>
      <c r="E1349" s="11">
        <v>0</v>
      </c>
      <c r="F1349" s="11">
        <v>0</v>
      </c>
      <c r="G1349" s="11">
        <v>1</v>
      </c>
      <c r="H1349" s="11" t="s">
        <v>188</v>
      </c>
      <c r="I1349" s="11">
        <v>0</v>
      </c>
      <c r="J1349" s="11" t="s">
        <v>150</v>
      </c>
    </row>
    <row r="1350" spans="1:10" ht="14.25" customHeight="1" x14ac:dyDescent="0.25">
      <c r="A1350" s="3" t="s">
        <v>0</v>
      </c>
      <c r="B1350" s="8" t="s">
        <v>151</v>
      </c>
      <c r="C1350" s="11" t="s">
        <v>150</v>
      </c>
      <c r="D1350" s="11">
        <v>0</v>
      </c>
      <c r="E1350" s="11">
        <v>0</v>
      </c>
      <c r="F1350" s="11" t="s">
        <v>188</v>
      </c>
      <c r="G1350" s="11">
        <v>1</v>
      </c>
      <c r="H1350" s="11">
        <v>0</v>
      </c>
      <c r="I1350" s="11">
        <v>0</v>
      </c>
      <c r="J1350" s="11" t="s">
        <v>150</v>
      </c>
    </row>
    <row r="1351" spans="1:10" ht="14.25" customHeight="1" x14ac:dyDescent="0.25">
      <c r="A1351" s="3" t="s">
        <v>0</v>
      </c>
      <c r="B1351" s="3" t="s">
        <v>83</v>
      </c>
      <c r="C1351" s="11" t="s">
        <v>150</v>
      </c>
      <c r="D1351" s="11">
        <v>15</v>
      </c>
      <c r="E1351" s="11" t="s">
        <v>188</v>
      </c>
      <c r="F1351" s="11" t="s">
        <v>188</v>
      </c>
      <c r="G1351" s="11">
        <v>13</v>
      </c>
      <c r="H1351" s="11" t="s">
        <v>188</v>
      </c>
      <c r="I1351" s="11">
        <v>0</v>
      </c>
      <c r="J1351" s="11" t="s">
        <v>150</v>
      </c>
    </row>
    <row r="1352" spans="1:10" ht="14.25" customHeight="1" x14ac:dyDescent="0.25">
      <c r="A1352" s="3" t="s">
        <v>0</v>
      </c>
      <c r="B1352" s="8" t="s">
        <v>84</v>
      </c>
      <c r="C1352" s="11" t="s">
        <v>150</v>
      </c>
      <c r="D1352" s="11">
        <v>4</v>
      </c>
      <c r="E1352" s="11">
        <v>0</v>
      </c>
      <c r="F1352" s="11" t="s">
        <v>188</v>
      </c>
      <c r="G1352" s="11">
        <v>12</v>
      </c>
      <c r="H1352" s="11" t="s">
        <v>188</v>
      </c>
      <c r="I1352" s="11">
        <v>0</v>
      </c>
      <c r="J1352" s="11" t="s">
        <v>150</v>
      </c>
    </row>
    <row r="1353" spans="1:10" ht="14.25" customHeight="1" x14ac:dyDescent="0.25">
      <c r="A1353" s="3" t="s">
        <v>0</v>
      </c>
      <c r="B1353" s="8" t="s">
        <v>85</v>
      </c>
      <c r="C1353" s="11" t="s">
        <v>150</v>
      </c>
      <c r="D1353" s="11" t="s">
        <v>188</v>
      </c>
      <c r="E1353" s="11">
        <v>0</v>
      </c>
      <c r="F1353" s="11">
        <v>0</v>
      </c>
      <c r="G1353" s="11">
        <v>0</v>
      </c>
      <c r="H1353" s="11">
        <v>0</v>
      </c>
      <c r="I1353" s="11">
        <v>0</v>
      </c>
      <c r="J1353" s="11" t="s">
        <v>150</v>
      </c>
    </row>
    <row r="1354" spans="1:10" ht="14.25" customHeight="1" x14ac:dyDescent="0.25">
      <c r="A1354" s="3" t="s">
        <v>0</v>
      </c>
      <c r="B1354" s="8" t="s">
        <v>86</v>
      </c>
      <c r="C1354" s="11" t="s">
        <v>150</v>
      </c>
      <c r="D1354" s="11">
        <v>9</v>
      </c>
      <c r="E1354" s="11" t="s">
        <v>188</v>
      </c>
      <c r="F1354" s="11" t="s">
        <v>188</v>
      </c>
      <c r="G1354" s="11" t="s">
        <v>188</v>
      </c>
      <c r="H1354" s="11" t="s">
        <v>188</v>
      </c>
      <c r="I1354" s="11">
        <v>0</v>
      </c>
      <c r="J1354" s="11" t="s">
        <v>150</v>
      </c>
    </row>
    <row r="1355" spans="1:10" ht="14.25" customHeight="1" x14ac:dyDescent="0.25">
      <c r="A1355" s="3" t="s">
        <v>0</v>
      </c>
      <c r="B1355" s="8" t="s">
        <v>87</v>
      </c>
      <c r="C1355" s="11" t="s">
        <v>150</v>
      </c>
      <c r="D1355" s="11">
        <v>1</v>
      </c>
      <c r="E1355" s="11" t="s">
        <v>150</v>
      </c>
      <c r="F1355" s="11" t="s">
        <v>150</v>
      </c>
      <c r="G1355" s="11" t="s">
        <v>150</v>
      </c>
      <c r="H1355" s="11" t="s">
        <v>150</v>
      </c>
      <c r="I1355" s="11" t="s">
        <v>150</v>
      </c>
      <c r="J1355" s="11" t="s">
        <v>150</v>
      </c>
    </row>
    <row r="1356" spans="1:10" ht="14.25" customHeight="1" x14ac:dyDescent="0.25">
      <c r="A1356" s="3" t="s">
        <v>0</v>
      </c>
      <c r="B1356" s="8" t="s">
        <v>88</v>
      </c>
      <c r="C1356" s="11" t="s">
        <v>150</v>
      </c>
      <c r="D1356" s="11" t="s">
        <v>188</v>
      </c>
      <c r="E1356" s="11">
        <v>0</v>
      </c>
      <c r="F1356" s="11">
        <v>0</v>
      </c>
      <c r="G1356" s="11" t="s">
        <v>188</v>
      </c>
      <c r="H1356" s="11" t="s">
        <v>188</v>
      </c>
      <c r="I1356" s="11">
        <v>0</v>
      </c>
      <c r="J1356" s="11" t="s">
        <v>150</v>
      </c>
    </row>
    <row r="1357" spans="1:10" ht="14.25" customHeight="1" x14ac:dyDescent="0.25">
      <c r="A1357" s="3" t="s">
        <v>0</v>
      </c>
      <c r="B1357" s="3" t="s">
        <v>89</v>
      </c>
      <c r="C1357" s="11" t="s">
        <v>150</v>
      </c>
      <c r="D1357" s="11">
        <v>3</v>
      </c>
      <c r="E1357" s="11">
        <v>0</v>
      </c>
      <c r="F1357" s="11" t="s">
        <v>188</v>
      </c>
      <c r="G1357" s="11">
        <v>4</v>
      </c>
      <c r="H1357" s="11" t="s">
        <v>188</v>
      </c>
      <c r="I1357" s="11">
        <v>0</v>
      </c>
      <c r="J1357" s="11" t="s">
        <v>150</v>
      </c>
    </row>
    <row r="1358" spans="1:10" ht="14.25" customHeight="1" x14ac:dyDescent="0.25">
      <c r="A1358" s="3" t="s">
        <v>0</v>
      </c>
      <c r="B1358" s="8" t="s">
        <v>95</v>
      </c>
      <c r="C1358" s="11" t="s">
        <v>150</v>
      </c>
      <c r="D1358" s="11">
        <v>1</v>
      </c>
      <c r="E1358" s="11">
        <v>0</v>
      </c>
      <c r="F1358" s="11" t="s">
        <v>188</v>
      </c>
      <c r="G1358" s="11">
        <v>3</v>
      </c>
      <c r="H1358" s="11" t="s">
        <v>188</v>
      </c>
      <c r="I1358" s="11">
        <v>0</v>
      </c>
      <c r="J1358" s="11" t="s">
        <v>150</v>
      </c>
    </row>
    <row r="1359" spans="1:10" ht="14.25" customHeight="1" x14ac:dyDescent="0.25">
      <c r="A1359" s="3" t="s">
        <v>0</v>
      </c>
      <c r="B1359" s="8" t="s">
        <v>90</v>
      </c>
      <c r="C1359" s="11" t="s">
        <v>150</v>
      </c>
      <c r="D1359" s="11">
        <v>1</v>
      </c>
      <c r="E1359" s="11" t="s">
        <v>150</v>
      </c>
      <c r="F1359" s="11" t="s">
        <v>150</v>
      </c>
      <c r="G1359" s="11" t="s">
        <v>150</v>
      </c>
      <c r="H1359" s="11" t="s">
        <v>150</v>
      </c>
      <c r="I1359" s="11" t="s">
        <v>150</v>
      </c>
      <c r="J1359" s="11" t="s">
        <v>150</v>
      </c>
    </row>
    <row r="1360" spans="1:10" ht="14.25" customHeight="1" x14ac:dyDescent="0.25">
      <c r="A1360" s="3" t="s">
        <v>0</v>
      </c>
      <c r="B1360" s="8" t="s">
        <v>118</v>
      </c>
      <c r="C1360" s="11" t="s">
        <v>150</v>
      </c>
      <c r="D1360" s="11" t="s">
        <v>188</v>
      </c>
      <c r="E1360" s="11">
        <v>0</v>
      </c>
      <c r="F1360" s="11">
        <v>0</v>
      </c>
      <c r="G1360" s="11" t="s">
        <v>188</v>
      </c>
      <c r="H1360" s="11" t="s">
        <v>188</v>
      </c>
      <c r="I1360" s="11">
        <v>0</v>
      </c>
      <c r="J1360" s="11" t="s">
        <v>150</v>
      </c>
    </row>
    <row r="1361" spans="1:10" ht="14.25" customHeight="1" x14ac:dyDescent="0.25">
      <c r="A1361" s="3" t="s">
        <v>0</v>
      </c>
      <c r="B1361" s="8" t="s">
        <v>91</v>
      </c>
      <c r="C1361" s="11" t="s">
        <v>150</v>
      </c>
      <c r="D1361" s="11" t="s">
        <v>188</v>
      </c>
      <c r="E1361" s="11" t="s">
        <v>150</v>
      </c>
      <c r="F1361" s="11" t="s">
        <v>188</v>
      </c>
      <c r="G1361" s="11" t="s">
        <v>188</v>
      </c>
      <c r="H1361" s="11" t="s">
        <v>188</v>
      </c>
      <c r="I1361" s="11" t="s">
        <v>150</v>
      </c>
      <c r="J1361" s="11" t="s">
        <v>150</v>
      </c>
    </row>
    <row r="1362" spans="1:10" ht="14.25" customHeight="1" x14ac:dyDescent="0.25">
      <c r="A1362" s="3" t="s">
        <v>0</v>
      </c>
      <c r="B1362" s="8" t="s">
        <v>92</v>
      </c>
      <c r="C1362" s="11" t="s">
        <v>150</v>
      </c>
      <c r="D1362" s="11" t="s">
        <v>150</v>
      </c>
      <c r="E1362" s="11">
        <v>0</v>
      </c>
      <c r="F1362" s="11" t="s">
        <v>188</v>
      </c>
      <c r="G1362" s="11" t="s">
        <v>188</v>
      </c>
      <c r="H1362" s="11">
        <v>0</v>
      </c>
      <c r="I1362" s="11">
        <v>0</v>
      </c>
      <c r="J1362" s="11" t="s">
        <v>150</v>
      </c>
    </row>
    <row r="1363" spans="1:10" ht="14.25" customHeight="1" x14ac:dyDescent="0.25">
      <c r="A1363" s="3" t="s">
        <v>0</v>
      </c>
      <c r="B1363" s="8" t="s">
        <v>93</v>
      </c>
      <c r="C1363" s="11" t="s">
        <v>150</v>
      </c>
      <c r="D1363" s="11" t="s">
        <v>188</v>
      </c>
      <c r="E1363" s="11">
        <v>0</v>
      </c>
      <c r="F1363" s="11" t="s">
        <v>188</v>
      </c>
      <c r="G1363" s="11" t="s">
        <v>188</v>
      </c>
      <c r="H1363" s="11" t="s">
        <v>188</v>
      </c>
      <c r="I1363" s="11">
        <v>0</v>
      </c>
      <c r="J1363" s="11" t="s">
        <v>150</v>
      </c>
    </row>
    <row r="1364" spans="1:10" ht="14.25" customHeight="1" x14ac:dyDescent="0.25">
      <c r="A1364" s="3" t="s">
        <v>0</v>
      </c>
      <c r="B1364" s="3" t="s">
        <v>94</v>
      </c>
      <c r="C1364" s="11">
        <v>8</v>
      </c>
      <c r="D1364" s="11" t="s">
        <v>188</v>
      </c>
      <c r="E1364" s="11">
        <v>0</v>
      </c>
      <c r="F1364" s="11">
        <v>0</v>
      </c>
      <c r="G1364" s="11" t="s">
        <v>188</v>
      </c>
      <c r="H1364" s="11" t="s">
        <v>188</v>
      </c>
      <c r="I1364" s="11">
        <v>0</v>
      </c>
      <c r="J1364" s="11">
        <v>7</v>
      </c>
    </row>
    <row r="1365" spans="1:10" ht="14.25" customHeight="1" x14ac:dyDescent="0.25">
      <c r="A1365" s="3"/>
      <c r="B1365" s="8"/>
      <c r="C1365" s="11"/>
      <c r="D1365" s="11"/>
      <c r="E1365" s="11"/>
      <c r="F1365" s="11"/>
      <c r="G1365" s="11"/>
      <c r="H1365" s="11"/>
      <c r="I1365" s="11"/>
      <c r="J1365" s="11"/>
    </row>
    <row r="1366" spans="1:10" ht="14.25" customHeight="1" x14ac:dyDescent="0.25">
      <c r="A1366" s="3" t="s">
        <v>29</v>
      </c>
      <c r="B1366" s="3" t="s">
        <v>35</v>
      </c>
      <c r="C1366" s="11"/>
      <c r="D1366" s="11"/>
      <c r="E1366" s="11"/>
      <c r="F1366" s="11"/>
      <c r="G1366" s="11"/>
      <c r="H1366" s="11"/>
      <c r="I1366" s="11"/>
      <c r="J1366" s="11"/>
    </row>
    <row r="1367" spans="1:10" ht="14.25" customHeight="1" x14ac:dyDescent="0.25">
      <c r="A1367" s="3"/>
      <c r="B1367" s="8"/>
      <c r="C1367" s="11"/>
      <c r="D1367" s="11"/>
      <c r="E1367" s="11"/>
      <c r="F1367" s="11"/>
      <c r="G1367" s="11"/>
      <c r="H1367" s="11"/>
      <c r="I1367" s="11"/>
      <c r="J1367" s="11"/>
    </row>
    <row r="1368" spans="1:10" ht="14.25" customHeight="1" x14ac:dyDescent="0.25">
      <c r="A1368" s="3"/>
      <c r="B1368" s="8"/>
      <c r="C1368" s="11"/>
      <c r="D1368" s="11"/>
      <c r="E1368" s="11"/>
      <c r="F1368" s="11"/>
      <c r="G1368" s="11"/>
      <c r="H1368" s="11"/>
      <c r="I1368" s="11"/>
      <c r="J1368" s="11"/>
    </row>
    <row r="1369" spans="1:10" ht="14.25" customHeight="1" x14ac:dyDescent="0.25">
      <c r="A1369" s="3" t="s">
        <v>29</v>
      </c>
      <c r="B1369" s="3" t="s">
        <v>120</v>
      </c>
      <c r="C1369" s="11">
        <v>219</v>
      </c>
      <c r="D1369" s="11">
        <v>116</v>
      </c>
      <c r="E1369" s="11" t="s">
        <v>188</v>
      </c>
      <c r="F1369" s="11">
        <v>2</v>
      </c>
      <c r="G1369" s="11">
        <v>96</v>
      </c>
      <c r="H1369" s="11">
        <v>1</v>
      </c>
      <c r="I1369" s="11">
        <v>0</v>
      </c>
      <c r="J1369" s="11">
        <v>5</v>
      </c>
    </row>
    <row r="1370" spans="1:10" s="10" customFormat="1" ht="14.25" customHeight="1" x14ac:dyDescent="0.25">
      <c r="A1370" s="3" t="s">
        <v>29</v>
      </c>
      <c r="B1370" s="3" t="s">
        <v>82</v>
      </c>
      <c r="C1370" s="11" t="s">
        <v>150</v>
      </c>
      <c r="D1370" s="11" t="s">
        <v>188</v>
      </c>
      <c r="E1370" s="11" t="s">
        <v>188</v>
      </c>
      <c r="F1370" s="11" t="s">
        <v>188</v>
      </c>
      <c r="G1370" s="11">
        <v>13</v>
      </c>
      <c r="H1370" s="11" t="s">
        <v>188</v>
      </c>
      <c r="I1370" s="11">
        <v>0</v>
      </c>
      <c r="J1370" s="11" t="s">
        <v>150</v>
      </c>
    </row>
    <row r="1371" spans="1:10" ht="14.25" customHeight="1" x14ac:dyDescent="0.25">
      <c r="A1371" s="3" t="s">
        <v>29</v>
      </c>
      <c r="B1371" s="8" t="s">
        <v>152</v>
      </c>
      <c r="C1371" s="11" t="s">
        <v>150</v>
      </c>
      <c r="D1371" s="11" t="s">
        <v>188</v>
      </c>
      <c r="E1371" s="11" t="s">
        <v>188</v>
      </c>
      <c r="F1371" s="11" t="s">
        <v>188</v>
      </c>
      <c r="G1371" s="11" t="s">
        <v>190</v>
      </c>
      <c r="H1371" s="11" t="s">
        <v>188</v>
      </c>
      <c r="I1371" s="11">
        <v>0</v>
      </c>
      <c r="J1371" s="11" t="s">
        <v>150</v>
      </c>
    </row>
    <row r="1372" spans="1:10" ht="14.25" customHeight="1" x14ac:dyDescent="0.25">
      <c r="A1372" s="3" t="s">
        <v>29</v>
      </c>
      <c r="B1372" s="8" t="s">
        <v>151</v>
      </c>
      <c r="C1372" s="11" t="s">
        <v>150</v>
      </c>
      <c r="D1372" s="11">
        <v>0</v>
      </c>
      <c r="E1372" s="11">
        <v>0</v>
      </c>
      <c r="F1372" s="11">
        <v>0</v>
      </c>
      <c r="G1372" s="11" t="s">
        <v>190</v>
      </c>
      <c r="H1372" s="11">
        <v>0</v>
      </c>
      <c r="I1372" s="11">
        <v>0</v>
      </c>
      <c r="J1372" s="11" t="s">
        <v>150</v>
      </c>
    </row>
    <row r="1373" spans="1:10" ht="14.25" customHeight="1" x14ac:dyDescent="0.25">
      <c r="A1373" s="3" t="s">
        <v>29</v>
      </c>
      <c r="B1373" s="3" t="s">
        <v>83</v>
      </c>
      <c r="C1373" s="11" t="s">
        <v>150</v>
      </c>
      <c r="D1373" s="11">
        <v>112</v>
      </c>
      <c r="E1373" s="11" t="s">
        <v>188</v>
      </c>
      <c r="F1373" s="11">
        <v>1</v>
      </c>
      <c r="G1373" s="11">
        <v>78</v>
      </c>
      <c r="H1373" s="11" t="s">
        <v>188</v>
      </c>
      <c r="I1373" s="11">
        <v>0</v>
      </c>
      <c r="J1373" s="11" t="s">
        <v>150</v>
      </c>
    </row>
    <row r="1374" spans="1:10" ht="14.25" customHeight="1" x14ac:dyDescent="0.25">
      <c r="A1374" s="3" t="s">
        <v>29</v>
      </c>
      <c r="B1374" s="8" t="s">
        <v>84</v>
      </c>
      <c r="C1374" s="11" t="s">
        <v>150</v>
      </c>
      <c r="D1374" s="11">
        <v>4</v>
      </c>
      <c r="E1374" s="11" t="s">
        <v>188</v>
      </c>
      <c r="F1374" s="11" t="s">
        <v>188</v>
      </c>
      <c r="G1374" s="11">
        <v>73</v>
      </c>
      <c r="H1374" s="11" t="s">
        <v>188</v>
      </c>
      <c r="I1374" s="11">
        <v>0</v>
      </c>
      <c r="J1374" s="11" t="s">
        <v>150</v>
      </c>
    </row>
    <row r="1375" spans="1:10" ht="14.25" customHeight="1" x14ac:dyDescent="0.25">
      <c r="A1375" s="3" t="s">
        <v>29</v>
      </c>
      <c r="B1375" s="8" t="s">
        <v>85</v>
      </c>
      <c r="C1375" s="11" t="s">
        <v>150</v>
      </c>
      <c r="D1375" s="11">
        <v>1</v>
      </c>
      <c r="E1375" s="11">
        <v>0</v>
      </c>
      <c r="F1375" s="11" t="s">
        <v>188</v>
      </c>
      <c r="G1375" s="11" t="s">
        <v>188</v>
      </c>
      <c r="H1375" s="11">
        <v>0</v>
      </c>
      <c r="I1375" s="11">
        <v>0</v>
      </c>
      <c r="J1375" s="11" t="s">
        <v>150</v>
      </c>
    </row>
    <row r="1376" spans="1:10" ht="14.25" customHeight="1" x14ac:dyDescent="0.25">
      <c r="A1376" s="3" t="s">
        <v>29</v>
      </c>
      <c r="B1376" s="8" t="s">
        <v>86</v>
      </c>
      <c r="C1376" s="11" t="s">
        <v>150</v>
      </c>
      <c r="D1376" s="11">
        <v>17</v>
      </c>
      <c r="E1376" s="11">
        <v>0</v>
      </c>
      <c r="F1376" s="11" t="s">
        <v>188</v>
      </c>
      <c r="G1376" s="11">
        <v>5</v>
      </c>
      <c r="H1376" s="11" t="s">
        <v>188</v>
      </c>
      <c r="I1376" s="11">
        <v>0</v>
      </c>
      <c r="J1376" s="11" t="s">
        <v>150</v>
      </c>
    </row>
    <row r="1377" spans="1:10" ht="14.25" customHeight="1" x14ac:dyDescent="0.25">
      <c r="A1377" s="3" t="s">
        <v>29</v>
      </c>
      <c r="B1377" s="8" t="s">
        <v>87</v>
      </c>
      <c r="C1377" s="11" t="s">
        <v>150</v>
      </c>
      <c r="D1377" s="11">
        <v>90</v>
      </c>
      <c r="E1377" s="11" t="s">
        <v>150</v>
      </c>
      <c r="F1377" s="11" t="s">
        <v>150</v>
      </c>
      <c r="G1377" s="11" t="s">
        <v>150</v>
      </c>
      <c r="H1377" s="11" t="s">
        <v>150</v>
      </c>
      <c r="I1377" s="11" t="s">
        <v>150</v>
      </c>
      <c r="J1377" s="11" t="s">
        <v>150</v>
      </c>
    </row>
    <row r="1378" spans="1:10" ht="14.25" customHeight="1" x14ac:dyDescent="0.25">
      <c r="A1378" s="3" t="s">
        <v>29</v>
      </c>
      <c r="B1378" s="8" t="s">
        <v>88</v>
      </c>
      <c r="C1378" s="11" t="s">
        <v>150</v>
      </c>
      <c r="D1378" s="11" t="s">
        <v>188</v>
      </c>
      <c r="E1378" s="11">
        <v>0</v>
      </c>
      <c r="F1378" s="11" t="s">
        <v>188</v>
      </c>
      <c r="G1378" s="11" t="s">
        <v>188</v>
      </c>
      <c r="H1378" s="11" t="s">
        <v>188</v>
      </c>
      <c r="I1378" s="11">
        <v>0</v>
      </c>
      <c r="J1378" s="11" t="s">
        <v>150</v>
      </c>
    </row>
    <row r="1379" spans="1:10" ht="14.25" customHeight="1" x14ac:dyDescent="0.25">
      <c r="A1379" s="3" t="s">
        <v>29</v>
      </c>
      <c r="B1379" s="3" t="s">
        <v>89</v>
      </c>
      <c r="C1379" s="11" t="s">
        <v>150</v>
      </c>
      <c r="D1379" s="11">
        <v>4</v>
      </c>
      <c r="E1379" s="11">
        <v>0</v>
      </c>
      <c r="F1379" s="11">
        <v>1</v>
      </c>
      <c r="G1379" s="11">
        <v>5</v>
      </c>
      <c r="H1379" s="11" t="s">
        <v>188</v>
      </c>
      <c r="I1379" s="11">
        <v>0</v>
      </c>
      <c r="J1379" s="11" t="s">
        <v>150</v>
      </c>
    </row>
    <row r="1380" spans="1:10" ht="14.25" customHeight="1" x14ac:dyDescent="0.25">
      <c r="A1380" s="3" t="s">
        <v>29</v>
      </c>
      <c r="B1380" s="8" t="s">
        <v>95</v>
      </c>
      <c r="C1380" s="11" t="s">
        <v>150</v>
      </c>
      <c r="D1380" s="11">
        <v>2</v>
      </c>
      <c r="E1380" s="11">
        <v>0</v>
      </c>
      <c r="F1380" s="11" t="s">
        <v>188</v>
      </c>
      <c r="G1380" s="11">
        <v>4</v>
      </c>
      <c r="H1380" s="11" t="s">
        <v>188</v>
      </c>
      <c r="I1380" s="11">
        <v>0</v>
      </c>
      <c r="J1380" s="11" t="s">
        <v>150</v>
      </c>
    </row>
    <row r="1381" spans="1:10" ht="14.25" customHeight="1" x14ac:dyDescent="0.25">
      <c r="A1381" s="3" t="s">
        <v>29</v>
      </c>
      <c r="B1381" s="8" t="s">
        <v>90</v>
      </c>
      <c r="C1381" s="11" t="s">
        <v>150</v>
      </c>
      <c r="D1381" s="11">
        <v>2</v>
      </c>
      <c r="E1381" s="11" t="s">
        <v>150</v>
      </c>
      <c r="F1381" s="11" t="s">
        <v>150</v>
      </c>
      <c r="G1381" s="11" t="s">
        <v>150</v>
      </c>
      <c r="H1381" s="11" t="s">
        <v>150</v>
      </c>
      <c r="I1381" s="11" t="s">
        <v>150</v>
      </c>
      <c r="J1381" s="11" t="s">
        <v>150</v>
      </c>
    </row>
    <row r="1382" spans="1:10" ht="14.25" customHeight="1" x14ac:dyDescent="0.25">
      <c r="A1382" s="3" t="s">
        <v>29</v>
      </c>
      <c r="B1382" s="8" t="s">
        <v>118</v>
      </c>
      <c r="C1382" s="11" t="s">
        <v>150</v>
      </c>
      <c r="D1382" s="11">
        <v>1</v>
      </c>
      <c r="E1382" s="11">
        <v>0</v>
      </c>
      <c r="F1382" s="11">
        <v>0</v>
      </c>
      <c r="G1382" s="11">
        <v>1</v>
      </c>
      <c r="H1382" s="11" t="s">
        <v>188</v>
      </c>
      <c r="I1382" s="11">
        <v>0</v>
      </c>
      <c r="J1382" s="11" t="s">
        <v>150</v>
      </c>
    </row>
    <row r="1383" spans="1:10" ht="14.25" customHeight="1" x14ac:dyDescent="0.25">
      <c r="A1383" s="3" t="s">
        <v>29</v>
      </c>
      <c r="B1383" s="8" t="s">
        <v>91</v>
      </c>
      <c r="C1383" s="11" t="s">
        <v>150</v>
      </c>
      <c r="D1383" s="11" t="s">
        <v>188</v>
      </c>
      <c r="E1383" s="11" t="s">
        <v>150</v>
      </c>
      <c r="F1383" s="11">
        <v>1</v>
      </c>
      <c r="G1383" s="11" t="s">
        <v>188</v>
      </c>
      <c r="H1383" s="11" t="s">
        <v>188</v>
      </c>
      <c r="I1383" s="11" t="s">
        <v>150</v>
      </c>
      <c r="J1383" s="11" t="s">
        <v>150</v>
      </c>
    </row>
    <row r="1384" spans="1:10" ht="14.25" customHeight="1" x14ac:dyDescent="0.25">
      <c r="A1384" s="3" t="s">
        <v>29</v>
      </c>
      <c r="B1384" s="8" t="s">
        <v>92</v>
      </c>
      <c r="C1384" s="11" t="s">
        <v>150</v>
      </c>
      <c r="D1384" s="11" t="s">
        <v>150</v>
      </c>
      <c r="E1384" s="11">
        <v>0</v>
      </c>
      <c r="F1384" s="11" t="s">
        <v>188</v>
      </c>
      <c r="G1384" s="11" t="s">
        <v>188</v>
      </c>
      <c r="H1384" s="11">
        <v>0</v>
      </c>
      <c r="I1384" s="11">
        <v>0</v>
      </c>
      <c r="J1384" s="11" t="s">
        <v>150</v>
      </c>
    </row>
    <row r="1385" spans="1:10" ht="14.25" customHeight="1" x14ac:dyDescent="0.25">
      <c r="A1385" s="3" t="s">
        <v>29</v>
      </c>
      <c r="B1385" s="8" t="s">
        <v>93</v>
      </c>
      <c r="C1385" s="11" t="s">
        <v>150</v>
      </c>
      <c r="D1385" s="11" t="s">
        <v>188</v>
      </c>
      <c r="E1385" s="11">
        <v>0</v>
      </c>
      <c r="F1385" s="11" t="s">
        <v>188</v>
      </c>
      <c r="G1385" s="11" t="s">
        <v>188</v>
      </c>
      <c r="H1385" s="11" t="s">
        <v>188</v>
      </c>
      <c r="I1385" s="11">
        <v>0</v>
      </c>
      <c r="J1385" s="11" t="s">
        <v>150</v>
      </c>
    </row>
    <row r="1386" spans="1:10" ht="14.25" customHeight="1" x14ac:dyDescent="0.25">
      <c r="A1386" s="3" t="s">
        <v>29</v>
      </c>
      <c r="B1386" s="3" t="s">
        <v>94</v>
      </c>
      <c r="C1386" s="11">
        <v>5</v>
      </c>
      <c r="D1386" s="11" t="s">
        <v>188</v>
      </c>
      <c r="E1386" s="11">
        <v>0</v>
      </c>
      <c r="F1386" s="11" t="s">
        <v>188</v>
      </c>
      <c r="G1386" s="11" t="s">
        <v>188</v>
      </c>
      <c r="H1386" s="11" t="s">
        <v>188</v>
      </c>
      <c r="I1386" s="11">
        <v>0</v>
      </c>
      <c r="J1386" s="11">
        <v>5</v>
      </c>
    </row>
    <row r="1387" spans="1:10" ht="14.25" customHeight="1" x14ac:dyDescent="0.25">
      <c r="A1387" s="3"/>
      <c r="B1387" s="8"/>
      <c r="C1387" s="11"/>
      <c r="D1387" s="11"/>
      <c r="E1387" s="11"/>
      <c r="F1387" s="11"/>
      <c r="G1387" s="11"/>
      <c r="H1387" s="11"/>
      <c r="I1387" s="11"/>
      <c r="J1387" s="11"/>
    </row>
    <row r="1388" spans="1:10" ht="14.25" customHeight="1" x14ac:dyDescent="0.25">
      <c r="A1388" s="3" t="s">
        <v>173</v>
      </c>
      <c r="B1388" s="3" t="s">
        <v>174</v>
      </c>
      <c r="C1388" s="11"/>
      <c r="D1388" s="11"/>
      <c r="E1388" s="11"/>
      <c r="F1388" s="11"/>
      <c r="G1388" s="11"/>
      <c r="H1388" s="11"/>
      <c r="I1388" s="11"/>
      <c r="J1388" s="11"/>
    </row>
    <row r="1389" spans="1:10" ht="14.25" customHeight="1" x14ac:dyDescent="0.25">
      <c r="A1389" s="3"/>
      <c r="B1389" s="8"/>
      <c r="C1389" s="11"/>
      <c r="D1389" s="11"/>
      <c r="E1389" s="11"/>
      <c r="F1389" s="11"/>
      <c r="G1389" s="11"/>
      <c r="H1389" s="11"/>
      <c r="I1389" s="11"/>
      <c r="J1389" s="11"/>
    </row>
    <row r="1390" spans="1:10" ht="14.25" customHeight="1" x14ac:dyDescent="0.25">
      <c r="A1390" s="3"/>
      <c r="B1390" s="8"/>
      <c r="C1390" s="11"/>
      <c r="D1390" s="11"/>
      <c r="E1390" s="11"/>
      <c r="F1390" s="11"/>
      <c r="G1390" s="11"/>
      <c r="H1390" s="11"/>
      <c r="I1390" s="11"/>
      <c r="J1390" s="11"/>
    </row>
    <row r="1391" spans="1:10" s="10" customFormat="1" ht="14.25" customHeight="1" x14ac:dyDescent="0.25">
      <c r="A1391" s="3" t="s">
        <v>173</v>
      </c>
      <c r="B1391" s="3" t="s">
        <v>120</v>
      </c>
      <c r="C1391" s="11">
        <v>24</v>
      </c>
      <c r="D1391" s="11">
        <v>9</v>
      </c>
      <c r="E1391" s="11" t="s">
        <v>188</v>
      </c>
      <c r="F1391" s="11" t="s">
        <v>188</v>
      </c>
      <c r="G1391" s="11">
        <v>14</v>
      </c>
      <c r="H1391" s="11" t="s">
        <v>188</v>
      </c>
      <c r="I1391" s="11">
        <v>0</v>
      </c>
      <c r="J1391" s="11" t="s">
        <v>188</v>
      </c>
    </row>
    <row r="1392" spans="1:10" ht="14.25" customHeight="1" x14ac:dyDescent="0.25">
      <c r="A1392" s="3" t="s">
        <v>173</v>
      </c>
      <c r="B1392" s="3" t="s">
        <v>82</v>
      </c>
      <c r="C1392" s="11" t="s">
        <v>150</v>
      </c>
      <c r="D1392" s="11" t="s">
        <v>188</v>
      </c>
      <c r="E1392" s="11">
        <v>0</v>
      </c>
      <c r="F1392" s="11">
        <v>0</v>
      </c>
      <c r="G1392" s="11">
        <v>1</v>
      </c>
      <c r="H1392" s="11">
        <v>0</v>
      </c>
      <c r="I1392" s="11">
        <v>0</v>
      </c>
      <c r="J1392" s="11" t="s">
        <v>150</v>
      </c>
    </row>
    <row r="1393" spans="1:10" ht="14.25" customHeight="1" x14ac:dyDescent="0.25">
      <c r="A1393" s="3" t="s">
        <v>173</v>
      </c>
      <c r="B1393" s="8" t="s">
        <v>152</v>
      </c>
      <c r="C1393" s="11" t="s">
        <v>150</v>
      </c>
      <c r="D1393" s="11" t="s">
        <v>188</v>
      </c>
      <c r="E1393" s="11">
        <v>0</v>
      </c>
      <c r="F1393" s="11">
        <v>0</v>
      </c>
      <c r="G1393" s="11">
        <v>0</v>
      </c>
      <c r="H1393" s="11">
        <v>0</v>
      </c>
      <c r="I1393" s="11">
        <v>0</v>
      </c>
      <c r="J1393" s="11" t="s">
        <v>150</v>
      </c>
    </row>
    <row r="1394" spans="1:10" ht="14.25" customHeight="1" x14ac:dyDescent="0.25">
      <c r="A1394" s="3" t="s">
        <v>173</v>
      </c>
      <c r="B1394" s="8" t="s">
        <v>151</v>
      </c>
      <c r="C1394" s="11" t="s">
        <v>150</v>
      </c>
      <c r="D1394" s="11">
        <v>0</v>
      </c>
      <c r="E1394" s="11">
        <v>0</v>
      </c>
      <c r="F1394" s="11">
        <v>0</v>
      </c>
      <c r="G1394" s="11">
        <v>1</v>
      </c>
      <c r="H1394" s="11">
        <v>0</v>
      </c>
      <c r="I1394" s="11">
        <v>0</v>
      </c>
      <c r="J1394" s="11" t="s">
        <v>150</v>
      </c>
    </row>
    <row r="1395" spans="1:10" ht="14.25" customHeight="1" x14ac:dyDescent="0.25">
      <c r="A1395" s="3" t="s">
        <v>173</v>
      </c>
      <c r="B1395" s="3" t="s">
        <v>83</v>
      </c>
      <c r="C1395" s="11" t="s">
        <v>150</v>
      </c>
      <c r="D1395" s="11">
        <v>9</v>
      </c>
      <c r="E1395" s="11" t="s">
        <v>188</v>
      </c>
      <c r="F1395" s="11" t="s">
        <v>188</v>
      </c>
      <c r="G1395" s="11">
        <v>13</v>
      </c>
      <c r="H1395" s="11" t="s">
        <v>188</v>
      </c>
      <c r="I1395" s="11">
        <v>0</v>
      </c>
      <c r="J1395" s="11" t="s">
        <v>150</v>
      </c>
    </row>
    <row r="1396" spans="1:10" ht="14.25" customHeight="1" x14ac:dyDescent="0.25">
      <c r="A1396" s="3" t="s">
        <v>173</v>
      </c>
      <c r="B1396" s="8" t="s">
        <v>84</v>
      </c>
      <c r="C1396" s="11" t="s">
        <v>150</v>
      </c>
      <c r="D1396" s="11">
        <v>1</v>
      </c>
      <c r="E1396" s="11" t="s">
        <v>188</v>
      </c>
      <c r="F1396" s="11" t="s">
        <v>188</v>
      </c>
      <c r="G1396" s="11">
        <v>13</v>
      </c>
      <c r="H1396" s="11" t="s">
        <v>188</v>
      </c>
      <c r="I1396" s="11">
        <v>0</v>
      </c>
      <c r="J1396" s="11" t="s">
        <v>150</v>
      </c>
    </row>
    <row r="1397" spans="1:10" ht="14.25" customHeight="1" x14ac:dyDescent="0.25">
      <c r="A1397" s="3" t="s">
        <v>173</v>
      </c>
      <c r="B1397" s="8" t="s">
        <v>85</v>
      </c>
      <c r="C1397" s="11" t="s">
        <v>150</v>
      </c>
      <c r="D1397" s="11" t="s">
        <v>188</v>
      </c>
      <c r="E1397" s="11">
        <v>0</v>
      </c>
      <c r="F1397" s="11">
        <v>0</v>
      </c>
      <c r="G1397" s="11" t="s">
        <v>188</v>
      </c>
      <c r="H1397" s="11">
        <v>0</v>
      </c>
      <c r="I1397" s="11">
        <v>0</v>
      </c>
      <c r="J1397" s="11" t="s">
        <v>150</v>
      </c>
    </row>
    <row r="1398" spans="1:10" ht="14.25" customHeight="1" x14ac:dyDescent="0.25">
      <c r="A1398" s="3" t="s">
        <v>173</v>
      </c>
      <c r="B1398" s="8" t="s">
        <v>86</v>
      </c>
      <c r="C1398" s="11" t="s">
        <v>150</v>
      </c>
      <c r="D1398" s="11">
        <v>1</v>
      </c>
      <c r="E1398" s="11">
        <v>0</v>
      </c>
      <c r="F1398" s="11" t="s">
        <v>188</v>
      </c>
      <c r="G1398" s="11">
        <v>0</v>
      </c>
      <c r="H1398" s="11" t="s">
        <v>188</v>
      </c>
      <c r="I1398" s="11">
        <v>0</v>
      </c>
      <c r="J1398" s="11" t="s">
        <v>150</v>
      </c>
    </row>
    <row r="1399" spans="1:10" ht="14.25" customHeight="1" x14ac:dyDescent="0.25">
      <c r="A1399" s="3" t="s">
        <v>173</v>
      </c>
      <c r="B1399" s="8" t="s">
        <v>87</v>
      </c>
      <c r="C1399" s="11" t="s">
        <v>150</v>
      </c>
      <c r="D1399" s="11">
        <v>7</v>
      </c>
      <c r="E1399" s="11" t="s">
        <v>150</v>
      </c>
      <c r="F1399" s="11" t="s">
        <v>150</v>
      </c>
      <c r="G1399" s="11" t="s">
        <v>150</v>
      </c>
      <c r="H1399" s="11" t="s">
        <v>150</v>
      </c>
      <c r="I1399" s="11" t="s">
        <v>150</v>
      </c>
      <c r="J1399" s="11" t="s">
        <v>150</v>
      </c>
    </row>
    <row r="1400" spans="1:10" ht="14.25" customHeight="1" x14ac:dyDescent="0.25">
      <c r="A1400" s="3" t="s">
        <v>173</v>
      </c>
      <c r="B1400" s="8" t="s">
        <v>88</v>
      </c>
      <c r="C1400" s="11" t="s">
        <v>150</v>
      </c>
      <c r="D1400" s="11" t="s">
        <v>188</v>
      </c>
      <c r="E1400" s="11">
        <v>0</v>
      </c>
      <c r="F1400" s="11" t="s">
        <v>188</v>
      </c>
      <c r="G1400" s="11" t="s">
        <v>188</v>
      </c>
      <c r="H1400" s="11" t="s">
        <v>188</v>
      </c>
      <c r="I1400" s="11">
        <v>0</v>
      </c>
      <c r="J1400" s="11" t="s">
        <v>150</v>
      </c>
    </row>
    <row r="1401" spans="1:10" ht="14.25" customHeight="1" x14ac:dyDescent="0.25">
      <c r="A1401" s="3" t="s">
        <v>173</v>
      </c>
      <c r="B1401" s="3" t="s">
        <v>89</v>
      </c>
      <c r="C1401" s="11" t="s">
        <v>150</v>
      </c>
      <c r="D1401" s="11" t="s">
        <v>188</v>
      </c>
      <c r="E1401" s="11">
        <v>0</v>
      </c>
      <c r="F1401" s="11" t="s">
        <v>188</v>
      </c>
      <c r="G1401" s="11" t="s">
        <v>188</v>
      </c>
      <c r="H1401" s="11" t="s">
        <v>188</v>
      </c>
      <c r="I1401" s="11">
        <v>0</v>
      </c>
      <c r="J1401" s="11" t="s">
        <v>150</v>
      </c>
    </row>
    <row r="1402" spans="1:10" ht="14.25" customHeight="1" x14ac:dyDescent="0.25">
      <c r="A1402" s="3" t="s">
        <v>173</v>
      </c>
      <c r="B1402" s="8" t="s">
        <v>95</v>
      </c>
      <c r="C1402" s="11" t="s">
        <v>150</v>
      </c>
      <c r="D1402" s="11" t="s">
        <v>188</v>
      </c>
      <c r="E1402" s="11">
        <v>0</v>
      </c>
      <c r="F1402" s="11" t="s">
        <v>188</v>
      </c>
      <c r="G1402" s="11" t="s">
        <v>188</v>
      </c>
      <c r="H1402" s="11" t="s">
        <v>188</v>
      </c>
      <c r="I1402" s="11">
        <v>0</v>
      </c>
      <c r="J1402" s="11" t="s">
        <v>150</v>
      </c>
    </row>
    <row r="1403" spans="1:10" ht="14.25" customHeight="1" x14ac:dyDescent="0.25">
      <c r="A1403" s="3" t="s">
        <v>173</v>
      </c>
      <c r="B1403" s="8" t="s">
        <v>90</v>
      </c>
      <c r="C1403" s="11" t="s">
        <v>150</v>
      </c>
      <c r="D1403" s="11" t="s">
        <v>188</v>
      </c>
      <c r="E1403" s="11" t="s">
        <v>150</v>
      </c>
      <c r="F1403" s="11" t="s">
        <v>150</v>
      </c>
      <c r="G1403" s="11" t="s">
        <v>150</v>
      </c>
      <c r="H1403" s="11" t="s">
        <v>150</v>
      </c>
      <c r="I1403" s="11" t="s">
        <v>150</v>
      </c>
      <c r="J1403" s="11" t="s">
        <v>150</v>
      </c>
    </row>
    <row r="1404" spans="1:10" ht="14.25" customHeight="1" x14ac:dyDescent="0.25">
      <c r="A1404" s="3" t="s">
        <v>173</v>
      </c>
      <c r="B1404" s="8" t="s">
        <v>118</v>
      </c>
      <c r="C1404" s="11" t="s">
        <v>150</v>
      </c>
      <c r="D1404" s="11" t="s">
        <v>188</v>
      </c>
      <c r="E1404" s="11">
        <v>0</v>
      </c>
      <c r="F1404" s="11">
        <v>0</v>
      </c>
      <c r="G1404" s="11" t="s">
        <v>188</v>
      </c>
      <c r="H1404" s="11">
        <v>0</v>
      </c>
      <c r="I1404" s="11">
        <v>0</v>
      </c>
      <c r="J1404" s="11" t="s">
        <v>150</v>
      </c>
    </row>
    <row r="1405" spans="1:10" ht="14.25" customHeight="1" x14ac:dyDescent="0.25">
      <c r="A1405" s="3" t="s">
        <v>173</v>
      </c>
      <c r="B1405" s="8" t="s">
        <v>91</v>
      </c>
      <c r="C1405" s="11" t="s">
        <v>150</v>
      </c>
      <c r="D1405" s="11" t="s">
        <v>188</v>
      </c>
      <c r="E1405" s="11" t="s">
        <v>150</v>
      </c>
      <c r="F1405" s="11" t="s">
        <v>188</v>
      </c>
      <c r="G1405" s="11">
        <v>0</v>
      </c>
      <c r="H1405" s="11" t="s">
        <v>188</v>
      </c>
      <c r="I1405" s="11" t="s">
        <v>150</v>
      </c>
      <c r="J1405" s="11" t="s">
        <v>150</v>
      </c>
    </row>
    <row r="1406" spans="1:10" ht="14.25" customHeight="1" x14ac:dyDescent="0.25">
      <c r="A1406" s="3" t="s">
        <v>173</v>
      </c>
      <c r="B1406" s="8" t="s">
        <v>92</v>
      </c>
      <c r="C1406" s="11" t="s">
        <v>150</v>
      </c>
      <c r="D1406" s="11" t="s">
        <v>150</v>
      </c>
      <c r="E1406" s="11">
        <v>0</v>
      </c>
      <c r="F1406" s="11">
        <v>0</v>
      </c>
      <c r="G1406" s="11">
        <v>0</v>
      </c>
      <c r="H1406" s="11">
        <v>0</v>
      </c>
      <c r="I1406" s="11">
        <v>0</v>
      </c>
      <c r="J1406" s="11" t="s">
        <v>150</v>
      </c>
    </row>
    <row r="1407" spans="1:10" ht="14.25" customHeight="1" x14ac:dyDescent="0.25">
      <c r="A1407" s="3" t="s">
        <v>173</v>
      </c>
      <c r="B1407" s="8" t="s">
        <v>93</v>
      </c>
      <c r="C1407" s="11" t="s">
        <v>150</v>
      </c>
      <c r="D1407" s="11" t="s">
        <v>188</v>
      </c>
      <c r="E1407" s="11">
        <v>0</v>
      </c>
      <c r="F1407" s="11" t="s">
        <v>188</v>
      </c>
      <c r="G1407" s="11">
        <v>0</v>
      </c>
      <c r="H1407" s="11" t="s">
        <v>188</v>
      </c>
      <c r="I1407" s="11">
        <v>0</v>
      </c>
      <c r="J1407" s="11" t="s">
        <v>150</v>
      </c>
    </row>
    <row r="1408" spans="1:10" ht="14.25" customHeight="1" x14ac:dyDescent="0.25">
      <c r="A1408" s="3" t="s">
        <v>173</v>
      </c>
      <c r="B1408" s="3" t="s">
        <v>94</v>
      </c>
      <c r="C1408" s="11" t="s">
        <v>188</v>
      </c>
      <c r="D1408" s="11" t="s">
        <v>188</v>
      </c>
      <c r="E1408" s="11">
        <v>0</v>
      </c>
      <c r="F1408" s="11" t="s">
        <v>188</v>
      </c>
      <c r="G1408" s="11" t="s">
        <v>188</v>
      </c>
      <c r="H1408" s="11" t="s">
        <v>188</v>
      </c>
      <c r="I1408" s="11">
        <v>0</v>
      </c>
      <c r="J1408" s="11" t="s">
        <v>188</v>
      </c>
    </row>
    <row r="1409" spans="1:10" ht="14.25" customHeight="1" x14ac:dyDescent="0.25">
      <c r="A1409" s="3"/>
      <c r="B1409" s="8"/>
      <c r="C1409" s="11"/>
      <c r="D1409" s="11"/>
      <c r="E1409" s="11"/>
      <c r="F1409" s="11"/>
      <c r="G1409" s="11"/>
      <c r="H1409" s="11"/>
      <c r="I1409" s="11"/>
      <c r="J1409" s="11"/>
    </row>
    <row r="1410" spans="1:10" ht="14.25" customHeight="1" x14ac:dyDescent="0.25">
      <c r="A1410" s="3" t="s">
        <v>175</v>
      </c>
      <c r="B1410" s="3" t="s">
        <v>176</v>
      </c>
      <c r="C1410" s="11"/>
      <c r="D1410" s="11"/>
      <c r="E1410" s="11"/>
      <c r="F1410" s="11"/>
      <c r="G1410" s="11"/>
      <c r="H1410" s="11"/>
      <c r="I1410" s="11"/>
      <c r="J1410" s="11"/>
    </row>
    <row r="1411" spans="1:10" ht="14.25" customHeight="1" x14ac:dyDescent="0.25">
      <c r="A1411" s="3"/>
      <c r="B1411" s="8"/>
      <c r="C1411" s="11"/>
      <c r="D1411" s="11"/>
      <c r="E1411" s="11"/>
      <c r="F1411" s="11"/>
      <c r="G1411" s="11"/>
      <c r="H1411" s="11"/>
      <c r="I1411" s="11"/>
      <c r="J1411" s="11"/>
    </row>
    <row r="1412" spans="1:10" s="10" customFormat="1" ht="14.25" customHeight="1" x14ac:dyDescent="0.25">
      <c r="A1412" s="3"/>
      <c r="B1412" s="8"/>
      <c r="C1412" s="11"/>
      <c r="D1412" s="11"/>
      <c r="E1412" s="11"/>
      <c r="F1412" s="11"/>
      <c r="G1412" s="11"/>
      <c r="H1412" s="11"/>
      <c r="I1412" s="11"/>
      <c r="J1412" s="11"/>
    </row>
    <row r="1413" spans="1:10" ht="14.25" customHeight="1" x14ac:dyDescent="0.25">
      <c r="A1413" s="3" t="s">
        <v>175</v>
      </c>
      <c r="B1413" s="3" t="s">
        <v>120</v>
      </c>
      <c r="C1413" s="11">
        <v>57</v>
      </c>
      <c r="D1413" s="11">
        <v>14</v>
      </c>
      <c r="E1413" s="11" t="s">
        <v>188</v>
      </c>
      <c r="F1413" s="11" t="s">
        <v>188</v>
      </c>
      <c r="G1413" s="11">
        <v>40</v>
      </c>
      <c r="H1413" s="11" t="s">
        <v>188</v>
      </c>
      <c r="I1413" s="11">
        <v>0</v>
      </c>
      <c r="J1413" s="11">
        <v>2</v>
      </c>
    </row>
    <row r="1414" spans="1:10" ht="14.25" customHeight="1" x14ac:dyDescent="0.25">
      <c r="A1414" s="3" t="s">
        <v>175</v>
      </c>
      <c r="B1414" s="3" t="s">
        <v>82</v>
      </c>
      <c r="C1414" s="11" t="s">
        <v>150</v>
      </c>
      <c r="D1414" s="11" t="s">
        <v>188</v>
      </c>
      <c r="E1414" s="11" t="s">
        <v>188</v>
      </c>
      <c r="F1414" s="11">
        <v>0</v>
      </c>
      <c r="G1414" s="11" t="s">
        <v>190</v>
      </c>
      <c r="H1414" s="11">
        <v>0</v>
      </c>
      <c r="I1414" s="11">
        <v>0</v>
      </c>
      <c r="J1414" s="11" t="s">
        <v>150</v>
      </c>
    </row>
    <row r="1415" spans="1:10" ht="14.25" customHeight="1" x14ac:dyDescent="0.25">
      <c r="A1415" s="3" t="s">
        <v>175</v>
      </c>
      <c r="B1415" s="8" t="s">
        <v>152</v>
      </c>
      <c r="C1415" s="11" t="s">
        <v>150</v>
      </c>
      <c r="D1415" s="11" t="s">
        <v>188</v>
      </c>
      <c r="E1415" s="11" t="s">
        <v>188</v>
      </c>
      <c r="F1415" s="11">
        <v>0</v>
      </c>
      <c r="G1415" s="11">
        <v>1</v>
      </c>
      <c r="H1415" s="11">
        <v>0</v>
      </c>
      <c r="I1415" s="11">
        <v>0</v>
      </c>
      <c r="J1415" s="11" t="s">
        <v>150</v>
      </c>
    </row>
    <row r="1416" spans="1:10" ht="14.25" customHeight="1" x14ac:dyDescent="0.25">
      <c r="A1416" s="3" t="s">
        <v>175</v>
      </c>
      <c r="B1416" s="8" t="s">
        <v>151</v>
      </c>
      <c r="C1416" s="11" t="s">
        <v>150</v>
      </c>
      <c r="D1416" s="11">
        <v>0</v>
      </c>
      <c r="E1416" s="11">
        <v>0</v>
      </c>
      <c r="F1416" s="11">
        <v>0</v>
      </c>
      <c r="G1416" s="11" t="s">
        <v>190</v>
      </c>
      <c r="H1416" s="11">
        <v>0</v>
      </c>
      <c r="I1416" s="11">
        <v>0</v>
      </c>
      <c r="J1416" s="11" t="s">
        <v>150</v>
      </c>
    </row>
    <row r="1417" spans="1:10" ht="14.25" customHeight="1" x14ac:dyDescent="0.25">
      <c r="A1417" s="3" t="s">
        <v>175</v>
      </c>
      <c r="B1417" s="3" t="s">
        <v>83</v>
      </c>
      <c r="C1417" s="11" t="s">
        <v>150</v>
      </c>
      <c r="D1417" s="11">
        <v>13</v>
      </c>
      <c r="E1417" s="11" t="s">
        <v>188</v>
      </c>
      <c r="F1417" s="11" t="s">
        <v>188</v>
      </c>
      <c r="G1417" s="11">
        <v>37</v>
      </c>
      <c r="H1417" s="11" t="s">
        <v>188</v>
      </c>
      <c r="I1417" s="11">
        <v>0</v>
      </c>
      <c r="J1417" s="11" t="s">
        <v>150</v>
      </c>
    </row>
    <row r="1418" spans="1:10" ht="14.25" customHeight="1" x14ac:dyDescent="0.25">
      <c r="A1418" s="3" t="s">
        <v>175</v>
      </c>
      <c r="B1418" s="8" t="s">
        <v>84</v>
      </c>
      <c r="C1418" s="11" t="s">
        <v>150</v>
      </c>
      <c r="D1418" s="11">
        <v>2</v>
      </c>
      <c r="E1418" s="11" t="s">
        <v>188</v>
      </c>
      <c r="F1418" s="11">
        <v>0</v>
      </c>
      <c r="G1418" s="11">
        <v>37</v>
      </c>
      <c r="H1418" s="11" t="s">
        <v>188</v>
      </c>
      <c r="I1418" s="11">
        <v>0</v>
      </c>
      <c r="J1418" s="11" t="s">
        <v>150</v>
      </c>
    </row>
    <row r="1419" spans="1:10" ht="14.25" customHeight="1" x14ac:dyDescent="0.25">
      <c r="A1419" s="3" t="s">
        <v>175</v>
      </c>
      <c r="B1419" s="8" t="s">
        <v>85</v>
      </c>
      <c r="C1419" s="11" t="s">
        <v>150</v>
      </c>
      <c r="D1419" s="11" t="s">
        <v>188</v>
      </c>
      <c r="E1419" s="11">
        <v>0</v>
      </c>
      <c r="F1419" s="11" t="s">
        <v>188</v>
      </c>
      <c r="G1419" s="11" t="s">
        <v>188</v>
      </c>
      <c r="H1419" s="11">
        <v>0</v>
      </c>
      <c r="I1419" s="11">
        <v>0</v>
      </c>
      <c r="J1419" s="11" t="s">
        <v>150</v>
      </c>
    </row>
    <row r="1420" spans="1:10" ht="14.25" customHeight="1" x14ac:dyDescent="0.25">
      <c r="A1420" s="3" t="s">
        <v>175</v>
      </c>
      <c r="B1420" s="8" t="s">
        <v>86</v>
      </c>
      <c r="C1420" s="11" t="s">
        <v>150</v>
      </c>
      <c r="D1420" s="11">
        <v>10</v>
      </c>
      <c r="E1420" s="11">
        <v>0</v>
      </c>
      <c r="F1420" s="11" t="s">
        <v>188</v>
      </c>
      <c r="G1420" s="11">
        <v>0</v>
      </c>
      <c r="H1420" s="11" t="s">
        <v>188</v>
      </c>
      <c r="I1420" s="11">
        <v>0</v>
      </c>
      <c r="J1420" s="11" t="s">
        <v>150</v>
      </c>
    </row>
    <row r="1421" spans="1:10" ht="14.25" customHeight="1" x14ac:dyDescent="0.25">
      <c r="A1421" s="3" t="s">
        <v>175</v>
      </c>
      <c r="B1421" s="8" t="s">
        <v>87</v>
      </c>
      <c r="C1421" s="11" t="s">
        <v>150</v>
      </c>
      <c r="D1421" s="11" t="s">
        <v>188</v>
      </c>
      <c r="E1421" s="11" t="s">
        <v>150</v>
      </c>
      <c r="F1421" s="11" t="s">
        <v>150</v>
      </c>
      <c r="G1421" s="11" t="s">
        <v>150</v>
      </c>
      <c r="H1421" s="11" t="s">
        <v>150</v>
      </c>
      <c r="I1421" s="11" t="s">
        <v>150</v>
      </c>
      <c r="J1421" s="11" t="s">
        <v>150</v>
      </c>
    </row>
    <row r="1422" spans="1:10" ht="14.25" customHeight="1" x14ac:dyDescent="0.25">
      <c r="A1422" s="3" t="s">
        <v>175</v>
      </c>
      <c r="B1422" s="8" t="s">
        <v>88</v>
      </c>
      <c r="C1422" s="11" t="s">
        <v>150</v>
      </c>
      <c r="D1422" s="11" t="s">
        <v>188</v>
      </c>
      <c r="E1422" s="11">
        <v>0</v>
      </c>
      <c r="F1422" s="11">
        <v>0</v>
      </c>
      <c r="G1422" s="11" t="s">
        <v>188</v>
      </c>
      <c r="H1422" s="11">
        <v>0</v>
      </c>
      <c r="I1422" s="11">
        <v>0</v>
      </c>
      <c r="J1422" s="11" t="s">
        <v>150</v>
      </c>
    </row>
    <row r="1423" spans="1:10" ht="14.25" customHeight="1" x14ac:dyDescent="0.25">
      <c r="A1423" s="3" t="s">
        <v>175</v>
      </c>
      <c r="B1423" s="3" t="s">
        <v>89</v>
      </c>
      <c r="C1423" s="11" t="s">
        <v>150</v>
      </c>
      <c r="D1423" s="11">
        <v>1</v>
      </c>
      <c r="E1423" s="11">
        <v>0</v>
      </c>
      <c r="F1423" s="11" t="s">
        <v>188</v>
      </c>
      <c r="G1423" s="11" t="s">
        <v>190</v>
      </c>
      <c r="H1423" s="11" t="s">
        <v>188</v>
      </c>
      <c r="I1423" s="11">
        <v>0</v>
      </c>
      <c r="J1423" s="11" t="s">
        <v>150</v>
      </c>
    </row>
    <row r="1424" spans="1:10" ht="14.25" customHeight="1" x14ac:dyDescent="0.25">
      <c r="A1424" s="3" t="s">
        <v>175</v>
      </c>
      <c r="B1424" s="8" t="s">
        <v>95</v>
      </c>
      <c r="C1424" s="11" t="s">
        <v>150</v>
      </c>
      <c r="D1424" s="11">
        <v>1</v>
      </c>
      <c r="E1424" s="11">
        <v>0</v>
      </c>
      <c r="F1424" s="11" t="s">
        <v>188</v>
      </c>
      <c r="G1424" s="11" t="s">
        <v>190</v>
      </c>
      <c r="H1424" s="11" t="s">
        <v>188</v>
      </c>
      <c r="I1424" s="11">
        <v>0</v>
      </c>
      <c r="J1424" s="11" t="s">
        <v>150</v>
      </c>
    </row>
    <row r="1425" spans="1:10" ht="14.25" customHeight="1" x14ac:dyDescent="0.25">
      <c r="A1425" s="3" t="s">
        <v>175</v>
      </c>
      <c r="B1425" s="8" t="s">
        <v>90</v>
      </c>
      <c r="C1425" s="11" t="s">
        <v>150</v>
      </c>
      <c r="D1425" s="11">
        <v>1</v>
      </c>
      <c r="E1425" s="11" t="s">
        <v>150</v>
      </c>
      <c r="F1425" s="11" t="s">
        <v>150</v>
      </c>
      <c r="G1425" s="11" t="s">
        <v>150</v>
      </c>
      <c r="H1425" s="11" t="s">
        <v>150</v>
      </c>
      <c r="I1425" s="11" t="s">
        <v>150</v>
      </c>
      <c r="J1425" s="11" t="s">
        <v>150</v>
      </c>
    </row>
    <row r="1426" spans="1:10" ht="14.25" customHeight="1" x14ac:dyDescent="0.25">
      <c r="A1426" s="3" t="s">
        <v>175</v>
      </c>
      <c r="B1426" s="8" t="s">
        <v>118</v>
      </c>
      <c r="C1426" s="11" t="s">
        <v>150</v>
      </c>
      <c r="D1426" s="11" t="s">
        <v>188</v>
      </c>
      <c r="E1426" s="11">
        <v>0</v>
      </c>
      <c r="F1426" s="11">
        <v>0</v>
      </c>
      <c r="G1426" s="11" t="s">
        <v>188</v>
      </c>
      <c r="H1426" s="11" t="s">
        <v>188</v>
      </c>
      <c r="I1426" s="11">
        <v>0</v>
      </c>
      <c r="J1426" s="11" t="s">
        <v>150</v>
      </c>
    </row>
    <row r="1427" spans="1:10" ht="14.25" customHeight="1" x14ac:dyDescent="0.25">
      <c r="A1427" s="3" t="s">
        <v>175</v>
      </c>
      <c r="B1427" s="8" t="s">
        <v>91</v>
      </c>
      <c r="C1427" s="11" t="s">
        <v>150</v>
      </c>
      <c r="D1427" s="11" t="s">
        <v>188</v>
      </c>
      <c r="E1427" s="11" t="s">
        <v>150</v>
      </c>
      <c r="F1427" s="11" t="s">
        <v>188</v>
      </c>
      <c r="G1427" s="11" t="s">
        <v>188</v>
      </c>
      <c r="H1427" s="11" t="s">
        <v>188</v>
      </c>
      <c r="I1427" s="11" t="s">
        <v>150</v>
      </c>
      <c r="J1427" s="11" t="s">
        <v>150</v>
      </c>
    </row>
    <row r="1428" spans="1:10" ht="14.25" customHeight="1" x14ac:dyDescent="0.25">
      <c r="A1428" s="3" t="s">
        <v>175</v>
      </c>
      <c r="B1428" s="8" t="s">
        <v>92</v>
      </c>
      <c r="C1428" s="11" t="s">
        <v>150</v>
      </c>
      <c r="D1428" s="11" t="s">
        <v>150</v>
      </c>
      <c r="E1428" s="11">
        <v>0</v>
      </c>
      <c r="F1428" s="11">
        <v>0</v>
      </c>
      <c r="G1428" s="11">
        <v>0</v>
      </c>
      <c r="H1428" s="11">
        <v>0</v>
      </c>
      <c r="I1428" s="11">
        <v>0</v>
      </c>
      <c r="J1428" s="11" t="s">
        <v>150</v>
      </c>
    </row>
    <row r="1429" spans="1:10" ht="14.25" customHeight="1" x14ac:dyDescent="0.25">
      <c r="A1429" s="3" t="s">
        <v>175</v>
      </c>
      <c r="B1429" s="8" t="s">
        <v>93</v>
      </c>
      <c r="C1429" s="11" t="s">
        <v>150</v>
      </c>
      <c r="D1429" s="11" t="s">
        <v>188</v>
      </c>
      <c r="E1429" s="11">
        <v>0</v>
      </c>
      <c r="F1429" s="11" t="s">
        <v>188</v>
      </c>
      <c r="G1429" s="11">
        <v>0</v>
      </c>
      <c r="H1429" s="11">
        <v>0</v>
      </c>
      <c r="I1429" s="11">
        <v>0</v>
      </c>
      <c r="J1429" s="11" t="s">
        <v>150</v>
      </c>
    </row>
    <row r="1430" spans="1:10" ht="14.25" customHeight="1" x14ac:dyDescent="0.25">
      <c r="A1430" s="3" t="s">
        <v>175</v>
      </c>
      <c r="B1430" s="3" t="s">
        <v>94</v>
      </c>
      <c r="C1430" s="11">
        <v>2</v>
      </c>
      <c r="D1430" s="11" t="s">
        <v>188</v>
      </c>
      <c r="E1430" s="11">
        <v>0</v>
      </c>
      <c r="F1430" s="11">
        <v>0</v>
      </c>
      <c r="G1430" s="11" t="s">
        <v>188</v>
      </c>
      <c r="H1430" s="11" t="s">
        <v>188</v>
      </c>
      <c r="I1430" s="11">
        <v>0</v>
      </c>
      <c r="J1430" s="11">
        <v>2</v>
      </c>
    </row>
    <row r="1431" spans="1:10" ht="14.25" customHeight="1" x14ac:dyDescent="0.25">
      <c r="A1431" s="3"/>
      <c r="B1431" s="8"/>
      <c r="C1431" s="11"/>
      <c r="D1431" s="11"/>
      <c r="E1431" s="11"/>
      <c r="F1431" s="11"/>
      <c r="G1431" s="11"/>
      <c r="H1431" s="11"/>
      <c r="I1431" s="11"/>
      <c r="J1431" s="11"/>
    </row>
    <row r="1432" spans="1:10" ht="14.25" customHeight="1" x14ac:dyDescent="0.25">
      <c r="A1432" s="3" t="s">
        <v>177</v>
      </c>
      <c r="B1432" s="3" t="s">
        <v>178</v>
      </c>
      <c r="C1432" s="11"/>
      <c r="D1432" s="11"/>
      <c r="E1432" s="11"/>
      <c r="F1432" s="11"/>
      <c r="G1432" s="11"/>
      <c r="H1432" s="11"/>
      <c r="I1432" s="11"/>
      <c r="J1432" s="11"/>
    </row>
    <row r="1433" spans="1:10" s="10" customFormat="1" ht="14.25" customHeight="1" x14ac:dyDescent="0.25">
      <c r="A1433" s="3"/>
      <c r="B1433" s="8"/>
      <c r="C1433" s="11"/>
      <c r="D1433" s="11"/>
      <c r="E1433" s="11"/>
      <c r="F1433" s="11"/>
      <c r="G1433" s="11"/>
      <c r="H1433" s="11"/>
      <c r="I1433" s="11"/>
      <c r="J1433" s="11"/>
    </row>
    <row r="1434" spans="1:10" ht="14.25" customHeight="1" x14ac:dyDescent="0.25">
      <c r="A1434" s="3"/>
      <c r="B1434" s="8"/>
      <c r="C1434" s="11"/>
      <c r="D1434" s="11"/>
      <c r="E1434" s="11"/>
      <c r="F1434" s="11"/>
      <c r="G1434" s="11"/>
      <c r="H1434" s="11"/>
      <c r="I1434" s="11"/>
      <c r="J1434" s="11"/>
    </row>
    <row r="1435" spans="1:10" ht="14.25" customHeight="1" x14ac:dyDescent="0.25">
      <c r="A1435" s="3" t="s">
        <v>177</v>
      </c>
      <c r="B1435" s="3" t="s">
        <v>120</v>
      </c>
      <c r="C1435" s="11">
        <v>16</v>
      </c>
      <c r="D1435" s="11">
        <v>5</v>
      </c>
      <c r="E1435" s="11">
        <v>0</v>
      </c>
      <c r="F1435" s="11" t="s">
        <v>188</v>
      </c>
      <c r="G1435" s="11">
        <v>11</v>
      </c>
      <c r="H1435" s="11" t="s">
        <v>188</v>
      </c>
      <c r="I1435" s="11">
        <v>0</v>
      </c>
      <c r="J1435" s="11" t="s">
        <v>188</v>
      </c>
    </row>
    <row r="1436" spans="1:10" ht="14.25" customHeight="1" x14ac:dyDescent="0.25">
      <c r="A1436" s="3" t="s">
        <v>177</v>
      </c>
      <c r="B1436" s="3" t="s">
        <v>82</v>
      </c>
      <c r="C1436" s="11" t="s">
        <v>150</v>
      </c>
      <c r="D1436" s="11" t="s">
        <v>188</v>
      </c>
      <c r="E1436" s="11">
        <v>0</v>
      </c>
      <c r="F1436" s="11">
        <v>0</v>
      </c>
      <c r="G1436" s="11" t="s">
        <v>190</v>
      </c>
      <c r="H1436" s="11" t="s">
        <v>188</v>
      </c>
      <c r="I1436" s="11">
        <v>0</v>
      </c>
      <c r="J1436" s="11" t="s">
        <v>150</v>
      </c>
    </row>
    <row r="1437" spans="1:10" ht="14.25" customHeight="1" x14ac:dyDescent="0.25">
      <c r="A1437" s="3" t="s">
        <v>177</v>
      </c>
      <c r="B1437" s="8" t="s">
        <v>152</v>
      </c>
      <c r="C1437" s="11" t="s">
        <v>150</v>
      </c>
      <c r="D1437" s="11" t="s">
        <v>188</v>
      </c>
      <c r="E1437" s="11">
        <v>0</v>
      </c>
      <c r="F1437" s="11">
        <v>0</v>
      </c>
      <c r="G1437" s="11" t="s">
        <v>190</v>
      </c>
      <c r="H1437" s="11" t="s">
        <v>188</v>
      </c>
      <c r="I1437" s="11">
        <v>0</v>
      </c>
      <c r="J1437" s="11" t="s">
        <v>150</v>
      </c>
    </row>
    <row r="1438" spans="1:10" ht="14.25" customHeight="1" x14ac:dyDescent="0.25">
      <c r="A1438" s="3" t="s">
        <v>177</v>
      </c>
      <c r="B1438" s="8" t="s">
        <v>151</v>
      </c>
      <c r="C1438" s="11" t="s">
        <v>150</v>
      </c>
      <c r="D1438" s="11">
        <v>0</v>
      </c>
      <c r="E1438" s="11">
        <v>0</v>
      </c>
      <c r="F1438" s="11">
        <v>0</v>
      </c>
      <c r="G1438" s="11" t="s">
        <v>190</v>
      </c>
      <c r="H1438" s="11">
        <v>0</v>
      </c>
      <c r="I1438" s="11">
        <v>0</v>
      </c>
      <c r="J1438" s="11" t="s">
        <v>150</v>
      </c>
    </row>
    <row r="1439" spans="1:10" ht="14.25" customHeight="1" x14ac:dyDescent="0.25">
      <c r="A1439" s="3" t="s">
        <v>177</v>
      </c>
      <c r="B1439" s="3" t="s">
        <v>83</v>
      </c>
      <c r="C1439" s="11" t="s">
        <v>150</v>
      </c>
      <c r="D1439" s="11">
        <v>4</v>
      </c>
      <c r="E1439" s="11">
        <v>0</v>
      </c>
      <c r="F1439" s="11" t="s">
        <v>188</v>
      </c>
      <c r="G1439" s="11" t="s">
        <v>190</v>
      </c>
      <c r="H1439" s="11" t="s">
        <v>188</v>
      </c>
      <c r="I1439" s="11">
        <v>0</v>
      </c>
      <c r="J1439" s="11" t="s">
        <v>150</v>
      </c>
    </row>
    <row r="1440" spans="1:10" ht="14.25" customHeight="1" x14ac:dyDescent="0.25">
      <c r="A1440" s="3" t="s">
        <v>177</v>
      </c>
      <c r="B1440" s="8" t="s">
        <v>84</v>
      </c>
      <c r="C1440" s="11" t="s">
        <v>150</v>
      </c>
      <c r="D1440" s="11">
        <v>1</v>
      </c>
      <c r="E1440" s="11">
        <v>0</v>
      </c>
      <c r="F1440" s="11">
        <v>0</v>
      </c>
      <c r="G1440" s="11" t="s">
        <v>190</v>
      </c>
      <c r="H1440" s="11" t="s">
        <v>188</v>
      </c>
      <c r="I1440" s="11">
        <v>0</v>
      </c>
      <c r="J1440" s="11" t="s">
        <v>150</v>
      </c>
    </row>
    <row r="1441" spans="1:10" ht="14.25" customHeight="1" x14ac:dyDescent="0.25">
      <c r="A1441" s="3" t="s">
        <v>177</v>
      </c>
      <c r="B1441" s="8" t="s">
        <v>85</v>
      </c>
      <c r="C1441" s="11" t="s">
        <v>150</v>
      </c>
      <c r="D1441" s="11" t="s">
        <v>188</v>
      </c>
      <c r="E1441" s="11">
        <v>0</v>
      </c>
      <c r="F1441" s="11">
        <v>0</v>
      </c>
      <c r="G1441" s="11" t="s">
        <v>188</v>
      </c>
      <c r="H1441" s="11">
        <v>0</v>
      </c>
      <c r="I1441" s="11">
        <v>0</v>
      </c>
      <c r="J1441" s="11" t="s">
        <v>150</v>
      </c>
    </row>
    <row r="1442" spans="1:10" ht="14.25" customHeight="1" x14ac:dyDescent="0.25">
      <c r="A1442" s="3" t="s">
        <v>177</v>
      </c>
      <c r="B1442" s="8" t="s">
        <v>86</v>
      </c>
      <c r="C1442" s="11" t="s">
        <v>150</v>
      </c>
      <c r="D1442" s="11">
        <v>3</v>
      </c>
      <c r="E1442" s="11">
        <v>0</v>
      </c>
      <c r="F1442" s="11" t="s">
        <v>188</v>
      </c>
      <c r="G1442" s="11" t="s">
        <v>188</v>
      </c>
      <c r="H1442" s="11" t="s">
        <v>188</v>
      </c>
      <c r="I1442" s="11">
        <v>0</v>
      </c>
      <c r="J1442" s="11" t="s">
        <v>150</v>
      </c>
    </row>
    <row r="1443" spans="1:10" ht="14.25" customHeight="1" x14ac:dyDescent="0.25">
      <c r="A1443" s="3" t="s">
        <v>177</v>
      </c>
      <c r="B1443" s="8" t="s">
        <v>87</v>
      </c>
      <c r="C1443" s="11" t="s">
        <v>150</v>
      </c>
      <c r="D1443" s="11" t="s">
        <v>188</v>
      </c>
      <c r="E1443" s="11" t="s">
        <v>150</v>
      </c>
      <c r="F1443" s="11" t="s">
        <v>150</v>
      </c>
      <c r="G1443" s="11" t="s">
        <v>150</v>
      </c>
      <c r="H1443" s="11" t="s">
        <v>150</v>
      </c>
      <c r="I1443" s="11" t="s">
        <v>150</v>
      </c>
      <c r="J1443" s="11" t="s">
        <v>150</v>
      </c>
    </row>
    <row r="1444" spans="1:10" ht="14.25" customHeight="1" x14ac:dyDescent="0.25">
      <c r="A1444" s="3" t="s">
        <v>177</v>
      </c>
      <c r="B1444" s="8" t="s">
        <v>88</v>
      </c>
      <c r="C1444" s="11" t="s">
        <v>150</v>
      </c>
      <c r="D1444" s="11" t="s">
        <v>188</v>
      </c>
      <c r="E1444" s="11">
        <v>0</v>
      </c>
      <c r="F1444" s="11">
        <v>0</v>
      </c>
      <c r="G1444" s="11" t="s">
        <v>188</v>
      </c>
      <c r="H1444" s="11" t="s">
        <v>188</v>
      </c>
      <c r="I1444" s="11">
        <v>0</v>
      </c>
      <c r="J1444" s="11" t="s">
        <v>150</v>
      </c>
    </row>
    <row r="1445" spans="1:10" ht="14.25" customHeight="1" x14ac:dyDescent="0.25">
      <c r="A1445" s="3" t="s">
        <v>177</v>
      </c>
      <c r="B1445" s="3" t="s">
        <v>89</v>
      </c>
      <c r="C1445" s="11" t="s">
        <v>150</v>
      </c>
      <c r="D1445" s="11">
        <v>1</v>
      </c>
      <c r="E1445" s="11">
        <v>0</v>
      </c>
      <c r="F1445" s="11" t="s">
        <v>188</v>
      </c>
      <c r="G1445" s="11">
        <v>1</v>
      </c>
      <c r="H1445" s="11" t="s">
        <v>188</v>
      </c>
      <c r="I1445" s="11">
        <v>0</v>
      </c>
      <c r="J1445" s="11" t="s">
        <v>150</v>
      </c>
    </row>
    <row r="1446" spans="1:10" ht="14.25" customHeight="1" x14ac:dyDescent="0.25">
      <c r="A1446" s="3" t="s">
        <v>177</v>
      </c>
      <c r="B1446" s="8" t="s">
        <v>95</v>
      </c>
      <c r="C1446" s="11" t="s">
        <v>150</v>
      </c>
      <c r="D1446" s="11" t="s">
        <v>188</v>
      </c>
      <c r="E1446" s="11">
        <v>0</v>
      </c>
      <c r="F1446" s="11" t="s">
        <v>188</v>
      </c>
      <c r="G1446" s="11">
        <v>1</v>
      </c>
      <c r="H1446" s="11" t="s">
        <v>188</v>
      </c>
      <c r="I1446" s="11">
        <v>0</v>
      </c>
      <c r="J1446" s="11" t="s">
        <v>150</v>
      </c>
    </row>
    <row r="1447" spans="1:10" ht="14.25" customHeight="1" x14ac:dyDescent="0.25">
      <c r="A1447" s="3" t="s">
        <v>177</v>
      </c>
      <c r="B1447" s="8" t="s">
        <v>90</v>
      </c>
      <c r="C1447" s="11" t="s">
        <v>150</v>
      </c>
      <c r="D1447" s="11">
        <v>1</v>
      </c>
      <c r="E1447" s="11" t="s">
        <v>150</v>
      </c>
      <c r="F1447" s="11" t="s">
        <v>150</v>
      </c>
      <c r="G1447" s="11" t="s">
        <v>150</v>
      </c>
      <c r="H1447" s="11" t="s">
        <v>150</v>
      </c>
      <c r="I1447" s="11" t="s">
        <v>150</v>
      </c>
      <c r="J1447" s="11" t="s">
        <v>150</v>
      </c>
    </row>
    <row r="1448" spans="1:10" ht="14.25" customHeight="1" x14ac:dyDescent="0.25">
      <c r="A1448" s="3" t="s">
        <v>177</v>
      </c>
      <c r="B1448" s="8" t="s">
        <v>118</v>
      </c>
      <c r="C1448" s="11" t="s">
        <v>150</v>
      </c>
      <c r="D1448" s="11" t="s">
        <v>188</v>
      </c>
      <c r="E1448" s="11">
        <v>0</v>
      </c>
      <c r="F1448" s="11">
        <v>0</v>
      </c>
      <c r="G1448" s="11" t="s">
        <v>188</v>
      </c>
      <c r="H1448" s="11" t="s">
        <v>188</v>
      </c>
      <c r="I1448" s="11">
        <v>0</v>
      </c>
      <c r="J1448" s="11" t="s">
        <v>150</v>
      </c>
    </row>
    <row r="1449" spans="1:10" ht="14.25" customHeight="1" x14ac:dyDescent="0.25">
      <c r="A1449" s="3" t="s">
        <v>177</v>
      </c>
      <c r="B1449" s="8" t="s">
        <v>91</v>
      </c>
      <c r="C1449" s="11" t="s">
        <v>150</v>
      </c>
      <c r="D1449" s="11" t="s">
        <v>188</v>
      </c>
      <c r="E1449" s="11" t="s">
        <v>150</v>
      </c>
      <c r="F1449" s="11" t="s">
        <v>188</v>
      </c>
      <c r="G1449" s="11" t="s">
        <v>188</v>
      </c>
      <c r="H1449" s="11" t="s">
        <v>188</v>
      </c>
      <c r="I1449" s="11" t="s">
        <v>150</v>
      </c>
      <c r="J1449" s="11" t="s">
        <v>150</v>
      </c>
    </row>
    <row r="1450" spans="1:10" ht="14.25" customHeight="1" x14ac:dyDescent="0.25">
      <c r="A1450" s="3" t="s">
        <v>177</v>
      </c>
      <c r="B1450" s="8" t="s">
        <v>92</v>
      </c>
      <c r="C1450" s="11" t="s">
        <v>150</v>
      </c>
      <c r="D1450" s="11" t="s">
        <v>150</v>
      </c>
      <c r="E1450" s="11">
        <v>0</v>
      </c>
      <c r="F1450" s="11" t="s">
        <v>188</v>
      </c>
      <c r="G1450" s="11" t="s">
        <v>188</v>
      </c>
      <c r="H1450" s="11">
        <v>0</v>
      </c>
      <c r="I1450" s="11">
        <v>0</v>
      </c>
      <c r="J1450" s="11" t="s">
        <v>150</v>
      </c>
    </row>
    <row r="1451" spans="1:10" ht="14.25" customHeight="1" x14ac:dyDescent="0.25">
      <c r="A1451" s="3" t="s">
        <v>177</v>
      </c>
      <c r="B1451" s="8" t="s">
        <v>93</v>
      </c>
      <c r="C1451" s="11" t="s">
        <v>150</v>
      </c>
      <c r="D1451" s="11" t="s">
        <v>188</v>
      </c>
      <c r="E1451" s="11">
        <v>0</v>
      </c>
      <c r="F1451" s="11" t="s">
        <v>188</v>
      </c>
      <c r="G1451" s="11">
        <v>0</v>
      </c>
      <c r="H1451" s="11" t="s">
        <v>188</v>
      </c>
      <c r="I1451" s="11">
        <v>0</v>
      </c>
      <c r="J1451" s="11" t="s">
        <v>150</v>
      </c>
    </row>
    <row r="1452" spans="1:10" ht="14.25" customHeight="1" x14ac:dyDescent="0.25">
      <c r="A1452" s="3" t="s">
        <v>177</v>
      </c>
      <c r="B1452" s="3" t="s">
        <v>94</v>
      </c>
      <c r="C1452" s="11" t="s">
        <v>188</v>
      </c>
      <c r="D1452" s="11">
        <v>0</v>
      </c>
      <c r="E1452" s="11">
        <v>0</v>
      </c>
      <c r="F1452" s="11">
        <v>0</v>
      </c>
      <c r="G1452" s="11">
        <v>0</v>
      </c>
      <c r="H1452" s="11" t="s">
        <v>188</v>
      </c>
      <c r="I1452" s="11">
        <v>0</v>
      </c>
      <c r="J1452" s="11" t="s">
        <v>188</v>
      </c>
    </row>
    <row r="1453" spans="1:10" ht="14.25" customHeight="1" x14ac:dyDescent="0.25">
      <c r="A1453" s="3"/>
      <c r="B1453" s="8"/>
      <c r="C1453" s="11"/>
      <c r="D1453" s="11"/>
      <c r="E1453" s="11"/>
      <c r="F1453" s="11"/>
      <c r="G1453" s="11"/>
      <c r="H1453" s="11"/>
      <c r="I1453" s="11"/>
      <c r="J1453" s="11"/>
    </row>
    <row r="1454" spans="1:10" ht="14.25" customHeight="1" x14ac:dyDescent="0.25">
      <c r="A1454" s="3" t="s">
        <v>146</v>
      </c>
      <c r="B1454" s="3" t="s">
        <v>147</v>
      </c>
      <c r="C1454" s="11"/>
      <c r="D1454" s="11"/>
      <c r="E1454" s="11"/>
      <c r="F1454" s="11"/>
      <c r="G1454" s="11"/>
      <c r="H1454" s="11"/>
      <c r="I1454" s="11"/>
      <c r="J1454" s="11"/>
    </row>
    <row r="1455" spans="1:10" ht="14.25" customHeight="1" x14ac:dyDescent="0.25">
      <c r="A1455" s="3"/>
      <c r="B1455" s="8"/>
      <c r="C1455" s="11"/>
      <c r="D1455" s="11"/>
      <c r="E1455" s="11"/>
      <c r="F1455" s="11"/>
      <c r="G1455" s="11"/>
      <c r="H1455" s="11"/>
      <c r="I1455" s="11"/>
      <c r="J1455" s="11"/>
    </row>
    <row r="1456" spans="1:10" ht="14.25" customHeight="1" x14ac:dyDescent="0.25">
      <c r="A1456" s="3"/>
      <c r="B1456" s="8"/>
      <c r="C1456" s="11"/>
      <c r="D1456" s="11"/>
      <c r="E1456" s="11"/>
      <c r="F1456" s="11"/>
      <c r="G1456" s="11"/>
      <c r="H1456" s="11"/>
      <c r="I1456" s="11"/>
      <c r="J1456" s="11"/>
    </row>
    <row r="1457" spans="1:10" ht="14.25" customHeight="1" x14ac:dyDescent="0.25">
      <c r="A1457" s="3" t="s">
        <v>146</v>
      </c>
      <c r="B1457" s="3" t="s">
        <v>120</v>
      </c>
      <c r="C1457" s="11">
        <v>123</v>
      </c>
      <c r="D1457" s="11">
        <v>45</v>
      </c>
      <c r="E1457" s="11" t="s">
        <v>188</v>
      </c>
      <c r="F1457" s="11" t="s">
        <v>188</v>
      </c>
      <c r="G1457" s="11">
        <v>51</v>
      </c>
      <c r="H1457" s="11">
        <v>1</v>
      </c>
      <c r="I1457" s="11">
        <v>0</v>
      </c>
      <c r="J1457" s="11">
        <v>25</v>
      </c>
    </row>
    <row r="1458" spans="1:10" ht="14.25" customHeight="1" x14ac:dyDescent="0.25">
      <c r="A1458" s="3" t="s">
        <v>146</v>
      </c>
      <c r="B1458" s="3" t="s">
        <v>82</v>
      </c>
      <c r="C1458" s="11" t="s">
        <v>150</v>
      </c>
      <c r="D1458" s="11" t="s">
        <v>188</v>
      </c>
      <c r="E1458" s="11">
        <v>0</v>
      </c>
      <c r="F1458" s="11" t="s">
        <v>188</v>
      </c>
      <c r="G1458" s="11">
        <v>9</v>
      </c>
      <c r="H1458" s="11" t="s">
        <v>188</v>
      </c>
      <c r="I1458" s="11">
        <v>0</v>
      </c>
      <c r="J1458" s="11" t="s">
        <v>150</v>
      </c>
    </row>
    <row r="1459" spans="1:10" ht="14.25" customHeight="1" x14ac:dyDescent="0.25">
      <c r="A1459" s="3" t="s">
        <v>146</v>
      </c>
      <c r="B1459" s="8" t="s">
        <v>152</v>
      </c>
      <c r="C1459" s="11" t="s">
        <v>150</v>
      </c>
      <c r="D1459" s="11" t="s">
        <v>188</v>
      </c>
      <c r="E1459" s="11">
        <v>0</v>
      </c>
      <c r="F1459" s="11" t="s">
        <v>188</v>
      </c>
      <c r="G1459" s="11">
        <v>4</v>
      </c>
      <c r="H1459" s="11" t="s">
        <v>188</v>
      </c>
      <c r="I1459" s="11">
        <v>0</v>
      </c>
      <c r="J1459" s="11" t="s">
        <v>150</v>
      </c>
    </row>
    <row r="1460" spans="1:10" ht="14.25" customHeight="1" x14ac:dyDescent="0.25">
      <c r="A1460" s="3" t="s">
        <v>146</v>
      </c>
      <c r="B1460" s="8" t="s">
        <v>151</v>
      </c>
      <c r="C1460" s="11" t="s">
        <v>150</v>
      </c>
      <c r="D1460" s="11">
        <v>0</v>
      </c>
      <c r="E1460" s="11">
        <v>0</v>
      </c>
      <c r="F1460" s="11" t="s">
        <v>188</v>
      </c>
      <c r="G1460" s="11">
        <v>5</v>
      </c>
      <c r="H1460" s="11" t="s">
        <v>188</v>
      </c>
      <c r="I1460" s="11">
        <v>0</v>
      </c>
      <c r="J1460" s="11" t="s">
        <v>150</v>
      </c>
    </row>
    <row r="1461" spans="1:10" ht="14.25" customHeight="1" x14ac:dyDescent="0.25">
      <c r="A1461" s="3" t="s">
        <v>146</v>
      </c>
      <c r="B1461" s="3" t="s">
        <v>83</v>
      </c>
      <c r="C1461" s="11" t="s">
        <v>150</v>
      </c>
      <c r="D1461" s="11">
        <v>41</v>
      </c>
      <c r="E1461" s="11">
        <v>0</v>
      </c>
      <c r="F1461" s="11" t="s">
        <v>188</v>
      </c>
      <c r="G1461" s="11">
        <v>37</v>
      </c>
      <c r="H1461" s="11">
        <v>1</v>
      </c>
      <c r="I1461" s="11">
        <v>0</v>
      </c>
      <c r="J1461" s="11" t="s">
        <v>150</v>
      </c>
    </row>
    <row r="1462" spans="1:10" ht="14.25" customHeight="1" x14ac:dyDescent="0.25">
      <c r="A1462" s="3" t="s">
        <v>146</v>
      </c>
      <c r="B1462" s="8" t="s">
        <v>84</v>
      </c>
      <c r="C1462" s="11" t="s">
        <v>150</v>
      </c>
      <c r="D1462" s="11">
        <v>17</v>
      </c>
      <c r="E1462" s="11">
        <v>0</v>
      </c>
      <c r="F1462" s="11" t="s">
        <v>188</v>
      </c>
      <c r="G1462" s="11">
        <v>33</v>
      </c>
      <c r="H1462" s="11">
        <v>1</v>
      </c>
      <c r="I1462" s="11">
        <v>0</v>
      </c>
      <c r="J1462" s="11" t="s">
        <v>150</v>
      </c>
    </row>
    <row r="1463" spans="1:10" ht="14.25" customHeight="1" x14ac:dyDescent="0.25">
      <c r="A1463" s="3" t="s">
        <v>146</v>
      </c>
      <c r="B1463" s="8" t="s">
        <v>85</v>
      </c>
      <c r="C1463" s="11" t="s">
        <v>150</v>
      </c>
      <c r="D1463" s="11">
        <v>1</v>
      </c>
      <c r="E1463" s="11">
        <v>0</v>
      </c>
      <c r="F1463" s="11" t="s">
        <v>188</v>
      </c>
      <c r="G1463" s="11" t="s">
        <v>188</v>
      </c>
      <c r="H1463" s="11" t="s">
        <v>188</v>
      </c>
      <c r="I1463" s="11">
        <v>0</v>
      </c>
      <c r="J1463" s="11" t="s">
        <v>150</v>
      </c>
    </row>
    <row r="1464" spans="1:10" ht="14.25" customHeight="1" x14ac:dyDescent="0.25">
      <c r="A1464" s="3" t="s">
        <v>146</v>
      </c>
      <c r="B1464" s="8" t="s">
        <v>86</v>
      </c>
      <c r="C1464" s="11" t="s">
        <v>150</v>
      </c>
      <c r="D1464" s="11">
        <v>11</v>
      </c>
      <c r="E1464" s="11">
        <v>0</v>
      </c>
      <c r="F1464" s="11" t="s">
        <v>188</v>
      </c>
      <c r="G1464" s="11" t="s">
        <v>188</v>
      </c>
      <c r="H1464" s="11" t="s">
        <v>188</v>
      </c>
      <c r="I1464" s="11">
        <v>0</v>
      </c>
      <c r="J1464" s="11" t="s">
        <v>150</v>
      </c>
    </row>
    <row r="1465" spans="1:10" ht="14.25" customHeight="1" x14ac:dyDescent="0.25">
      <c r="A1465" s="3" t="s">
        <v>146</v>
      </c>
      <c r="B1465" s="8" t="s">
        <v>87</v>
      </c>
      <c r="C1465" s="11" t="s">
        <v>150</v>
      </c>
      <c r="D1465" s="11">
        <v>6</v>
      </c>
      <c r="E1465" s="11" t="s">
        <v>150</v>
      </c>
      <c r="F1465" s="11" t="s">
        <v>150</v>
      </c>
      <c r="G1465" s="11" t="s">
        <v>150</v>
      </c>
      <c r="H1465" s="11" t="s">
        <v>150</v>
      </c>
      <c r="I1465" s="11" t="s">
        <v>150</v>
      </c>
      <c r="J1465" s="11" t="s">
        <v>150</v>
      </c>
    </row>
    <row r="1466" spans="1:10" ht="14.25" customHeight="1" x14ac:dyDescent="0.25">
      <c r="A1466" s="3" t="s">
        <v>146</v>
      </c>
      <c r="B1466" s="8" t="s">
        <v>88</v>
      </c>
      <c r="C1466" s="11" t="s">
        <v>150</v>
      </c>
      <c r="D1466" s="11">
        <v>6</v>
      </c>
      <c r="E1466" s="11">
        <v>0</v>
      </c>
      <c r="F1466" s="11" t="s">
        <v>188</v>
      </c>
      <c r="G1466" s="11">
        <v>3</v>
      </c>
      <c r="H1466" s="11" t="s">
        <v>188</v>
      </c>
      <c r="I1466" s="11">
        <v>0</v>
      </c>
      <c r="J1466" s="11" t="s">
        <v>150</v>
      </c>
    </row>
    <row r="1467" spans="1:10" ht="14.25" customHeight="1" x14ac:dyDescent="0.25">
      <c r="A1467" s="3" t="s">
        <v>146</v>
      </c>
      <c r="B1467" s="3" t="s">
        <v>89</v>
      </c>
      <c r="C1467" s="11" t="s">
        <v>150</v>
      </c>
      <c r="D1467" s="11">
        <v>4</v>
      </c>
      <c r="E1467" s="11" t="s">
        <v>188</v>
      </c>
      <c r="F1467" s="11" t="s">
        <v>188</v>
      </c>
      <c r="G1467" s="11">
        <v>4</v>
      </c>
      <c r="H1467" s="11" t="s">
        <v>188</v>
      </c>
      <c r="I1467" s="11">
        <v>0</v>
      </c>
      <c r="J1467" s="11" t="s">
        <v>150</v>
      </c>
    </row>
    <row r="1468" spans="1:10" ht="14.25" customHeight="1" x14ac:dyDescent="0.25">
      <c r="A1468" s="3" t="s">
        <v>146</v>
      </c>
      <c r="B1468" s="8" t="s">
        <v>95</v>
      </c>
      <c r="C1468" s="11" t="s">
        <v>150</v>
      </c>
      <c r="D1468" s="11">
        <v>2</v>
      </c>
      <c r="E1468" s="11" t="s">
        <v>188</v>
      </c>
      <c r="F1468" s="11" t="s">
        <v>188</v>
      </c>
      <c r="G1468" s="11">
        <v>4</v>
      </c>
      <c r="H1468" s="11" t="s">
        <v>188</v>
      </c>
      <c r="I1468" s="11">
        <v>0</v>
      </c>
      <c r="J1468" s="11" t="s">
        <v>150</v>
      </c>
    </row>
    <row r="1469" spans="1:10" ht="14.25" customHeight="1" x14ac:dyDescent="0.25">
      <c r="A1469" s="3" t="s">
        <v>146</v>
      </c>
      <c r="B1469" s="8" t="s">
        <v>90</v>
      </c>
      <c r="C1469" s="11" t="s">
        <v>150</v>
      </c>
      <c r="D1469" s="11">
        <v>1</v>
      </c>
      <c r="E1469" s="11" t="s">
        <v>150</v>
      </c>
      <c r="F1469" s="11" t="s">
        <v>150</v>
      </c>
      <c r="G1469" s="11" t="s">
        <v>150</v>
      </c>
      <c r="H1469" s="11" t="s">
        <v>150</v>
      </c>
      <c r="I1469" s="11" t="s">
        <v>150</v>
      </c>
      <c r="J1469" s="11" t="s">
        <v>150</v>
      </c>
    </row>
    <row r="1470" spans="1:10" ht="14.25" customHeight="1" x14ac:dyDescent="0.25">
      <c r="A1470" s="3" t="s">
        <v>146</v>
      </c>
      <c r="B1470" s="8" t="s">
        <v>118</v>
      </c>
      <c r="C1470" s="11" t="s">
        <v>150</v>
      </c>
      <c r="D1470" s="11" t="s">
        <v>188</v>
      </c>
      <c r="E1470" s="11">
        <v>0</v>
      </c>
      <c r="F1470" s="11">
        <v>0</v>
      </c>
      <c r="G1470" s="11" t="s">
        <v>188</v>
      </c>
      <c r="H1470" s="11" t="s">
        <v>188</v>
      </c>
      <c r="I1470" s="11">
        <v>0</v>
      </c>
      <c r="J1470" s="11" t="s">
        <v>150</v>
      </c>
    </row>
    <row r="1471" spans="1:10" ht="14.25" customHeight="1" x14ac:dyDescent="0.25">
      <c r="A1471" s="3" t="s">
        <v>146</v>
      </c>
      <c r="B1471" s="8" t="s">
        <v>91</v>
      </c>
      <c r="C1471" s="11" t="s">
        <v>150</v>
      </c>
      <c r="D1471" s="11" t="s">
        <v>188</v>
      </c>
      <c r="E1471" s="11" t="s">
        <v>150</v>
      </c>
      <c r="F1471" s="11" t="s">
        <v>188</v>
      </c>
      <c r="G1471" s="11" t="s">
        <v>188</v>
      </c>
      <c r="H1471" s="11" t="s">
        <v>188</v>
      </c>
      <c r="I1471" s="11" t="s">
        <v>150</v>
      </c>
      <c r="J1471" s="11" t="s">
        <v>150</v>
      </c>
    </row>
    <row r="1472" spans="1:10" ht="14.25" customHeight="1" x14ac:dyDescent="0.25">
      <c r="A1472" s="3" t="s">
        <v>146</v>
      </c>
      <c r="B1472" s="8" t="s">
        <v>92</v>
      </c>
      <c r="C1472" s="11" t="s">
        <v>150</v>
      </c>
      <c r="D1472" s="11" t="s">
        <v>150</v>
      </c>
      <c r="E1472" s="11">
        <v>0</v>
      </c>
      <c r="F1472" s="11" t="s">
        <v>188</v>
      </c>
      <c r="G1472" s="11" t="s">
        <v>188</v>
      </c>
      <c r="H1472" s="11">
        <v>0</v>
      </c>
      <c r="I1472" s="11">
        <v>0</v>
      </c>
      <c r="J1472" s="11" t="s">
        <v>150</v>
      </c>
    </row>
    <row r="1473" spans="1:10" ht="14.25" customHeight="1" x14ac:dyDescent="0.25">
      <c r="A1473" s="3" t="s">
        <v>146</v>
      </c>
      <c r="B1473" s="8" t="s">
        <v>93</v>
      </c>
      <c r="C1473" s="11" t="s">
        <v>150</v>
      </c>
      <c r="D1473" s="11" t="s">
        <v>188</v>
      </c>
      <c r="E1473" s="11">
        <v>0</v>
      </c>
      <c r="F1473" s="11" t="s">
        <v>188</v>
      </c>
      <c r="G1473" s="11">
        <v>0</v>
      </c>
      <c r="H1473" s="11" t="s">
        <v>188</v>
      </c>
      <c r="I1473" s="11">
        <v>0</v>
      </c>
      <c r="J1473" s="11" t="s">
        <v>150</v>
      </c>
    </row>
    <row r="1474" spans="1:10" ht="14.25" customHeight="1" x14ac:dyDescent="0.25">
      <c r="A1474" s="3" t="s">
        <v>146</v>
      </c>
      <c r="B1474" s="3" t="s">
        <v>94</v>
      </c>
      <c r="C1474" s="11">
        <v>26</v>
      </c>
      <c r="D1474" s="11" t="s">
        <v>188</v>
      </c>
      <c r="E1474" s="11">
        <v>0</v>
      </c>
      <c r="F1474" s="11">
        <v>0</v>
      </c>
      <c r="G1474" s="11" t="s">
        <v>189</v>
      </c>
      <c r="H1474" s="11" t="s">
        <v>188</v>
      </c>
      <c r="I1474" s="11">
        <v>0</v>
      </c>
      <c r="J1474" s="11">
        <v>25</v>
      </c>
    </row>
    <row r="1475" spans="1:10" ht="14.25" customHeight="1" x14ac:dyDescent="0.25">
      <c r="A1475" s="3"/>
      <c r="B1475" s="8"/>
      <c r="C1475" s="11"/>
      <c r="D1475" s="11"/>
      <c r="E1475" s="11"/>
      <c r="F1475" s="11"/>
      <c r="G1475" s="11"/>
      <c r="H1475" s="11"/>
      <c r="I1475" s="11"/>
      <c r="J1475" s="11"/>
    </row>
    <row r="1476" spans="1:10" ht="14.25" customHeight="1" x14ac:dyDescent="0.25">
      <c r="A1476" s="3" t="s">
        <v>185</v>
      </c>
      <c r="B1476" s="3" t="s">
        <v>186</v>
      </c>
      <c r="C1476" s="11"/>
      <c r="D1476" s="11"/>
      <c r="E1476" s="11"/>
      <c r="F1476" s="11"/>
      <c r="G1476" s="11"/>
      <c r="H1476" s="11"/>
      <c r="I1476" s="11"/>
      <c r="J1476" s="11"/>
    </row>
    <row r="1477" spans="1:10" ht="14.25" customHeight="1" x14ac:dyDescent="0.25">
      <c r="A1477" s="3"/>
      <c r="B1477" s="8"/>
      <c r="C1477" s="11"/>
      <c r="D1477" s="11"/>
      <c r="E1477" s="11"/>
      <c r="F1477" s="11"/>
      <c r="G1477" s="11"/>
      <c r="H1477" s="11"/>
      <c r="I1477" s="11"/>
      <c r="J1477" s="11"/>
    </row>
    <row r="1478" spans="1:10" ht="14.25" customHeight="1" x14ac:dyDescent="0.25">
      <c r="A1478" s="3"/>
      <c r="B1478" s="8"/>
      <c r="C1478" s="11"/>
      <c r="D1478" s="11"/>
      <c r="E1478" s="11"/>
      <c r="F1478" s="11"/>
      <c r="G1478" s="11"/>
      <c r="H1478" s="11"/>
      <c r="I1478" s="11"/>
      <c r="J1478" s="11"/>
    </row>
    <row r="1479" spans="1:10" ht="14.25" customHeight="1" x14ac:dyDescent="0.25">
      <c r="A1479" s="3" t="s">
        <v>185</v>
      </c>
      <c r="B1479" s="3" t="s">
        <v>120</v>
      </c>
      <c r="C1479" s="11">
        <v>59</v>
      </c>
      <c r="D1479" s="11">
        <v>25</v>
      </c>
      <c r="E1479" s="11">
        <v>0</v>
      </c>
      <c r="F1479" s="11" t="s">
        <v>188</v>
      </c>
      <c r="G1479" s="11">
        <v>12</v>
      </c>
      <c r="H1479" s="11" t="s">
        <v>188</v>
      </c>
      <c r="I1479" s="11">
        <v>0</v>
      </c>
      <c r="J1479" s="11">
        <v>22</v>
      </c>
    </row>
    <row r="1480" spans="1:10" ht="14.25" customHeight="1" x14ac:dyDescent="0.25">
      <c r="A1480" s="3" t="s">
        <v>185</v>
      </c>
      <c r="B1480" s="3" t="s">
        <v>82</v>
      </c>
      <c r="C1480" s="11" t="s">
        <v>150</v>
      </c>
      <c r="D1480" s="11" t="s">
        <v>188</v>
      </c>
      <c r="E1480" s="11">
        <v>0</v>
      </c>
      <c r="F1480" s="11" t="s">
        <v>188</v>
      </c>
      <c r="G1480" s="11">
        <v>1</v>
      </c>
      <c r="H1480" s="11">
        <v>0</v>
      </c>
      <c r="I1480" s="11">
        <v>0</v>
      </c>
      <c r="J1480" s="11" t="s">
        <v>150</v>
      </c>
    </row>
    <row r="1481" spans="1:10" ht="14.25" customHeight="1" x14ac:dyDescent="0.25">
      <c r="A1481" s="3" t="s">
        <v>185</v>
      </c>
      <c r="B1481" s="8" t="s">
        <v>152</v>
      </c>
      <c r="C1481" s="11" t="s">
        <v>150</v>
      </c>
      <c r="D1481" s="11" t="s">
        <v>188</v>
      </c>
      <c r="E1481" s="11">
        <v>0</v>
      </c>
      <c r="F1481" s="11">
        <v>0</v>
      </c>
      <c r="G1481" s="11" t="s">
        <v>188</v>
      </c>
      <c r="H1481" s="11">
        <v>0</v>
      </c>
      <c r="I1481" s="11">
        <v>0</v>
      </c>
      <c r="J1481" s="11" t="s">
        <v>150</v>
      </c>
    </row>
    <row r="1482" spans="1:10" ht="14.25" customHeight="1" x14ac:dyDescent="0.25">
      <c r="A1482" s="3" t="s">
        <v>185</v>
      </c>
      <c r="B1482" s="8" t="s">
        <v>151</v>
      </c>
      <c r="C1482" s="11" t="s">
        <v>150</v>
      </c>
      <c r="D1482" s="11">
        <v>0</v>
      </c>
      <c r="E1482" s="11">
        <v>0</v>
      </c>
      <c r="F1482" s="11" t="s">
        <v>188</v>
      </c>
      <c r="G1482" s="11">
        <v>1</v>
      </c>
      <c r="H1482" s="11">
        <v>0</v>
      </c>
      <c r="I1482" s="11">
        <v>0</v>
      </c>
      <c r="J1482" s="11" t="s">
        <v>150</v>
      </c>
    </row>
    <row r="1483" spans="1:10" ht="14.25" customHeight="1" x14ac:dyDescent="0.25">
      <c r="A1483" s="3" t="s">
        <v>185</v>
      </c>
      <c r="B1483" s="3" t="s">
        <v>83</v>
      </c>
      <c r="C1483" s="11" t="s">
        <v>150</v>
      </c>
      <c r="D1483" s="11">
        <v>24</v>
      </c>
      <c r="E1483" s="11">
        <v>0</v>
      </c>
      <c r="F1483" s="11" t="s">
        <v>188</v>
      </c>
      <c r="G1483" s="11">
        <v>11</v>
      </c>
      <c r="H1483" s="11" t="s">
        <v>188</v>
      </c>
      <c r="I1483" s="11">
        <v>0</v>
      </c>
      <c r="J1483" s="11" t="s">
        <v>150</v>
      </c>
    </row>
    <row r="1484" spans="1:10" ht="14.25" customHeight="1" x14ac:dyDescent="0.25">
      <c r="A1484" s="3" t="s">
        <v>185</v>
      </c>
      <c r="B1484" s="8" t="s">
        <v>84</v>
      </c>
      <c r="C1484" s="11" t="s">
        <v>150</v>
      </c>
      <c r="D1484" s="11">
        <v>12</v>
      </c>
      <c r="E1484" s="11">
        <v>0</v>
      </c>
      <c r="F1484" s="11" t="s">
        <v>188</v>
      </c>
      <c r="G1484" s="11">
        <v>8</v>
      </c>
      <c r="H1484" s="11" t="s">
        <v>188</v>
      </c>
      <c r="I1484" s="11">
        <v>0</v>
      </c>
      <c r="J1484" s="11" t="s">
        <v>150</v>
      </c>
    </row>
    <row r="1485" spans="1:10" ht="14.25" customHeight="1" x14ac:dyDescent="0.25">
      <c r="A1485" s="3" t="s">
        <v>185</v>
      </c>
      <c r="B1485" s="8" t="s">
        <v>85</v>
      </c>
      <c r="C1485" s="11" t="s">
        <v>150</v>
      </c>
      <c r="D1485" s="11">
        <v>1</v>
      </c>
      <c r="E1485" s="11">
        <v>0</v>
      </c>
      <c r="F1485" s="11">
        <v>0</v>
      </c>
      <c r="G1485" s="11" t="s">
        <v>188</v>
      </c>
      <c r="H1485" s="11" t="s">
        <v>188</v>
      </c>
      <c r="I1485" s="11">
        <v>0</v>
      </c>
      <c r="J1485" s="11" t="s">
        <v>150</v>
      </c>
    </row>
    <row r="1486" spans="1:10" ht="14.25" customHeight="1" x14ac:dyDescent="0.25">
      <c r="A1486" s="3" t="s">
        <v>185</v>
      </c>
      <c r="B1486" s="8" t="s">
        <v>86</v>
      </c>
      <c r="C1486" s="11" t="s">
        <v>150</v>
      </c>
      <c r="D1486" s="11">
        <v>2</v>
      </c>
      <c r="E1486" s="11">
        <v>0</v>
      </c>
      <c r="F1486" s="11" t="s">
        <v>188</v>
      </c>
      <c r="G1486" s="11">
        <v>0</v>
      </c>
      <c r="H1486" s="11" t="s">
        <v>188</v>
      </c>
      <c r="I1486" s="11">
        <v>0</v>
      </c>
      <c r="J1486" s="11" t="s">
        <v>150</v>
      </c>
    </row>
    <row r="1487" spans="1:10" ht="14.25" customHeight="1" x14ac:dyDescent="0.25">
      <c r="A1487" s="3" t="s">
        <v>185</v>
      </c>
      <c r="B1487" s="8" t="s">
        <v>87</v>
      </c>
      <c r="C1487" s="11" t="s">
        <v>150</v>
      </c>
      <c r="D1487" s="11">
        <v>4</v>
      </c>
      <c r="E1487" s="11" t="s">
        <v>150</v>
      </c>
      <c r="F1487" s="11" t="s">
        <v>150</v>
      </c>
      <c r="G1487" s="11" t="s">
        <v>150</v>
      </c>
      <c r="H1487" s="11" t="s">
        <v>150</v>
      </c>
      <c r="I1487" s="11" t="s">
        <v>150</v>
      </c>
      <c r="J1487" s="11" t="s">
        <v>150</v>
      </c>
    </row>
    <row r="1488" spans="1:10" ht="14.25" customHeight="1" x14ac:dyDescent="0.25">
      <c r="A1488" s="3" t="s">
        <v>185</v>
      </c>
      <c r="B1488" s="8" t="s">
        <v>88</v>
      </c>
      <c r="C1488" s="11" t="s">
        <v>150</v>
      </c>
      <c r="D1488" s="11">
        <v>5</v>
      </c>
      <c r="E1488" s="11">
        <v>0</v>
      </c>
      <c r="F1488" s="11" t="s">
        <v>188</v>
      </c>
      <c r="G1488" s="11">
        <v>3</v>
      </c>
      <c r="H1488" s="11" t="s">
        <v>188</v>
      </c>
      <c r="I1488" s="11">
        <v>0</v>
      </c>
      <c r="J1488" s="11" t="s">
        <v>150</v>
      </c>
    </row>
    <row r="1489" spans="1:10" ht="14.25" customHeight="1" x14ac:dyDescent="0.25">
      <c r="A1489" s="3" t="s">
        <v>185</v>
      </c>
      <c r="B1489" s="3" t="s">
        <v>89</v>
      </c>
      <c r="C1489" s="11" t="s">
        <v>150</v>
      </c>
      <c r="D1489" s="11">
        <v>1</v>
      </c>
      <c r="E1489" s="11">
        <v>0</v>
      </c>
      <c r="F1489" s="11" t="s">
        <v>188</v>
      </c>
      <c r="G1489" s="11" t="s">
        <v>188</v>
      </c>
      <c r="H1489" s="11" t="s">
        <v>188</v>
      </c>
      <c r="I1489" s="11">
        <v>0</v>
      </c>
      <c r="J1489" s="11" t="s">
        <v>150</v>
      </c>
    </row>
    <row r="1490" spans="1:10" ht="14.25" customHeight="1" x14ac:dyDescent="0.25">
      <c r="A1490" s="3" t="s">
        <v>185</v>
      </c>
      <c r="B1490" s="8" t="s">
        <v>95</v>
      </c>
      <c r="C1490" s="11" t="s">
        <v>150</v>
      </c>
      <c r="D1490" s="11" t="s">
        <v>188</v>
      </c>
      <c r="E1490" s="11">
        <v>0</v>
      </c>
      <c r="F1490" s="11" t="s">
        <v>188</v>
      </c>
      <c r="G1490" s="11" t="s">
        <v>188</v>
      </c>
      <c r="H1490" s="11" t="s">
        <v>188</v>
      </c>
      <c r="I1490" s="11">
        <v>0</v>
      </c>
      <c r="J1490" s="11" t="s">
        <v>150</v>
      </c>
    </row>
    <row r="1491" spans="1:10" ht="14.25" customHeight="1" x14ac:dyDescent="0.25">
      <c r="A1491" s="3" t="s">
        <v>185</v>
      </c>
      <c r="B1491" s="8" t="s">
        <v>90</v>
      </c>
      <c r="C1491" s="11" t="s">
        <v>150</v>
      </c>
      <c r="D1491" s="11" t="s">
        <v>188</v>
      </c>
      <c r="E1491" s="11" t="s">
        <v>150</v>
      </c>
      <c r="F1491" s="11" t="s">
        <v>150</v>
      </c>
      <c r="G1491" s="11" t="s">
        <v>150</v>
      </c>
      <c r="H1491" s="11" t="s">
        <v>150</v>
      </c>
      <c r="I1491" s="11" t="s">
        <v>150</v>
      </c>
      <c r="J1491" s="11" t="s">
        <v>150</v>
      </c>
    </row>
    <row r="1492" spans="1:10" ht="14.25" customHeight="1" x14ac:dyDescent="0.25">
      <c r="A1492" s="3" t="s">
        <v>185</v>
      </c>
      <c r="B1492" s="8" t="s">
        <v>118</v>
      </c>
      <c r="C1492" s="11" t="s">
        <v>150</v>
      </c>
      <c r="D1492" s="11" t="s">
        <v>188</v>
      </c>
      <c r="E1492" s="11">
        <v>0</v>
      </c>
      <c r="F1492" s="11">
        <v>0</v>
      </c>
      <c r="G1492" s="11" t="s">
        <v>188</v>
      </c>
      <c r="H1492" s="11" t="s">
        <v>188</v>
      </c>
      <c r="I1492" s="11">
        <v>0</v>
      </c>
      <c r="J1492" s="11" t="s">
        <v>150</v>
      </c>
    </row>
    <row r="1493" spans="1:10" ht="14.25" customHeight="1" x14ac:dyDescent="0.25">
      <c r="A1493" s="3" t="s">
        <v>185</v>
      </c>
      <c r="B1493" s="8" t="s">
        <v>91</v>
      </c>
      <c r="C1493" s="11" t="s">
        <v>150</v>
      </c>
      <c r="D1493" s="11" t="s">
        <v>188</v>
      </c>
      <c r="E1493" s="11" t="s">
        <v>150</v>
      </c>
      <c r="F1493" s="11" t="s">
        <v>188</v>
      </c>
      <c r="G1493" s="11">
        <v>0</v>
      </c>
      <c r="H1493" s="11" t="s">
        <v>188</v>
      </c>
      <c r="I1493" s="11" t="s">
        <v>150</v>
      </c>
      <c r="J1493" s="11" t="s">
        <v>150</v>
      </c>
    </row>
    <row r="1494" spans="1:10" ht="14.25" customHeight="1" x14ac:dyDescent="0.25">
      <c r="A1494" s="3" t="s">
        <v>185</v>
      </c>
      <c r="B1494" s="8" t="s">
        <v>92</v>
      </c>
      <c r="C1494" s="11" t="s">
        <v>150</v>
      </c>
      <c r="D1494" s="11" t="s">
        <v>150</v>
      </c>
      <c r="E1494" s="11">
        <v>0</v>
      </c>
      <c r="F1494" s="11" t="s">
        <v>188</v>
      </c>
      <c r="G1494" s="11" t="s">
        <v>188</v>
      </c>
      <c r="H1494" s="11">
        <v>0</v>
      </c>
      <c r="I1494" s="11">
        <v>0</v>
      </c>
      <c r="J1494" s="11" t="s">
        <v>150</v>
      </c>
    </row>
    <row r="1495" spans="1:10" ht="14.25" customHeight="1" x14ac:dyDescent="0.25">
      <c r="A1495" s="3" t="s">
        <v>185</v>
      </c>
      <c r="B1495" s="8" t="s">
        <v>93</v>
      </c>
      <c r="C1495" s="11" t="s">
        <v>150</v>
      </c>
      <c r="D1495" s="11" t="s">
        <v>188</v>
      </c>
      <c r="E1495" s="11">
        <v>0</v>
      </c>
      <c r="F1495" s="11" t="s">
        <v>188</v>
      </c>
      <c r="G1495" s="11">
        <v>0</v>
      </c>
      <c r="H1495" s="11" t="s">
        <v>188</v>
      </c>
      <c r="I1495" s="11">
        <v>0</v>
      </c>
      <c r="J1495" s="11" t="s">
        <v>150</v>
      </c>
    </row>
    <row r="1496" spans="1:10" ht="14.25" customHeight="1" x14ac:dyDescent="0.25">
      <c r="A1496" s="3" t="s">
        <v>185</v>
      </c>
      <c r="B1496" s="3" t="s">
        <v>94</v>
      </c>
      <c r="C1496" s="11">
        <v>22</v>
      </c>
      <c r="D1496" s="11" t="s">
        <v>188</v>
      </c>
      <c r="E1496" s="11">
        <v>0</v>
      </c>
      <c r="F1496" s="11">
        <v>0</v>
      </c>
      <c r="G1496" s="11" t="s">
        <v>188</v>
      </c>
      <c r="H1496" s="11" t="s">
        <v>188</v>
      </c>
      <c r="I1496" s="11">
        <v>0</v>
      </c>
      <c r="J1496" s="11">
        <v>22</v>
      </c>
    </row>
    <row r="1497" spans="1:10" ht="14.25" customHeight="1" x14ac:dyDescent="0.25">
      <c r="A1497" s="3"/>
      <c r="B1497" s="8"/>
      <c r="C1497" s="11"/>
      <c r="D1497" s="11"/>
      <c r="E1497" s="11"/>
      <c r="F1497" s="11"/>
      <c r="G1497" s="11"/>
      <c r="H1497" s="11"/>
      <c r="I1497" s="11"/>
      <c r="J1497" s="11"/>
    </row>
    <row r="1498" spans="1:10" ht="14.25" customHeight="1" x14ac:dyDescent="0.25">
      <c r="A1498" s="3" t="s">
        <v>30</v>
      </c>
      <c r="B1498" s="3" t="s">
        <v>36</v>
      </c>
      <c r="C1498" s="11"/>
      <c r="D1498" s="11"/>
      <c r="E1498" s="11"/>
      <c r="F1498" s="11"/>
      <c r="G1498" s="11"/>
      <c r="H1498" s="11"/>
      <c r="I1498" s="11"/>
      <c r="J1498" s="11"/>
    </row>
    <row r="1499" spans="1:10" ht="14.25" customHeight="1" x14ac:dyDescent="0.25">
      <c r="A1499" s="3"/>
      <c r="B1499" s="8"/>
      <c r="C1499" s="11"/>
      <c r="D1499" s="11"/>
      <c r="E1499" s="11"/>
      <c r="F1499" s="11"/>
      <c r="G1499" s="11"/>
      <c r="H1499" s="11"/>
      <c r="I1499" s="11"/>
      <c r="J1499" s="11"/>
    </row>
    <row r="1500" spans="1:10" ht="14.25" customHeight="1" x14ac:dyDescent="0.25">
      <c r="A1500" s="3"/>
      <c r="B1500" s="8"/>
      <c r="C1500" s="11"/>
      <c r="D1500" s="11"/>
      <c r="E1500" s="11"/>
      <c r="F1500" s="11"/>
      <c r="G1500" s="11"/>
      <c r="H1500" s="11"/>
      <c r="I1500" s="11"/>
      <c r="J1500" s="11"/>
    </row>
    <row r="1501" spans="1:10" ht="14.25" customHeight="1" x14ac:dyDescent="0.25">
      <c r="A1501" s="3" t="s">
        <v>30</v>
      </c>
      <c r="B1501" s="3" t="s">
        <v>120</v>
      </c>
      <c r="C1501" s="11">
        <v>97</v>
      </c>
      <c r="D1501" s="11">
        <v>38</v>
      </c>
      <c r="E1501" s="11">
        <v>0</v>
      </c>
      <c r="F1501" s="11">
        <v>1</v>
      </c>
      <c r="G1501" s="11">
        <v>46</v>
      </c>
      <c r="H1501" s="11">
        <v>1</v>
      </c>
      <c r="I1501" s="11">
        <v>0</v>
      </c>
      <c r="J1501" s="11">
        <v>11</v>
      </c>
    </row>
    <row r="1502" spans="1:10" ht="14.25" customHeight="1" x14ac:dyDescent="0.25">
      <c r="A1502" s="3" t="s">
        <v>30</v>
      </c>
      <c r="B1502" s="3" t="s">
        <v>82</v>
      </c>
      <c r="C1502" s="11" t="s">
        <v>150</v>
      </c>
      <c r="D1502" s="11" t="s">
        <v>188</v>
      </c>
      <c r="E1502" s="11">
        <v>0</v>
      </c>
      <c r="F1502" s="11" t="s">
        <v>188</v>
      </c>
      <c r="G1502" s="11">
        <v>1</v>
      </c>
      <c r="H1502" s="11" t="s">
        <v>188</v>
      </c>
      <c r="I1502" s="11">
        <v>0</v>
      </c>
      <c r="J1502" s="11" t="s">
        <v>150</v>
      </c>
    </row>
    <row r="1503" spans="1:10" ht="14.25" customHeight="1" x14ac:dyDescent="0.25">
      <c r="A1503" s="3" t="s">
        <v>30</v>
      </c>
      <c r="B1503" s="8" t="s">
        <v>152</v>
      </c>
      <c r="C1503" s="11" t="s">
        <v>150</v>
      </c>
      <c r="D1503" s="11" t="s">
        <v>188</v>
      </c>
      <c r="E1503" s="11">
        <v>0</v>
      </c>
      <c r="F1503" s="11" t="s">
        <v>188</v>
      </c>
      <c r="G1503" s="11">
        <v>1</v>
      </c>
      <c r="H1503" s="11" t="s">
        <v>188</v>
      </c>
      <c r="I1503" s="11">
        <v>0</v>
      </c>
      <c r="J1503" s="11" t="s">
        <v>150</v>
      </c>
    </row>
    <row r="1504" spans="1:10" ht="14.25" customHeight="1" x14ac:dyDescent="0.25">
      <c r="A1504" s="3" t="s">
        <v>30</v>
      </c>
      <c r="B1504" s="8" t="s">
        <v>151</v>
      </c>
      <c r="C1504" s="11" t="s">
        <v>150</v>
      </c>
      <c r="D1504" s="11">
        <v>0</v>
      </c>
      <c r="E1504" s="11">
        <v>0</v>
      </c>
      <c r="F1504" s="11" t="s">
        <v>188</v>
      </c>
      <c r="G1504" s="11">
        <v>1</v>
      </c>
      <c r="H1504" s="11" t="s">
        <v>188</v>
      </c>
      <c r="I1504" s="11">
        <v>0</v>
      </c>
      <c r="J1504" s="11" t="s">
        <v>150</v>
      </c>
    </row>
    <row r="1505" spans="1:10" ht="14.25" customHeight="1" x14ac:dyDescent="0.25">
      <c r="A1505" s="3" t="s">
        <v>30</v>
      </c>
      <c r="B1505" s="3" t="s">
        <v>83</v>
      </c>
      <c r="C1505" s="11" t="s">
        <v>150</v>
      </c>
      <c r="D1505" s="11">
        <v>31</v>
      </c>
      <c r="E1505" s="11">
        <v>0</v>
      </c>
      <c r="F1505" s="11" t="s">
        <v>188</v>
      </c>
      <c r="G1505" s="11">
        <v>34</v>
      </c>
      <c r="H1505" s="11" t="s">
        <v>188</v>
      </c>
      <c r="I1505" s="11">
        <v>0</v>
      </c>
      <c r="J1505" s="11" t="s">
        <v>150</v>
      </c>
    </row>
    <row r="1506" spans="1:10" ht="14.25" customHeight="1" x14ac:dyDescent="0.25">
      <c r="A1506" s="3" t="s">
        <v>30</v>
      </c>
      <c r="B1506" s="8" t="s">
        <v>84</v>
      </c>
      <c r="C1506" s="11" t="s">
        <v>150</v>
      </c>
      <c r="D1506" s="11">
        <v>17</v>
      </c>
      <c r="E1506" s="11">
        <v>0</v>
      </c>
      <c r="F1506" s="11" t="s">
        <v>188</v>
      </c>
      <c r="G1506" s="11">
        <v>32</v>
      </c>
      <c r="H1506" s="11" t="s">
        <v>188</v>
      </c>
      <c r="I1506" s="11">
        <v>0</v>
      </c>
      <c r="J1506" s="11" t="s">
        <v>150</v>
      </c>
    </row>
    <row r="1507" spans="1:10" ht="14.25" customHeight="1" x14ac:dyDescent="0.25">
      <c r="A1507" s="3" t="s">
        <v>30</v>
      </c>
      <c r="B1507" s="8" t="s">
        <v>85</v>
      </c>
      <c r="C1507" s="11" t="s">
        <v>150</v>
      </c>
      <c r="D1507" s="11">
        <v>1</v>
      </c>
      <c r="E1507" s="11">
        <v>0</v>
      </c>
      <c r="F1507" s="11" t="s">
        <v>188</v>
      </c>
      <c r="G1507" s="11" t="s">
        <v>188</v>
      </c>
      <c r="H1507" s="11">
        <v>0</v>
      </c>
      <c r="I1507" s="11">
        <v>0</v>
      </c>
      <c r="J1507" s="11" t="s">
        <v>150</v>
      </c>
    </row>
    <row r="1508" spans="1:10" ht="14.25" customHeight="1" x14ac:dyDescent="0.25">
      <c r="A1508" s="3" t="s">
        <v>30</v>
      </c>
      <c r="B1508" s="8" t="s">
        <v>86</v>
      </c>
      <c r="C1508" s="11" t="s">
        <v>150</v>
      </c>
      <c r="D1508" s="11">
        <v>11</v>
      </c>
      <c r="E1508" s="11">
        <v>0</v>
      </c>
      <c r="F1508" s="11" t="s">
        <v>188</v>
      </c>
      <c r="G1508" s="11" t="s">
        <v>188</v>
      </c>
      <c r="H1508" s="11" t="s">
        <v>188</v>
      </c>
      <c r="I1508" s="11">
        <v>0</v>
      </c>
      <c r="J1508" s="11" t="s">
        <v>150</v>
      </c>
    </row>
    <row r="1509" spans="1:10" ht="14.25" customHeight="1" x14ac:dyDescent="0.25">
      <c r="A1509" s="3" t="s">
        <v>30</v>
      </c>
      <c r="B1509" s="8" t="s">
        <v>87</v>
      </c>
      <c r="C1509" s="11" t="s">
        <v>150</v>
      </c>
      <c r="D1509" s="11" t="s">
        <v>188</v>
      </c>
      <c r="E1509" s="11" t="s">
        <v>150</v>
      </c>
      <c r="F1509" s="11" t="s">
        <v>150</v>
      </c>
      <c r="G1509" s="11" t="s">
        <v>150</v>
      </c>
      <c r="H1509" s="11" t="s">
        <v>150</v>
      </c>
      <c r="I1509" s="11" t="s">
        <v>150</v>
      </c>
      <c r="J1509" s="11" t="s">
        <v>150</v>
      </c>
    </row>
    <row r="1510" spans="1:10" ht="14.25" customHeight="1" x14ac:dyDescent="0.25">
      <c r="A1510" s="3" t="s">
        <v>30</v>
      </c>
      <c r="B1510" s="8" t="s">
        <v>88</v>
      </c>
      <c r="C1510" s="11" t="s">
        <v>150</v>
      </c>
      <c r="D1510" s="11">
        <v>2</v>
      </c>
      <c r="E1510" s="11">
        <v>0</v>
      </c>
      <c r="F1510" s="11" t="s">
        <v>188</v>
      </c>
      <c r="G1510" s="11">
        <v>1</v>
      </c>
      <c r="H1510" s="11" t="s">
        <v>188</v>
      </c>
      <c r="I1510" s="11">
        <v>0</v>
      </c>
      <c r="J1510" s="11" t="s">
        <v>150</v>
      </c>
    </row>
    <row r="1511" spans="1:10" ht="14.25" customHeight="1" x14ac:dyDescent="0.25">
      <c r="A1511" s="3" t="s">
        <v>30</v>
      </c>
      <c r="B1511" s="3" t="s">
        <v>89</v>
      </c>
      <c r="C1511" s="11" t="s">
        <v>150</v>
      </c>
      <c r="D1511" s="11">
        <v>7</v>
      </c>
      <c r="E1511" s="11">
        <v>0</v>
      </c>
      <c r="F1511" s="11">
        <v>1</v>
      </c>
      <c r="G1511" s="11">
        <v>10</v>
      </c>
      <c r="H1511" s="11" t="s">
        <v>188</v>
      </c>
      <c r="I1511" s="11">
        <v>0</v>
      </c>
      <c r="J1511" s="11" t="s">
        <v>150</v>
      </c>
    </row>
    <row r="1512" spans="1:10" ht="14.25" customHeight="1" x14ac:dyDescent="0.25">
      <c r="A1512" s="3" t="s">
        <v>30</v>
      </c>
      <c r="B1512" s="8" t="s">
        <v>95</v>
      </c>
      <c r="C1512" s="11" t="s">
        <v>150</v>
      </c>
      <c r="D1512" s="11">
        <v>4</v>
      </c>
      <c r="E1512" s="11">
        <v>0</v>
      </c>
      <c r="F1512" s="11" t="s">
        <v>188</v>
      </c>
      <c r="G1512" s="11">
        <v>9</v>
      </c>
      <c r="H1512" s="11" t="s">
        <v>188</v>
      </c>
      <c r="I1512" s="11">
        <v>0</v>
      </c>
      <c r="J1512" s="11" t="s">
        <v>150</v>
      </c>
    </row>
    <row r="1513" spans="1:10" ht="14.25" customHeight="1" x14ac:dyDescent="0.25">
      <c r="A1513" s="3" t="s">
        <v>30</v>
      </c>
      <c r="B1513" s="8" t="s">
        <v>90</v>
      </c>
      <c r="C1513" s="11" t="s">
        <v>150</v>
      </c>
      <c r="D1513" s="11">
        <v>2</v>
      </c>
      <c r="E1513" s="11" t="s">
        <v>150</v>
      </c>
      <c r="F1513" s="11" t="s">
        <v>150</v>
      </c>
      <c r="G1513" s="11" t="s">
        <v>150</v>
      </c>
      <c r="H1513" s="11" t="s">
        <v>150</v>
      </c>
      <c r="I1513" s="11" t="s">
        <v>150</v>
      </c>
      <c r="J1513" s="11" t="s">
        <v>150</v>
      </c>
    </row>
    <row r="1514" spans="1:10" ht="14.25" customHeight="1" x14ac:dyDescent="0.25">
      <c r="A1514" s="3" t="s">
        <v>30</v>
      </c>
      <c r="B1514" s="8" t="s">
        <v>118</v>
      </c>
      <c r="C1514" s="11" t="s">
        <v>150</v>
      </c>
      <c r="D1514" s="11">
        <v>1</v>
      </c>
      <c r="E1514" s="11">
        <v>0</v>
      </c>
      <c r="F1514" s="11" t="s">
        <v>188</v>
      </c>
      <c r="G1514" s="11">
        <v>1</v>
      </c>
      <c r="H1514" s="11" t="s">
        <v>188</v>
      </c>
      <c r="I1514" s="11">
        <v>0</v>
      </c>
      <c r="J1514" s="11" t="s">
        <v>150</v>
      </c>
    </row>
    <row r="1515" spans="1:10" ht="14.25" customHeight="1" x14ac:dyDescent="0.25">
      <c r="A1515" s="3" t="s">
        <v>30</v>
      </c>
      <c r="B1515" s="8" t="s">
        <v>91</v>
      </c>
      <c r="C1515" s="11" t="s">
        <v>150</v>
      </c>
      <c r="D1515" s="11" t="s">
        <v>188</v>
      </c>
      <c r="E1515" s="11" t="s">
        <v>150</v>
      </c>
      <c r="F1515" s="11">
        <v>1</v>
      </c>
      <c r="G1515" s="11" t="s">
        <v>188</v>
      </c>
      <c r="H1515" s="11" t="s">
        <v>188</v>
      </c>
      <c r="I1515" s="11" t="s">
        <v>150</v>
      </c>
      <c r="J1515" s="11" t="s">
        <v>150</v>
      </c>
    </row>
    <row r="1516" spans="1:10" ht="14.25" customHeight="1" x14ac:dyDescent="0.25">
      <c r="A1516" s="3" t="s">
        <v>30</v>
      </c>
      <c r="B1516" s="8" t="s">
        <v>92</v>
      </c>
      <c r="C1516" s="11" t="s">
        <v>150</v>
      </c>
      <c r="D1516" s="11" t="s">
        <v>150</v>
      </c>
      <c r="E1516" s="11">
        <v>0</v>
      </c>
      <c r="F1516" s="11" t="s">
        <v>188</v>
      </c>
      <c r="G1516" s="11" t="s">
        <v>188</v>
      </c>
      <c r="H1516" s="11" t="s">
        <v>188</v>
      </c>
      <c r="I1516" s="11">
        <v>0</v>
      </c>
      <c r="J1516" s="11" t="s">
        <v>150</v>
      </c>
    </row>
    <row r="1517" spans="1:10" ht="14.25" customHeight="1" x14ac:dyDescent="0.25">
      <c r="A1517" s="3" t="s">
        <v>30</v>
      </c>
      <c r="B1517" s="8" t="s">
        <v>93</v>
      </c>
      <c r="C1517" s="11" t="s">
        <v>150</v>
      </c>
      <c r="D1517" s="11" t="s">
        <v>188</v>
      </c>
      <c r="E1517" s="11">
        <v>0</v>
      </c>
      <c r="F1517" s="11" t="s">
        <v>188</v>
      </c>
      <c r="G1517" s="11" t="s">
        <v>188</v>
      </c>
      <c r="H1517" s="11" t="s">
        <v>188</v>
      </c>
      <c r="I1517" s="11">
        <v>0</v>
      </c>
      <c r="J1517" s="11" t="s">
        <v>150</v>
      </c>
    </row>
    <row r="1518" spans="1:10" ht="14.25" customHeight="1" x14ac:dyDescent="0.25">
      <c r="A1518" s="3" t="s">
        <v>30</v>
      </c>
      <c r="B1518" s="3" t="s">
        <v>94</v>
      </c>
      <c r="C1518" s="11">
        <v>12</v>
      </c>
      <c r="D1518" s="11" t="s">
        <v>188</v>
      </c>
      <c r="E1518" s="11">
        <v>0</v>
      </c>
      <c r="F1518" s="11">
        <v>0</v>
      </c>
      <c r="G1518" s="11" t="s">
        <v>188</v>
      </c>
      <c r="H1518" s="11" t="s">
        <v>188</v>
      </c>
      <c r="I1518" s="11">
        <v>0</v>
      </c>
      <c r="J1518" s="11">
        <v>11</v>
      </c>
    </row>
    <row r="1519" spans="1:10" ht="14.25" customHeight="1" x14ac:dyDescent="0.25">
      <c r="A1519" s="3"/>
      <c r="B1519" s="8"/>
      <c r="C1519" s="11"/>
      <c r="D1519" s="11"/>
      <c r="E1519" s="11"/>
      <c r="F1519" s="11"/>
      <c r="G1519" s="11"/>
      <c r="H1519" s="11"/>
      <c r="I1519" s="11"/>
      <c r="J1519" s="11"/>
    </row>
    <row r="1520" spans="1:10" ht="14.25" customHeight="1" x14ac:dyDescent="0.25">
      <c r="A1520" s="2" t="s">
        <v>77</v>
      </c>
      <c r="B1520" s="3" t="s">
        <v>78</v>
      </c>
      <c r="C1520" s="11"/>
      <c r="D1520" s="11"/>
      <c r="E1520" s="11"/>
      <c r="F1520" s="11"/>
      <c r="G1520" s="11"/>
      <c r="H1520" s="11"/>
      <c r="I1520" s="11"/>
      <c r="J1520" s="11"/>
    </row>
    <row r="1521" spans="1:10" ht="14.25" customHeight="1" x14ac:dyDescent="0.25">
      <c r="B1521" s="4"/>
      <c r="C1521" s="11"/>
      <c r="D1521" s="11"/>
      <c r="E1521" s="11"/>
      <c r="F1521" s="11"/>
      <c r="G1521" s="11"/>
      <c r="H1521" s="11"/>
      <c r="I1521" s="11"/>
      <c r="J1521" s="11"/>
    </row>
    <row r="1522" spans="1:10" ht="14.25" customHeight="1" x14ac:dyDescent="0.25">
      <c r="A1522" s="3"/>
      <c r="B1522" s="8"/>
      <c r="C1522" s="11"/>
      <c r="D1522" s="11"/>
      <c r="E1522" s="11"/>
      <c r="F1522" s="11"/>
      <c r="G1522" s="11"/>
      <c r="H1522" s="11"/>
      <c r="I1522" s="11"/>
      <c r="J1522" s="11"/>
    </row>
    <row r="1523" spans="1:10" ht="14.25" customHeight="1" x14ac:dyDescent="0.25">
      <c r="A1523" s="2" t="s">
        <v>77</v>
      </c>
      <c r="B1523" s="3" t="s">
        <v>120</v>
      </c>
      <c r="C1523" s="11">
        <v>45</v>
      </c>
      <c r="D1523" s="11">
        <v>19</v>
      </c>
      <c r="E1523" s="11">
        <v>0</v>
      </c>
      <c r="F1523" s="11" t="s">
        <v>188</v>
      </c>
      <c r="G1523" s="11">
        <v>14</v>
      </c>
      <c r="H1523" s="11" t="s">
        <v>188</v>
      </c>
      <c r="I1523" s="11">
        <v>0</v>
      </c>
      <c r="J1523" s="11">
        <v>11</v>
      </c>
    </row>
    <row r="1524" spans="1:10" ht="14.25" customHeight="1" x14ac:dyDescent="0.25">
      <c r="A1524" s="2" t="s">
        <v>77</v>
      </c>
      <c r="B1524" s="3" t="s">
        <v>82</v>
      </c>
      <c r="C1524" s="11" t="s">
        <v>150</v>
      </c>
      <c r="D1524" s="11" t="s">
        <v>188</v>
      </c>
      <c r="E1524" s="11">
        <v>0</v>
      </c>
      <c r="F1524" s="11" t="s">
        <v>188</v>
      </c>
      <c r="G1524" s="11" t="s">
        <v>188</v>
      </c>
      <c r="H1524" s="11" t="s">
        <v>188</v>
      </c>
      <c r="I1524" s="11">
        <v>0</v>
      </c>
      <c r="J1524" s="11" t="s">
        <v>150</v>
      </c>
    </row>
    <row r="1525" spans="1:10" ht="14.25" customHeight="1" x14ac:dyDescent="0.25">
      <c r="A1525" s="2" t="s">
        <v>77</v>
      </c>
      <c r="B1525" s="8" t="s">
        <v>152</v>
      </c>
      <c r="C1525" s="11" t="s">
        <v>150</v>
      </c>
      <c r="D1525" s="11" t="s">
        <v>188</v>
      </c>
      <c r="E1525" s="11">
        <v>0</v>
      </c>
      <c r="F1525" s="11" t="s">
        <v>188</v>
      </c>
      <c r="G1525" s="11" t="s">
        <v>188</v>
      </c>
      <c r="H1525" s="11" t="s">
        <v>188</v>
      </c>
      <c r="I1525" s="11">
        <v>0</v>
      </c>
      <c r="J1525" s="11" t="s">
        <v>150</v>
      </c>
    </row>
    <row r="1526" spans="1:10" ht="14.25" customHeight="1" x14ac:dyDescent="0.25">
      <c r="A1526" s="2" t="s">
        <v>77</v>
      </c>
      <c r="B1526" s="8" t="s">
        <v>151</v>
      </c>
      <c r="C1526" s="11" t="s">
        <v>150</v>
      </c>
      <c r="D1526" s="11">
        <v>0</v>
      </c>
      <c r="E1526" s="11">
        <v>0</v>
      </c>
      <c r="F1526" s="11" t="s">
        <v>188</v>
      </c>
      <c r="G1526" s="11" t="s">
        <v>188</v>
      </c>
      <c r="H1526" s="11">
        <v>0</v>
      </c>
      <c r="I1526" s="11">
        <v>0</v>
      </c>
      <c r="J1526" s="11" t="s">
        <v>150</v>
      </c>
    </row>
    <row r="1527" spans="1:10" ht="14.25" customHeight="1" x14ac:dyDescent="0.25">
      <c r="A1527" s="2" t="s">
        <v>77</v>
      </c>
      <c r="B1527" s="3" t="s">
        <v>83</v>
      </c>
      <c r="C1527" s="11" t="s">
        <v>150</v>
      </c>
      <c r="D1527" s="11">
        <v>15</v>
      </c>
      <c r="E1527" s="11">
        <v>0</v>
      </c>
      <c r="F1527" s="11" t="s">
        <v>188</v>
      </c>
      <c r="G1527" s="11">
        <v>9</v>
      </c>
      <c r="H1527" s="11" t="s">
        <v>188</v>
      </c>
      <c r="I1527" s="11">
        <v>0</v>
      </c>
      <c r="J1527" s="11" t="s">
        <v>150</v>
      </c>
    </row>
    <row r="1528" spans="1:10" ht="14.25" customHeight="1" x14ac:dyDescent="0.25">
      <c r="A1528" s="2" t="s">
        <v>77</v>
      </c>
      <c r="B1528" s="8" t="s">
        <v>84</v>
      </c>
      <c r="C1528" s="11" t="s">
        <v>150</v>
      </c>
      <c r="D1528" s="11">
        <v>10</v>
      </c>
      <c r="E1528" s="11">
        <v>0</v>
      </c>
      <c r="F1528" s="11" t="s">
        <v>188</v>
      </c>
      <c r="G1528" s="11">
        <v>8</v>
      </c>
      <c r="H1528" s="11" t="s">
        <v>188</v>
      </c>
      <c r="I1528" s="11">
        <v>0</v>
      </c>
      <c r="J1528" s="11" t="s">
        <v>150</v>
      </c>
    </row>
    <row r="1529" spans="1:10" ht="14.25" customHeight="1" x14ac:dyDescent="0.25">
      <c r="A1529" s="2" t="s">
        <v>77</v>
      </c>
      <c r="B1529" s="8" t="s">
        <v>85</v>
      </c>
      <c r="C1529" s="11" t="s">
        <v>150</v>
      </c>
      <c r="D1529" s="11" t="s">
        <v>188</v>
      </c>
      <c r="E1529" s="11">
        <v>0</v>
      </c>
      <c r="F1529" s="11">
        <v>0</v>
      </c>
      <c r="G1529" s="11">
        <v>0</v>
      </c>
      <c r="H1529" s="11">
        <v>0</v>
      </c>
      <c r="I1529" s="11">
        <v>0</v>
      </c>
      <c r="J1529" s="11" t="s">
        <v>150</v>
      </c>
    </row>
    <row r="1530" spans="1:10" ht="14.25" customHeight="1" x14ac:dyDescent="0.25">
      <c r="A1530" s="2" t="s">
        <v>77</v>
      </c>
      <c r="B1530" s="8" t="s">
        <v>86</v>
      </c>
      <c r="C1530" s="11" t="s">
        <v>150</v>
      </c>
      <c r="D1530" s="11">
        <v>5</v>
      </c>
      <c r="E1530" s="11">
        <v>0</v>
      </c>
      <c r="F1530" s="11" t="s">
        <v>188</v>
      </c>
      <c r="G1530" s="11" t="s">
        <v>188</v>
      </c>
      <c r="H1530" s="11" t="s">
        <v>188</v>
      </c>
      <c r="I1530" s="11">
        <v>0</v>
      </c>
      <c r="J1530" s="11" t="s">
        <v>150</v>
      </c>
    </row>
    <row r="1531" spans="1:10" ht="14.25" customHeight="1" x14ac:dyDescent="0.25">
      <c r="A1531" s="2" t="s">
        <v>77</v>
      </c>
      <c r="B1531" s="8" t="s">
        <v>87</v>
      </c>
      <c r="C1531" s="11" t="s">
        <v>150</v>
      </c>
      <c r="D1531" s="11" t="s">
        <v>188</v>
      </c>
      <c r="E1531" s="11" t="s">
        <v>150</v>
      </c>
      <c r="F1531" s="11" t="s">
        <v>150</v>
      </c>
      <c r="G1531" s="11" t="s">
        <v>150</v>
      </c>
      <c r="H1531" s="11" t="s">
        <v>150</v>
      </c>
      <c r="I1531" s="11" t="s">
        <v>150</v>
      </c>
      <c r="J1531" s="11" t="s">
        <v>150</v>
      </c>
    </row>
    <row r="1532" spans="1:10" ht="14.25" customHeight="1" x14ac:dyDescent="0.25">
      <c r="A1532" s="2" t="s">
        <v>77</v>
      </c>
      <c r="B1532" s="8" t="s">
        <v>88</v>
      </c>
      <c r="C1532" s="11" t="s">
        <v>150</v>
      </c>
      <c r="D1532" s="11" t="s">
        <v>188</v>
      </c>
      <c r="E1532" s="11">
        <v>0</v>
      </c>
      <c r="F1532" s="11" t="s">
        <v>188</v>
      </c>
      <c r="G1532" s="11">
        <v>1</v>
      </c>
      <c r="H1532" s="11" t="s">
        <v>188</v>
      </c>
      <c r="I1532" s="11">
        <v>0</v>
      </c>
      <c r="J1532" s="11" t="s">
        <v>150</v>
      </c>
    </row>
    <row r="1533" spans="1:10" ht="14.25" customHeight="1" x14ac:dyDescent="0.25">
      <c r="A1533" s="2" t="s">
        <v>77</v>
      </c>
      <c r="B1533" s="3" t="s">
        <v>89</v>
      </c>
      <c r="C1533" s="11" t="s">
        <v>150</v>
      </c>
      <c r="D1533" s="11">
        <v>4</v>
      </c>
      <c r="E1533" s="11">
        <v>0</v>
      </c>
      <c r="F1533" s="11" t="s">
        <v>188</v>
      </c>
      <c r="G1533" s="11">
        <v>5</v>
      </c>
      <c r="H1533" s="11" t="s">
        <v>188</v>
      </c>
      <c r="I1533" s="11">
        <v>0</v>
      </c>
      <c r="J1533" s="11" t="s">
        <v>150</v>
      </c>
    </row>
    <row r="1534" spans="1:10" ht="14.25" customHeight="1" x14ac:dyDescent="0.25">
      <c r="A1534" s="2" t="s">
        <v>77</v>
      </c>
      <c r="B1534" s="8" t="s">
        <v>95</v>
      </c>
      <c r="C1534" s="11" t="s">
        <v>150</v>
      </c>
      <c r="D1534" s="11">
        <v>2</v>
      </c>
      <c r="E1534" s="11">
        <v>0</v>
      </c>
      <c r="F1534" s="11" t="s">
        <v>188</v>
      </c>
      <c r="G1534" s="11">
        <v>4</v>
      </c>
      <c r="H1534" s="11" t="s">
        <v>188</v>
      </c>
      <c r="I1534" s="11">
        <v>0</v>
      </c>
      <c r="J1534" s="11" t="s">
        <v>150</v>
      </c>
    </row>
    <row r="1535" spans="1:10" ht="14.25" customHeight="1" x14ac:dyDescent="0.25">
      <c r="A1535" s="2" t="s">
        <v>77</v>
      </c>
      <c r="B1535" s="8" t="s">
        <v>90</v>
      </c>
      <c r="C1535" s="11" t="s">
        <v>150</v>
      </c>
      <c r="D1535" s="11">
        <v>1</v>
      </c>
      <c r="E1535" s="11" t="s">
        <v>150</v>
      </c>
      <c r="F1535" s="11" t="s">
        <v>150</v>
      </c>
      <c r="G1535" s="11" t="s">
        <v>150</v>
      </c>
      <c r="H1535" s="11" t="s">
        <v>150</v>
      </c>
      <c r="I1535" s="11" t="s">
        <v>150</v>
      </c>
      <c r="J1535" s="11" t="s">
        <v>150</v>
      </c>
    </row>
    <row r="1536" spans="1:10" ht="14.25" customHeight="1" x14ac:dyDescent="0.25">
      <c r="A1536" s="2" t="s">
        <v>77</v>
      </c>
      <c r="B1536" s="8" t="s">
        <v>118</v>
      </c>
      <c r="C1536" s="11" t="s">
        <v>150</v>
      </c>
      <c r="D1536" s="11" t="s">
        <v>188</v>
      </c>
      <c r="E1536" s="11">
        <v>0</v>
      </c>
      <c r="F1536" s="11" t="s">
        <v>188</v>
      </c>
      <c r="G1536" s="11" t="s">
        <v>188</v>
      </c>
      <c r="H1536" s="11" t="s">
        <v>188</v>
      </c>
      <c r="I1536" s="11">
        <v>0</v>
      </c>
      <c r="J1536" s="11" t="s">
        <v>150</v>
      </c>
    </row>
    <row r="1537" spans="1:10" ht="14.25" customHeight="1" x14ac:dyDescent="0.25">
      <c r="A1537" s="2" t="s">
        <v>77</v>
      </c>
      <c r="B1537" s="8" t="s">
        <v>91</v>
      </c>
      <c r="C1537" s="11" t="s">
        <v>150</v>
      </c>
      <c r="D1537" s="11" t="s">
        <v>188</v>
      </c>
      <c r="E1537" s="11" t="s">
        <v>150</v>
      </c>
      <c r="F1537" s="11" t="s">
        <v>188</v>
      </c>
      <c r="G1537" s="11" t="s">
        <v>188</v>
      </c>
      <c r="H1537" s="11" t="s">
        <v>188</v>
      </c>
      <c r="I1537" s="11" t="s">
        <v>150</v>
      </c>
      <c r="J1537" s="11" t="s">
        <v>150</v>
      </c>
    </row>
    <row r="1538" spans="1:10" ht="14.25" customHeight="1" x14ac:dyDescent="0.25">
      <c r="A1538" s="2" t="s">
        <v>77</v>
      </c>
      <c r="B1538" s="8" t="s">
        <v>92</v>
      </c>
      <c r="C1538" s="11" t="s">
        <v>150</v>
      </c>
      <c r="D1538" s="11" t="s">
        <v>150</v>
      </c>
      <c r="E1538" s="11">
        <v>0</v>
      </c>
      <c r="F1538" s="11" t="s">
        <v>188</v>
      </c>
      <c r="G1538" s="11">
        <v>0</v>
      </c>
      <c r="H1538" s="11" t="s">
        <v>188</v>
      </c>
      <c r="I1538" s="11">
        <v>0</v>
      </c>
      <c r="J1538" s="11" t="s">
        <v>150</v>
      </c>
    </row>
    <row r="1539" spans="1:10" ht="14.25" customHeight="1" x14ac:dyDescent="0.25">
      <c r="A1539" s="2" t="s">
        <v>77</v>
      </c>
      <c r="B1539" s="8" t="s">
        <v>93</v>
      </c>
      <c r="C1539" s="11" t="s">
        <v>150</v>
      </c>
      <c r="D1539" s="11" t="s">
        <v>188</v>
      </c>
      <c r="E1539" s="11">
        <v>0</v>
      </c>
      <c r="F1539" s="11" t="s">
        <v>188</v>
      </c>
      <c r="G1539" s="11" t="s">
        <v>188</v>
      </c>
      <c r="H1539" s="11" t="s">
        <v>188</v>
      </c>
      <c r="I1539" s="11">
        <v>0</v>
      </c>
      <c r="J1539" s="11" t="s">
        <v>150</v>
      </c>
    </row>
    <row r="1540" spans="1:10" ht="14.25" customHeight="1" x14ac:dyDescent="0.25">
      <c r="A1540" s="2" t="s">
        <v>77</v>
      </c>
      <c r="B1540" s="3" t="s">
        <v>94</v>
      </c>
      <c r="C1540" s="11">
        <v>11</v>
      </c>
      <c r="D1540" s="11" t="s">
        <v>188</v>
      </c>
      <c r="E1540" s="11">
        <v>0</v>
      </c>
      <c r="F1540" s="11">
        <v>0</v>
      </c>
      <c r="G1540" s="11">
        <v>0</v>
      </c>
      <c r="H1540" s="11" t="s">
        <v>188</v>
      </c>
      <c r="I1540" s="11">
        <v>0</v>
      </c>
      <c r="J1540" s="11">
        <v>11</v>
      </c>
    </row>
    <row r="1541" spans="1:10" ht="14.25" customHeight="1" x14ac:dyDescent="0.25">
      <c r="A1541" s="3"/>
      <c r="B1541" s="8"/>
      <c r="C1541" s="11"/>
      <c r="D1541" s="11"/>
      <c r="E1541" s="11"/>
      <c r="F1541" s="11"/>
      <c r="G1541" s="11"/>
      <c r="H1541" s="11"/>
      <c r="I1541" s="11"/>
      <c r="J1541" s="11"/>
    </row>
    <row r="1542" spans="1:10" ht="14.25" customHeight="1" x14ac:dyDescent="0.25">
      <c r="A1542" s="2" t="s">
        <v>25</v>
      </c>
      <c r="B1542" s="3" t="s">
        <v>37</v>
      </c>
      <c r="C1542" s="11"/>
      <c r="D1542" s="11"/>
      <c r="E1542" s="11"/>
      <c r="F1542" s="11"/>
      <c r="G1542" s="11"/>
      <c r="H1542" s="11"/>
      <c r="I1542" s="11"/>
      <c r="J1542" s="11"/>
    </row>
    <row r="1543" spans="1:10" ht="14.25" customHeight="1" x14ac:dyDescent="0.25">
      <c r="A1543" s="3"/>
      <c r="B1543" s="8"/>
      <c r="C1543" s="11"/>
      <c r="D1543" s="11"/>
      <c r="E1543" s="11"/>
      <c r="F1543" s="11"/>
      <c r="G1543" s="11"/>
      <c r="H1543" s="11"/>
      <c r="I1543" s="11"/>
      <c r="J1543" s="11"/>
    </row>
    <row r="1544" spans="1:10" ht="14.25" customHeight="1" x14ac:dyDescent="0.25">
      <c r="A1544" s="3"/>
      <c r="B1544" s="8"/>
      <c r="C1544" s="11"/>
      <c r="D1544" s="11"/>
      <c r="E1544" s="11"/>
      <c r="F1544" s="11"/>
      <c r="G1544" s="11"/>
      <c r="H1544" s="11"/>
      <c r="I1544" s="11"/>
      <c r="J1544" s="11"/>
    </row>
    <row r="1545" spans="1:10" ht="14.25" customHeight="1" x14ac:dyDescent="0.25">
      <c r="A1545" s="2" t="s">
        <v>25</v>
      </c>
      <c r="B1545" s="3" t="s">
        <v>120</v>
      </c>
      <c r="C1545" s="11">
        <v>16</v>
      </c>
      <c r="D1545" s="11">
        <v>4</v>
      </c>
      <c r="E1545" s="11">
        <v>0</v>
      </c>
      <c r="F1545" s="11" t="s">
        <v>188</v>
      </c>
      <c r="G1545" s="11">
        <v>11</v>
      </c>
      <c r="H1545" s="11" t="s">
        <v>188</v>
      </c>
      <c r="I1545" s="11">
        <v>0</v>
      </c>
      <c r="J1545" s="11" t="s">
        <v>188</v>
      </c>
    </row>
    <row r="1546" spans="1:10" ht="14.25" customHeight="1" x14ac:dyDescent="0.25">
      <c r="A1546" s="2" t="s">
        <v>25</v>
      </c>
      <c r="B1546" s="3" t="s">
        <v>82</v>
      </c>
      <c r="C1546" s="11" t="s">
        <v>150</v>
      </c>
      <c r="D1546" s="11" t="s">
        <v>188</v>
      </c>
      <c r="E1546" s="11">
        <v>0</v>
      </c>
      <c r="F1546" s="11">
        <v>0</v>
      </c>
      <c r="G1546" s="11" t="s">
        <v>188</v>
      </c>
      <c r="H1546" s="11" t="s">
        <v>188</v>
      </c>
      <c r="I1546" s="11">
        <v>0</v>
      </c>
      <c r="J1546" s="11" t="s">
        <v>150</v>
      </c>
    </row>
    <row r="1547" spans="1:10" ht="14.25" customHeight="1" x14ac:dyDescent="0.25">
      <c r="A1547" s="2" t="s">
        <v>25</v>
      </c>
      <c r="B1547" s="8" t="s">
        <v>152</v>
      </c>
      <c r="C1547" s="11" t="s">
        <v>150</v>
      </c>
      <c r="D1547" s="11" t="s">
        <v>188</v>
      </c>
      <c r="E1547" s="11">
        <v>0</v>
      </c>
      <c r="F1547" s="11">
        <v>0</v>
      </c>
      <c r="G1547" s="11" t="s">
        <v>188</v>
      </c>
      <c r="H1547" s="11">
        <v>0</v>
      </c>
      <c r="I1547" s="11">
        <v>0</v>
      </c>
      <c r="J1547" s="11" t="s">
        <v>150</v>
      </c>
    </row>
    <row r="1548" spans="1:10" ht="14.25" customHeight="1" x14ac:dyDescent="0.25">
      <c r="A1548" s="2" t="s">
        <v>25</v>
      </c>
      <c r="B1548" s="8" t="s">
        <v>151</v>
      </c>
      <c r="C1548" s="11" t="s">
        <v>150</v>
      </c>
      <c r="D1548" s="11">
        <v>0</v>
      </c>
      <c r="E1548" s="11">
        <v>0</v>
      </c>
      <c r="F1548" s="11">
        <v>0</v>
      </c>
      <c r="G1548" s="11" t="s">
        <v>188</v>
      </c>
      <c r="H1548" s="11" t="s">
        <v>188</v>
      </c>
      <c r="I1548" s="11">
        <v>0</v>
      </c>
      <c r="J1548" s="11" t="s">
        <v>150</v>
      </c>
    </row>
    <row r="1549" spans="1:10" ht="14.25" customHeight="1" x14ac:dyDescent="0.25">
      <c r="A1549" s="2" t="s">
        <v>25</v>
      </c>
      <c r="B1549" s="3" t="s">
        <v>83</v>
      </c>
      <c r="C1549" s="11" t="s">
        <v>150</v>
      </c>
      <c r="D1549" s="11">
        <v>3</v>
      </c>
      <c r="E1549" s="11">
        <v>0</v>
      </c>
      <c r="F1549" s="11" t="s">
        <v>188</v>
      </c>
      <c r="G1549" s="11">
        <v>9</v>
      </c>
      <c r="H1549" s="11" t="s">
        <v>188</v>
      </c>
      <c r="I1549" s="11">
        <v>0</v>
      </c>
      <c r="J1549" s="11" t="s">
        <v>150</v>
      </c>
    </row>
    <row r="1550" spans="1:10" ht="14.25" customHeight="1" x14ac:dyDescent="0.25">
      <c r="A1550" s="2" t="s">
        <v>25</v>
      </c>
      <c r="B1550" s="8" t="s">
        <v>84</v>
      </c>
      <c r="C1550" s="11" t="s">
        <v>150</v>
      </c>
      <c r="D1550" s="11">
        <v>1</v>
      </c>
      <c r="E1550" s="11">
        <v>0</v>
      </c>
      <c r="F1550" s="11">
        <v>0</v>
      </c>
      <c r="G1550" s="11">
        <v>8</v>
      </c>
      <c r="H1550" s="11" t="s">
        <v>188</v>
      </c>
      <c r="I1550" s="11">
        <v>0</v>
      </c>
      <c r="J1550" s="11" t="s">
        <v>150</v>
      </c>
    </row>
    <row r="1551" spans="1:10" ht="14.25" customHeight="1" x14ac:dyDescent="0.25">
      <c r="A1551" s="2" t="s">
        <v>25</v>
      </c>
      <c r="B1551" s="8" t="s">
        <v>85</v>
      </c>
      <c r="C1551" s="11" t="s">
        <v>150</v>
      </c>
      <c r="D1551" s="11" t="s">
        <v>188</v>
      </c>
      <c r="E1551" s="11">
        <v>0</v>
      </c>
      <c r="F1551" s="11">
        <v>0</v>
      </c>
      <c r="G1551" s="11">
        <v>0</v>
      </c>
      <c r="H1551" s="11">
        <v>0</v>
      </c>
      <c r="I1551" s="11">
        <v>0</v>
      </c>
      <c r="J1551" s="11" t="s">
        <v>150</v>
      </c>
    </row>
    <row r="1552" spans="1:10" ht="14.25" customHeight="1" x14ac:dyDescent="0.25">
      <c r="A1552" s="2" t="s">
        <v>25</v>
      </c>
      <c r="B1552" s="8" t="s">
        <v>86</v>
      </c>
      <c r="C1552" s="11" t="s">
        <v>150</v>
      </c>
      <c r="D1552" s="11">
        <v>2</v>
      </c>
      <c r="E1552" s="11">
        <v>0</v>
      </c>
      <c r="F1552" s="11" t="s">
        <v>188</v>
      </c>
      <c r="G1552" s="11" t="s">
        <v>188</v>
      </c>
      <c r="H1552" s="11" t="s">
        <v>188</v>
      </c>
      <c r="I1552" s="11">
        <v>0</v>
      </c>
      <c r="J1552" s="11" t="s">
        <v>150</v>
      </c>
    </row>
    <row r="1553" spans="1:10" ht="14.25" customHeight="1" x14ac:dyDescent="0.25">
      <c r="A1553" s="2" t="s">
        <v>25</v>
      </c>
      <c r="B1553" s="8" t="s">
        <v>87</v>
      </c>
      <c r="C1553" s="11" t="s">
        <v>150</v>
      </c>
      <c r="D1553" s="11" t="s">
        <v>188</v>
      </c>
      <c r="E1553" s="11" t="s">
        <v>150</v>
      </c>
      <c r="F1553" s="11" t="s">
        <v>150</v>
      </c>
      <c r="G1553" s="11" t="s">
        <v>150</v>
      </c>
      <c r="H1553" s="11" t="s">
        <v>150</v>
      </c>
      <c r="I1553" s="11" t="s">
        <v>150</v>
      </c>
      <c r="J1553" s="11" t="s">
        <v>150</v>
      </c>
    </row>
    <row r="1554" spans="1:10" ht="14.25" customHeight="1" x14ac:dyDescent="0.25">
      <c r="A1554" s="2" t="s">
        <v>25</v>
      </c>
      <c r="B1554" s="8" t="s">
        <v>88</v>
      </c>
      <c r="C1554" s="11" t="s">
        <v>150</v>
      </c>
      <c r="D1554" s="11" t="s">
        <v>188</v>
      </c>
      <c r="E1554" s="11">
        <v>0</v>
      </c>
      <c r="F1554" s="11" t="s">
        <v>188</v>
      </c>
      <c r="G1554" s="11" t="s">
        <v>188</v>
      </c>
      <c r="H1554" s="11">
        <v>0</v>
      </c>
      <c r="I1554" s="11">
        <v>0</v>
      </c>
      <c r="J1554" s="11" t="s">
        <v>150</v>
      </c>
    </row>
    <row r="1555" spans="1:10" ht="14.25" customHeight="1" x14ac:dyDescent="0.25">
      <c r="A1555" s="2" t="s">
        <v>25</v>
      </c>
      <c r="B1555" s="3" t="s">
        <v>89</v>
      </c>
      <c r="C1555" s="11" t="s">
        <v>150</v>
      </c>
      <c r="D1555" s="11">
        <v>1</v>
      </c>
      <c r="E1555" s="11">
        <v>0</v>
      </c>
      <c r="F1555" s="11" t="s">
        <v>188</v>
      </c>
      <c r="G1555" s="11">
        <v>2</v>
      </c>
      <c r="H1555" s="11" t="s">
        <v>188</v>
      </c>
      <c r="I1555" s="11">
        <v>0</v>
      </c>
      <c r="J1555" s="11" t="s">
        <v>150</v>
      </c>
    </row>
    <row r="1556" spans="1:10" ht="14.25" customHeight="1" x14ac:dyDescent="0.25">
      <c r="A1556" s="2" t="s">
        <v>25</v>
      </c>
      <c r="B1556" s="8" t="s">
        <v>95</v>
      </c>
      <c r="C1556" s="11" t="s">
        <v>150</v>
      </c>
      <c r="D1556" s="11" t="s">
        <v>188</v>
      </c>
      <c r="E1556" s="11">
        <v>0</v>
      </c>
      <c r="F1556" s="11" t="s">
        <v>188</v>
      </c>
      <c r="G1556" s="11">
        <v>2</v>
      </c>
      <c r="H1556" s="11" t="s">
        <v>188</v>
      </c>
      <c r="I1556" s="11">
        <v>0</v>
      </c>
      <c r="J1556" s="11" t="s">
        <v>150</v>
      </c>
    </row>
    <row r="1557" spans="1:10" ht="14.25" customHeight="1" x14ac:dyDescent="0.25">
      <c r="A1557" s="2" t="s">
        <v>25</v>
      </c>
      <c r="B1557" s="8" t="s">
        <v>90</v>
      </c>
      <c r="C1557" s="11" t="s">
        <v>150</v>
      </c>
      <c r="D1557" s="11" t="s">
        <v>188</v>
      </c>
      <c r="E1557" s="11" t="s">
        <v>150</v>
      </c>
      <c r="F1557" s="11" t="s">
        <v>150</v>
      </c>
      <c r="G1557" s="11" t="s">
        <v>150</v>
      </c>
      <c r="H1557" s="11" t="s">
        <v>150</v>
      </c>
      <c r="I1557" s="11" t="s">
        <v>150</v>
      </c>
      <c r="J1557" s="11" t="s">
        <v>150</v>
      </c>
    </row>
    <row r="1558" spans="1:10" ht="14.25" customHeight="1" x14ac:dyDescent="0.25">
      <c r="A1558" s="2" t="s">
        <v>25</v>
      </c>
      <c r="B1558" s="8" t="s">
        <v>118</v>
      </c>
      <c r="C1558" s="11" t="s">
        <v>150</v>
      </c>
      <c r="D1558" s="11" t="s">
        <v>188</v>
      </c>
      <c r="E1558" s="11">
        <v>0</v>
      </c>
      <c r="F1558" s="11">
        <v>0</v>
      </c>
      <c r="G1558" s="11" t="s">
        <v>188</v>
      </c>
      <c r="H1558" s="11" t="s">
        <v>188</v>
      </c>
      <c r="I1558" s="11">
        <v>0</v>
      </c>
      <c r="J1558" s="11" t="s">
        <v>150</v>
      </c>
    </row>
    <row r="1559" spans="1:10" ht="14.25" customHeight="1" x14ac:dyDescent="0.25">
      <c r="A1559" s="2" t="s">
        <v>25</v>
      </c>
      <c r="B1559" s="8" t="s">
        <v>91</v>
      </c>
      <c r="C1559" s="11" t="s">
        <v>150</v>
      </c>
      <c r="D1559" s="11" t="s">
        <v>188</v>
      </c>
      <c r="E1559" s="11" t="s">
        <v>150</v>
      </c>
      <c r="F1559" s="11" t="s">
        <v>188</v>
      </c>
      <c r="G1559" s="11">
        <v>0</v>
      </c>
      <c r="H1559" s="11" t="s">
        <v>188</v>
      </c>
      <c r="I1559" s="11" t="s">
        <v>150</v>
      </c>
      <c r="J1559" s="11" t="s">
        <v>150</v>
      </c>
    </row>
    <row r="1560" spans="1:10" ht="14.25" customHeight="1" x14ac:dyDescent="0.25">
      <c r="A1560" s="2" t="s">
        <v>25</v>
      </c>
      <c r="B1560" s="8" t="s">
        <v>92</v>
      </c>
      <c r="C1560" s="11" t="s">
        <v>150</v>
      </c>
      <c r="D1560" s="11" t="s">
        <v>150</v>
      </c>
      <c r="E1560" s="11">
        <v>0</v>
      </c>
      <c r="F1560" s="11" t="s">
        <v>188</v>
      </c>
      <c r="G1560" s="11">
        <v>0</v>
      </c>
      <c r="H1560" s="11">
        <v>0</v>
      </c>
      <c r="I1560" s="11">
        <v>0</v>
      </c>
      <c r="J1560" s="11" t="s">
        <v>150</v>
      </c>
    </row>
    <row r="1561" spans="1:10" ht="14.25" customHeight="1" x14ac:dyDescent="0.25">
      <c r="A1561" s="2" t="s">
        <v>25</v>
      </c>
      <c r="B1561" s="8" t="s">
        <v>93</v>
      </c>
      <c r="C1561" s="11" t="s">
        <v>150</v>
      </c>
      <c r="D1561" s="11" t="s">
        <v>188</v>
      </c>
      <c r="E1561" s="11">
        <v>0</v>
      </c>
      <c r="F1561" s="11" t="s">
        <v>188</v>
      </c>
      <c r="G1561" s="11" t="s">
        <v>188</v>
      </c>
      <c r="H1561" s="11" t="s">
        <v>188</v>
      </c>
      <c r="I1561" s="11">
        <v>0</v>
      </c>
      <c r="J1561" s="11" t="s">
        <v>150</v>
      </c>
    </row>
    <row r="1562" spans="1:10" ht="14.25" customHeight="1" x14ac:dyDescent="0.25">
      <c r="A1562" s="2" t="s">
        <v>25</v>
      </c>
      <c r="B1562" s="3" t="s">
        <v>94</v>
      </c>
      <c r="C1562" s="11" t="s">
        <v>188</v>
      </c>
      <c r="D1562" s="11" t="s">
        <v>188</v>
      </c>
      <c r="E1562" s="11">
        <v>0</v>
      </c>
      <c r="F1562" s="11">
        <v>0</v>
      </c>
      <c r="G1562" s="11" t="s">
        <v>188</v>
      </c>
      <c r="H1562" s="11" t="s">
        <v>188</v>
      </c>
      <c r="I1562" s="11">
        <v>0</v>
      </c>
      <c r="J1562" s="11" t="s">
        <v>188</v>
      </c>
    </row>
    <row r="1563" spans="1:10" ht="14.25" customHeight="1" x14ac:dyDescent="0.25">
      <c r="A1563" s="3"/>
      <c r="B1563" s="8"/>
      <c r="C1563" s="11"/>
      <c r="D1563" s="11"/>
      <c r="E1563" s="11"/>
      <c r="F1563" s="11"/>
      <c r="G1563" s="11"/>
      <c r="H1563" s="11"/>
      <c r="I1563" s="11"/>
      <c r="J1563" s="11"/>
    </row>
    <row r="1564" spans="1:10" ht="14.25" customHeight="1" x14ac:dyDescent="0.25">
      <c r="A1564" s="3" t="s">
        <v>26</v>
      </c>
      <c r="B1564" s="3" t="s">
        <v>38</v>
      </c>
      <c r="C1564" s="11"/>
      <c r="D1564" s="11"/>
      <c r="E1564" s="11"/>
      <c r="F1564" s="11"/>
      <c r="G1564" s="11"/>
      <c r="H1564" s="11"/>
      <c r="I1564" s="11"/>
      <c r="J1564" s="11"/>
    </row>
    <row r="1565" spans="1:10" ht="14.25" customHeight="1" x14ac:dyDescent="0.25">
      <c r="B1565" s="4"/>
      <c r="C1565" s="11"/>
      <c r="D1565" s="11"/>
      <c r="E1565" s="11"/>
      <c r="F1565" s="11"/>
      <c r="G1565" s="11"/>
      <c r="H1565" s="11"/>
      <c r="I1565" s="11"/>
      <c r="J1565" s="11"/>
    </row>
    <row r="1566" spans="1:10" ht="14.25" customHeight="1" x14ac:dyDescent="0.25">
      <c r="A1566" s="3"/>
      <c r="B1566" s="8"/>
      <c r="C1566" s="11"/>
      <c r="D1566" s="11"/>
      <c r="E1566" s="11"/>
      <c r="F1566" s="11"/>
      <c r="G1566" s="11"/>
      <c r="H1566" s="11"/>
      <c r="I1566" s="11"/>
      <c r="J1566" s="11"/>
    </row>
    <row r="1567" spans="1:10" ht="14.25" customHeight="1" x14ac:dyDescent="0.25">
      <c r="A1567" s="3" t="s">
        <v>26</v>
      </c>
      <c r="B1567" s="3" t="s">
        <v>120</v>
      </c>
      <c r="C1567" s="11">
        <v>11</v>
      </c>
      <c r="D1567" s="11">
        <v>3</v>
      </c>
      <c r="E1567" s="11">
        <v>0</v>
      </c>
      <c r="F1567" s="11" t="s">
        <v>188</v>
      </c>
      <c r="G1567" s="11">
        <v>8</v>
      </c>
      <c r="H1567" s="11" t="s">
        <v>188</v>
      </c>
      <c r="I1567" s="11">
        <v>0</v>
      </c>
      <c r="J1567" s="11" t="s">
        <v>188</v>
      </c>
    </row>
    <row r="1568" spans="1:10" ht="14.25" customHeight="1" x14ac:dyDescent="0.25">
      <c r="A1568" s="3" t="s">
        <v>26</v>
      </c>
      <c r="B1568" s="3" t="s">
        <v>82</v>
      </c>
      <c r="C1568" s="11" t="s">
        <v>150</v>
      </c>
      <c r="D1568" s="11" t="s">
        <v>188</v>
      </c>
      <c r="E1568" s="11">
        <v>0</v>
      </c>
      <c r="F1568" s="11">
        <v>0</v>
      </c>
      <c r="G1568" s="11" t="s">
        <v>188</v>
      </c>
      <c r="H1568" s="11" t="s">
        <v>188</v>
      </c>
      <c r="I1568" s="11">
        <v>0</v>
      </c>
      <c r="J1568" s="11" t="s">
        <v>150</v>
      </c>
    </row>
    <row r="1569" spans="1:10" ht="14.25" customHeight="1" x14ac:dyDescent="0.25">
      <c r="A1569" s="3" t="s">
        <v>26</v>
      </c>
      <c r="B1569" s="8" t="s">
        <v>152</v>
      </c>
      <c r="C1569" s="11" t="s">
        <v>150</v>
      </c>
      <c r="D1569" s="11" t="s">
        <v>188</v>
      </c>
      <c r="E1569" s="11">
        <v>0</v>
      </c>
      <c r="F1569" s="11">
        <v>0</v>
      </c>
      <c r="G1569" s="11" t="s">
        <v>188</v>
      </c>
      <c r="H1569" s="11" t="s">
        <v>188</v>
      </c>
      <c r="I1569" s="11">
        <v>0</v>
      </c>
      <c r="J1569" s="11" t="s">
        <v>150</v>
      </c>
    </row>
    <row r="1570" spans="1:10" ht="14.25" customHeight="1" x14ac:dyDescent="0.25">
      <c r="A1570" s="3" t="s">
        <v>26</v>
      </c>
      <c r="B1570" s="8" t="s">
        <v>151</v>
      </c>
      <c r="C1570" s="11" t="s">
        <v>150</v>
      </c>
      <c r="D1570" s="11">
        <v>0</v>
      </c>
      <c r="E1570" s="11">
        <v>0</v>
      </c>
      <c r="F1570" s="11">
        <v>0</v>
      </c>
      <c r="G1570" s="11" t="s">
        <v>188</v>
      </c>
      <c r="H1570" s="11">
        <v>0</v>
      </c>
      <c r="I1570" s="11">
        <v>0</v>
      </c>
      <c r="J1570" s="11" t="s">
        <v>150</v>
      </c>
    </row>
    <row r="1571" spans="1:10" ht="14.25" customHeight="1" x14ac:dyDescent="0.25">
      <c r="A1571" s="3" t="s">
        <v>26</v>
      </c>
      <c r="B1571" s="3" t="s">
        <v>83</v>
      </c>
      <c r="C1571" s="11" t="s">
        <v>150</v>
      </c>
      <c r="D1571" s="11">
        <v>2</v>
      </c>
      <c r="E1571" s="11">
        <v>0</v>
      </c>
      <c r="F1571" s="11" t="s">
        <v>188</v>
      </c>
      <c r="G1571" s="11">
        <v>7</v>
      </c>
      <c r="H1571" s="11" t="s">
        <v>188</v>
      </c>
      <c r="I1571" s="11">
        <v>0</v>
      </c>
      <c r="J1571" s="11" t="s">
        <v>150</v>
      </c>
    </row>
    <row r="1572" spans="1:10" ht="14.25" customHeight="1" x14ac:dyDescent="0.25">
      <c r="A1572" s="3" t="s">
        <v>26</v>
      </c>
      <c r="B1572" s="8" t="s">
        <v>84</v>
      </c>
      <c r="C1572" s="11" t="s">
        <v>150</v>
      </c>
      <c r="D1572" s="11">
        <v>1</v>
      </c>
      <c r="E1572" s="11">
        <v>0</v>
      </c>
      <c r="F1572" s="11" t="s">
        <v>188</v>
      </c>
      <c r="G1572" s="11">
        <v>6</v>
      </c>
      <c r="H1572" s="11" t="s">
        <v>188</v>
      </c>
      <c r="I1572" s="11">
        <v>0</v>
      </c>
      <c r="J1572" s="11" t="s">
        <v>150</v>
      </c>
    </row>
    <row r="1573" spans="1:10" ht="14.25" customHeight="1" x14ac:dyDescent="0.25">
      <c r="A1573" s="3" t="s">
        <v>26</v>
      </c>
      <c r="B1573" s="8" t="s">
        <v>85</v>
      </c>
      <c r="C1573" s="11" t="s">
        <v>150</v>
      </c>
      <c r="D1573" s="11" t="s">
        <v>188</v>
      </c>
      <c r="E1573" s="11">
        <v>0</v>
      </c>
      <c r="F1573" s="11">
        <v>0</v>
      </c>
      <c r="G1573" s="11" t="s">
        <v>188</v>
      </c>
      <c r="H1573" s="11">
        <v>0</v>
      </c>
      <c r="I1573" s="11">
        <v>0</v>
      </c>
      <c r="J1573" s="11" t="s">
        <v>150</v>
      </c>
    </row>
    <row r="1574" spans="1:10" ht="14.25" customHeight="1" x14ac:dyDescent="0.25">
      <c r="A1574" s="3" t="s">
        <v>26</v>
      </c>
      <c r="B1574" s="8" t="s">
        <v>86</v>
      </c>
      <c r="C1574" s="11" t="s">
        <v>150</v>
      </c>
      <c r="D1574" s="11">
        <v>1</v>
      </c>
      <c r="E1574" s="11">
        <v>0</v>
      </c>
      <c r="F1574" s="11" t="s">
        <v>188</v>
      </c>
      <c r="G1574" s="11" t="s">
        <v>188</v>
      </c>
      <c r="H1574" s="11" t="s">
        <v>188</v>
      </c>
      <c r="I1574" s="11">
        <v>0</v>
      </c>
      <c r="J1574" s="11" t="s">
        <v>150</v>
      </c>
    </row>
    <row r="1575" spans="1:10" ht="14.25" customHeight="1" x14ac:dyDescent="0.25">
      <c r="A1575" s="3" t="s">
        <v>26</v>
      </c>
      <c r="B1575" s="8" t="s">
        <v>87</v>
      </c>
      <c r="C1575" s="11" t="s">
        <v>150</v>
      </c>
      <c r="D1575" s="11" t="s">
        <v>188</v>
      </c>
      <c r="E1575" s="11" t="s">
        <v>150</v>
      </c>
      <c r="F1575" s="11" t="s">
        <v>150</v>
      </c>
      <c r="G1575" s="11" t="s">
        <v>150</v>
      </c>
      <c r="H1575" s="11" t="s">
        <v>150</v>
      </c>
      <c r="I1575" s="11" t="s">
        <v>150</v>
      </c>
      <c r="J1575" s="11" t="s">
        <v>150</v>
      </c>
    </row>
    <row r="1576" spans="1:10" ht="14.25" customHeight="1" x14ac:dyDescent="0.25">
      <c r="A1576" s="3" t="s">
        <v>26</v>
      </c>
      <c r="B1576" s="8" t="s">
        <v>88</v>
      </c>
      <c r="C1576" s="11" t="s">
        <v>150</v>
      </c>
      <c r="D1576" s="11" t="s">
        <v>188</v>
      </c>
      <c r="E1576" s="11">
        <v>0</v>
      </c>
      <c r="F1576" s="11">
        <v>0</v>
      </c>
      <c r="G1576" s="11" t="s">
        <v>188</v>
      </c>
      <c r="H1576" s="11" t="s">
        <v>188</v>
      </c>
      <c r="I1576" s="11">
        <v>0</v>
      </c>
      <c r="J1576" s="11" t="s">
        <v>150</v>
      </c>
    </row>
    <row r="1577" spans="1:10" ht="14.25" customHeight="1" x14ac:dyDescent="0.25">
      <c r="A1577" s="3" t="s">
        <v>26</v>
      </c>
      <c r="B1577" s="3" t="s">
        <v>89</v>
      </c>
      <c r="C1577" s="11" t="s">
        <v>150</v>
      </c>
      <c r="D1577" s="11">
        <v>1</v>
      </c>
      <c r="E1577" s="11">
        <v>0</v>
      </c>
      <c r="F1577" s="11" t="s">
        <v>188</v>
      </c>
      <c r="G1577" s="11">
        <v>1</v>
      </c>
      <c r="H1577" s="11" t="s">
        <v>188</v>
      </c>
      <c r="I1577" s="11">
        <v>0</v>
      </c>
      <c r="J1577" s="11" t="s">
        <v>150</v>
      </c>
    </row>
    <row r="1578" spans="1:10" ht="14.25" customHeight="1" x14ac:dyDescent="0.25">
      <c r="A1578" s="3" t="s">
        <v>26</v>
      </c>
      <c r="B1578" s="8" t="s">
        <v>95</v>
      </c>
      <c r="C1578" s="11" t="s">
        <v>150</v>
      </c>
      <c r="D1578" s="11" t="s">
        <v>188</v>
      </c>
      <c r="E1578" s="11">
        <v>0</v>
      </c>
      <c r="F1578" s="11" t="s">
        <v>188</v>
      </c>
      <c r="G1578" s="11">
        <v>1</v>
      </c>
      <c r="H1578" s="11" t="s">
        <v>188</v>
      </c>
      <c r="I1578" s="11">
        <v>0</v>
      </c>
      <c r="J1578" s="11" t="s">
        <v>150</v>
      </c>
    </row>
    <row r="1579" spans="1:10" ht="14.25" customHeight="1" x14ac:dyDescent="0.25">
      <c r="A1579" s="3" t="s">
        <v>26</v>
      </c>
      <c r="B1579" s="8" t="s">
        <v>90</v>
      </c>
      <c r="C1579" s="11" t="s">
        <v>150</v>
      </c>
      <c r="D1579" s="11" t="s">
        <v>188</v>
      </c>
      <c r="E1579" s="11" t="s">
        <v>150</v>
      </c>
      <c r="F1579" s="11" t="s">
        <v>150</v>
      </c>
      <c r="G1579" s="11" t="s">
        <v>150</v>
      </c>
      <c r="H1579" s="11" t="s">
        <v>150</v>
      </c>
      <c r="I1579" s="11" t="s">
        <v>150</v>
      </c>
      <c r="J1579" s="11" t="s">
        <v>150</v>
      </c>
    </row>
    <row r="1580" spans="1:10" ht="14.25" customHeight="1" x14ac:dyDescent="0.25">
      <c r="A1580" s="3" t="s">
        <v>26</v>
      </c>
      <c r="B1580" s="8" t="s">
        <v>118</v>
      </c>
      <c r="C1580" s="11" t="s">
        <v>150</v>
      </c>
      <c r="D1580" s="11" t="s">
        <v>188</v>
      </c>
      <c r="E1580" s="11">
        <v>0</v>
      </c>
      <c r="F1580" s="11" t="s">
        <v>188</v>
      </c>
      <c r="G1580" s="11" t="s">
        <v>188</v>
      </c>
      <c r="H1580" s="11" t="s">
        <v>188</v>
      </c>
      <c r="I1580" s="11">
        <v>0</v>
      </c>
      <c r="J1580" s="11" t="s">
        <v>150</v>
      </c>
    </row>
    <row r="1581" spans="1:10" ht="14.25" customHeight="1" x14ac:dyDescent="0.25">
      <c r="A1581" s="3" t="s">
        <v>26</v>
      </c>
      <c r="B1581" s="8" t="s">
        <v>91</v>
      </c>
      <c r="C1581" s="11" t="s">
        <v>150</v>
      </c>
      <c r="D1581" s="11" t="s">
        <v>188</v>
      </c>
      <c r="E1581" s="11" t="s">
        <v>150</v>
      </c>
      <c r="F1581" s="11" t="s">
        <v>188</v>
      </c>
      <c r="G1581" s="11">
        <v>0</v>
      </c>
      <c r="H1581" s="11" t="s">
        <v>188</v>
      </c>
      <c r="I1581" s="11" t="s">
        <v>150</v>
      </c>
      <c r="J1581" s="11" t="s">
        <v>150</v>
      </c>
    </row>
    <row r="1582" spans="1:10" ht="14.25" customHeight="1" x14ac:dyDescent="0.25">
      <c r="A1582" s="3" t="s">
        <v>26</v>
      </c>
      <c r="B1582" s="8" t="s">
        <v>92</v>
      </c>
      <c r="C1582" s="11" t="s">
        <v>150</v>
      </c>
      <c r="D1582" s="11" t="s">
        <v>150</v>
      </c>
      <c r="E1582" s="11">
        <v>0</v>
      </c>
      <c r="F1582" s="11" t="s">
        <v>188</v>
      </c>
      <c r="G1582" s="11" t="s">
        <v>188</v>
      </c>
      <c r="H1582" s="11" t="s">
        <v>188</v>
      </c>
      <c r="I1582" s="11">
        <v>0</v>
      </c>
      <c r="J1582" s="11" t="s">
        <v>150</v>
      </c>
    </row>
    <row r="1583" spans="1:10" ht="14.25" customHeight="1" x14ac:dyDescent="0.25">
      <c r="A1583" s="3" t="s">
        <v>26</v>
      </c>
      <c r="B1583" s="8" t="s">
        <v>93</v>
      </c>
      <c r="C1583" s="11" t="s">
        <v>150</v>
      </c>
      <c r="D1583" s="11">
        <v>0</v>
      </c>
      <c r="E1583" s="11">
        <v>0</v>
      </c>
      <c r="F1583" s="11" t="s">
        <v>188</v>
      </c>
      <c r="G1583" s="11">
        <v>0</v>
      </c>
      <c r="H1583" s="11" t="s">
        <v>188</v>
      </c>
      <c r="I1583" s="11">
        <v>0</v>
      </c>
      <c r="J1583" s="11" t="s">
        <v>150</v>
      </c>
    </row>
    <row r="1584" spans="1:10" ht="14.25" customHeight="1" x14ac:dyDescent="0.25">
      <c r="A1584" s="3" t="s">
        <v>26</v>
      </c>
      <c r="B1584" s="3" t="s">
        <v>94</v>
      </c>
      <c r="C1584" s="11" t="s">
        <v>188</v>
      </c>
      <c r="D1584" s="11" t="s">
        <v>188</v>
      </c>
      <c r="E1584" s="11">
        <v>0</v>
      </c>
      <c r="F1584" s="11">
        <v>0</v>
      </c>
      <c r="G1584" s="11" t="s">
        <v>188</v>
      </c>
      <c r="H1584" s="11" t="s">
        <v>188</v>
      </c>
      <c r="I1584" s="11">
        <v>0</v>
      </c>
      <c r="J1584" s="11" t="s">
        <v>188</v>
      </c>
    </row>
    <row r="1585" spans="1:11" ht="14.25" customHeight="1" x14ac:dyDescent="0.25">
      <c r="A1585" s="3"/>
      <c r="B1585" s="8"/>
      <c r="C1585" s="11"/>
      <c r="D1585" s="11"/>
      <c r="E1585" s="11"/>
      <c r="F1585" s="11"/>
      <c r="G1585" s="11"/>
      <c r="H1585" s="11"/>
      <c r="I1585" s="11"/>
      <c r="J1585" s="11"/>
    </row>
    <row r="1586" spans="1:11" ht="14.25" customHeight="1" x14ac:dyDescent="0.25">
      <c r="A1586" s="3" t="s">
        <v>16</v>
      </c>
      <c r="B1586" s="3" t="s">
        <v>111</v>
      </c>
      <c r="C1586" s="11"/>
      <c r="D1586" s="11"/>
      <c r="E1586" s="11"/>
      <c r="F1586" s="11"/>
      <c r="G1586" s="11"/>
      <c r="H1586" s="11"/>
      <c r="I1586" s="11"/>
      <c r="J1586" s="11"/>
    </row>
    <row r="1587" spans="1:11" ht="14.25" customHeight="1" x14ac:dyDescent="0.25">
      <c r="A1587" s="3"/>
      <c r="B1587" s="8"/>
      <c r="C1587" s="11"/>
      <c r="D1587" s="11"/>
      <c r="E1587" s="11"/>
      <c r="F1587" s="11"/>
      <c r="G1587" s="11"/>
      <c r="H1587" s="11"/>
      <c r="I1587" s="11"/>
      <c r="J1587" s="11"/>
    </row>
    <row r="1588" spans="1:11" ht="14.25" customHeight="1" x14ac:dyDescent="0.25">
      <c r="A1588" s="3"/>
      <c r="B1588" s="8"/>
      <c r="C1588" s="11"/>
      <c r="D1588" s="11"/>
      <c r="E1588" s="11"/>
      <c r="F1588" s="11"/>
      <c r="G1588" s="11"/>
      <c r="H1588" s="11"/>
      <c r="I1588" s="11"/>
      <c r="J1588" s="11"/>
    </row>
    <row r="1589" spans="1:11" ht="14.25" customHeight="1" x14ac:dyDescent="0.25">
      <c r="A1589" s="3" t="s">
        <v>16</v>
      </c>
      <c r="B1589" s="3" t="s">
        <v>120</v>
      </c>
      <c r="C1589" s="11">
        <v>301</v>
      </c>
      <c r="D1589" s="11">
        <v>127</v>
      </c>
      <c r="E1589" s="11" t="s">
        <v>188</v>
      </c>
      <c r="F1589" s="11">
        <v>3</v>
      </c>
      <c r="G1589" s="11">
        <v>163</v>
      </c>
      <c r="H1589" s="11">
        <v>5</v>
      </c>
      <c r="I1589" s="11" t="s">
        <v>189</v>
      </c>
      <c r="J1589" s="11" t="s">
        <v>189</v>
      </c>
    </row>
    <row r="1590" spans="1:11" ht="14.25" customHeight="1" x14ac:dyDescent="0.25">
      <c r="A1590" s="3" t="s">
        <v>16</v>
      </c>
      <c r="B1590" s="3" t="s">
        <v>82</v>
      </c>
      <c r="C1590" s="11" t="s">
        <v>150</v>
      </c>
      <c r="D1590" s="11" t="s">
        <v>188</v>
      </c>
      <c r="E1590" s="11">
        <v>0</v>
      </c>
      <c r="F1590" s="11" t="s">
        <v>188</v>
      </c>
      <c r="G1590" s="11">
        <v>21</v>
      </c>
      <c r="H1590" s="11" t="s">
        <v>188</v>
      </c>
      <c r="I1590" s="11">
        <v>0</v>
      </c>
      <c r="J1590" s="11" t="s">
        <v>150</v>
      </c>
    </row>
    <row r="1591" spans="1:11" ht="14.25" customHeight="1" x14ac:dyDescent="0.25">
      <c r="A1591" s="3" t="s">
        <v>16</v>
      </c>
      <c r="B1591" s="8" t="s">
        <v>152</v>
      </c>
      <c r="C1591" s="11" t="s">
        <v>150</v>
      </c>
      <c r="D1591" s="11" t="s">
        <v>188</v>
      </c>
      <c r="E1591" s="11">
        <v>0</v>
      </c>
      <c r="F1591" s="11">
        <v>0</v>
      </c>
      <c r="G1591" s="11">
        <v>11</v>
      </c>
      <c r="H1591" s="11">
        <v>0</v>
      </c>
      <c r="I1591" s="11">
        <v>0</v>
      </c>
      <c r="J1591" s="11" t="s">
        <v>150</v>
      </c>
      <c r="K1591" s="10"/>
    </row>
    <row r="1592" spans="1:11" ht="14.25" customHeight="1" x14ac:dyDescent="0.25">
      <c r="A1592" s="3" t="s">
        <v>16</v>
      </c>
      <c r="B1592" s="8" t="s">
        <v>151</v>
      </c>
      <c r="C1592" s="11" t="s">
        <v>150</v>
      </c>
      <c r="D1592" s="11">
        <v>0</v>
      </c>
      <c r="E1592" s="11">
        <v>0</v>
      </c>
      <c r="F1592" s="11" t="s">
        <v>188</v>
      </c>
      <c r="G1592" s="11">
        <v>10</v>
      </c>
      <c r="H1592" s="11" t="s">
        <v>188</v>
      </c>
      <c r="I1592" s="11">
        <v>0</v>
      </c>
      <c r="J1592" s="11" t="s">
        <v>150</v>
      </c>
      <c r="K1592" s="10"/>
    </row>
    <row r="1593" spans="1:11" ht="14.25" customHeight="1" x14ac:dyDescent="0.25">
      <c r="A1593" s="3" t="s">
        <v>16</v>
      </c>
      <c r="B1593" s="3" t="s">
        <v>83</v>
      </c>
      <c r="C1593" s="11" t="s">
        <v>150</v>
      </c>
      <c r="D1593" s="11">
        <v>89</v>
      </c>
      <c r="E1593" s="11">
        <v>0</v>
      </c>
      <c r="F1593" s="11" t="s">
        <v>188</v>
      </c>
      <c r="G1593" s="11">
        <v>94</v>
      </c>
      <c r="H1593" s="11">
        <v>1</v>
      </c>
      <c r="I1593" s="11">
        <v>0</v>
      </c>
      <c r="J1593" s="11" t="s">
        <v>150</v>
      </c>
    </row>
    <row r="1594" spans="1:11" ht="14.25" customHeight="1" x14ac:dyDescent="0.25">
      <c r="A1594" s="3" t="s">
        <v>16</v>
      </c>
      <c r="B1594" s="8" t="s">
        <v>84</v>
      </c>
      <c r="C1594" s="11" t="s">
        <v>150</v>
      </c>
      <c r="D1594" s="11">
        <v>27</v>
      </c>
      <c r="E1594" s="11">
        <v>0</v>
      </c>
      <c r="F1594" s="11" t="s">
        <v>188</v>
      </c>
      <c r="G1594" s="11">
        <v>92</v>
      </c>
      <c r="H1594" s="11">
        <v>1</v>
      </c>
      <c r="I1594" s="11">
        <v>0</v>
      </c>
      <c r="J1594" s="11" t="s">
        <v>150</v>
      </c>
    </row>
    <row r="1595" spans="1:11" ht="14.25" customHeight="1" x14ac:dyDescent="0.25">
      <c r="A1595" s="3" t="s">
        <v>16</v>
      </c>
      <c r="B1595" s="8" t="s">
        <v>85</v>
      </c>
      <c r="C1595" s="11" t="s">
        <v>150</v>
      </c>
      <c r="D1595" s="11">
        <v>4</v>
      </c>
      <c r="E1595" s="11">
        <v>0</v>
      </c>
      <c r="F1595" s="11">
        <v>0</v>
      </c>
      <c r="G1595" s="11" t="s">
        <v>188</v>
      </c>
      <c r="H1595" s="11" t="s">
        <v>188</v>
      </c>
      <c r="I1595" s="11">
        <v>0</v>
      </c>
      <c r="J1595" s="11" t="s">
        <v>150</v>
      </c>
    </row>
    <row r="1596" spans="1:11" ht="14.25" customHeight="1" x14ac:dyDescent="0.25">
      <c r="A1596" s="3" t="s">
        <v>16</v>
      </c>
      <c r="B1596" s="8" t="s">
        <v>86</v>
      </c>
      <c r="C1596" s="11" t="s">
        <v>150</v>
      </c>
      <c r="D1596" s="11">
        <v>52</v>
      </c>
      <c r="E1596" s="11">
        <v>0</v>
      </c>
      <c r="F1596" s="11" t="s">
        <v>188</v>
      </c>
      <c r="G1596" s="11">
        <v>1</v>
      </c>
      <c r="H1596" s="11" t="s">
        <v>188</v>
      </c>
      <c r="I1596" s="11">
        <v>0</v>
      </c>
      <c r="J1596" s="11" t="s">
        <v>150</v>
      </c>
    </row>
    <row r="1597" spans="1:11" ht="14.25" customHeight="1" x14ac:dyDescent="0.25">
      <c r="A1597" s="3" t="s">
        <v>16</v>
      </c>
      <c r="B1597" s="8" t="s">
        <v>87</v>
      </c>
      <c r="C1597" s="11" t="s">
        <v>150</v>
      </c>
      <c r="D1597" s="11" t="s">
        <v>189</v>
      </c>
      <c r="E1597" s="11" t="s">
        <v>150</v>
      </c>
      <c r="F1597" s="11" t="s">
        <v>150</v>
      </c>
      <c r="G1597" s="11" t="s">
        <v>150</v>
      </c>
      <c r="H1597" s="11" t="s">
        <v>150</v>
      </c>
      <c r="I1597" s="11" t="s">
        <v>150</v>
      </c>
      <c r="J1597" s="11" t="s">
        <v>150</v>
      </c>
    </row>
    <row r="1598" spans="1:11" ht="14.25" customHeight="1" x14ac:dyDescent="0.25">
      <c r="A1598" s="3" t="s">
        <v>16</v>
      </c>
      <c r="B1598" s="8" t="s">
        <v>88</v>
      </c>
      <c r="C1598" s="11" t="s">
        <v>150</v>
      </c>
      <c r="D1598" s="11">
        <v>3</v>
      </c>
      <c r="E1598" s="11">
        <v>0</v>
      </c>
      <c r="F1598" s="11" t="s">
        <v>188</v>
      </c>
      <c r="G1598" s="11">
        <v>1</v>
      </c>
      <c r="H1598" s="11" t="s">
        <v>188</v>
      </c>
      <c r="I1598" s="11">
        <v>0</v>
      </c>
      <c r="J1598" s="11" t="s">
        <v>150</v>
      </c>
    </row>
    <row r="1599" spans="1:11" ht="14.25" customHeight="1" x14ac:dyDescent="0.25">
      <c r="A1599" s="3" t="s">
        <v>16</v>
      </c>
      <c r="B1599" s="3" t="s">
        <v>89</v>
      </c>
      <c r="C1599" s="11" t="s">
        <v>150</v>
      </c>
      <c r="D1599" s="11">
        <v>29</v>
      </c>
      <c r="E1599" s="11">
        <v>0</v>
      </c>
      <c r="F1599" s="11">
        <v>2</v>
      </c>
      <c r="G1599" s="11">
        <v>30</v>
      </c>
      <c r="H1599" s="11">
        <v>4</v>
      </c>
      <c r="I1599" s="11" t="s">
        <v>189</v>
      </c>
      <c r="J1599" s="11" t="s">
        <v>150</v>
      </c>
    </row>
    <row r="1600" spans="1:11" ht="14.25" customHeight="1" x14ac:dyDescent="0.25">
      <c r="A1600" s="3" t="s">
        <v>16</v>
      </c>
      <c r="B1600" s="8" t="s">
        <v>95</v>
      </c>
      <c r="C1600" s="11" t="s">
        <v>150</v>
      </c>
      <c r="D1600" s="11">
        <v>12</v>
      </c>
      <c r="E1600" s="11">
        <v>0</v>
      </c>
      <c r="F1600" s="11" t="s">
        <v>189</v>
      </c>
      <c r="G1600" s="11">
        <v>29</v>
      </c>
      <c r="H1600" s="11">
        <v>1</v>
      </c>
      <c r="I1600" s="11" t="s">
        <v>189</v>
      </c>
      <c r="J1600" s="11" t="s">
        <v>150</v>
      </c>
    </row>
    <row r="1601" spans="1:10" ht="14.25" customHeight="1" x14ac:dyDescent="0.25">
      <c r="A1601" s="3" t="s">
        <v>16</v>
      </c>
      <c r="B1601" s="8" t="s">
        <v>90</v>
      </c>
      <c r="C1601" s="11" t="s">
        <v>150</v>
      </c>
      <c r="D1601" s="11">
        <v>14</v>
      </c>
      <c r="E1601" s="11" t="s">
        <v>150</v>
      </c>
      <c r="F1601" s="11" t="s">
        <v>150</v>
      </c>
      <c r="G1601" s="11" t="s">
        <v>150</v>
      </c>
      <c r="H1601" s="11" t="s">
        <v>150</v>
      </c>
      <c r="I1601" s="11" t="s">
        <v>150</v>
      </c>
      <c r="J1601" s="11" t="s">
        <v>150</v>
      </c>
    </row>
    <row r="1602" spans="1:10" ht="14.25" customHeight="1" x14ac:dyDescent="0.25">
      <c r="A1602" s="3" t="s">
        <v>16</v>
      </c>
      <c r="B1602" s="8" t="s">
        <v>118</v>
      </c>
      <c r="C1602" s="11" t="s">
        <v>150</v>
      </c>
      <c r="D1602" s="11">
        <v>3</v>
      </c>
      <c r="E1602" s="11">
        <v>0</v>
      </c>
      <c r="F1602" s="11" t="s">
        <v>188</v>
      </c>
      <c r="G1602" s="11">
        <v>2</v>
      </c>
      <c r="H1602" s="11" t="s">
        <v>188</v>
      </c>
      <c r="I1602" s="11">
        <v>0</v>
      </c>
      <c r="J1602" s="11" t="s">
        <v>150</v>
      </c>
    </row>
    <row r="1603" spans="1:10" ht="14.25" customHeight="1" x14ac:dyDescent="0.25">
      <c r="A1603" s="3" t="s">
        <v>16</v>
      </c>
      <c r="B1603" s="8" t="s">
        <v>91</v>
      </c>
      <c r="C1603" s="11" t="s">
        <v>150</v>
      </c>
      <c r="D1603" s="11" t="s">
        <v>188</v>
      </c>
      <c r="E1603" s="11" t="s">
        <v>150</v>
      </c>
      <c r="F1603" s="11">
        <v>1</v>
      </c>
      <c r="G1603" s="11" t="s">
        <v>188</v>
      </c>
      <c r="H1603" s="11">
        <v>3</v>
      </c>
      <c r="I1603" s="11" t="s">
        <v>150</v>
      </c>
      <c r="J1603" s="11" t="s">
        <v>150</v>
      </c>
    </row>
    <row r="1604" spans="1:10" ht="14.25" customHeight="1" x14ac:dyDescent="0.25">
      <c r="A1604" s="3" t="s">
        <v>16</v>
      </c>
      <c r="B1604" s="8" t="s">
        <v>92</v>
      </c>
      <c r="C1604" s="11" t="s">
        <v>150</v>
      </c>
      <c r="D1604" s="11" t="s">
        <v>150</v>
      </c>
      <c r="E1604" s="11">
        <v>0</v>
      </c>
      <c r="F1604" s="11" t="s">
        <v>188</v>
      </c>
      <c r="G1604" s="11" t="s">
        <v>188</v>
      </c>
      <c r="H1604" s="11" t="s">
        <v>188</v>
      </c>
      <c r="I1604" s="11">
        <v>0</v>
      </c>
      <c r="J1604" s="11" t="s">
        <v>150</v>
      </c>
    </row>
    <row r="1605" spans="1:10" ht="14.25" customHeight="1" x14ac:dyDescent="0.25">
      <c r="A1605" s="3" t="s">
        <v>16</v>
      </c>
      <c r="B1605" s="8" t="s">
        <v>93</v>
      </c>
      <c r="C1605" s="11" t="s">
        <v>150</v>
      </c>
      <c r="D1605" s="11" t="s">
        <v>188</v>
      </c>
      <c r="E1605" s="11">
        <v>0</v>
      </c>
      <c r="F1605" s="11" t="s">
        <v>188</v>
      </c>
      <c r="G1605" s="11">
        <v>0</v>
      </c>
      <c r="H1605" s="11" t="s">
        <v>188</v>
      </c>
      <c r="I1605" s="11">
        <v>0</v>
      </c>
      <c r="J1605" s="11" t="s">
        <v>150</v>
      </c>
    </row>
    <row r="1606" spans="1:10" ht="14.25" customHeight="1" x14ac:dyDescent="0.25">
      <c r="A1606" s="3" t="s">
        <v>16</v>
      </c>
      <c r="B1606" s="3" t="s">
        <v>94</v>
      </c>
      <c r="C1606" s="11" t="s">
        <v>189</v>
      </c>
      <c r="D1606" s="11">
        <v>8</v>
      </c>
      <c r="E1606" s="11" t="s">
        <v>188</v>
      </c>
      <c r="F1606" s="11" t="s">
        <v>188</v>
      </c>
      <c r="G1606" s="11" t="s">
        <v>189</v>
      </c>
      <c r="H1606" s="11" t="s">
        <v>188</v>
      </c>
      <c r="I1606" s="11">
        <v>0</v>
      </c>
      <c r="J1606" s="11" t="s">
        <v>189</v>
      </c>
    </row>
    <row r="1607" spans="1:10" ht="14.25" customHeight="1" x14ac:dyDescent="0.25">
      <c r="A1607" s="3"/>
      <c r="B1607" s="8"/>
      <c r="C1607" s="11"/>
      <c r="D1607" s="11"/>
      <c r="E1607" s="11"/>
      <c r="F1607" s="11"/>
      <c r="G1607" s="11"/>
      <c r="H1607" s="11"/>
      <c r="I1607" s="11"/>
      <c r="J1607" s="11"/>
    </row>
    <row r="1608" spans="1:10" ht="14.25" customHeight="1" x14ac:dyDescent="0.25">
      <c r="A1608" s="3" t="s">
        <v>17</v>
      </c>
      <c r="B1608" s="3" t="s">
        <v>112</v>
      </c>
      <c r="C1608" s="11"/>
      <c r="D1608" s="11"/>
      <c r="E1608" s="11"/>
      <c r="F1608" s="11"/>
      <c r="G1608" s="11"/>
      <c r="H1608" s="11"/>
      <c r="I1608" s="11"/>
      <c r="J1608" s="11"/>
    </row>
    <row r="1609" spans="1:10" ht="14.25" customHeight="1" x14ac:dyDescent="0.25">
      <c r="B1609" s="4"/>
      <c r="C1609" s="11"/>
      <c r="D1609" s="11"/>
      <c r="E1609" s="11"/>
      <c r="F1609" s="11"/>
      <c r="G1609" s="11"/>
      <c r="H1609" s="11"/>
      <c r="I1609" s="11"/>
      <c r="J1609" s="11"/>
    </row>
    <row r="1610" spans="1:10" ht="14.25" customHeight="1" x14ac:dyDescent="0.25">
      <c r="A1610" s="3"/>
      <c r="B1610" s="8"/>
      <c r="C1610" s="11"/>
      <c r="D1610" s="11"/>
      <c r="E1610" s="11"/>
      <c r="F1610" s="11"/>
      <c r="G1610" s="11"/>
      <c r="H1610" s="11"/>
      <c r="I1610" s="11"/>
      <c r="J1610" s="11"/>
    </row>
    <row r="1611" spans="1:10" ht="14.25" customHeight="1" x14ac:dyDescent="0.25">
      <c r="A1611" s="3" t="s">
        <v>17</v>
      </c>
      <c r="B1611" s="3" t="s">
        <v>120</v>
      </c>
      <c r="C1611" s="11">
        <v>148</v>
      </c>
      <c r="D1611" s="11">
        <v>70</v>
      </c>
      <c r="E1611" s="11" t="s">
        <v>188</v>
      </c>
      <c r="F1611" s="11">
        <v>3</v>
      </c>
      <c r="G1611" s="11">
        <v>71</v>
      </c>
      <c r="H1611" s="11">
        <v>2</v>
      </c>
      <c r="I1611" s="11">
        <v>0</v>
      </c>
      <c r="J1611" s="11">
        <v>1</v>
      </c>
    </row>
    <row r="1612" spans="1:10" ht="14.25" customHeight="1" x14ac:dyDescent="0.25">
      <c r="A1612" s="3" t="s">
        <v>17</v>
      </c>
      <c r="B1612" s="3" t="s">
        <v>82</v>
      </c>
      <c r="C1612" s="11" t="s">
        <v>150</v>
      </c>
      <c r="D1612" s="11" t="s">
        <v>189</v>
      </c>
      <c r="E1612" s="11" t="s">
        <v>188</v>
      </c>
      <c r="F1612" s="11" t="s">
        <v>188</v>
      </c>
      <c r="G1612" s="11">
        <v>6</v>
      </c>
      <c r="H1612" s="11" t="s">
        <v>188</v>
      </c>
      <c r="I1612" s="11">
        <v>0</v>
      </c>
      <c r="J1612" s="11" t="s">
        <v>150</v>
      </c>
    </row>
    <row r="1613" spans="1:10" ht="14.25" customHeight="1" x14ac:dyDescent="0.25">
      <c r="A1613" s="3" t="s">
        <v>17</v>
      </c>
      <c r="B1613" s="8" t="s">
        <v>152</v>
      </c>
      <c r="C1613" s="11" t="s">
        <v>150</v>
      </c>
      <c r="D1613" s="11" t="s">
        <v>189</v>
      </c>
      <c r="E1613" s="11">
        <v>0</v>
      </c>
      <c r="F1613" s="11">
        <v>0</v>
      </c>
      <c r="G1613" s="11">
        <v>3</v>
      </c>
      <c r="H1613" s="11" t="s">
        <v>188</v>
      </c>
      <c r="I1613" s="11">
        <v>0</v>
      </c>
      <c r="J1613" s="11" t="s">
        <v>150</v>
      </c>
    </row>
    <row r="1614" spans="1:10" ht="14.25" customHeight="1" x14ac:dyDescent="0.25">
      <c r="A1614" s="3" t="s">
        <v>17</v>
      </c>
      <c r="B1614" s="8" t="s">
        <v>151</v>
      </c>
      <c r="C1614" s="11" t="s">
        <v>150</v>
      </c>
      <c r="D1614" s="11">
        <v>0</v>
      </c>
      <c r="E1614" s="11" t="s">
        <v>188</v>
      </c>
      <c r="F1614" s="11" t="s">
        <v>188</v>
      </c>
      <c r="G1614" s="11">
        <v>3</v>
      </c>
      <c r="H1614" s="11">
        <v>0</v>
      </c>
      <c r="I1614" s="11">
        <v>0</v>
      </c>
      <c r="J1614" s="11" t="s">
        <v>150</v>
      </c>
    </row>
    <row r="1615" spans="1:10" ht="14.25" customHeight="1" x14ac:dyDescent="0.25">
      <c r="A1615" s="3" t="s">
        <v>17</v>
      </c>
      <c r="B1615" s="3" t="s">
        <v>83</v>
      </c>
      <c r="C1615" s="11" t="s">
        <v>150</v>
      </c>
      <c r="D1615" s="11">
        <v>40</v>
      </c>
      <c r="E1615" s="11">
        <v>0</v>
      </c>
      <c r="F1615" s="11">
        <v>3</v>
      </c>
      <c r="G1615" s="11">
        <v>30</v>
      </c>
      <c r="H1615" s="11">
        <v>1</v>
      </c>
      <c r="I1615" s="11">
        <v>0</v>
      </c>
      <c r="J1615" s="11" t="s">
        <v>150</v>
      </c>
    </row>
    <row r="1616" spans="1:10" ht="14.25" customHeight="1" x14ac:dyDescent="0.25">
      <c r="A1616" s="3" t="s">
        <v>17</v>
      </c>
      <c r="B1616" s="8" t="s">
        <v>84</v>
      </c>
      <c r="C1616" s="11" t="s">
        <v>150</v>
      </c>
      <c r="D1616" s="11">
        <v>8</v>
      </c>
      <c r="E1616" s="11">
        <v>0</v>
      </c>
      <c r="F1616" s="11" t="s">
        <v>188</v>
      </c>
      <c r="G1616" s="11">
        <v>28</v>
      </c>
      <c r="H1616" s="11" t="s">
        <v>188</v>
      </c>
      <c r="I1616" s="11">
        <v>0</v>
      </c>
      <c r="J1616" s="11" t="s">
        <v>150</v>
      </c>
    </row>
    <row r="1617" spans="1:10" ht="14.25" customHeight="1" x14ac:dyDescent="0.25">
      <c r="A1617" s="3" t="s">
        <v>17</v>
      </c>
      <c r="B1617" s="8" t="s">
        <v>85</v>
      </c>
      <c r="C1617" s="11" t="s">
        <v>150</v>
      </c>
      <c r="D1617" s="11">
        <v>2</v>
      </c>
      <c r="E1617" s="11">
        <v>0</v>
      </c>
      <c r="F1617" s="11">
        <v>0</v>
      </c>
      <c r="G1617" s="11" t="s">
        <v>188</v>
      </c>
      <c r="H1617" s="11">
        <v>0</v>
      </c>
      <c r="I1617" s="11">
        <v>0</v>
      </c>
      <c r="J1617" s="11" t="s">
        <v>150</v>
      </c>
    </row>
    <row r="1618" spans="1:10" ht="14.25" customHeight="1" x14ac:dyDescent="0.25">
      <c r="A1618" s="3" t="s">
        <v>17</v>
      </c>
      <c r="B1618" s="8" t="s">
        <v>86</v>
      </c>
      <c r="C1618" s="11" t="s">
        <v>150</v>
      </c>
      <c r="D1618" s="11">
        <v>28</v>
      </c>
      <c r="E1618" s="11">
        <v>0</v>
      </c>
      <c r="F1618" s="11" t="s">
        <v>189</v>
      </c>
      <c r="G1618" s="11">
        <v>1</v>
      </c>
      <c r="H1618" s="11" t="s">
        <v>188</v>
      </c>
      <c r="I1618" s="11">
        <v>0</v>
      </c>
      <c r="J1618" s="11" t="s">
        <v>150</v>
      </c>
    </row>
    <row r="1619" spans="1:10" ht="14.25" customHeight="1" x14ac:dyDescent="0.25">
      <c r="A1619" s="3" t="s">
        <v>17</v>
      </c>
      <c r="B1619" s="8" t="s">
        <v>87</v>
      </c>
      <c r="C1619" s="11" t="s">
        <v>150</v>
      </c>
      <c r="D1619" s="11" t="s">
        <v>188</v>
      </c>
      <c r="E1619" s="11" t="s">
        <v>150</v>
      </c>
      <c r="F1619" s="11" t="s">
        <v>150</v>
      </c>
      <c r="G1619" s="11" t="s">
        <v>150</v>
      </c>
      <c r="H1619" s="11" t="s">
        <v>150</v>
      </c>
      <c r="I1619" s="11" t="s">
        <v>150</v>
      </c>
      <c r="J1619" s="11" t="s">
        <v>150</v>
      </c>
    </row>
    <row r="1620" spans="1:10" ht="14.25" customHeight="1" x14ac:dyDescent="0.25">
      <c r="A1620" s="3" t="s">
        <v>17</v>
      </c>
      <c r="B1620" s="8" t="s">
        <v>88</v>
      </c>
      <c r="C1620" s="11" t="s">
        <v>150</v>
      </c>
      <c r="D1620" s="11">
        <v>2</v>
      </c>
      <c r="E1620" s="11">
        <v>0</v>
      </c>
      <c r="F1620" s="11">
        <v>2</v>
      </c>
      <c r="G1620" s="11" t="s">
        <v>189</v>
      </c>
      <c r="H1620" s="11" t="s">
        <v>188</v>
      </c>
      <c r="I1620" s="11">
        <v>0</v>
      </c>
      <c r="J1620" s="11" t="s">
        <v>150</v>
      </c>
    </row>
    <row r="1621" spans="1:10" ht="14.25" customHeight="1" x14ac:dyDescent="0.25">
      <c r="A1621" s="3" t="s">
        <v>17</v>
      </c>
      <c r="B1621" s="3" t="s">
        <v>89</v>
      </c>
      <c r="C1621" s="11" t="s">
        <v>150</v>
      </c>
      <c r="D1621" s="11">
        <v>28</v>
      </c>
      <c r="E1621" s="11">
        <v>0</v>
      </c>
      <c r="F1621" s="11">
        <v>1</v>
      </c>
      <c r="G1621" s="11">
        <v>35</v>
      </c>
      <c r="H1621" s="11">
        <v>1</v>
      </c>
      <c r="I1621" s="11">
        <v>0</v>
      </c>
      <c r="J1621" s="11" t="s">
        <v>150</v>
      </c>
    </row>
    <row r="1622" spans="1:10" ht="14.25" customHeight="1" x14ac:dyDescent="0.25">
      <c r="A1622" s="3" t="s">
        <v>17</v>
      </c>
      <c r="B1622" s="8" t="s">
        <v>95</v>
      </c>
      <c r="C1622" s="11" t="s">
        <v>150</v>
      </c>
      <c r="D1622" s="11">
        <v>14</v>
      </c>
      <c r="E1622" s="11">
        <v>0</v>
      </c>
      <c r="F1622" s="11" t="s">
        <v>188</v>
      </c>
      <c r="G1622" s="11">
        <v>33</v>
      </c>
      <c r="H1622" s="11" t="s">
        <v>188</v>
      </c>
      <c r="I1622" s="11">
        <v>0</v>
      </c>
      <c r="J1622" s="11" t="s">
        <v>150</v>
      </c>
    </row>
    <row r="1623" spans="1:10" ht="14.25" customHeight="1" x14ac:dyDescent="0.25">
      <c r="A1623" s="3" t="s">
        <v>17</v>
      </c>
      <c r="B1623" s="8" t="s">
        <v>90</v>
      </c>
      <c r="C1623" s="11" t="s">
        <v>150</v>
      </c>
      <c r="D1623" s="11">
        <v>10</v>
      </c>
      <c r="E1623" s="11" t="s">
        <v>150</v>
      </c>
      <c r="F1623" s="11" t="s">
        <v>150</v>
      </c>
      <c r="G1623" s="11" t="s">
        <v>150</v>
      </c>
      <c r="H1623" s="11" t="s">
        <v>150</v>
      </c>
      <c r="I1623" s="11" t="s">
        <v>150</v>
      </c>
      <c r="J1623" s="11" t="s">
        <v>150</v>
      </c>
    </row>
    <row r="1624" spans="1:10" ht="14.25" customHeight="1" x14ac:dyDescent="0.25">
      <c r="A1624" s="3" t="s">
        <v>17</v>
      </c>
      <c r="B1624" s="8" t="s">
        <v>118</v>
      </c>
      <c r="C1624" s="11" t="s">
        <v>150</v>
      </c>
      <c r="D1624" s="11">
        <v>3</v>
      </c>
      <c r="E1624" s="11">
        <v>0</v>
      </c>
      <c r="F1624" s="11" t="s">
        <v>188</v>
      </c>
      <c r="G1624" s="11">
        <v>1</v>
      </c>
      <c r="H1624" s="11" t="s">
        <v>188</v>
      </c>
      <c r="I1624" s="11">
        <v>0</v>
      </c>
      <c r="J1624" s="11" t="s">
        <v>150</v>
      </c>
    </row>
    <row r="1625" spans="1:10" ht="14.25" customHeight="1" x14ac:dyDescent="0.25">
      <c r="A1625" s="3" t="s">
        <v>17</v>
      </c>
      <c r="B1625" s="8" t="s">
        <v>91</v>
      </c>
      <c r="C1625" s="11" t="s">
        <v>150</v>
      </c>
      <c r="D1625" s="11" t="s">
        <v>188</v>
      </c>
      <c r="E1625" s="11" t="s">
        <v>150</v>
      </c>
      <c r="F1625" s="11" t="s">
        <v>188</v>
      </c>
      <c r="G1625" s="11" t="s">
        <v>188</v>
      </c>
      <c r="H1625" s="11">
        <v>1</v>
      </c>
      <c r="I1625" s="11" t="s">
        <v>150</v>
      </c>
      <c r="J1625" s="11" t="s">
        <v>150</v>
      </c>
    </row>
    <row r="1626" spans="1:10" ht="14.25" customHeight="1" x14ac:dyDescent="0.25">
      <c r="A1626" s="3" t="s">
        <v>17</v>
      </c>
      <c r="B1626" s="8" t="s">
        <v>92</v>
      </c>
      <c r="C1626" s="11" t="s">
        <v>150</v>
      </c>
      <c r="D1626" s="11" t="s">
        <v>150</v>
      </c>
      <c r="E1626" s="11">
        <v>0</v>
      </c>
      <c r="F1626" s="11" t="s">
        <v>188</v>
      </c>
      <c r="G1626" s="11" t="s">
        <v>188</v>
      </c>
      <c r="H1626" s="11">
        <v>0</v>
      </c>
      <c r="I1626" s="11">
        <v>0</v>
      </c>
      <c r="J1626" s="11" t="s">
        <v>150</v>
      </c>
    </row>
    <row r="1627" spans="1:10" ht="14.25" customHeight="1" x14ac:dyDescent="0.25">
      <c r="A1627" s="3" t="s">
        <v>17</v>
      </c>
      <c r="B1627" s="8" t="s">
        <v>93</v>
      </c>
      <c r="C1627" s="11" t="s">
        <v>150</v>
      </c>
      <c r="D1627" s="11" t="s">
        <v>189</v>
      </c>
      <c r="E1627" s="11">
        <v>0</v>
      </c>
      <c r="F1627" s="11" t="s">
        <v>188</v>
      </c>
      <c r="G1627" s="11" t="s">
        <v>188</v>
      </c>
      <c r="H1627" s="11" t="s">
        <v>188</v>
      </c>
      <c r="I1627" s="11">
        <v>0</v>
      </c>
      <c r="J1627" s="11" t="s">
        <v>150</v>
      </c>
    </row>
    <row r="1628" spans="1:10" ht="14.25" customHeight="1" x14ac:dyDescent="0.25">
      <c r="A1628" s="3" t="s">
        <v>17</v>
      </c>
      <c r="B1628" s="3" t="s">
        <v>94</v>
      </c>
      <c r="C1628" s="11">
        <v>3</v>
      </c>
      <c r="D1628" s="11">
        <v>1</v>
      </c>
      <c r="E1628" s="11">
        <v>0</v>
      </c>
      <c r="F1628" s="11">
        <v>0</v>
      </c>
      <c r="G1628" s="11" t="s">
        <v>189</v>
      </c>
      <c r="H1628" s="11" t="s">
        <v>188</v>
      </c>
      <c r="I1628" s="11">
        <v>0</v>
      </c>
      <c r="J1628" s="11">
        <v>1</v>
      </c>
    </row>
    <row r="1629" spans="1:10" ht="14.25" customHeight="1" x14ac:dyDescent="0.25">
      <c r="A1629" s="3"/>
      <c r="B1629" s="8"/>
      <c r="C1629" s="11"/>
      <c r="D1629" s="11"/>
      <c r="E1629" s="11"/>
      <c r="F1629" s="11"/>
      <c r="G1629" s="11"/>
      <c r="H1629" s="11"/>
      <c r="I1629" s="11"/>
      <c r="J1629" s="11"/>
    </row>
    <row r="1630" spans="1:10" ht="14.25" customHeight="1" x14ac:dyDescent="0.25">
      <c r="A1630" s="3" t="s">
        <v>18</v>
      </c>
      <c r="B1630" s="3" t="s">
        <v>113</v>
      </c>
      <c r="C1630" s="11"/>
      <c r="D1630" s="11"/>
      <c r="E1630" s="11"/>
      <c r="F1630" s="11"/>
      <c r="G1630" s="11"/>
      <c r="H1630" s="11"/>
      <c r="I1630" s="11"/>
      <c r="J1630" s="11"/>
    </row>
    <row r="1631" spans="1:10" ht="14.25" customHeight="1" x14ac:dyDescent="0.25">
      <c r="A1631" s="3"/>
      <c r="B1631" s="8"/>
      <c r="C1631" s="11"/>
      <c r="D1631" s="11"/>
      <c r="E1631" s="11"/>
      <c r="F1631" s="11"/>
      <c r="G1631" s="11"/>
      <c r="H1631" s="11"/>
      <c r="I1631" s="11"/>
      <c r="J1631" s="11"/>
    </row>
    <row r="1632" spans="1:10" ht="14.25" customHeight="1" x14ac:dyDescent="0.25">
      <c r="A1632" s="3"/>
      <c r="B1632" s="8"/>
      <c r="C1632" s="11"/>
      <c r="D1632" s="11"/>
      <c r="E1632" s="11"/>
      <c r="F1632" s="11"/>
      <c r="G1632" s="11"/>
      <c r="H1632" s="11"/>
      <c r="I1632" s="11"/>
      <c r="J1632" s="11"/>
    </row>
    <row r="1633" spans="1:10" ht="14.25" customHeight="1" x14ac:dyDescent="0.25">
      <c r="A1633" s="3" t="s">
        <v>18</v>
      </c>
      <c r="B1633" s="3" t="s">
        <v>120</v>
      </c>
      <c r="C1633" s="11">
        <v>144</v>
      </c>
      <c r="D1633" s="11">
        <v>101</v>
      </c>
      <c r="E1633" s="11" t="s">
        <v>188</v>
      </c>
      <c r="F1633" s="11" t="s">
        <v>188</v>
      </c>
      <c r="G1633" s="11">
        <v>42</v>
      </c>
      <c r="H1633" s="11" t="s">
        <v>188</v>
      </c>
      <c r="I1633" s="11">
        <v>0</v>
      </c>
      <c r="J1633" s="11" t="s">
        <v>188</v>
      </c>
    </row>
    <row r="1634" spans="1:10" ht="14.25" customHeight="1" x14ac:dyDescent="0.25">
      <c r="A1634" s="3" t="s">
        <v>18</v>
      </c>
      <c r="B1634" s="3" t="s">
        <v>82</v>
      </c>
      <c r="C1634" s="11" t="s">
        <v>150</v>
      </c>
      <c r="D1634" s="11">
        <v>1</v>
      </c>
      <c r="E1634" s="11" t="s">
        <v>188</v>
      </c>
      <c r="F1634" s="11" t="s">
        <v>188</v>
      </c>
      <c r="G1634" s="11">
        <v>14</v>
      </c>
      <c r="H1634" s="11">
        <v>0</v>
      </c>
      <c r="I1634" s="11">
        <v>0</v>
      </c>
      <c r="J1634" s="11" t="s">
        <v>150</v>
      </c>
    </row>
    <row r="1635" spans="1:10" ht="14.25" customHeight="1" x14ac:dyDescent="0.25">
      <c r="A1635" s="3" t="s">
        <v>18</v>
      </c>
      <c r="B1635" s="8" t="s">
        <v>152</v>
      </c>
      <c r="C1635" s="11" t="s">
        <v>150</v>
      </c>
      <c r="D1635" s="11">
        <v>1</v>
      </c>
      <c r="E1635" s="11">
        <v>0</v>
      </c>
      <c r="F1635" s="11" t="s">
        <v>188</v>
      </c>
      <c r="G1635" s="11">
        <v>12</v>
      </c>
      <c r="H1635" s="11">
        <v>0</v>
      </c>
      <c r="I1635" s="11">
        <v>0</v>
      </c>
      <c r="J1635" s="11" t="s">
        <v>150</v>
      </c>
    </row>
    <row r="1636" spans="1:10" ht="14.25" customHeight="1" x14ac:dyDescent="0.25">
      <c r="A1636" s="3" t="s">
        <v>18</v>
      </c>
      <c r="B1636" s="8" t="s">
        <v>151</v>
      </c>
      <c r="C1636" s="11" t="s">
        <v>150</v>
      </c>
      <c r="D1636" s="11">
        <v>0</v>
      </c>
      <c r="E1636" s="11" t="s">
        <v>188</v>
      </c>
      <c r="F1636" s="11" t="s">
        <v>188</v>
      </c>
      <c r="G1636" s="11">
        <v>3</v>
      </c>
      <c r="H1636" s="11">
        <v>0</v>
      </c>
      <c r="I1636" s="11">
        <v>0</v>
      </c>
      <c r="J1636" s="11" t="s">
        <v>150</v>
      </c>
    </row>
    <row r="1637" spans="1:10" ht="14.25" customHeight="1" x14ac:dyDescent="0.25">
      <c r="A1637" s="3" t="s">
        <v>18</v>
      </c>
      <c r="B1637" s="3" t="s">
        <v>83</v>
      </c>
      <c r="C1637" s="11" t="s">
        <v>150</v>
      </c>
      <c r="D1637" s="11">
        <v>48</v>
      </c>
      <c r="E1637" s="11">
        <v>0</v>
      </c>
      <c r="F1637" s="11" t="s">
        <v>188</v>
      </c>
      <c r="G1637" s="11">
        <v>6</v>
      </c>
      <c r="H1637" s="11" t="s">
        <v>188</v>
      </c>
      <c r="I1637" s="11">
        <v>0</v>
      </c>
      <c r="J1637" s="11" t="s">
        <v>150</v>
      </c>
    </row>
    <row r="1638" spans="1:10" ht="14.25" customHeight="1" x14ac:dyDescent="0.25">
      <c r="A1638" s="3" t="s">
        <v>18</v>
      </c>
      <c r="B1638" s="8" t="s">
        <v>84</v>
      </c>
      <c r="C1638" s="11" t="s">
        <v>150</v>
      </c>
      <c r="D1638" s="11">
        <v>10</v>
      </c>
      <c r="E1638" s="11">
        <v>0</v>
      </c>
      <c r="F1638" s="11" t="s">
        <v>188</v>
      </c>
      <c r="G1638" s="11">
        <v>5</v>
      </c>
      <c r="H1638" s="11" t="s">
        <v>188</v>
      </c>
      <c r="I1638" s="11">
        <v>0</v>
      </c>
      <c r="J1638" s="11" t="s">
        <v>150</v>
      </c>
    </row>
    <row r="1639" spans="1:10" ht="14.25" customHeight="1" x14ac:dyDescent="0.25">
      <c r="A1639" s="3" t="s">
        <v>18</v>
      </c>
      <c r="B1639" s="8" t="s">
        <v>85</v>
      </c>
      <c r="C1639" s="11" t="s">
        <v>150</v>
      </c>
      <c r="D1639" s="11">
        <v>9</v>
      </c>
      <c r="E1639" s="11">
        <v>0</v>
      </c>
      <c r="F1639" s="11">
        <v>0</v>
      </c>
      <c r="G1639" s="11">
        <v>0</v>
      </c>
      <c r="H1639" s="11">
        <v>0</v>
      </c>
      <c r="I1639" s="11">
        <v>0</v>
      </c>
      <c r="J1639" s="11" t="s">
        <v>150</v>
      </c>
    </row>
    <row r="1640" spans="1:10" ht="14.25" customHeight="1" x14ac:dyDescent="0.25">
      <c r="A1640" s="3" t="s">
        <v>18</v>
      </c>
      <c r="B1640" s="8" t="s">
        <v>86</v>
      </c>
      <c r="C1640" s="11" t="s">
        <v>150</v>
      </c>
      <c r="D1640" s="11">
        <v>23</v>
      </c>
      <c r="E1640" s="11">
        <v>0</v>
      </c>
      <c r="F1640" s="11" t="s">
        <v>188</v>
      </c>
      <c r="G1640" s="11" t="s">
        <v>188</v>
      </c>
      <c r="H1640" s="11" t="s">
        <v>188</v>
      </c>
      <c r="I1640" s="11">
        <v>0</v>
      </c>
      <c r="J1640" s="11" t="s">
        <v>150</v>
      </c>
    </row>
    <row r="1641" spans="1:10" ht="14.25" customHeight="1" x14ac:dyDescent="0.25">
      <c r="A1641" s="3" t="s">
        <v>18</v>
      </c>
      <c r="B1641" s="8" t="s">
        <v>87</v>
      </c>
      <c r="C1641" s="11" t="s">
        <v>150</v>
      </c>
      <c r="D1641" s="11">
        <v>2</v>
      </c>
      <c r="E1641" s="11" t="s">
        <v>150</v>
      </c>
      <c r="F1641" s="11" t="s">
        <v>150</v>
      </c>
      <c r="G1641" s="11" t="s">
        <v>150</v>
      </c>
      <c r="H1641" s="11" t="s">
        <v>150</v>
      </c>
      <c r="I1641" s="11" t="s">
        <v>150</v>
      </c>
      <c r="J1641" s="11" t="s">
        <v>150</v>
      </c>
    </row>
    <row r="1642" spans="1:10" ht="14.25" customHeight="1" x14ac:dyDescent="0.25">
      <c r="A1642" s="3" t="s">
        <v>18</v>
      </c>
      <c r="B1642" s="8" t="s">
        <v>88</v>
      </c>
      <c r="C1642" s="11" t="s">
        <v>150</v>
      </c>
      <c r="D1642" s="11">
        <v>5</v>
      </c>
      <c r="E1642" s="11">
        <v>0</v>
      </c>
      <c r="F1642" s="11" t="s">
        <v>188</v>
      </c>
      <c r="G1642" s="11">
        <v>1</v>
      </c>
      <c r="H1642" s="11">
        <v>0</v>
      </c>
      <c r="I1642" s="11">
        <v>0</v>
      </c>
      <c r="J1642" s="11" t="s">
        <v>150</v>
      </c>
    </row>
    <row r="1643" spans="1:10" ht="14.25" customHeight="1" x14ac:dyDescent="0.25">
      <c r="A1643" s="3" t="s">
        <v>18</v>
      </c>
      <c r="B1643" s="3" t="s">
        <v>89</v>
      </c>
      <c r="C1643" s="11" t="s">
        <v>150</v>
      </c>
      <c r="D1643" s="11">
        <v>48</v>
      </c>
      <c r="E1643" s="11" t="s">
        <v>188</v>
      </c>
      <c r="F1643" s="11" t="s">
        <v>188</v>
      </c>
      <c r="G1643" s="11">
        <v>19</v>
      </c>
      <c r="H1643" s="11" t="s">
        <v>188</v>
      </c>
      <c r="I1643" s="11">
        <v>0</v>
      </c>
      <c r="J1643" s="11" t="s">
        <v>150</v>
      </c>
    </row>
    <row r="1644" spans="1:10" ht="14.25" customHeight="1" x14ac:dyDescent="0.25">
      <c r="A1644" s="3" t="s">
        <v>18</v>
      </c>
      <c r="B1644" s="8" t="s">
        <v>95</v>
      </c>
      <c r="C1644" s="11" t="s">
        <v>150</v>
      </c>
      <c r="D1644" s="11">
        <v>30</v>
      </c>
      <c r="E1644" s="11" t="s">
        <v>188</v>
      </c>
      <c r="F1644" s="11" t="s">
        <v>188</v>
      </c>
      <c r="G1644" s="11">
        <v>18</v>
      </c>
      <c r="H1644" s="11" t="s">
        <v>188</v>
      </c>
      <c r="I1644" s="11">
        <v>0</v>
      </c>
      <c r="J1644" s="11" t="s">
        <v>150</v>
      </c>
    </row>
    <row r="1645" spans="1:10" ht="14.25" customHeight="1" x14ac:dyDescent="0.25">
      <c r="A1645" s="3" t="s">
        <v>18</v>
      </c>
      <c r="B1645" s="8" t="s">
        <v>90</v>
      </c>
      <c r="C1645" s="11" t="s">
        <v>150</v>
      </c>
      <c r="D1645" s="11">
        <v>12</v>
      </c>
      <c r="E1645" s="11" t="s">
        <v>150</v>
      </c>
      <c r="F1645" s="11" t="s">
        <v>150</v>
      </c>
      <c r="G1645" s="11" t="s">
        <v>150</v>
      </c>
      <c r="H1645" s="11" t="s">
        <v>150</v>
      </c>
      <c r="I1645" s="11" t="s">
        <v>150</v>
      </c>
      <c r="J1645" s="11" t="s">
        <v>150</v>
      </c>
    </row>
    <row r="1646" spans="1:10" ht="14.25" customHeight="1" x14ac:dyDescent="0.25">
      <c r="A1646" s="3" t="s">
        <v>18</v>
      </c>
      <c r="B1646" s="8" t="s">
        <v>118</v>
      </c>
      <c r="C1646" s="11" t="s">
        <v>150</v>
      </c>
      <c r="D1646" s="11">
        <v>5</v>
      </c>
      <c r="E1646" s="11">
        <v>0</v>
      </c>
      <c r="F1646" s="11" t="s">
        <v>188</v>
      </c>
      <c r="G1646" s="11">
        <v>1</v>
      </c>
      <c r="H1646" s="11" t="s">
        <v>188</v>
      </c>
      <c r="I1646" s="11">
        <v>0</v>
      </c>
      <c r="J1646" s="11" t="s">
        <v>150</v>
      </c>
    </row>
    <row r="1647" spans="1:10" ht="14.25" customHeight="1" x14ac:dyDescent="0.25">
      <c r="A1647" s="3" t="s">
        <v>18</v>
      </c>
      <c r="B1647" s="8" t="s">
        <v>91</v>
      </c>
      <c r="C1647" s="11" t="s">
        <v>150</v>
      </c>
      <c r="D1647" s="11" t="s">
        <v>188</v>
      </c>
      <c r="E1647" s="11" t="s">
        <v>150</v>
      </c>
      <c r="F1647" s="11" t="s">
        <v>188</v>
      </c>
      <c r="G1647" s="11" t="s">
        <v>188</v>
      </c>
      <c r="H1647" s="11" t="s">
        <v>188</v>
      </c>
      <c r="I1647" s="11" t="s">
        <v>150</v>
      </c>
      <c r="J1647" s="11" t="s">
        <v>150</v>
      </c>
    </row>
    <row r="1648" spans="1:10" ht="14.25" customHeight="1" x14ac:dyDescent="0.25">
      <c r="A1648" s="3" t="s">
        <v>18</v>
      </c>
      <c r="B1648" s="8" t="s">
        <v>92</v>
      </c>
      <c r="C1648" s="11" t="s">
        <v>150</v>
      </c>
      <c r="D1648" s="11" t="s">
        <v>150</v>
      </c>
      <c r="E1648" s="11">
        <v>0</v>
      </c>
      <c r="F1648" s="11" t="s">
        <v>188</v>
      </c>
      <c r="G1648" s="11" t="s">
        <v>188</v>
      </c>
      <c r="H1648" s="11">
        <v>0</v>
      </c>
      <c r="I1648" s="11">
        <v>0</v>
      </c>
      <c r="J1648" s="11" t="s">
        <v>150</v>
      </c>
    </row>
    <row r="1649" spans="1:10" ht="14.25" customHeight="1" x14ac:dyDescent="0.25">
      <c r="A1649" s="3" t="s">
        <v>18</v>
      </c>
      <c r="B1649" s="8" t="s">
        <v>93</v>
      </c>
      <c r="C1649" s="11" t="s">
        <v>150</v>
      </c>
      <c r="D1649" s="11">
        <v>1</v>
      </c>
      <c r="E1649" s="11">
        <v>0</v>
      </c>
      <c r="F1649" s="11" t="s">
        <v>188</v>
      </c>
      <c r="G1649" s="11" t="s">
        <v>188</v>
      </c>
      <c r="H1649" s="11" t="s">
        <v>188</v>
      </c>
      <c r="I1649" s="11">
        <v>0</v>
      </c>
      <c r="J1649" s="11" t="s">
        <v>150</v>
      </c>
    </row>
    <row r="1650" spans="1:10" ht="14.25" customHeight="1" x14ac:dyDescent="0.25">
      <c r="A1650" s="3" t="s">
        <v>18</v>
      </c>
      <c r="B1650" s="3" t="s">
        <v>94</v>
      </c>
      <c r="C1650" s="11">
        <v>6</v>
      </c>
      <c r="D1650" s="11">
        <v>4</v>
      </c>
      <c r="E1650" s="11">
        <v>0</v>
      </c>
      <c r="F1650" s="11">
        <v>0</v>
      </c>
      <c r="G1650" s="11">
        <v>3</v>
      </c>
      <c r="H1650" s="11" t="s">
        <v>188</v>
      </c>
      <c r="I1650" s="11">
        <v>0</v>
      </c>
      <c r="J1650" s="11" t="s">
        <v>188</v>
      </c>
    </row>
    <row r="1651" spans="1:10" ht="14.25" customHeight="1" x14ac:dyDescent="0.25">
      <c r="A1651" s="3"/>
      <c r="B1651" s="8"/>
      <c r="C1651" s="11"/>
      <c r="D1651" s="11"/>
      <c r="E1651" s="11"/>
      <c r="F1651" s="11"/>
      <c r="G1651" s="11"/>
      <c r="H1651" s="11"/>
      <c r="I1651" s="11"/>
      <c r="J1651" s="11"/>
    </row>
    <row r="1652" spans="1:10" ht="14.25" customHeight="1" x14ac:dyDescent="0.25">
      <c r="A1652" s="3" t="s">
        <v>79</v>
      </c>
      <c r="B1652" s="3" t="s">
        <v>80</v>
      </c>
      <c r="C1652" s="11"/>
      <c r="D1652" s="11"/>
      <c r="E1652" s="11"/>
      <c r="F1652" s="11"/>
      <c r="G1652" s="11"/>
      <c r="H1652" s="11"/>
      <c r="I1652" s="11"/>
      <c r="J1652" s="11"/>
    </row>
    <row r="1653" spans="1:10" ht="14.25" customHeight="1" x14ac:dyDescent="0.25">
      <c r="B1653" s="4"/>
      <c r="C1653" s="11"/>
      <c r="D1653" s="11"/>
      <c r="E1653" s="11"/>
      <c r="F1653" s="11"/>
      <c r="G1653" s="11"/>
      <c r="H1653" s="11"/>
      <c r="I1653" s="11"/>
      <c r="J1653" s="11"/>
    </row>
    <row r="1654" spans="1:10" ht="14.25" customHeight="1" x14ac:dyDescent="0.25">
      <c r="A1654" s="3"/>
      <c r="B1654" s="8"/>
      <c r="C1654" s="11"/>
      <c r="D1654" s="11"/>
      <c r="E1654" s="11"/>
      <c r="F1654" s="11"/>
      <c r="G1654" s="11"/>
      <c r="H1654" s="11"/>
      <c r="I1654" s="11"/>
      <c r="J1654" s="11"/>
    </row>
    <row r="1655" spans="1:10" ht="14.25" customHeight="1" x14ac:dyDescent="0.25">
      <c r="A1655" s="3" t="s">
        <v>79</v>
      </c>
      <c r="B1655" s="3" t="s">
        <v>120</v>
      </c>
      <c r="C1655" s="11">
        <v>57</v>
      </c>
      <c r="D1655" s="11">
        <v>37</v>
      </c>
      <c r="E1655" s="11" t="s">
        <v>188</v>
      </c>
      <c r="F1655" s="11" t="s">
        <v>188</v>
      </c>
      <c r="G1655" s="11">
        <v>20</v>
      </c>
      <c r="H1655" s="11" t="s">
        <v>188</v>
      </c>
      <c r="I1655" s="11">
        <v>0</v>
      </c>
      <c r="J1655" s="11" t="s">
        <v>188</v>
      </c>
    </row>
    <row r="1656" spans="1:10" ht="14.25" customHeight="1" x14ac:dyDescent="0.25">
      <c r="A1656" s="3" t="s">
        <v>79</v>
      </c>
      <c r="B1656" s="3" t="s">
        <v>82</v>
      </c>
      <c r="C1656" s="11" t="s">
        <v>150</v>
      </c>
      <c r="D1656" s="11" t="s">
        <v>188</v>
      </c>
      <c r="E1656" s="11">
        <v>0</v>
      </c>
      <c r="F1656" s="11" t="s">
        <v>188</v>
      </c>
      <c r="G1656" s="11">
        <v>9</v>
      </c>
      <c r="H1656" s="11">
        <v>0</v>
      </c>
      <c r="I1656" s="11">
        <v>0</v>
      </c>
      <c r="J1656" s="11" t="s">
        <v>150</v>
      </c>
    </row>
    <row r="1657" spans="1:10" ht="14.25" customHeight="1" x14ac:dyDescent="0.25">
      <c r="A1657" s="3" t="s">
        <v>79</v>
      </c>
      <c r="B1657" s="8" t="s">
        <v>152</v>
      </c>
      <c r="C1657" s="11" t="s">
        <v>150</v>
      </c>
      <c r="D1657" s="11" t="s">
        <v>188</v>
      </c>
      <c r="E1657" s="11">
        <v>0</v>
      </c>
      <c r="F1657" s="11" t="s">
        <v>188</v>
      </c>
      <c r="G1657" s="11">
        <v>8</v>
      </c>
      <c r="H1657" s="11">
        <v>0</v>
      </c>
      <c r="I1657" s="11">
        <v>0</v>
      </c>
      <c r="J1657" s="11" t="s">
        <v>150</v>
      </c>
    </row>
    <row r="1658" spans="1:10" ht="14.25" customHeight="1" x14ac:dyDescent="0.25">
      <c r="A1658" s="3" t="s">
        <v>79</v>
      </c>
      <c r="B1658" s="8" t="s">
        <v>151</v>
      </c>
      <c r="C1658" s="11" t="s">
        <v>150</v>
      </c>
      <c r="D1658" s="11">
        <v>0</v>
      </c>
      <c r="E1658" s="11">
        <v>0</v>
      </c>
      <c r="F1658" s="11">
        <v>0</v>
      </c>
      <c r="G1658" s="11">
        <v>1</v>
      </c>
      <c r="H1658" s="11">
        <v>0</v>
      </c>
      <c r="I1658" s="11">
        <v>0</v>
      </c>
      <c r="J1658" s="11" t="s">
        <v>150</v>
      </c>
    </row>
    <row r="1659" spans="1:10" ht="14.25" customHeight="1" x14ac:dyDescent="0.25">
      <c r="A1659" s="3" t="s">
        <v>79</v>
      </c>
      <c r="B1659" s="3" t="s">
        <v>83</v>
      </c>
      <c r="C1659" s="11" t="s">
        <v>150</v>
      </c>
      <c r="D1659" s="11">
        <v>22</v>
      </c>
      <c r="E1659" s="11">
        <v>0</v>
      </c>
      <c r="F1659" s="11" t="s">
        <v>188</v>
      </c>
      <c r="G1659" s="11">
        <v>3</v>
      </c>
      <c r="H1659" s="11" t="s">
        <v>188</v>
      </c>
      <c r="I1659" s="11">
        <v>0</v>
      </c>
      <c r="J1659" s="11" t="s">
        <v>150</v>
      </c>
    </row>
    <row r="1660" spans="1:10" ht="14.25" customHeight="1" x14ac:dyDescent="0.25">
      <c r="A1660" s="3" t="s">
        <v>79</v>
      </c>
      <c r="B1660" s="8" t="s">
        <v>84</v>
      </c>
      <c r="C1660" s="11" t="s">
        <v>150</v>
      </c>
      <c r="D1660" s="11">
        <v>4</v>
      </c>
      <c r="E1660" s="11">
        <v>0</v>
      </c>
      <c r="F1660" s="11">
        <v>0</v>
      </c>
      <c r="G1660" s="11">
        <v>2</v>
      </c>
      <c r="H1660" s="11" t="s">
        <v>188</v>
      </c>
      <c r="I1660" s="11">
        <v>0</v>
      </c>
      <c r="J1660" s="11" t="s">
        <v>150</v>
      </c>
    </row>
    <row r="1661" spans="1:10" ht="14.25" customHeight="1" x14ac:dyDescent="0.25">
      <c r="A1661" s="3" t="s">
        <v>79</v>
      </c>
      <c r="B1661" s="8" t="s">
        <v>85</v>
      </c>
      <c r="C1661" s="11" t="s">
        <v>150</v>
      </c>
      <c r="D1661" s="11">
        <v>4</v>
      </c>
      <c r="E1661" s="11">
        <v>0</v>
      </c>
      <c r="F1661" s="11">
        <v>0</v>
      </c>
      <c r="G1661" s="11">
        <v>0</v>
      </c>
      <c r="H1661" s="11">
        <v>0</v>
      </c>
      <c r="I1661" s="11">
        <v>0</v>
      </c>
      <c r="J1661" s="11" t="s">
        <v>150</v>
      </c>
    </row>
    <row r="1662" spans="1:10" ht="14.25" customHeight="1" x14ac:dyDescent="0.25">
      <c r="A1662" s="3" t="s">
        <v>79</v>
      </c>
      <c r="B1662" s="8" t="s">
        <v>86</v>
      </c>
      <c r="C1662" s="11" t="s">
        <v>150</v>
      </c>
      <c r="D1662" s="11">
        <v>9</v>
      </c>
      <c r="E1662" s="11">
        <v>0</v>
      </c>
      <c r="F1662" s="11" t="s">
        <v>188</v>
      </c>
      <c r="G1662" s="11" t="s">
        <v>188</v>
      </c>
      <c r="H1662" s="11" t="s">
        <v>188</v>
      </c>
      <c r="I1662" s="11">
        <v>0</v>
      </c>
      <c r="J1662" s="11" t="s">
        <v>150</v>
      </c>
    </row>
    <row r="1663" spans="1:10" ht="14.25" customHeight="1" x14ac:dyDescent="0.25">
      <c r="A1663" s="3" t="s">
        <v>79</v>
      </c>
      <c r="B1663" s="8" t="s">
        <v>87</v>
      </c>
      <c r="C1663" s="11" t="s">
        <v>150</v>
      </c>
      <c r="D1663" s="11">
        <v>1</v>
      </c>
      <c r="E1663" s="11" t="s">
        <v>150</v>
      </c>
      <c r="F1663" s="11" t="s">
        <v>150</v>
      </c>
      <c r="G1663" s="11" t="s">
        <v>150</v>
      </c>
      <c r="H1663" s="11" t="s">
        <v>150</v>
      </c>
      <c r="I1663" s="11" t="s">
        <v>150</v>
      </c>
      <c r="J1663" s="11" t="s">
        <v>150</v>
      </c>
    </row>
    <row r="1664" spans="1:10" ht="14.25" customHeight="1" x14ac:dyDescent="0.25">
      <c r="A1664" s="3" t="s">
        <v>79</v>
      </c>
      <c r="B1664" s="8" t="s">
        <v>88</v>
      </c>
      <c r="C1664" s="11" t="s">
        <v>150</v>
      </c>
      <c r="D1664" s="11">
        <v>4</v>
      </c>
      <c r="E1664" s="11">
        <v>0</v>
      </c>
      <c r="F1664" s="11" t="s">
        <v>188</v>
      </c>
      <c r="G1664" s="11">
        <v>1</v>
      </c>
      <c r="H1664" s="11">
        <v>0</v>
      </c>
      <c r="I1664" s="11">
        <v>0</v>
      </c>
      <c r="J1664" s="11" t="s">
        <v>150</v>
      </c>
    </row>
    <row r="1665" spans="1:10" ht="14.25" customHeight="1" x14ac:dyDescent="0.25">
      <c r="A1665" s="3" t="s">
        <v>79</v>
      </c>
      <c r="B1665" s="3" t="s">
        <v>89</v>
      </c>
      <c r="C1665" s="11" t="s">
        <v>150</v>
      </c>
      <c r="D1665" s="11">
        <v>12</v>
      </c>
      <c r="E1665" s="11" t="s">
        <v>188</v>
      </c>
      <c r="F1665" s="11" t="s">
        <v>188</v>
      </c>
      <c r="G1665" s="11">
        <v>6</v>
      </c>
      <c r="H1665" s="11" t="s">
        <v>188</v>
      </c>
      <c r="I1665" s="11">
        <v>0</v>
      </c>
      <c r="J1665" s="11" t="s">
        <v>150</v>
      </c>
    </row>
    <row r="1666" spans="1:10" ht="14.25" customHeight="1" x14ac:dyDescent="0.25">
      <c r="A1666" s="3" t="s">
        <v>79</v>
      </c>
      <c r="B1666" s="8" t="s">
        <v>95</v>
      </c>
      <c r="C1666" s="11" t="s">
        <v>150</v>
      </c>
      <c r="D1666" s="11">
        <v>9</v>
      </c>
      <c r="E1666" s="11" t="s">
        <v>188</v>
      </c>
      <c r="F1666" s="11" t="s">
        <v>188</v>
      </c>
      <c r="G1666" s="11">
        <v>5</v>
      </c>
      <c r="H1666" s="11" t="s">
        <v>188</v>
      </c>
      <c r="I1666" s="11">
        <v>0</v>
      </c>
      <c r="J1666" s="11" t="s">
        <v>150</v>
      </c>
    </row>
    <row r="1667" spans="1:10" ht="14.25" customHeight="1" x14ac:dyDescent="0.25">
      <c r="A1667" s="3" t="s">
        <v>79</v>
      </c>
      <c r="B1667" s="8" t="s">
        <v>90</v>
      </c>
      <c r="C1667" s="11" t="s">
        <v>150</v>
      </c>
      <c r="D1667" s="11">
        <v>2</v>
      </c>
      <c r="E1667" s="11" t="s">
        <v>150</v>
      </c>
      <c r="F1667" s="11" t="s">
        <v>150</v>
      </c>
      <c r="G1667" s="11" t="s">
        <v>150</v>
      </c>
      <c r="H1667" s="11" t="s">
        <v>150</v>
      </c>
      <c r="I1667" s="11" t="s">
        <v>150</v>
      </c>
      <c r="J1667" s="11" t="s">
        <v>150</v>
      </c>
    </row>
    <row r="1668" spans="1:10" ht="14.25" customHeight="1" x14ac:dyDescent="0.25">
      <c r="A1668" s="3" t="s">
        <v>79</v>
      </c>
      <c r="B1668" s="8" t="s">
        <v>118</v>
      </c>
      <c r="C1668" s="11" t="s">
        <v>150</v>
      </c>
      <c r="D1668" s="11">
        <v>1</v>
      </c>
      <c r="E1668" s="11">
        <v>0</v>
      </c>
      <c r="F1668" s="11" t="s">
        <v>188</v>
      </c>
      <c r="G1668" s="11" t="s">
        <v>188</v>
      </c>
      <c r="H1668" s="11" t="s">
        <v>188</v>
      </c>
      <c r="I1668" s="11">
        <v>0</v>
      </c>
      <c r="J1668" s="11" t="s">
        <v>150</v>
      </c>
    </row>
    <row r="1669" spans="1:10" ht="14.25" customHeight="1" x14ac:dyDescent="0.25">
      <c r="A1669" s="3" t="s">
        <v>79</v>
      </c>
      <c r="B1669" s="8" t="s">
        <v>91</v>
      </c>
      <c r="C1669" s="11" t="s">
        <v>150</v>
      </c>
      <c r="D1669" s="11">
        <v>0</v>
      </c>
      <c r="E1669" s="11" t="s">
        <v>150</v>
      </c>
      <c r="F1669" s="11" t="s">
        <v>188</v>
      </c>
      <c r="G1669" s="11">
        <v>0</v>
      </c>
      <c r="H1669" s="11" t="s">
        <v>188</v>
      </c>
      <c r="I1669" s="11" t="s">
        <v>150</v>
      </c>
      <c r="J1669" s="11" t="s">
        <v>150</v>
      </c>
    </row>
    <row r="1670" spans="1:10" ht="14.25" customHeight="1" x14ac:dyDescent="0.25">
      <c r="A1670" s="3" t="s">
        <v>79</v>
      </c>
      <c r="B1670" s="8" t="s">
        <v>92</v>
      </c>
      <c r="C1670" s="11" t="s">
        <v>150</v>
      </c>
      <c r="D1670" s="11" t="s">
        <v>150</v>
      </c>
      <c r="E1670" s="11">
        <v>0</v>
      </c>
      <c r="F1670" s="11" t="s">
        <v>188</v>
      </c>
      <c r="G1670" s="11">
        <v>0</v>
      </c>
      <c r="H1670" s="11">
        <v>0</v>
      </c>
      <c r="I1670" s="11">
        <v>0</v>
      </c>
      <c r="J1670" s="11" t="s">
        <v>150</v>
      </c>
    </row>
    <row r="1671" spans="1:10" ht="14.25" customHeight="1" x14ac:dyDescent="0.25">
      <c r="A1671" s="3" t="s">
        <v>79</v>
      </c>
      <c r="B1671" s="8" t="s">
        <v>93</v>
      </c>
      <c r="C1671" s="11" t="s">
        <v>150</v>
      </c>
      <c r="D1671" s="11">
        <v>1</v>
      </c>
      <c r="E1671" s="11">
        <v>0</v>
      </c>
      <c r="F1671" s="11" t="s">
        <v>188</v>
      </c>
      <c r="G1671" s="11" t="s">
        <v>188</v>
      </c>
      <c r="H1671" s="11" t="s">
        <v>188</v>
      </c>
      <c r="I1671" s="11">
        <v>0</v>
      </c>
      <c r="J1671" s="11" t="s">
        <v>150</v>
      </c>
    </row>
    <row r="1672" spans="1:10" ht="14.25" customHeight="1" x14ac:dyDescent="0.25">
      <c r="A1672" s="3" t="s">
        <v>79</v>
      </c>
      <c r="B1672" s="3" t="s">
        <v>94</v>
      </c>
      <c r="C1672" s="11">
        <v>5</v>
      </c>
      <c r="D1672" s="11">
        <v>3</v>
      </c>
      <c r="E1672" s="11">
        <v>0</v>
      </c>
      <c r="F1672" s="11">
        <v>0</v>
      </c>
      <c r="G1672" s="11">
        <v>3</v>
      </c>
      <c r="H1672" s="11" t="s">
        <v>188</v>
      </c>
      <c r="I1672" s="11">
        <v>0</v>
      </c>
      <c r="J1672" s="11" t="s">
        <v>188</v>
      </c>
    </row>
    <row r="1673" spans="1:10" ht="14.25" customHeight="1" x14ac:dyDescent="0.25">
      <c r="A1673" s="3"/>
      <c r="B1673" s="8"/>
      <c r="C1673" s="11"/>
      <c r="D1673" s="11"/>
      <c r="E1673" s="11"/>
      <c r="F1673" s="11"/>
      <c r="G1673" s="11"/>
      <c r="H1673" s="11"/>
      <c r="I1673" s="11"/>
      <c r="J1673" s="11"/>
    </row>
    <row r="1674" spans="1:10" ht="14.25" customHeight="1" x14ac:dyDescent="0.25">
      <c r="A1674" s="3" t="s">
        <v>19</v>
      </c>
      <c r="B1674" s="12" t="s">
        <v>117</v>
      </c>
      <c r="C1674" s="11"/>
      <c r="D1674" s="11"/>
      <c r="E1674" s="11"/>
      <c r="F1674" s="11"/>
      <c r="G1674" s="11"/>
      <c r="H1674" s="11"/>
      <c r="I1674" s="11"/>
      <c r="J1674" s="11"/>
    </row>
    <row r="1675" spans="1:10" ht="14.25" customHeight="1" x14ac:dyDescent="0.25">
      <c r="A1675" s="3"/>
      <c r="B1675" s="8"/>
      <c r="C1675" s="11"/>
      <c r="D1675" s="11"/>
      <c r="E1675" s="11"/>
      <c r="F1675" s="11"/>
      <c r="G1675" s="11"/>
      <c r="H1675" s="11"/>
      <c r="I1675" s="11"/>
      <c r="J1675" s="11"/>
    </row>
    <row r="1676" spans="1:10" ht="14.25" customHeight="1" x14ac:dyDescent="0.25">
      <c r="A1676" s="3"/>
      <c r="B1676" s="8"/>
      <c r="C1676" s="11"/>
      <c r="D1676" s="11"/>
      <c r="E1676" s="11"/>
      <c r="F1676" s="11"/>
      <c r="G1676" s="11"/>
      <c r="H1676" s="11"/>
      <c r="I1676" s="11"/>
      <c r="J1676" s="11"/>
    </row>
    <row r="1677" spans="1:10" ht="14.25" customHeight="1" x14ac:dyDescent="0.25">
      <c r="A1677" s="3" t="s">
        <v>19</v>
      </c>
      <c r="B1677" s="3" t="s">
        <v>120</v>
      </c>
      <c r="C1677" s="11">
        <v>74</v>
      </c>
      <c r="D1677" s="11">
        <v>36</v>
      </c>
      <c r="E1677" s="11" t="s">
        <v>188</v>
      </c>
      <c r="F1677" s="11">
        <v>1</v>
      </c>
      <c r="G1677" s="11">
        <v>36</v>
      </c>
      <c r="H1677" s="11">
        <v>1</v>
      </c>
      <c r="I1677" s="11">
        <v>0</v>
      </c>
      <c r="J1677" s="11" t="s">
        <v>188</v>
      </c>
    </row>
    <row r="1678" spans="1:10" ht="14.25" customHeight="1" x14ac:dyDescent="0.25">
      <c r="A1678" s="3" t="s">
        <v>19</v>
      </c>
      <c r="B1678" s="3" t="s">
        <v>82</v>
      </c>
      <c r="C1678" s="11" t="s">
        <v>150</v>
      </c>
      <c r="D1678" s="11" t="s">
        <v>188</v>
      </c>
      <c r="E1678" s="11" t="s">
        <v>188</v>
      </c>
      <c r="F1678" s="11" t="s">
        <v>188</v>
      </c>
      <c r="G1678" s="11">
        <v>6</v>
      </c>
      <c r="H1678" s="11" t="s">
        <v>188</v>
      </c>
      <c r="I1678" s="11">
        <v>0</v>
      </c>
      <c r="J1678" s="11" t="s">
        <v>150</v>
      </c>
    </row>
    <row r="1679" spans="1:10" ht="14.25" customHeight="1" x14ac:dyDescent="0.25">
      <c r="A1679" s="3" t="s">
        <v>19</v>
      </c>
      <c r="B1679" s="8" t="s">
        <v>152</v>
      </c>
      <c r="C1679" s="11" t="s">
        <v>150</v>
      </c>
      <c r="D1679" s="11" t="s">
        <v>188</v>
      </c>
      <c r="E1679" s="11" t="s">
        <v>188</v>
      </c>
      <c r="F1679" s="11" t="s">
        <v>188</v>
      </c>
      <c r="G1679" s="11">
        <v>4</v>
      </c>
      <c r="H1679" s="11" t="s">
        <v>188</v>
      </c>
      <c r="I1679" s="11">
        <v>0</v>
      </c>
      <c r="J1679" s="11" t="s">
        <v>150</v>
      </c>
    </row>
    <row r="1680" spans="1:10" ht="14.25" customHeight="1" x14ac:dyDescent="0.25">
      <c r="A1680" s="3" t="s">
        <v>19</v>
      </c>
      <c r="B1680" s="8" t="s">
        <v>151</v>
      </c>
      <c r="C1680" s="11" t="s">
        <v>150</v>
      </c>
      <c r="D1680" s="11">
        <v>0</v>
      </c>
      <c r="E1680" s="11">
        <v>0</v>
      </c>
      <c r="F1680" s="11">
        <v>0</v>
      </c>
      <c r="G1680" s="11">
        <v>3</v>
      </c>
      <c r="H1680" s="11" t="s">
        <v>188</v>
      </c>
      <c r="I1680" s="11">
        <v>0</v>
      </c>
      <c r="J1680" s="11" t="s">
        <v>150</v>
      </c>
    </row>
    <row r="1681" spans="1:10" ht="14.25" customHeight="1" x14ac:dyDescent="0.25">
      <c r="A1681" s="3" t="s">
        <v>19</v>
      </c>
      <c r="B1681" s="3" t="s">
        <v>83</v>
      </c>
      <c r="C1681" s="11" t="s">
        <v>150</v>
      </c>
      <c r="D1681" s="11">
        <v>24</v>
      </c>
      <c r="E1681" s="11" t="s">
        <v>188</v>
      </c>
      <c r="F1681" s="11" t="s">
        <v>188</v>
      </c>
      <c r="G1681" s="11">
        <v>20</v>
      </c>
      <c r="H1681" s="11" t="s">
        <v>188</v>
      </c>
      <c r="I1681" s="11">
        <v>0</v>
      </c>
      <c r="J1681" s="11" t="s">
        <v>150</v>
      </c>
    </row>
    <row r="1682" spans="1:10" ht="14.25" customHeight="1" x14ac:dyDescent="0.25">
      <c r="A1682" s="3" t="s">
        <v>19</v>
      </c>
      <c r="B1682" s="8" t="s">
        <v>84</v>
      </c>
      <c r="C1682" s="11" t="s">
        <v>150</v>
      </c>
      <c r="D1682" s="11">
        <v>5</v>
      </c>
      <c r="E1682" s="11">
        <v>0</v>
      </c>
      <c r="F1682" s="11" t="s">
        <v>188</v>
      </c>
      <c r="G1682" s="11">
        <v>19</v>
      </c>
      <c r="H1682" s="11" t="s">
        <v>188</v>
      </c>
      <c r="I1682" s="11">
        <v>0</v>
      </c>
      <c r="J1682" s="11" t="s">
        <v>150</v>
      </c>
    </row>
    <row r="1683" spans="1:10" ht="14.25" customHeight="1" x14ac:dyDescent="0.25">
      <c r="A1683" s="3" t="s">
        <v>19</v>
      </c>
      <c r="B1683" s="8" t="s">
        <v>85</v>
      </c>
      <c r="C1683" s="11" t="s">
        <v>150</v>
      </c>
      <c r="D1683" s="11">
        <v>2</v>
      </c>
      <c r="E1683" s="11">
        <v>0</v>
      </c>
      <c r="F1683" s="11">
        <v>0</v>
      </c>
      <c r="G1683" s="11" t="s">
        <v>188</v>
      </c>
      <c r="H1683" s="11">
        <v>0</v>
      </c>
      <c r="I1683" s="11">
        <v>0</v>
      </c>
      <c r="J1683" s="11" t="s">
        <v>150</v>
      </c>
    </row>
    <row r="1684" spans="1:10" ht="14.25" customHeight="1" x14ac:dyDescent="0.25">
      <c r="A1684" s="3" t="s">
        <v>19</v>
      </c>
      <c r="B1684" s="8" t="s">
        <v>86</v>
      </c>
      <c r="C1684" s="11" t="s">
        <v>150</v>
      </c>
      <c r="D1684" s="11">
        <v>14</v>
      </c>
      <c r="E1684" s="11" t="s">
        <v>188</v>
      </c>
      <c r="F1684" s="11" t="s">
        <v>188</v>
      </c>
      <c r="G1684" s="11" t="s">
        <v>188</v>
      </c>
      <c r="H1684" s="11" t="s">
        <v>188</v>
      </c>
      <c r="I1684" s="11">
        <v>0</v>
      </c>
      <c r="J1684" s="11" t="s">
        <v>150</v>
      </c>
    </row>
    <row r="1685" spans="1:10" ht="14.25" customHeight="1" x14ac:dyDescent="0.25">
      <c r="A1685" s="3" t="s">
        <v>19</v>
      </c>
      <c r="B1685" s="8" t="s">
        <v>87</v>
      </c>
      <c r="C1685" s="11" t="s">
        <v>150</v>
      </c>
      <c r="D1685" s="11">
        <v>2</v>
      </c>
      <c r="E1685" s="11" t="s">
        <v>150</v>
      </c>
      <c r="F1685" s="11" t="s">
        <v>150</v>
      </c>
      <c r="G1685" s="11" t="s">
        <v>150</v>
      </c>
      <c r="H1685" s="11" t="s">
        <v>150</v>
      </c>
      <c r="I1685" s="11" t="s">
        <v>150</v>
      </c>
      <c r="J1685" s="11" t="s">
        <v>150</v>
      </c>
    </row>
    <row r="1686" spans="1:10" ht="14.25" customHeight="1" x14ac:dyDescent="0.25">
      <c r="A1686" s="3" t="s">
        <v>19</v>
      </c>
      <c r="B1686" s="8" t="s">
        <v>88</v>
      </c>
      <c r="C1686" s="11" t="s">
        <v>150</v>
      </c>
      <c r="D1686" s="11">
        <v>1</v>
      </c>
      <c r="E1686" s="11">
        <v>0</v>
      </c>
      <c r="F1686" s="11" t="s">
        <v>188</v>
      </c>
      <c r="G1686" s="11" t="s">
        <v>188</v>
      </c>
      <c r="H1686" s="11" t="s">
        <v>188</v>
      </c>
      <c r="I1686" s="11">
        <v>0</v>
      </c>
      <c r="J1686" s="11" t="s">
        <v>150</v>
      </c>
    </row>
    <row r="1687" spans="1:10" ht="14.25" customHeight="1" x14ac:dyDescent="0.25">
      <c r="A1687" s="3" t="s">
        <v>19</v>
      </c>
      <c r="B1687" s="3" t="s">
        <v>89</v>
      </c>
      <c r="C1687" s="11" t="s">
        <v>150</v>
      </c>
      <c r="D1687" s="11">
        <v>12</v>
      </c>
      <c r="E1687" s="11">
        <v>0</v>
      </c>
      <c r="F1687" s="11">
        <v>1</v>
      </c>
      <c r="G1687" s="11">
        <v>8</v>
      </c>
      <c r="H1687" s="11">
        <v>1</v>
      </c>
      <c r="I1687" s="11">
        <v>0</v>
      </c>
      <c r="J1687" s="11" t="s">
        <v>150</v>
      </c>
    </row>
    <row r="1688" spans="1:10" ht="14.25" customHeight="1" x14ac:dyDescent="0.25">
      <c r="A1688" s="3" t="s">
        <v>19</v>
      </c>
      <c r="B1688" s="8" t="s">
        <v>95</v>
      </c>
      <c r="C1688" s="11" t="s">
        <v>150</v>
      </c>
      <c r="D1688" s="11">
        <v>6</v>
      </c>
      <c r="E1688" s="11">
        <v>0</v>
      </c>
      <c r="F1688" s="11" t="s">
        <v>188</v>
      </c>
      <c r="G1688" s="11">
        <v>8</v>
      </c>
      <c r="H1688" s="11" t="s">
        <v>188</v>
      </c>
      <c r="I1688" s="11">
        <v>0</v>
      </c>
      <c r="J1688" s="11" t="s">
        <v>150</v>
      </c>
    </row>
    <row r="1689" spans="1:10" ht="14.25" customHeight="1" x14ac:dyDescent="0.25">
      <c r="A1689" s="3" t="s">
        <v>19</v>
      </c>
      <c r="B1689" s="8" t="s">
        <v>90</v>
      </c>
      <c r="C1689" s="11" t="s">
        <v>150</v>
      </c>
      <c r="D1689" s="11">
        <v>4</v>
      </c>
      <c r="E1689" s="11" t="s">
        <v>150</v>
      </c>
      <c r="F1689" s="11" t="s">
        <v>150</v>
      </c>
      <c r="G1689" s="11" t="s">
        <v>150</v>
      </c>
      <c r="H1689" s="11" t="s">
        <v>150</v>
      </c>
      <c r="I1689" s="11" t="s">
        <v>150</v>
      </c>
      <c r="J1689" s="11" t="s">
        <v>150</v>
      </c>
    </row>
    <row r="1690" spans="1:10" ht="14.25" customHeight="1" x14ac:dyDescent="0.25">
      <c r="A1690" s="3" t="s">
        <v>19</v>
      </c>
      <c r="B1690" s="8" t="s">
        <v>118</v>
      </c>
      <c r="C1690" s="11" t="s">
        <v>150</v>
      </c>
      <c r="D1690" s="11">
        <v>2</v>
      </c>
      <c r="E1690" s="11">
        <v>0</v>
      </c>
      <c r="F1690" s="11" t="s">
        <v>188</v>
      </c>
      <c r="G1690" s="11">
        <v>1</v>
      </c>
      <c r="H1690" s="11" t="s">
        <v>188</v>
      </c>
      <c r="I1690" s="11">
        <v>0</v>
      </c>
      <c r="J1690" s="11" t="s">
        <v>150</v>
      </c>
    </row>
    <row r="1691" spans="1:10" ht="14.25" customHeight="1" x14ac:dyDescent="0.25">
      <c r="A1691" s="3" t="s">
        <v>19</v>
      </c>
      <c r="B1691" s="8" t="s">
        <v>91</v>
      </c>
      <c r="C1691" s="11" t="s">
        <v>150</v>
      </c>
      <c r="D1691" s="11" t="s">
        <v>188</v>
      </c>
      <c r="E1691" s="11" t="s">
        <v>150</v>
      </c>
      <c r="F1691" s="11" t="s">
        <v>188</v>
      </c>
      <c r="G1691" s="11">
        <v>0</v>
      </c>
      <c r="H1691" s="11">
        <v>1</v>
      </c>
      <c r="I1691" s="11" t="s">
        <v>150</v>
      </c>
      <c r="J1691" s="11" t="s">
        <v>150</v>
      </c>
    </row>
    <row r="1692" spans="1:10" ht="14.25" customHeight="1" x14ac:dyDescent="0.25">
      <c r="A1692" s="3" t="s">
        <v>19</v>
      </c>
      <c r="B1692" s="8" t="s">
        <v>92</v>
      </c>
      <c r="C1692" s="11" t="s">
        <v>150</v>
      </c>
      <c r="D1692" s="11" t="s">
        <v>150</v>
      </c>
      <c r="E1692" s="11">
        <v>0</v>
      </c>
      <c r="F1692" s="11" t="s">
        <v>188</v>
      </c>
      <c r="G1692" s="11">
        <v>0</v>
      </c>
      <c r="H1692" s="11">
        <v>0</v>
      </c>
      <c r="I1692" s="11">
        <v>0</v>
      </c>
      <c r="J1692" s="11" t="s">
        <v>150</v>
      </c>
    </row>
    <row r="1693" spans="1:10" ht="14.25" customHeight="1" x14ac:dyDescent="0.25">
      <c r="A1693" s="3" t="s">
        <v>19</v>
      </c>
      <c r="B1693" s="8" t="s">
        <v>93</v>
      </c>
      <c r="C1693" s="11" t="s">
        <v>150</v>
      </c>
      <c r="D1693" s="11" t="s">
        <v>188</v>
      </c>
      <c r="E1693" s="11">
        <v>0</v>
      </c>
      <c r="F1693" s="11" t="s">
        <v>188</v>
      </c>
      <c r="G1693" s="11" t="s">
        <v>188</v>
      </c>
      <c r="H1693" s="11" t="s">
        <v>188</v>
      </c>
      <c r="I1693" s="11">
        <v>0</v>
      </c>
      <c r="J1693" s="11" t="s">
        <v>150</v>
      </c>
    </row>
    <row r="1694" spans="1:10" ht="14.25" customHeight="1" x14ac:dyDescent="0.25">
      <c r="A1694" s="3" t="s">
        <v>19</v>
      </c>
      <c r="B1694" s="3" t="s">
        <v>94</v>
      </c>
      <c r="C1694" s="11">
        <v>1</v>
      </c>
      <c r="D1694" s="11" t="s">
        <v>188</v>
      </c>
      <c r="E1694" s="11">
        <v>0</v>
      </c>
      <c r="F1694" s="11">
        <v>0</v>
      </c>
      <c r="G1694" s="11">
        <v>1</v>
      </c>
      <c r="H1694" s="11" t="s">
        <v>188</v>
      </c>
      <c r="I1694" s="11">
        <v>0</v>
      </c>
      <c r="J1694" s="11" t="s">
        <v>188</v>
      </c>
    </row>
    <row r="1695" spans="1:10" ht="14.25" customHeight="1" x14ac:dyDescent="0.25">
      <c r="A1695" s="3"/>
      <c r="B1695" s="8"/>
      <c r="C1695" s="11"/>
      <c r="D1695" s="11"/>
      <c r="E1695" s="11"/>
      <c r="F1695" s="11"/>
      <c r="G1695" s="11"/>
      <c r="H1695" s="11"/>
      <c r="I1695" s="11"/>
      <c r="J1695" s="11"/>
    </row>
    <row r="1696" spans="1:10" ht="14.25" customHeight="1" x14ac:dyDescent="0.25">
      <c r="A1696" s="3" t="s">
        <v>20</v>
      </c>
      <c r="B1696" s="3" t="s">
        <v>114</v>
      </c>
      <c r="C1696" s="11"/>
      <c r="D1696" s="11"/>
      <c r="E1696" s="11"/>
      <c r="F1696" s="11"/>
      <c r="G1696" s="11"/>
      <c r="H1696" s="11"/>
      <c r="I1696" s="11"/>
      <c r="J1696" s="11"/>
    </row>
    <row r="1697" spans="1:10" ht="14.25" customHeight="1" x14ac:dyDescent="0.25">
      <c r="B1697" s="4"/>
      <c r="C1697" s="11"/>
      <c r="D1697" s="11"/>
      <c r="E1697" s="11"/>
      <c r="F1697" s="11"/>
      <c r="G1697" s="11"/>
      <c r="H1697" s="11"/>
      <c r="I1697" s="11"/>
      <c r="J1697" s="11"/>
    </row>
    <row r="1698" spans="1:10" ht="14.25" customHeight="1" x14ac:dyDescent="0.25">
      <c r="A1698" s="3"/>
      <c r="B1698" s="8"/>
      <c r="C1698" s="11"/>
      <c r="D1698" s="11"/>
      <c r="E1698" s="11"/>
      <c r="F1698" s="11"/>
      <c r="G1698" s="11"/>
      <c r="H1698" s="11"/>
      <c r="I1698" s="11"/>
      <c r="J1698" s="11"/>
    </row>
    <row r="1699" spans="1:10" ht="14.25" customHeight="1" x14ac:dyDescent="0.25">
      <c r="A1699" s="3" t="s">
        <v>20</v>
      </c>
      <c r="B1699" s="3" t="s">
        <v>120</v>
      </c>
      <c r="C1699" s="11">
        <v>275</v>
      </c>
      <c r="D1699" s="11">
        <v>132</v>
      </c>
      <c r="E1699" s="11">
        <v>2</v>
      </c>
      <c r="F1699" s="11">
        <v>3</v>
      </c>
      <c r="G1699" s="11">
        <v>127</v>
      </c>
      <c r="H1699" s="11">
        <v>3</v>
      </c>
      <c r="I1699" s="11">
        <v>3</v>
      </c>
      <c r="J1699" s="11">
        <v>5</v>
      </c>
    </row>
    <row r="1700" spans="1:10" ht="14.25" customHeight="1" x14ac:dyDescent="0.25">
      <c r="A1700" s="3" t="s">
        <v>20</v>
      </c>
      <c r="B1700" s="3" t="s">
        <v>82</v>
      </c>
      <c r="C1700" s="11" t="s">
        <v>150</v>
      </c>
      <c r="D1700" s="11">
        <v>1</v>
      </c>
      <c r="E1700" s="11">
        <v>2</v>
      </c>
      <c r="F1700" s="11" t="s">
        <v>188</v>
      </c>
      <c r="G1700" s="11">
        <v>30</v>
      </c>
      <c r="H1700" s="11" t="s">
        <v>188</v>
      </c>
      <c r="I1700" s="11">
        <v>3</v>
      </c>
      <c r="J1700" s="11" t="s">
        <v>150</v>
      </c>
    </row>
    <row r="1701" spans="1:10" ht="14.25" customHeight="1" x14ac:dyDescent="0.25">
      <c r="A1701" s="3" t="s">
        <v>20</v>
      </c>
      <c r="B1701" s="8" t="s">
        <v>152</v>
      </c>
      <c r="C1701" s="11" t="s">
        <v>150</v>
      </c>
      <c r="D1701" s="11">
        <v>1</v>
      </c>
      <c r="E1701" s="11">
        <v>2</v>
      </c>
      <c r="F1701" s="11" t="s">
        <v>188</v>
      </c>
      <c r="G1701" s="11">
        <v>13</v>
      </c>
      <c r="H1701" s="11" t="s">
        <v>188</v>
      </c>
      <c r="I1701" s="11">
        <v>3</v>
      </c>
      <c r="J1701" s="11" t="s">
        <v>150</v>
      </c>
    </row>
    <row r="1702" spans="1:10" ht="14.25" customHeight="1" x14ac:dyDescent="0.25">
      <c r="A1702" s="3" t="s">
        <v>20</v>
      </c>
      <c r="B1702" s="8" t="s">
        <v>151</v>
      </c>
      <c r="C1702" s="11" t="s">
        <v>150</v>
      </c>
      <c r="D1702" s="11">
        <v>0</v>
      </c>
      <c r="E1702" s="11">
        <v>0</v>
      </c>
      <c r="F1702" s="11" t="s">
        <v>188</v>
      </c>
      <c r="G1702" s="11">
        <v>16</v>
      </c>
      <c r="H1702" s="11" t="s">
        <v>188</v>
      </c>
      <c r="I1702" s="11">
        <v>0</v>
      </c>
      <c r="J1702" s="11" t="s">
        <v>150</v>
      </c>
    </row>
    <row r="1703" spans="1:10" ht="14.25" customHeight="1" x14ac:dyDescent="0.25">
      <c r="A1703" s="3" t="s">
        <v>20</v>
      </c>
      <c r="B1703" s="3" t="s">
        <v>83</v>
      </c>
      <c r="C1703" s="11" t="s">
        <v>150</v>
      </c>
      <c r="D1703" s="11">
        <v>76</v>
      </c>
      <c r="E1703" s="11" t="s">
        <v>188</v>
      </c>
      <c r="F1703" s="11">
        <v>1</v>
      </c>
      <c r="G1703" s="11">
        <v>52</v>
      </c>
      <c r="H1703" s="11">
        <v>1</v>
      </c>
      <c r="I1703" s="11">
        <v>0</v>
      </c>
      <c r="J1703" s="11" t="s">
        <v>150</v>
      </c>
    </row>
    <row r="1704" spans="1:10" ht="14.25" customHeight="1" x14ac:dyDescent="0.25">
      <c r="A1704" s="3" t="s">
        <v>20</v>
      </c>
      <c r="B1704" s="8" t="s">
        <v>84</v>
      </c>
      <c r="C1704" s="11" t="s">
        <v>150</v>
      </c>
      <c r="D1704" s="11">
        <v>14</v>
      </c>
      <c r="E1704" s="11" t="s">
        <v>188</v>
      </c>
      <c r="F1704" s="11" t="s">
        <v>188</v>
      </c>
      <c r="G1704" s="11">
        <v>43</v>
      </c>
      <c r="H1704" s="11" t="s">
        <v>188</v>
      </c>
      <c r="I1704" s="11">
        <v>0</v>
      </c>
      <c r="J1704" s="11" t="s">
        <v>150</v>
      </c>
    </row>
    <row r="1705" spans="1:10" ht="14.25" customHeight="1" x14ac:dyDescent="0.25">
      <c r="A1705" s="3" t="s">
        <v>20</v>
      </c>
      <c r="B1705" s="8" t="s">
        <v>85</v>
      </c>
      <c r="C1705" s="11" t="s">
        <v>150</v>
      </c>
      <c r="D1705" s="11">
        <v>6</v>
      </c>
      <c r="E1705" s="11" t="s">
        <v>188</v>
      </c>
      <c r="F1705" s="11" t="s">
        <v>188</v>
      </c>
      <c r="G1705" s="11" t="s">
        <v>188</v>
      </c>
      <c r="H1705" s="11">
        <v>0</v>
      </c>
      <c r="I1705" s="11">
        <v>0</v>
      </c>
      <c r="J1705" s="11" t="s">
        <v>150</v>
      </c>
    </row>
    <row r="1706" spans="1:10" ht="14.25" customHeight="1" x14ac:dyDescent="0.25">
      <c r="A1706" s="3" t="s">
        <v>20</v>
      </c>
      <c r="B1706" s="8" t="s">
        <v>86</v>
      </c>
      <c r="C1706" s="11" t="s">
        <v>150</v>
      </c>
      <c r="D1706" s="11">
        <v>48</v>
      </c>
      <c r="E1706" s="11">
        <v>0</v>
      </c>
      <c r="F1706" s="11" t="s">
        <v>189</v>
      </c>
      <c r="G1706" s="11" t="s">
        <v>188</v>
      </c>
      <c r="H1706" s="11" t="s">
        <v>189</v>
      </c>
      <c r="I1706" s="11">
        <v>0</v>
      </c>
      <c r="J1706" s="11" t="s">
        <v>150</v>
      </c>
    </row>
    <row r="1707" spans="1:10" ht="14.25" customHeight="1" x14ac:dyDescent="0.25">
      <c r="A1707" s="3" t="s">
        <v>20</v>
      </c>
      <c r="B1707" s="8" t="s">
        <v>87</v>
      </c>
      <c r="C1707" s="11" t="s">
        <v>150</v>
      </c>
      <c r="D1707" s="11">
        <v>3</v>
      </c>
      <c r="E1707" s="11" t="s">
        <v>150</v>
      </c>
      <c r="F1707" s="11" t="s">
        <v>150</v>
      </c>
      <c r="G1707" s="11" t="s">
        <v>150</v>
      </c>
      <c r="H1707" s="11" t="s">
        <v>150</v>
      </c>
      <c r="I1707" s="11" t="s">
        <v>150</v>
      </c>
      <c r="J1707" s="11" t="s">
        <v>150</v>
      </c>
    </row>
    <row r="1708" spans="1:10" ht="14.25" customHeight="1" x14ac:dyDescent="0.25">
      <c r="A1708" s="3" t="s">
        <v>20</v>
      </c>
      <c r="B1708" s="8" t="s">
        <v>88</v>
      </c>
      <c r="C1708" s="11" t="s">
        <v>150</v>
      </c>
      <c r="D1708" s="11">
        <v>5</v>
      </c>
      <c r="E1708" s="11">
        <v>0</v>
      </c>
      <c r="F1708" s="11" t="s">
        <v>188</v>
      </c>
      <c r="G1708" s="11">
        <v>8</v>
      </c>
      <c r="H1708" s="11" t="s">
        <v>188</v>
      </c>
      <c r="I1708" s="11">
        <v>0</v>
      </c>
      <c r="J1708" s="11" t="s">
        <v>150</v>
      </c>
    </row>
    <row r="1709" spans="1:10" ht="14.25" customHeight="1" x14ac:dyDescent="0.25">
      <c r="A1709" s="3" t="s">
        <v>20</v>
      </c>
      <c r="B1709" s="3" t="s">
        <v>89</v>
      </c>
      <c r="C1709" s="11" t="s">
        <v>150</v>
      </c>
      <c r="D1709" s="11">
        <v>51</v>
      </c>
      <c r="E1709" s="11" t="s">
        <v>188</v>
      </c>
      <c r="F1709" s="11">
        <v>1</v>
      </c>
      <c r="G1709" s="11">
        <v>44</v>
      </c>
      <c r="H1709" s="11">
        <v>2</v>
      </c>
      <c r="I1709" s="11">
        <v>0</v>
      </c>
      <c r="J1709" s="11" t="s">
        <v>150</v>
      </c>
    </row>
    <row r="1710" spans="1:10" ht="14.25" customHeight="1" x14ac:dyDescent="0.25">
      <c r="A1710" s="3" t="s">
        <v>20</v>
      </c>
      <c r="B1710" s="8" t="s">
        <v>95</v>
      </c>
      <c r="C1710" s="11" t="s">
        <v>150</v>
      </c>
      <c r="D1710" s="11">
        <v>25</v>
      </c>
      <c r="E1710" s="11" t="s">
        <v>188</v>
      </c>
      <c r="F1710" s="11" t="s">
        <v>188</v>
      </c>
      <c r="G1710" s="11">
        <v>41</v>
      </c>
      <c r="H1710" s="11" t="s">
        <v>188</v>
      </c>
      <c r="I1710" s="11">
        <v>0</v>
      </c>
      <c r="J1710" s="11" t="s">
        <v>150</v>
      </c>
    </row>
    <row r="1711" spans="1:10" ht="14.25" customHeight="1" x14ac:dyDescent="0.25">
      <c r="A1711" s="3" t="s">
        <v>20</v>
      </c>
      <c r="B1711" s="8" t="s">
        <v>90</v>
      </c>
      <c r="C1711" s="11" t="s">
        <v>150</v>
      </c>
      <c r="D1711" s="11">
        <v>19</v>
      </c>
      <c r="E1711" s="11" t="s">
        <v>150</v>
      </c>
      <c r="F1711" s="11" t="s">
        <v>150</v>
      </c>
      <c r="G1711" s="11" t="s">
        <v>150</v>
      </c>
      <c r="H1711" s="11" t="s">
        <v>150</v>
      </c>
      <c r="I1711" s="11" t="s">
        <v>150</v>
      </c>
      <c r="J1711" s="11" t="s">
        <v>150</v>
      </c>
    </row>
    <row r="1712" spans="1:10" ht="14.25" customHeight="1" x14ac:dyDescent="0.25">
      <c r="A1712" s="3" t="s">
        <v>20</v>
      </c>
      <c r="B1712" s="8" t="s">
        <v>118</v>
      </c>
      <c r="C1712" s="11" t="s">
        <v>150</v>
      </c>
      <c r="D1712" s="11">
        <v>5</v>
      </c>
      <c r="E1712" s="11" t="s">
        <v>188</v>
      </c>
      <c r="F1712" s="11" t="s">
        <v>188</v>
      </c>
      <c r="G1712" s="11">
        <v>3</v>
      </c>
      <c r="H1712" s="11" t="s">
        <v>188</v>
      </c>
      <c r="I1712" s="11">
        <v>0</v>
      </c>
      <c r="J1712" s="11" t="s">
        <v>150</v>
      </c>
    </row>
    <row r="1713" spans="1:10" ht="14.25" customHeight="1" x14ac:dyDescent="0.25">
      <c r="A1713" s="3" t="s">
        <v>20</v>
      </c>
      <c r="B1713" s="8" t="s">
        <v>91</v>
      </c>
      <c r="C1713" s="11" t="s">
        <v>150</v>
      </c>
      <c r="D1713" s="11">
        <v>1</v>
      </c>
      <c r="E1713" s="11" t="s">
        <v>150</v>
      </c>
      <c r="F1713" s="11">
        <v>1</v>
      </c>
      <c r="G1713" s="11" t="s">
        <v>188</v>
      </c>
      <c r="H1713" s="11">
        <v>1</v>
      </c>
      <c r="I1713" s="11" t="s">
        <v>150</v>
      </c>
      <c r="J1713" s="11" t="s">
        <v>150</v>
      </c>
    </row>
    <row r="1714" spans="1:10" ht="14.25" customHeight="1" x14ac:dyDescent="0.25">
      <c r="A1714" s="3" t="s">
        <v>20</v>
      </c>
      <c r="B1714" s="8" t="s">
        <v>92</v>
      </c>
      <c r="C1714" s="11" t="s">
        <v>150</v>
      </c>
      <c r="D1714" s="11" t="s">
        <v>150</v>
      </c>
      <c r="E1714" s="11">
        <v>0</v>
      </c>
      <c r="F1714" s="11" t="s">
        <v>188</v>
      </c>
      <c r="G1714" s="11">
        <v>1</v>
      </c>
      <c r="H1714" s="11">
        <v>0</v>
      </c>
      <c r="I1714" s="11">
        <v>0</v>
      </c>
      <c r="J1714" s="11" t="s">
        <v>150</v>
      </c>
    </row>
    <row r="1715" spans="1:10" ht="14.25" customHeight="1" x14ac:dyDescent="0.25">
      <c r="A1715" s="3" t="s">
        <v>20</v>
      </c>
      <c r="B1715" s="8" t="s">
        <v>93</v>
      </c>
      <c r="C1715" s="11" t="s">
        <v>150</v>
      </c>
      <c r="D1715" s="11">
        <v>1</v>
      </c>
      <c r="E1715" s="11">
        <v>0</v>
      </c>
      <c r="F1715" s="11" t="s">
        <v>188</v>
      </c>
      <c r="G1715" s="11" t="s">
        <v>188</v>
      </c>
      <c r="H1715" s="11" t="s">
        <v>188</v>
      </c>
      <c r="I1715" s="11">
        <v>0</v>
      </c>
      <c r="J1715" s="11" t="s">
        <v>150</v>
      </c>
    </row>
    <row r="1716" spans="1:10" ht="14.25" customHeight="1" x14ac:dyDescent="0.25">
      <c r="A1716" s="3" t="s">
        <v>20</v>
      </c>
      <c r="B1716" s="3" t="s">
        <v>94</v>
      </c>
      <c r="C1716" s="11">
        <v>12</v>
      </c>
      <c r="D1716" s="11">
        <v>5</v>
      </c>
      <c r="E1716" s="11">
        <v>1</v>
      </c>
      <c r="F1716" s="11" t="s">
        <v>188</v>
      </c>
      <c r="G1716" s="11">
        <v>1</v>
      </c>
      <c r="H1716" s="11" t="s">
        <v>188</v>
      </c>
      <c r="I1716" s="11">
        <v>0</v>
      </c>
      <c r="J1716" s="11">
        <v>5</v>
      </c>
    </row>
    <row r="1717" spans="1:10" ht="14.25" customHeight="1" x14ac:dyDescent="0.25">
      <c r="B1717" s="4"/>
      <c r="C1717" s="11"/>
      <c r="D1717" s="11"/>
      <c r="E1717" s="11"/>
      <c r="F1717" s="11"/>
      <c r="G1717" s="11"/>
      <c r="H1717" s="11"/>
      <c r="I1717" s="11"/>
      <c r="J1717" s="11"/>
    </row>
    <row r="1718" spans="1:10" ht="14.25" customHeight="1" x14ac:dyDescent="0.25">
      <c r="A1718" s="4" t="s">
        <v>191</v>
      </c>
      <c r="B1718" s="2" t="s">
        <v>153</v>
      </c>
      <c r="C1718" s="11"/>
      <c r="D1718" s="11"/>
      <c r="E1718" s="11"/>
      <c r="F1718" s="11"/>
      <c r="G1718" s="11"/>
      <c r="H1718" s="11"/>
      <c r="I1718" s="11"/>
      <c r="J1718" s="11"/>
    </row>
    <row r="1719" spans="1:10" ht="14.25" customHeight="1" x14ac:dyDescent="0.25">
      <c r="B1719" s="4"/>
      <c r="C1719" s="11"/>
      <c r="D1719" s="11"/>
      <c r="E1719" s="11"/>
      <c r="F1719" s="11"/>
      <c r="G1719" s="11"/>
      <c r="H1719" s="11"/>
      <c r="I1719" s="11"/>
      <c r="J1719" s="11"/>
    </row>
    <row r="1720" spans="1:10" ht="14.25" customHeight="1" x14ac:dyDescent="0.25">
      <c r="A1720" s="3"/>
      <c r="B1720" s="8"/>
      <c r="C1720" s="11"/>
      <c r="D1720" s="11"/>
      <c r="E1720" s="11"/>
      <c r="F1720" s="11"/>
      <c r="G1720" s="11"/>
      <c r="H1720" s="11"/>
      <c r="I1720" s="11"/>
      <c r="J1720" s="11"/>
    </row>
    <row r="1721" spans="1:10" ht="14.25" customHeight="1" x14ac:dyDescent="0.25">
      <c r="A1721" s="4" t="s">
        <v>191</v>
      </c>
      <c r="B1721" s="3" t="s">
        <v>120</v>
      </c>
      <c r="C1721" s="11">
        <v>28</v>
      </c>
      <c r="D1721" s="11">
        <v>10</v>
      </c>
      <c r="E1721" s="11">
        <v>0</v>
      </c>
      <c r="F1721" s="11" t="s">
        <v>188</v>
      </c>
      <c r="G1721" s="11">
        <v>15</v>
      </c>
      <c r="H1721" s="11" t="s">
        <v>188</v>
      </c>
      <c r="I1721" s="11">
        <v>1</v>
      </c>
      <c r="J1721" s="11">
        <v>1</v>
      </c>
    </row>
    <row r="1722" spans="1:10" ht="14.25" customHeight="1" x14ac:dyDescent="0.25">
      <c r="A1722" s="4" t="s">
        <v>191</v>
      </c>
      <c r="B1722" s="3" t="s">
        <v>82</v>
      </c>
      <c r="C1722" s="11" t="s">
        <v>150</v>
      </c>
      <c r="D1722" s="11" t="s">
        <v>188</v>
      </c>
      <c r="E1722" s="11">
        <v>0</v>
      </c>
      <c r="F1722" s="11" t="s">
        <v>188</v>
      </c>
      <c r="G1722" s="11">
        <v>3</v>
      </c>
      <c r="H1722" s="11" t="s">
        <v>188</v>
      </c>
      <c r="I1722" s="11">
        <v>1</v>
      </c>
      <c r="J1722" s="11" t="s">
        <v>150</v>
      </c>
    </row>
    <row r="1723" spans="1:10" ht="14.25" customHeight="1" x14ac:dyDescent="0.25">
      <c r="A1723" s="4" t="s">
        <v>191</v>
      </c>
      <c r="B1723" s="8" t="s">
        <v>152</v>
      </c>
      <c r="C1723" s="11" t="s">
        <v>150</v>
      </c>
      <c r="D1723" s="11" t="s">
        <v>188</v>
      </c>
      <c r="E1723" s="11">
        <v>0</v>
      </c>
      <c r="F1723" s="11" t="s">
        <v>188</v>
      </c>
      <c r="G1723" s="11">
        <v>2</v>
      </c>
      <c r="H1723" s="11" t="s">
        <v>188</v>
      </c>
      <c r="I1723" s="11">
        <v>1</v>
      </c>
      <c r="J1723" s="11" t="s">
        <v>150</v>
      </c>
    </row>
    <row r="1724" spans="1:10" ht="14.25" customHeight="1" x14ac:dyDescent="0.25">
      <c r="A1724" s="4" t="s">
        <v>191</v>
      </c>
      <c r="B1724" s="8" t="s">
        <v>151</v>
      </c>
      <c r="C1724" s="11" t="s">
        <v>150</v>
      </c>
      <c r="D1724" s="11">
        <v>0</v>
      </c>
      <c r="E1724" s="11">
        <v>0</v>
      </c>
      <c r="F1724" s="11">
        <v>0</v>
      </c>
      <c r="G1724" s="11">
        <v>1</v>
      </c>
      <c r="H1724" s="11">
        <v>0</v>
      </c>
      <c r="I1724" s="11">
        <v>0</v>
      </c>
      <c r="J1724" s="11" t="s">
        <v>150</v>
      </c>
    </row>
    <row r="1725" spans="1:10" ht="14.25" customHeight="1" x14ac:dyDescent="0.25">
      <c r="A1725" s="4" t="s">
        <v>191</v>
      </c>
      <c r="B1725" s="3" t="s">
        <v>83</v>
      </c>
      <c r="C1725" s="11" t="s">
        <v>150</v>
      </c>
      <c r="D1725" s="11">
        <v>6</v>
      </c>
      <c r="E1725" s="11">
        <v>0</v>
      </c>
      <c r="F1725" s="11" t="s">
        <v>188</v>
      </c>
      <c r="G1725" s="11">
        <v>8</v>
      </c>
      <c r="H1725" s="11" t="s">
        <v>188</v>
      </c>
      <c r="I1725" s="11">
        <v>0</v>
      </c>
      <c r="J1725" s="11" t="s">
        <v>150</v>
      </c>
    </row>
    <row r="1726" spans="1:10" ht="14.25" customHeight="1" x14ac:dyDescent="0.25">
      <c r="A1726" s="4" t="s">
        <v>191</v>
      </c>
      <c r="B1726" s="8" t="s">
        <v>84</v>
      </c>
      <c r="C1726" s="11" t="s">
        <v>150</v>
      </c>
      <c r="D1726" s="11">
        <v>1</v>
      </c>
      <c r="E1726" s="11">
        <v>0</v>
      </c>
      <c r="F1726" s="11">
        <v>0</v>
      </c>
      <c r="G1726" s="11">
        <v>8</v>
      </c>
      <c r="H1726" s="11">
        <v>0</v>
      </c>
      <c r="I1726" s="11">
        <v>0</v>
      </c>
      <c r="J1726" s="11" t="s">
        <v>150</v>
      </c>
    </row>
    <row r="1727" spans="1:10" ht="14.25" customHeight="1" x14ac:dyDescent="0.25">
      <c r="A1727" s="4" t="s">
        <v>191</v>
      </c>
      <c r="B1727" s="8" t="s">
        <v>85</v>
      </c>
      <c r="C1727" s="11" t="s">
        <v>150</v>
      </c>
      <c r="D1727" s="11">
        <v>1</v>
      </c>
      <c r="E1727" s="11">
        <v>0</v>
      </c>
      <c r="F1727" s="11">
        <v>0</v>
      </c>
      <c r="G1727" s="11">
        <v>0</v>
      </c>
      <c r="H1727" s="11">
        <v>0</v>
      </c>
      <c r="I1727" s="11">
        <v>0</v>
      </c>
      <c r="J1727" s="11" t="s">
        <v>150</v>
      </c>
    </row>
    <row r="1728" spans="1:10" ht="14.25" customHeight="1" x14ac:dyDescent="0.25">
      <c r="A1728" s="4" t="s">
        <v>191</v>
      </c>
      <c r="B1728" s="8" t="s">
        <v>86</v>
      </c>
      <c r="C1728" s="11" t="s">
        <v>150</v>
      </c>
      <c r="D1728" s="11">
        <v>4</v>
      </c>
      <c r="E1728" s="11">
        <v>0</v>
      </c>
      <c r="F1728" s="11" t="s">
        <v>188</v>
      </c>
      <c r="G1728" s="11">
        <v>0</v>
      </c>
      <c r="H1728" s="11" t="s">
        <v>188</v>
      </c>
      <c r="I1728" s="11">
        <v>0</v>
      </c>
      <c r="J1728" s="11" t="s">
        <v>150</v>
      </c>
    </row>
    <row r="1729" spans="1:10" ht="14.25" customHeight="1" x14ac:dyDescent="0.25">
      <c r="A1729" s="4" t="s">
        <v>191</v>
      </c>
      <c r="B1729" s="8" t="s">
        <v>87</v>
      </c>
      <c r="C1729" s="11" t="s">
        <v>150</v>
      </c>
      <c r="D1729" s="11" t="s">
        <v>188</v>
      </c>
      <c r="E1729" s="11" t="s">
        <v>150</v>
      </c>
      <c r="F1729" s="11" t="s">
        <v>150</v>
      </c>
      <c r="G1729" s="11" t="s">
        <v>150</v>
      </c>
      <c r="H1729" s="11" t="s">
        <v>150</v>
      </c>
      <c r="I1729" s="11" t="s">
        <v>150</v>
      </c>
      <c r="J1729" s="11" t="s">
        <v>150</v>
      </c>
    </row>
    <row r="1730" spans="1:10" ht="14.25" customHeight="1" x14ac:dyDescent="0.25">
      <c r="A1730" s="4" t="s">
        <v>191</v>
      </c>
      <c r="B1730" s="8" t="s">
        <v>88</v>
      </c>
      <c r="C1730" s="11" t="s">
        <v>150</v>
      </c>
      <c r="D1730" s="11" t="s">
        <v>188</v>
      </c>
      <c r="E1730" s="11">
        <v>0</v>
      </c>
      <c r="F1730" s="11" t="s">
        <v>188</v>
      </c>
      <c r="G1730" s="11" t="s">
        <v>188</v>
      </c>
      <c r="H1730" s="11" t="s">
        <v>188</v>
      </c>
      <c r="I1730" s="11">
        <v>0</v>
      </c>
      <c r="J1730" s="11" t="s">
        <v>150</v>
      </c>
    </row>
    <row r="1731" spans="1:10" ht="14.25" customHeight="1" x14ac:dyDescent="0.25">
      <c r="A1731" s="4" t="s">
        <v>191</v>
      </c>
      <c r="B1731" s="3" t="s">
        <v>89</v>
      </c>
      <c r="C1731" s="11" t="s">
        <v>150</v>
      </c>
      <c r="D1731" s="11">
        <v>4</v>
      </c>
      <c r="E1731" s="11">
        <v>0</v>
      </c>
      <c r="F1731" s="11" t="s">
        <v>188</v>
      </c>
      <c r="G1731" s="11">
        <v>4</v>
      </c>
      <c r="H1731" s="11" t="s">
        <v>188</v>
      </c>
      <c r="I1731" s="11">
        <v>0</v>
      </c>
      <c r="J1731" s="11" t="s">
        <v>150</v>
      </c>
    </row>
    <row r="1732" spans="1:10" ht="14.25" customHeight="1" x14ac:dyDescent="0.25">
      <c r="A1732" s="4" t="s">
        <v>191</v>
      </c>
      <c r="B1732" s="8" t="s">
        <v>95</v>
      </c>
      <c r="C1732" s="11" t="s">
        <v>150</v>
      </c>
      <c r="D1732" s="11">
        <v>2</v>
      </c>
      <c r="E1732" s="11">
        <v>0</v>
      </c>
      <c r="F1732" s="11">
        <v>0</v>
      </c>
      <c r="G1732" s="11">
        <v>3</v>
      </c>
      <c r="H1732" s="11" t="s">
        <v>188</v>
      </c>
      <c r="I1732" s="11">
        <v>0</v>
      </c>
      <c r="J1732" s="11" t="s">
        <v>150</v>
      </c>
    </row>
    <row r="1733" spans="1:10" ht="14.25" customHeight="1" x14ac:dyDescent="0.25">
      <c r="A1733" s="4" t="s">
        <v>191</v>
      </c>
      <c r="B1733" s="8" t="s">
        <v>90</v>
      </c>
      <c r="C1733" s="11" t="s">
        <v>150</v>
      </c>
      <c r="D1733" s="11">
        <v>2</v>
      </c>
      <c r="E1733" s="11" t="s">
        <v>150</v>
      </c>
      <c r="F1733" s="11" t="s">
        <v>150</v>
      </c>
      <c r="G1733" s="11" t="s">
        <v>150</v>
      </c>
      <c r="H1733" s="11" t="s">
        <v>150</v>
      </c>
      <c r="I1733" s="11" t="s">
        <v>150</v>
      </c>
      <c r="J1733" s="11" t="s">
        <v>150</v>
      </c>
    </row>
    <row r="1734" spans="1:10" ht="14.25" customHeight="1" x14ac:dyDescent="0.25">
      <c r="A1734" s="4" t="s">
        <v>191</v>
      </c>
      <c r="B1734" s="8" t="s">
        <v>118</v>
      </c>
      <c r="C1734" s="11" t="s">
        <v>150</v>
      </c>
      <c r="D1734" s="11" t="s">
        <v>188</v>
      </c>
      <c r="E1734" s="11">
        <v>0</v>
      </c>
      <c r="F1734" s="11" t="s">
        <v>188</v>
      </c>
      <c r="G1734" s="11">
        <v>1</v>
      </c>
      <c r="H1734" s="11" t="s">
        <v>188</v>
      </c>
      <c r="I1734" s="11">
        <v>0</v>
      </c>
      <c r="J1734" s="11" t="s">
        <v>150</v>
      </c>
    </row>
    <row r="1735" spans="1:10" ht="14.25" customHeight="1" x14ac:dyDescent="0.25">
      <c r="A1735" s="4" t="s">
        <v>191</v>
      </c>
      <c r="B1735" s="8" t="s">
        <v>91</v>
      </c>
      <c r="C1735" s="11" t="s">
        <v>150</v>
      </c>
      <c r="D1735" s="11" t="s">
        <v>188</v>
      </c>
      <c r="E1735" s="11" t="s">
        <v>150</v>
      </c>
      <c r="F1735" s="11" t="s">
        <v>188</v>
      </c>
      <c r="G1735" s="11">
        <v>0</v>
      </c>
      <c r="H1735" s="11" t="s">
        <v>188</v>
      </c>
      <c r="I1735" s="11" t="s">
        <v>150</v>
      </c>
      <c r="J1735" s="11" t="s">
        <v>150</v>
      </c>
    </row>
    <row r="1736" spans="1:10" ht="14.25" customHeight="1" x14ac:dyDescent="0.25">
      <c r="A1736" s="4" t="s">
        <v>191</v>
      </c>
      <c r="B1736" s="8" t="s">
        <v>92</v>
      </c>
      <c r="C1736" s="11" t="s">
        <v>150</v>
      </c>
      <c r="D1736" s="11" t="s">
        <v>150</v>
      </c>
      <c r="E1736" s="11">
        <v>0</v>
      </c>
      <c r="F1736" s="11" t="s">
        <v>188</v>
      </c>
      <c r="G1736" s="11">
        <v>0</v>
      </c>
      <c r="H1736" s="11">
        <v>0</v>
      </c>
      <c r="I1736" s="11">
        <v>0</v>
      </c>
      <c r="J1736" s="11" t="s">
        <v>150</v>
      </c>
    </row>
    <row r="1737" spans="1:10" ht="14.25" customHeight="1" x14ac:dyDescent="0.25">
      <c r="A1737" s="4" t="s">
        <v>191</v>
      </c>
      <c r="B1737" s="8" t="s">
        <v>93</v>
      </c>
      <c r="C1737" s="11" t="s">
        <v>150</v>
      </c>
      <c r="D1737" s="11" t="s">
        <v>188</v>
      </c>
      <c r="E1737" s="11">
        <v>0</v>
      </c>
      <c r="F1737" s="11" t="s">
        <v>188</v>
      </c>
      <c r="G1737" s="11">
        <v>0</v>
      </c>
      <c r="H1737" s="11" t="s">
        <v>188</v>
      </c>
      <c r="I1737" s="11">
        <v>0</v>
      </c>
      <c r="J1737" s="11" t="s">
        <v>150</v>
      </c>
    </row>
    <row r="1738" spans="1:10" ht="14.25" customHeight="1" x14ac:dyDescent="0.25">
      <c r="A1738" s="4" t="s">
        <v>191</v>
      </c>
      <c r="B1738" s="3" t="s">
        <v>94</v>
      </c>
      <c r="C1738" s="11">
        <v>1</v>
      </c>
      <c r="D1738" s="11">
        <v>0</v>
      </c>
      <c r="E1738" s="11">
        <v>0</v>
      </c>
      <c r="F1738" s="11">
        <v>0</v>
      </c>
      <c r="G1738" s="11">
        <v>0</v>
      </c>
      <c r="H1738" s="11">
        <v>0</v>
      </c>
      <c r="I1738" s="11">
        <v>0</v>
      </c>
      <c r="J1738" s="11">
        <v>1</v>
      </c>
    </row>
    <row r="1739" spans="1:10" ht="14.25" customHeight="1" x14ac:dyDescent="0.25">
      <c r="B1739" s="4"/>
      <c r="C1739" s="11"/>
      <c r="D1739" s="11"/>
      <c r="E1739" s="11"/>
      <c r="F1739" s="11"/>
      <c r="G1739" s="11"/>
      <c r="H1739" s="11"/>
      <c r="I1739" s="11"/>
      <c r="J1739" s="11"/>
    </row>
    <row r="1740" spans="1:10" ht="14.25" customHeight="1" x14ac:dyDescent="0.25">
      <c r="A1740" s="3" t="s">
        <v>148</v>
      </c>
      <c r="B1740" s="3" t="s">
        <v>149</v>
      </c>
      <c r="C1740" s="11"/>
      <c r="D1740" s="11"/>
      <c r="E1740" s="11"/>
      <c r="F1740" s="11"/>
      <c r="G1740" s="11"/>
      <c r="H1740" s="11"/>
      <c r="I1740" s="11"/>
      <c r="J1740" s="11"/>
    </row>
    <row r="1741" spans="1:10" ht="14.25" customHeight="1" x14ac:dyDescent="0.25">
      <c r="B1741" s="4"/>
      <c r="C1741" s="11"/>
      <c r="D1741" s="11"/>
      <c r="E1741" s="11"/>
      <c r="F1741" s="11"/>
      <c r="G1741" s="11"/>
      <c r="H1741" s="11"/>
      <c r="I1741" s="11"/>
      <c r="J1741" s="11"/>
    </row>
    <row r="1742" spans="1:10" ht="14.25" customHeight="1" x14ac:dyDescent="0.25">
      <c r="A1742" s="3"/>
      <c r="B1742" s="8"/>
      <c r="C1742" s="11"/>
      <c r="D1742" s="11"/>
      <c r="E1742" s="11"/>
      <c r="F1742" s="11"/>
      <c r="G1742" s="11"/>
      <c r="H1742" s="11"/>
      <c r="I1742" s="11"/>
      <c r="J1742" s="11"/>
    </row>
    <row r="1743" spans="1:10" ht="14.25" customHeight="1" x14ac:dyDescent="0.25">
      <c r="A1743" s="3" t="s">
        <v>148</v>
      </c>
      <c r="B1743" s="3" t="s">
        <v>120</v>
      </c>
      <c r="C1743" s="11">
        <v>38</v>
      </c>
      <c r="D1743" s="11">
        <v>12</v>
      </c>
      <c r="E1743" s="11">
        <v>0</v>
      </c>
      <c r="F1743" s="11" t="s">
        <v>188</v>
      </c>
      <c r="G1743" s="11">
        <v>23</v>
      </c>
      <c r="H1743" s="11" t="s">
        <v>188</v>
      </c>
      <c r="I1743" s="11">
        <v>1</v>
      </c>
      <c r="J1743" s="11">
        <v>1</v>
      </c>
    </row>
    <row r="1744" spans="1:10" ht="14.25" customHeight="1" x14ac:dyDescent="0.25">
      <c r="A1744" s="3" t="s">
        <v>148</v>
      </c>
      <c r="B1744" s="3" t="s">
        <v>82</v>
      </c>
      <c r="C1744" s="11" t="s">
        <v>150</v>
      </c>
      <c r="D1744" s="11" t="s">
        <v>188</v>
      </c>
      <c r="E1744" s="11">
        <v>0</v>
      </c>
      <c r="F1744" s="11" t="s">
        <v>188</v>
      </c>
      <c r="G1744" s="11">
        <v>5</v>
      </c>
      <c r="H1744" s="11">
        <v>0</v>
      </c>
      <c r="I1744" s="11">
        <v>1</v>
      </c>
      <c r="J1744" s="11" t="s">
        <v>150</v>
      </c>
    </row>
    <row r="1745" spans="1:10" ht="14.25" customHeight="1" x14ac:dyDescent="0.25">
      <c r="A1745" s="3" t="s">
        <v>148</v>
      </c>
      <c r="B1745" s="8" t="s">
        <v>152</v>
      </c>
      <c r="C1745" s="11" t="s">
        <v>150</v>
      </c>
      <c r="D1745" s="11" t="s">
        <v>188</v>
      </c>
      <c r="E1745" s="11">
        <v>0</v>
      </c>
      <c r="F1745" s="11">
        <v>0</v>
      </c>
      <c r="G1745" s="11">
        <v>2</v>
      </c>
      <c r="H1745" s="11">
        <v>0</v>
      </c>
      <c r="I1745" s="11">
        <v>1</v>
      </c>
      <c r="J1745" s="11" t="s">
        <v>150</v>
      </c>
    </row>
    <row r="1746" spans="1:10" ht="14.25" customHeight="1" x14ac:dyDescent="0.25">
      <c r="A1746" s="3" t="s">
        <v>148</v>
      </c>
      <c r="B1746" s="8" t="s">
        <v>151</v>
      </c>
      <c r="C1746" s="11" t="s">
        <v>150</v>
      </c>
      <c r="D1746" s="11">
        <v>0</v>
      </c>
      <c r="E1746" s="11">
        <v>0</v>
      </c>
      <c r="F1746" s="11" t="s">
        <v>188</v>
      </c>
      <c r="G1746" s="11">
        <v>3</v>
      </c>
      <c r="H1746" s="11">
        <v>0</v>
      </c>
      <c r="I1746" s="11">
        <v>0</v>
      </c>
      <c r="J1746" s="11" t="s">
        <v>150</v>
      </c>
    </row>
    <row r="1747" spans="1:10" ht="14.25" customHeight="1" x14ac:dyDescent="0.25">
      <c r="A1747" s="3" t="s">
        <v>148</v>
      </c>
      <c r="B1747" s="3" t="s">
        <v>83</v>
      </c>
      <c r="C1747" s="11" t="s">
        <v>150</v>
      </c>
      <c r="D1747" s="11">
        <v>8</v>
      </c>
      <c r="E1747" s="11">
        <v>0</v>
      </c>
      <c r="F1747" s="11" t="s">
        <v>188</v>
      </c>
      <c r="G1747" s="11">
        <v>12</v>
      </c>
      <c r="H1747" s="11" t="s">
        <v>188</v>
      </c>
      <c r="I1747" s="11">
        <v>0</v>
      </c>
      <c r="J1747" s="11" t="s">
        <v>150</v>
      </c>
    </row>
    <row r="1748" spans="1:10" ht="14.25" customHeight="1" x14ac:dyDescent="0.25">
      <c r="A1748" s="3" t="s">
        <v>148</v>
      </c>
      <c r="B1748" s="8" t="s">
        <v>84</v>
      </c>
      <c r="C1748" s="11" t="s">
        <v>150</v>
      </c>
      <c r="D1748" s="11">
        <v>1</v>
      </c>
      <c r="E1748" s="11">
        <v>0</v>
      </c>
      <c r="F1748" s="11">
        <v>0</v>
      </c>
      <c r="G1748" s="11">
        <v>11</v>
      </c>
      <c r="H1748" s="11">
        <v>0</v>
      </c>
      <c r="I1748" s="11">
        <v>0</v>
      </c>
      <c r="J1748" s="11" t="s">
        <v>150</v>
      </c>
    </row>
    <row r="1749" spans="1:10" ht="14.25" customHeight="1" x14ac:dyDescent="0.25">
      <c r="A1749" s="3" t="s">
        <v>148</v>
      </c>
      <c r="B1749" s="8" t="s">
        <v>85</v>
      </c>
      <c r="C1749" s="11" t="s">
        <v>150</v>
      </c>
      <c r="D1749" s="11">
        <v>1</v>
      </c>
      <c r="E1749" s="11">
        <v>0</v>
      </c>
      <c r="F1749" s="11">
        <v>0</v>
      </c>
      <c r="G1749" s="11" t="s">
        <v>188</v>
      </c>
      <c r="H1749" s="11">
        <v>0</v>
      </c>
      <c r="I1749" s="11">
        <v>0</v>
      </c>
      <c r="J1749" s="11" t="s">
        <v>150</v>
      </c>
    </row>
    <row r="1750" spans="1:10" ht="14.25" customHeight="1" x14ac:dyDescent="0.25">
      <c r="A1750" s="3" t="s">
        <v>148</v>
      </c>
      <c r="B1750" s="8" t="s">
        <v>86</v>
      </c>
      <c r="C1750" s="11" t="s">
        <v>150</v>
      </c>
      <c r="D1750" s="11">
        <v>5</v>
      </c>
      <c r="E1750" s="11">
        <v>0</v>
      </c>
      <c r="F1750" s="11" t="s">
        <v>188</v>
      </c>
      <c r="G1750" s="11" t="s">
        <v>188</v>
      </c>
      <c r="H1750" s="11" t="s">
        <v>188</v>
      </c>
      <c r="I1750" s="11">
        <v>0</v>
      </c>
      <c r="J1750" s="11" t="s">
        <v>150</v>
      </c>
    </row>
    <row r="1751" spans="1:10" ht="14.25" customHeight="1" x14ac:dyDescent="0.25">
      <c r="A1751" s="3" t="s">
        <v>148</v>
      </c>
      <c r="B1751" s="8" t="s">
        <v>87</v>
      </c>
      <c r="C1751" s="11" t="s">
        <v>150</v>
      </c>
      <c r="D1751" s="11" t="s">
        <v>188</v>
      </c>
      <c r="E1751" s="11" t="s">
        <v>150</v>
      </c>
      <c r="F1751" s="11" t="s">
        <v>150</v>
      </c>
      <c r="G1751" s="11" t="s">
        <v>150</v>
      </c>
      <c r="H1751" s="11" t="s">
        <v>150</v>
      </c>
      <c r="I1751" s="11" t="s">
        <v>150</v>
      </c>
      <c r="J1751" s="11" t="s">
        <v>150</v>
      </c>
    </row>
    <row r="1752" spans="1:10" ht="14.25" customHeight="1" x14ac:dyDescent="0.25">
      <c r="A1752" s="3" t="s">
        <v>148</v>
      </c>
      <c r="B1752" s="8" t="s">
        <v>88</v>
      </c>
      <c r="C1752" s="11" t="s">
        <v>150</v>
      </c>
      <c r="D1752" s="11">
        <v>1</v>
      </c>
      <c r="E1752" s="11">
        <v>0</v>
      </c>
      <c r="F1752" s="11" t="s">
        <v>188</v>
      </c>
      <c r="G1752" s="11">
        <v>1</v>
      </c>
      <c r="H1752" s="11" t="s">
        <v>188</v>
      </c>
      <c r="I1752" s="11">
        <v>0</v>
      </c>
      <c r="J1752" s="11" t="s">
        <v>150</v>
      </c>
    </row>
    <row r="1753" spans="1:10" ht="14.25" customHeight="1" x14ac:dyDescent="0.25">
      <c r="A1753" s="3" t="s">
        <v>148</v>
      </c>
      <c r="B1753" s="3" t="s">
        <v>89</v>
      </c>
      <c r="C1753" s="11" t="s">
        <v>150</v>
      </c>
      <c r="D1753" s="11">
        <v>4</v>
      </c>
      <c r="E1753" s="11">
        <v>0</v>
      </c>
      <c r="F1753" s="11" t="s">
        <v>188</v>
      </c>
      <c r="G1753" s="11">
        <v>6</v>
      </c>
      <c r="H1753" s="11" t="s">
        <v>188</v>
      </c>
      <c r="I1753" s="11">
        <v>0</v>
      </c>
      <c r="J1753" s="11" t="s">
        <v>150</v>
      </c>
    </row>
    <row r="1754" spans="1:10" ht="14.25" customHeight="1" x14ac:dyDescent="0.25">
      <c r="A1754" s="3" t="s">
        <v>148</v>
      </c>
      <c r="B1754" s="8" t="s">
        <v>95</v>
      </c>
      <c r="C1754" s="11" t="s">
        <v>150</v>
      </c>
      <c r="D1754" s="11">
        <v>2</v>
      </c>
      <c r="E1754" s="11">
        <v>0</v>
      </c>
      <c r="F1754" s="11">
        <v>0</v>
      </c>
      <c r="G1754" s="11">
        <v>5</v>
      </c>
      <c r="H1754" s="11" t="s">
        <v>188</v>
      </c>
      <c r="I1754" s="11">
        <v>0</v>
      </c>
      <c r="J1754" s="11" t="s">
        <v>150</v>
      </c>
    </row>
    <row r="1755" spans="1:10" ht="14.25" customHeight="1" x14ac:dyDescent="0.25">
      <c r="A1755" s="3" t="s">
        <v>148</v>
      </c>
      <c r="B1755" s="8" t="s">
        <v>90</v>
      </c>
      <c r="C1755" s="11" t="s">
        <v>150</v>
      </c>
      <c r="D1755" s="11">
        <v>1</v>
      </c>
      <c r="E1755" s="11" t="s">
        <v>150</v>
      </c>
      <c r="F1755" s="11" t="s">
        <v>150</v>
      </c>
      <c r="G1755" s="11" t="s">
        <v>150</v>
      </c>
      <c r="H1755" s="11" t="s">
        <v>150</v>
      </c>
      <c r="I1755" s="11" t="s">
        <v>150</v>
      </c>
      <c r="J1755" s="11" t="s">
        <v>150</v>
      </c>
    </row>
    <row r="1756" spans="1:10" ht="14.25" customHeight="1" x14ac:dyDescent="0.25">
      <c r="A1756" s="3" t="s">
        <v>148</v>
      </c>
      <c r="B1756" s="8" t="s">
        <v>118</v>
      </c>
      <c r="C1756" s="11" t="s">
        <v>150</v>
      </c>
      <c r="D1756" s="11" t="s">
        <v>188</v>
      </c>
      <c r="E1756" s="11">
        <v>0</v>
      </c>
      <c r="F1756" s="11" t="s">
        <v>188</v>
      </c>
      <c r="G1756" s="11" t="s">
        <v>188</v>
      </c>
      <c r="H1756" s="11" t="s">
        <v>188</v>
      </c>
      <c r="I1756" s="11">
        <v>0</v>
      </c>
      <c r="J1756" s="11" t="s">
        <v>150</v>
      </c>
    </row>
    <row r="1757" spans="1:10" ht="14.25" customHeight="1" x14ac:dyDescent="0.25">
      <c r="A1757" s="3" t="s">
        <v>148</v>
      </c>
      <c r="B1757" s="8" t="s">
        <v>91</v>
      </c>
      <c r="C1757" s="11" t="s">
        <v>150</v>
      </c>
      <c r="D1757" s="11" t="s">
        <v>188</v>
      </c>
      <c r="E1757" s="11" t="s">
        <v>150</v>
      </c>
      <c r="F1757" s="11" t="s">
        <v>188</v>
      </c>
      <c r="G1757" s="11">
        <v>0</v>
      </c>
      <c r="H1757" s="11" t="s">
        <v>188</v>
      </c>
      <c r="I1757" s="11" t="s">
        <v>150</v>
      </c>
      <c r="J1757" s="11" t="s">
        <v>150</v>
      </c>
    </row>
    <row r="1758" spans="1:10" ht="14.25" customHeight="1" x14ac:dyDescent="0.25">
      <c r="A1758" s="3" t="s">
        <v>148</v>
      </c>
      <c r="B1758" s="8" t="s">
        <v>92</v>
      </c>
      <c r="C1758" s="11" t="s">
        <v>150</v>
      </c>
      <c r="D1758" s="11" t="s">
        <v>150</v>
      </c>
      <c r="E1758" s="11">
        <v>0</v>
      </c>
      <c r="F1758" s="11" t="s">
        <v>188</v>
      </c>
      <c r="G1758" s="11" t="s">
        <v>188</v>
      </c>
      <c r="H1758" s="11">
        <v>0</v>
      </c>
      <c r="I1758" s="11">
        <v>0</v>
      </c>
      <c r="J1758" s="11" t="s">
        <v>150</v>
      </c>
    </row>
    <row r="1759" spans="1:10" ht="14.25" customHeight="1" x14ac:dyDescent="0.25">
      <c r="A1759" s="3" t="s">
        <v>148</v>
      </c>
      <c r="B1759" s="8" t="s">
        <v>93</v>
      </c>
      <c r="C1759" s="11" t="s">
        <v>150</v>
      </c>
      <c r="D1759" s="11" t="s">
        <v>188</v>
      </c>
      <c r="E1759" s="11">
        <v>0</v>
      </c>
      <c r="F1759" s="11" t="s">
        <v>188</v>
      </c>
      <c r="G1759" s="11">
        <v>0</v>
      </c>
      <c r="H1759" s="11" t="s">
        <v>188</v>
      </c>
      <c r="I1759" s="11">
        <v>0</v>
      </c>
      <c r="J1759" s="11" t="s">
        <v>150</v>
      </c>
    </row>
    <row r="1760" spans="1:10" ht="14.25" customHeight="1" x14ac:dyDescent="0.25">
      <c r="A1760" s="3" t="s">
        <v>148</v>
      </c>
      <c r="B1760" s="3" t="s">
        <v>94</v>
      </c>
      <c r="C1760" s="11">
        <v>1</v>
      </c>
      <c r="D1760" s="11">
        <v>0</v>
      </c>
      <c r="E1760" s="11">
        <v>0</v>
      </c>
      <c r="F1760" s="11">
        <v>0</v>
      </c>
      <c r="G1760" s="11">
        <v>0</v>
      </c>
      <c r="H1760" s="11">
        <v>0</v>
      </c>
      <c r="I1760" s="11">
        <v>0</v>
      </c>
      <c r="J1760" s="11">
        <v>1</v>
      </c>
    </row>
    <row r="1761" spans="1:10" ht="14.25" customHeight="1" x14ac:dyDescent="0.25">
      <c r="B1761" s="4"/>
      <c r="C1761" s="11"/>
      <c r="D1761" s="11"/>
      <c r="E1761" s="11"/>
      <c r="F1761" s="11"/>
      <c r="G1761" s="11"/>
      <c r="H1761" s="11"/>
      <c r="I1761" s="11"/>
      <c r="J1761" s="11"/>
    </row>
    <row r="1762" spans="1:10" ht="14.25" customHeight="1" x14ac:dyDescent="0.25">
      <c r="A1762" s="3" t="s">
        <v>154</v>
      </c>
      <c r="B1762" s="3" t="s">
        <v>155</v>
      </c>
      <c r="C1762" s="11"/>
      <c r="D1762" s="11"/>
      <c r="E1762" s="11"/>
      <c r="F1762" s="11"/>
      <c r="G1762" s="11"/>
      <c r="H1762" s="11"/>
      <c r="I1762" s="11"/>
      <c r="J1762" s="11"/>
    </row>
    <row r="1763" spans="1:10" ht="14.25" customHeight="1" x14ac:dyDescent="0.25">
      <c r="B1763" s="4"/>
      <c r="C1763" s="11"/>
      <c r="D1763" s="11"/>
      <c r="E1763" s="11"/>
      <c r="F1763" s="11"/>
      <c r="G1763" s="11"/>
      <c r="H1763" s="11"/>
      <c r="I1763" s="11"/>
      <c r="J1763" s="11"/>
    </row>
    <row r="1764" spans="1:10" ht="14.25" customHeight="1" x14ac:dyDescent="0.25">
      <c r="A1764" s="3"/>
      <c r="B1764" s="8"/>
      <c r="C1764" s="11"/>
      <c r="D1764" s="11"/>
      <c r="E1764" s="11"/>
      <c r="F1764" s="11"/>
      <c r="G1764" s="11"/>
      <c r="H1764" s="11"/>
      <c r="I1764" s="11"/>
      <c r="J1764" s="11"/>
    </row>
    <row r="1765" spans="1:10" ht="14.25" customHeight="1" x14ac:dyDescent="0.25">
      <c r="A1765" s="3" t="s">
        <v>154</v>
      </c>
      <c r="B1765" s="3" t="s">
        <v>120</v>
      </c>
      <c r="C1765" s="11">
        <v>67</v>
      </c>
      <c r="D1765" s="11">
        <v>32</v>
      </c>
      <c r="E1765" s="11">
        <v>1</v>
      </c>
      <c r="F1765" s="11">
        <v>1</v>
      </c>
      <c r="G1765" s="11">
        <v>30</v>
      </c>
      <c r="H1765" s="11" t="s">
        <v>188</v>
      </c>
      <c r="I1765" s="11" t="s">
        <v>188</v>
      </c>
      <c r="J1765" s="11">
        <v>2</v>
      </c>
    </row>
    <row r="1766" spans="1:10" ht="14.25" customHeight="1" x14ac:dyDescent="0.25">
      <c r="A1766" s="3" t="s">
        <v>154</v>
      </c>
      <c r="B1766" s="3" t="s">
        <v>82</v>
      </c>
      <c r="C1766" s="11" t="s">
        <v>150</v>
      </c>
      <c r="D1766" s="11" t="s">
        <v>188</v>
      </c>
      <c r="E1766" s="11" t="s">
        <v>188</v>
      </c>
      <c r="F1766" s="11" t="s">
        <v>188</v>
      </c>
      <c r="G1766" s="11">
        <v>14</v>
      </c>
      <c r="H1766" s="11" t="s">
        <v>188</v>
      </c>
      <c r="I1766" s="11" t="s">
        <v>188</v>
      </c>
      <c r="J1766" s="11" t="s">
        <v>150</v>
      </c>
    </row>
    <row r="1767" spans="1:10" ht="14.25" customHeight="1" x14ac:dyDescent="0.25">
      <c r="A1767" s="3" t="s">
        <v>154</v>
      </c>
      <c r="B1767" s="8" t="s">
        <v>152</v>
      </c>
      <c r="C1767" s="11" t="s">
        <v>150</v>
      </c>
      <c r="D1767" s="11" t="s">
        <v>188</v>
      </c>
      <c r="E1767" s="11" t="s">
        <v>188</v>
      </c>
      <c r="F1767" s="11" t="s">
        <v>188</v>
      </c>
      <c r="G1767" s="11">
        <v>7</v>
      </c>
      <c r="H1767" s="11" t="s">
        <v>188</v>
      </c>
      <c r="I1767" s="11" t="s">
        <v>188</v>
      </c>
      <c r="J1767" s="11" t="s">
        <v>150</v>
      </c>
    </row>
    <row r="1768" spans="1:10" ht="14.25" customHeight="1" x14ac:dyDescent="0.25">
      <c r="A1768" s="3" t="s">
        <v>154</v>
      </c>
      <c r="B1768" s="8" t="s">
        <v>151</v>
      </c>
      <c r="C1768" s="11" t="s">
        <v>150</v>
      </c>
      <c r="D1768" s="11">
        <v>0</v>
      </c>
      <c r="E1768" s="11">
        <v>0</v>
      </c>
      <c r="F1768" s="11" t="s">
        <v>188</v>
      </c>
      <c r="G1768" s="11">
        <v>7</v>
      </c>
      <c r="H1768" s="11" t="s">
        <v>188</v>
      </c>
      <c r="I1768" s="11">
        <v>0</v>
      </c>
      <c r="J1768" s="11" t="s">
        <v>150</v>
      </c>
    </row>
    <row r="1769" spans="1:10" ht="14.25" customHeight="1" x14ac:dyDescent="0.25">
      <c r="A1769" s="3" t="s">
        <v>154</v>
      </c>
      <c r="B1769" s="3" t="s">
        <v>83</v>
      </c>
      <c r="C1769" s="11" t="s">
        <v>150</v>
      </c>
      <c r="D1769" s="11">
        <v>15</v>
      </c>
      <c r="E1769" s="11" t="s">
        <v>188</v>
      </c>
      <c r="F1769" s="11" t="s">
        <v>188</v>
      </c>
      <c r="G1769" s="11">
        <v>5</v>
      </c>
      <c r="H1769" s="11" t="s">
        <v>188</v>
      </c>
      <c r="I1769" s="11">
        <v>0</v>
      </c>
      <c r="J1769" s="11" t="s">
        <v>150</v>
      </c>
    </row>
    <row r="1770" spans="1:10" ht="14.25" customHeight="1" x14ac:dyDescent="0.25">
      <c r="A1770" s="3" t="s">
        <v>154</v>
      </c>
      <c r="B1770" s="8" t="s">
        <v>84</v>
      </c>
      <c r="C1770" s="11" t="s">
        <v>150</v>
      </c>
      <c r="D1770" s="11">
        <v>4</v>
      </c>
      <c r="E1770" s="11" t="s">
        <v>188</v>
      </c>
      <c r="F1770" s="11" t="s">
        <v>188</v>
      </c>
      <c r="G1770" s="11">
        <v>5</v>
      </c>
      <c r="H1770" s="11" t="s">
        <v>188</v>
      </c>
      <c r="I1770" s="11">
        <v>0</v>
      </c>
      <c r="J1770" s="11" t="s">
        <v>150</v>
      </c>
    </row>
    <row r="1771" spans="1:10" ht="14.25" customHeight="1" x14ac:dyDescent="0.25">
      <c r="A1771" s="3" t="s">
        <v>154</v>
      </c>
      <c r="B1771" s="8" t="s">
        <v>85</v>
      </c>
      <c r="C1771" s="11" t="s">
        <v>150</v>
      </c>
      <c r="D1771" s="11">
        <v>2</v>
      </c>
      <c r="E1771" s="11" t="s">
        <v>188</v>
      </c>
      <c r="F1771" s="11" t="s">
        <v>188</v>
      </c>
      <c r="G1771" s="11" t="s">
        <v>188</v>
      </c>
      <c r="H1771" s="11">
        <v>0</v>
      </c>
      <c r="I1771" s="11">
        <v>0</v>
      </c>
      <c r="J1771" s="11" t="s">
        <v>150</v>
      </c>
    </row>
    <row r="1772" spans="1:10" ht="14.25" customHeight="1" x14ac:dyDescent="0.25">
      <c r="A1772" s="3" t="s">
        <v>154</v>
      </c>
      <c r="B1772" s="8" t="s">
        <v>86</v>
      </c>
      <c r="C1772" s="11" t="s">
        <v>150</v>
      </c>
      <c r="D1772" s="11">
        <v>7</v>
      </c>
      <c r="E1772" s="11">
        <v>0</v>
      </c>
      <c r="F1772" s="11" t="s">
        <v>188</v>
      </c>
      <c r="G1772" s="11" t="s">
        <v>188</v>
      </c>
      <c r="H1772" s="11" t="s">
        <v>188</v>
      </c>
      <c r="I1772" s="11">
        <v>0</v>
      </c>
      <c r="J1772" s="11" t="s">
        <v>150</v>
      </c>
    </row>
    <row r="1773" spans="1:10" ht="14.25" customHeight="1" x14ac:dyDescent="0.25">
      <c r="A1773" s="3" t="s">
        <v>154</v>
      </c>
      <c r="B1773" s="8" t="s">
        <v>87</v>
      </c>
      <c r="C1773" s="11" t="s">
        <v>150</v>
      </c>
      <c r="D1773" s="11">
        <v>1</v>
      </c>
      <c r="E1773" s="11" t="s">
        <v>150</v>
      </c>
      <c r="F1773" s="11" t="s">
        <v>150</v>
      </c>
      <c r="G1773" s="11" t="s">
        <v>150</v>
      </c>
      <c r="H1773" s="11" t="s">
        <v>150</v>
      </c>
      <c r="I1773" s="11" t="s">
        <v>150</v>
      </c>
      <c r="J1773" s="11" t="s">
        <v>150</v>
      </c>
    </row>
    <row r="1774" spans="1:10" ht="14.25" customHeight="1" x14ac:dyDescent="0.25">
      <c r="A1774" s="3" t="s">
        <v>154</v>
      </c>
      <c r="B1774" s="8" t="s">
        <v>88</v>
      </c>
      <c r="C1774" s="11" t="s">
        <v>150</v>
      </c>
      <c r="D1774" s="11">
        <v>1</v>
      </c>
      <c r="E1774" s="11">
        <v>0</v>
      </c>
      <c r="F1774" s="11" t="s">
        <v>188</v>
      </c>
      <c r="G1774" s="11" t="s">
        <v>188</v>
      </c>
      <c r="H1774" s="11" t="s">
        <v>188</v>
      </c>
      <c r="I1774" s="11">
        <v>0</v>
      </c>
      <c r="J1774" s="11" t="s">
        <v>150</v>
      </c>
    </row>
    <row r="1775" spans="1:10" ht="14.25" customHeight="1" x14ac:dyDescent="0.25">
      <c r="A1775" s="3" t="s">
        <v>154</v>
      </c>
      <c r="B1775" s="3" t="s">
        <v>89</v>
      </c>
      <c r="C1775" s="11" t="s">
        <v>150</v>
      </c>
      <c r="D1775" s="11">
        <v>17</v>
      </c>
      <c r="E1775" s="11" t="s">
        <v>188</v>
      </c>
      <c r="F1775" s="11" t="s">
        <v>188</v>
      </c>
      <c r="G1775" s="11">
        <v>10</v>
      </c>
      <c r="H1775" s="11" t="s">
        <v>188</v>
      </c>
      <c r="I1775" s="11">
        <v>0</v>
      </c>
      <c r="J1775" s="11" t="s">
        <v>150</v>
      </c>
    </row>
    <row r="1776" spans="1:10" ht="14.25" customHeight="1" x14ac:dyDescent="0.25">
      <c r="A1776" s="3" t="s">
        <v>154</v>
      </c>
      <c r="B1776" s="8" t="s">
        <v>95</v>
      </c>
      <c r="C1776" s="11" t="s">
        <v>150</v>
      </c>
      <c r="D1776" s="11">
        <v>9</v>
      </c>
      <c r="E1776" s="11" t="s">
        <v>188</v>
      </c>
      <c r="F1776" s="11" t="s">
        <v>188</v>
      </c>
      <c r="G1776" s="11">
        <v>9</v>
      </c>
      <c r="H1776" s="11" t="s">
        <v>188</v>
      </c>
      <c r="I1776" s="11">
        <v>0</v>
      </c>
      <c r="J1776" s="11" t="s">
        <v>150</v>
      </c>
    </row>
    <row r="1777" spans="1:10" ht="14.25" customHeight="1" x14ac:dyDescent="0.25">
      <c r="A1777" s="3" t="s">
        <v>154</v>
      </c>
      <c r="B1777" s="8" t="s">
        <v>90</v>
      </c>
      <c r="C1777" s="11" t="s">
        <v>150</v>
      </c>
      <c r="D1777" s="11">
        <v>6</v>
      </c>
      <c r="E1777" s="11" t="s">
        <v>150</v>
      </c>
      <c r="F1777" s="11" t="s">
        <v>150</v>
      </c>
      <c r="G1777" s="11" t="s">
        <v>150</v>
      </c>
      <c r="H1777" s="11" t="s">
        <v>150</v>
      </c>
      <c r="I1777" s="11" t="s">
        <v>150</v>
      </c>
      <c r="J1777" s="11" t="s">
        <v>150</v>
      </c>
    </row>
    <row r="1778" spans="1:10" ht="14.25" customHeight="1" x14ac:dyDescent="0.25">
      <c r="A1778" s="3" t="s">
        <v>154</v>
      </c>
      <c r="B1778" s="8" t="s">
        <v>118</v>
      </c>
      <c r="C1778" s="11" t="s">
        <v>150</v>
      </c>
      <c r="D1778" s="11">
        <v>2</v>
      </c>
      <c r="E1778" s="11" t="s">
        <v>188</v>
      </c>
      <c r="F1778" s="11" t="s">
        <v>188</v>
      </c>
      <c r="G1778" s="11">
        <v>1</v>
      </c>
      <c r="H1778" s="11" t="s">
        <v>188</v>
      </c>
      <c r="I1778" s="11">
        <v>0</v>
      </c>
      <c r="J1778" s="11" t="s">
        <v>150</v>
      </c>
    </row>
    <row r="1779" spans="1:10" ht="14.25" customHeight="1" x14ac:dyDescent="0.25">
      <c r="A1779" s="3" t="s">
        <v>154</v>
      </c>
      <c r="B1779" s="8" t="s">
        <v>91</v>
      </c>
      <c r="C1779" s="11" t="s">
        <v>150</v>
      </c>
      <c r="D1779" s="11" t="s">
        <v>188</v>
      </c>
      <c r="E1779" s="11" t="s">
        <v>150</v>
      </c>
      <c r="F1779" s="11" t="s">
        <v>188</v>
      </c>
      <c r="G1779" s="11" t="s">
        <v>188</v>
      </c>
      <c r="H1779" s="11" t="s">
        <v>188</v>
      </c>
      <c r="I1779" s="11" t="s">
        <v>150</v>
      </c>
      <c r="J1779" s="11" t="s">
        <v>150</v>
      </c>
    </row>
    <row r="1780" spans="1:10" ht="14.25" customHeight="1" x14ac:dyDescent="0.25">
      <c r="A1780" s="3" t="s">
        <v>154</v>
      </c>
      <c r="B1780" s="8" t="s">
        <v>92</v>
      </c>
      <c r="C1780" s="11" t="s">
        <v>150</v>
      </c>
      <c r="D1780" s="11" t="s">
        <v>150</v>
      </c>
      <c r="E1780" s="11">
        <v>0</v>
      </c>
      <c r="F1780" s="11" t="s">
        <v>188</v>
      </c>
      <c r="G1780" s="11" t="s">
        <v>189</v>
      </c>
      <c r="H1780" s="11">
        <v>0</v>
      </c>
      <c r="I1780" s="11">
        <v>0</v>
      </c>
      <c r="J1780" s="11" t="s">
        <v>150</v>
      </c>
    </row>
    <row r="1781" spans="1:10" ht="14.25" customHeight="1" x14ac:dyDescent="0.25">
      <c r="A1781" s="3" t="s">
        <v>154</v>
      </c>
      <c r="B1781" s="8" t="s">
        <v>93</v>
      </c>
      <c r="C1781" s="11" t="s">
        <v>150</v>
      </c>
      <c r="D1781" s="11" t="s">
        <v>188</v>
      </c>
      <c r="E1781" s="11">
        <v>0</v>
      </c>
      <c r="F1781" s="11" t="s">
        <v>188</v>
      </c>
      <c r="G1781" s="11" t="s">
        <v>188</v>
      </c>
      <c r="H1781" s="11" t="s">
        <v>188</v>
      </c>
      <c r="I1781" s="11">
        <v>0</v>
      </c>
      <c r="J1781" s="11" t="s">
        <v>150</v>
      </c>
    </row>
    <row r="1782" spans="1:10" ht="14.25" customHeight="1" x14ac:dyDescent="0.25">
      <c r="A1782" s="3" t="s">
        <v>154</v>
      </c>
      <c r="B1782" s="3" t="s">
        <v>94</v>
      </c>
      <c r="C1782" s="11">
        <v>4</v>
      </c>
      <c r="D1782" s="11">
        <v>1</v>
      </c>
      <c r="E1782" s="11">
        <v>1</v>
      </c>
      <c r="F1782" s="11">
        <v>0</v>
      </c>
      <c r="G1782" s="11" t="s">
        <v>188</v>
      </c>
      <c r="H1782" s="11" t="s">
        <v>188</v>
      </c>
      <c r="I1782" s="11">
        <v>0</v>
      </c>
      <c r="J1782" s="11">
        <v>2</v>
      </c>
    </row>
    <row r="1783" spans="1:10" ht="14.25" customHeight="1" x14ac:dyDescent="0.25">
      <c r="B1783" s="4"/>
      <c r="C1783" s="11"/>
      <c r="D1783" s="11"/>
      <c r="E1783" s="11"/>
      <c r="F1783" s="11"/>
      <c r="G1783" s="11"/>
      <c r="H1783" s="11"/>
      <c r="I1783" s="11"/>
      <c r="J1783" s="11"/>
    </row>
    <row r="1784" spans="1:10" ht="14.25" customHeight="1" x14ac:dyDescent="0.25">
      <c r="A1784" s="3" t="s">
        <v>156</v>
      </c>
      <c r="B1784" s="3" t="s">
        <v>157</v>
      </c>
      <c r="C1784" s="11"/>
      <c r="D1784" s="11"/>
      <c r="E1784" s="11"/>
      <c r="F1784" s="11"/>
      <c r="G1784" s="11"/>
      <c r="H1784" s="11"/>
      <c r="I1784" s="11"/>
      <c r="J1784" s="11"/>
    </row>
    <row r="1785" spans="1:10" ht="14.25" customHeight="1" x14ac:dyDescent="0.25">
      <c r="B1785" s="4"/>
      <c r="C1785" s="11"/>
      <c r="D1785" s="11"/>
      <c r="E1785" s="11"/>
      <c r="F1785" s="11"/>
      <c r="G1785" s="11"/>
      <c r="H1785" s="11"/>
      <c r="I1785" s="11"/>
      <c r="J1785" s="11"/>
    </row>
    <row r="1786" spans="1:10" ht="14.25" customHeight="1" x14ac:dyDescent="0.25">
      <c r="A1786" s="3"/>
      <c r="B1786" s="8"/>
      <c r="C1786" s="11"/>
      <c r="D1786" s="11"/>
      <c r="E1786" s="11"/>
      <c r="F1786" s="11"/>
      <c r="G1786" s="11"/>
      <c r="H1786" s="11"/>
      <c r="I1786" s="11"/>
      <c r="J1786" s="11"/>
    </row>
    <row r="1787" spans="1:10" ht="14.25" customHeight="1" x14ac:dyDescent="0.25">
      <c r="A1787" s="3" t="s">
        <v>156</v>
      </c>
      <c r="B1787" s="3" t="s">
        <v>120</v>
      </c>
      <c r="C1787" s="11">
        <v>19</v>
      </c>
      <c r="D1787" s="11">
        <v>9</v>
      </c>
      <c r="E1787" s="11" t="s">
        <v>188</v>
      </c>
      <c r="F1787" s="11" t="s">
        <v>188</v>
      </c>
      <c r="G1787" s="11">
        <v>10</v>
      </c>
      <c r="H1787" s="11" t="s">
        <v>188</v>
      </c>
      <c r="I1787" s="11">
        <v>0</v>
      </c>
      <c r="J1787" s="11" t="s">
        <v>188</v>
      </c>
    </row>
    <row r="1788" spans="1:10" ht="14.25" customHeight="1" x14ac:dyDescent="0.25">
      <c r="A1788" s="3" t="s">
        <v>156</v>
      </c>
      <c r="B1788" s="3" t="s">
        <v>82</v>
      </c>
      <c r="C1788" s="11" t="s">
        <v>150</v>
      </c>
      <c r="D1788" s="11" t="s">
        <v>188</v>
      </c>
      <c r="E1788" s="11" t="s">
        <v>188</v>
      </c>
      <c r="F1788" s="11" t="s">
        <v>188</v>
      </c>
      <c r="G1788" s="11">
        <v>5</v>
      </c>
      <c r="H1788" s="11" t="s">
        <v>188</v>
      </c>
      <c r="I1788" s="11">
        <v>0</v>
      </c>
      <c r="J1788" s="11" t="s">
        <v>150</v>
      </c>
    </row>
    <row r="1789" spans="1:10" ht="14.25" customHeight="1" x14ac:dyDescent="0.25">
      <c r="A1789" s="3" t="s">
        <v>156</v>
      </c>
      <c r="B1789" s="8" t="s">
        <v>152</v>
      </c>
      <c r="C1789" s="11" t="s">
        <v>150</v>
      </c>
      <c r="D1789" s="11" t="s">
        <v>188</v>
      </c>
      <c r="E1789" s="11" t="s">
        <v>188</v>
      </c>
      <c r="F1789" s="11" t="s">
        <v>188</v>
      </c>
      <c r="G1789" s="11">
        <v>3</v>
      </c>
      <c r="H1789" s="11" t="s">
        <v>188</v>
      </c>
      <c r="I1789" s="11">
        <v>0</v>
      </c>
      <c r="J1789" s="11" t="s">
        <v>150</v>
      </c>
    </row>
    <row r="1790" spans="1:10" ht="14.25" customHeight="1" x14ac:dyDescent="0.25">
      <c r="A1790" s="3" t="s">
        <v>156</v>
      </c>
      <c r="B1790" s="8" t="s">
        <v>151</v>
      </c>
      <c r="C1790" s="11" t="s">
        <v>150</v>
      </c>
      <c r="D1790" s="11">
        <v>0</v>
      </c>
      <c r="E1790" s="11">
        <v>0</v>
      </c>
      <c r="F1790" s="11">
        <v>0</v>
      </c>
      <c r="G1790" s="11">
        <v>2</v>
      </c>
      <c r="H1790" s="11">
        <v>0</v>
      </c>
      <c r="I1790" s="11">
        <v>0</v>
      </c>
      <c r="J1790" s="11" t="s">
        <v>150</v>
      </c>
    </row>
    <row r="1791" spans="1:10" ht="14.25" customHeight="1" x14ac:dyDescent="0.25">
      <c r="A1791" s="3" t="s">
        <v>156</v>
      </c>
      <c r="B1791" s="3" t="s">
        <v>83</v>
      </c>
      <c r="C1791" s="11" t="s">
        <v>150</v>
      </c>
      <c r="D1791" s="11">
        <v>3</v>
      </c>
      <c r="E1791" s="11" t="s">
        <v>188</v>
      </c>
      <c r="F1791" s="11" t="s">
        <v>188</v>
      </c>
      <c r="G1791" s="11">
        <v>1</v>
      </c>
      <c r="H1791" s="11" t="s">
        <v>188</v>
      </c>
      <c r="I1791" s="11">
        <v>0</v>
      </c>
      <c r="J1791" s="11" t="s">
        <v>150</v>
      </c>
    </row>
    <row r="1792" spans="1:10" ht="14.25" customHeight="1" x14ac:dyDescent="0.25">
      <c r="A1792" s="3" t="s">
        <v>156</v>
      </c>
      <c r="B1792" s="8" t="s">
        <v>84</v>
      </c>
      <c r="C1792" s="11" t="s">
        <v>150</v>
      </c>
      <c r="D1792" s="11" t="s">
        <v>188</v>
      </c>
      <c r="E1792" s="11" t="s">
        <v>188</v>
      </c>
      <c r="F1792" s="11" t="s">
        <v>188</v>
      </c>
      <c r="G1792" s="11">
        <v>1</v>
      </c>
      <c r="H1792" s="11" t="s">
        <v>188</v>
      </c>
      <c r="I1792" s="11">
        <v>0</v>
      </c>
      <c r="J1792" s="11" t="s">
        <v>150</v>
      </c>
    </row>
    <row r="1793" spans="1:10" ht="14.25" customHeight="1" x14ac:dyDescent="0.25">
      <c r="A1793" s="3" t="s">
        <v>156</v>
      </c>
      <c r="B1793" s="8" t="s">
        <v>85</v>
      </c>
      <c r="C1793" s="11" t="s">
        <v>150</v>
      </c>
      <c r="D1793" s="11">
        <v>1</v>
      </c>
      <c r="E1793" s="11" t="s">
        <v>188</v>
      </c>
      <c r="F1793" s="11">
        <v>0</v>
      </c>
      <c r="G1793" s="11" t="s">
        <v>188</v>
      </c>
      <c r="H1793" s="11">
        <v>0</v>
      </c>
      <c r="I1793" s="11">
        <v>0</v>
      </c>
      <c r="J1793" s="11" t="s">
        <v>150</v>
      </c>
    </row>
    <row r="1794" spans="1:10" ht="14.25" customHeight="1" x14ac:dyDescent="0.25">
      <c r="A1794" s="3" t="s">
        <v>156</v>
      </c>
      <c r="B1794" s="8" t="s">
        <v>86</v>
      </c>
      <c r="C1794" s="11" t="s">
        <v>150</v>
      </c>
      <c r="D1794" s="11">
        <v>1</v>
      </c>
      <c r="E1794" s="11">
        <v>0</v>
      </c>
      <c r="F1794" s="11" t="s">
        <v>188</v>
      </c>
      <c r="G1794" s="11" t="s">
        <v>188</v>
      </c>
      <c r="H1794" s="11" t="s">
        <v>188</v>
      </c>
      <c r="I1794" s="11">
        <v>0</v>
      </c>
      <c r="J1794" s="11" t="s">
        <v>150</v>
      </c>
    </row>
    <row r="1795" spans="1:10" ht="14.25" customHeight="1" x14ac:dyDescent="0.25">
      <c r="A1795" s="3" t="s">
        <v>156</v>
      </c>
      <c r="B1795" s="8" t="s">
        <v>87</v>
      </c>
      <c r="C1795" s="11" t="s">
        <v>150</v>
      </c>
      <c r="D1795" s="11" t="s">
        <v>188</v>
      </c>
      <c r="E1795" s="11" t="s">
        <v>150</v>
      </c>
      <c r="F1795" s="11" t="s">
        <v>150</v>
      </c>
      <c r="G1795" s="11" t="s">
        <v>150</v>
      </c>
      <c r="H1795" s="11" t="s">
        <v>150</v>
      </c>
      <c r="I1795" s="11" t="s">
        <v>150</v>
      </c>
      <c r="J1795" s="11" t="s">
        <v>150</v>
      </c>
    </row>
    <row r="1796" spans="1:10" ht="14.25" customHeight="1" x14ac:dyDescent="0.25">
      <c r="A1796" s="3" t="s">
        <v>156</v>
      </c>
      <c r="B1796" s="8" t="s">
        <v>88</v>
      </c>
      <c r="C1796" s="11" t="s">
        <v>150</v>
      </c>
      <c r="D1796" s="11" t="s">
        <v>188</v>
      </c>
      <c r="E1796" s="11">
        <v>0</v>
      </c>
      <c r="F1796" s="11">
        <v>0</v>
      </c>
      <c r="G1796" s="11" t="s">
        <v>188</v>
      </c>
      <c r="H1796" s="11">
        <v>0</v>
      </c>
      <c r="I1796" s="11">
        <v>0</v>
      </c>
      <c r="J1796" s="11" t="s">
        <v>150</v>
      </c>
    </row>
    <row r="1797" spans="1:10" ht="14.25" customHeight="1" x14ac:dyDescent="0.25">
      <c r="A1797" s="3" t="s">
        <v>156</v>
      </c>
      <c r="B1797" s="3" t="s">
        <v>89</v>
      </c>
      <c r="C1797" s="11" t="s">
        <v>150</v>
      </c>
      <c r="D1797" s="11">
        <v>6</v>
      </c>
      <c r="E1797" s="11" t="s">
        <v>188</v>
      </c>
      <c r="F1797" s="11" t="s">
        <v>188</v>
      </c>
      <c r="G1797" s="11">
        <v>4</v>
      </c>
      <c r="H1797" s="11" t="s">
        <v>188</v>
      </c>
      <c r="I1797" s="11">
        <v>0</v>
      </c>
      <c r="J1797" s="11" t="s">
        <v>150</v>
      </c>
    </row>
    <row r="1798" spans="1:10" ht="14.25" customHeight="1" x14ac:dyDescent="0.25">
      <c r="A1798" s="3" t="s">
        <v>156</v>
      </c>
      <c r="B1798" s="8" t="s">
        <v>95</v>
      </c>
      <c r="C1798" s="11" t="s">
        <v>150</v>
      </c>
      <c r="D1798" s="11">
        <v>3</v>
      </c>
      <c r="E1798" s="11" t="s">
        <v>188</v>
      </c>
      <c r="F1798" s="11" t="s">
        <v>188</v>
      </c>
      <c r="G1798" s="11">
        <v>3</v>
      </c>
      <c r="H1798" s="11" t="s">
        <v>188</v>
      </c>
      <c r="I1798" s="11">
        <v>0</v>
      </c>
      <c r="J1798" s="11" t="s">
        <v>150</v>
      </c>
    </row>
    <row r="1799" spans="1:10" ht="14.25" customHeight="1" x14ac:dyDescent="0.25">
      <c r="A1799" s="3" t="s">
        <v>156</v>
      </c>
      <c r="B1799" s="8" t="s">
        <v>90</v>
      </c>
      <c r="C1799" s="11" t="s">
        <v>150</v>
      </c>
      <c r="D1799" s="11">
        <v>2</v>
      </c>
      <c r="E1799" s="11" t="s">
        <v>150</v>
      </c>
      <c r="F1799" s="11" t="s">
        <v>150</v>
      </c>
      <c r="G1799" s="11" t="s">
        <v>150</v>
      </c>
      <c r="H1799" s="11" t="s">
        <v>150</v>
      </c>
      <c r="I1799" s="11" t="s">
        <v>150</v>
      </c>
      <c r="J1799" s="11" t="s">
        <v>150</v>
      </c>
    </row>
    <row r="1800" spans="1:10" ht="14.25" customHeight="1" x14ac:dyDescent="0.25">
      <c r="A1800" s="3" t="s">
        <v>156</v>
      </c>
      <c r="B1800" s="8" t="s">
        <v>118</v>
      </c>
      <c r="C1800" s="11" t="s">
        <v>150</v>
      </c>
      <c r="D1800" s="11" t="s">
        <v>188</v>
      </c>
      <c r="E1800" s="11" t="s">
        <v>188</v>
      </c>
      <c r="F1800" s="11">
        <v>0</v>
      </c>
      <c r="G1800" s="11" t="s">
        <v>188</v>
      </c>
      <c r="H1800" s="11" t="s">
        <v>188</v>
      </c>
      <c r="I1800" s="11">
        <v>0</v>
      </c>
      <c r="J1800" s="11" t="s">
        <v>150</v>
      </c>
    </row>
    <row r="1801" spans="1:10" ht="14.25" customHeight="1" x14ac:dyDescent="0.25">
      <c r="A1801" s="3" t="s">
        <v>156</v>
      </c>
      <c r="B1801" s="8" t="s">
        <v>91</v>
      </c>
      <c r="C1801" s="11" t="s">
        <v>150</v>
      </c>
      <c r="D1801" s="11" t="s">
        <v>188</v>
      </c>
      <c r="E1801" s="11" t="s">
        <v>150</v>
      </c>
      <c r="F1801" s="11" t="s">
        <v>188</v>
      </c>
      <c r="G1801" s="11" t="s">
        <v>188</v>
      </c>
      <c r="H1801" s="11" t="s">
        <v>188</v>
      </c>
      <c r="I1801" s="11" t="s">
        <v>150</v>
      </c>
      <c r="J1801" s="11" t="s">
        <v>150</v>
      </c>
    </row>
    <row r="1802" spans="1:10" ht="14.25" customHeight="1" x14ac:dyDescent="0.25">
      <c r="A1802" s="3" t="s">
        <v>156</v>
      </c>
      <c r="B1802" s="8" t="s">
        <v>92</v>
      </c>
      <c r="C1802" s="11" t="s">
        <v>150</v>
      </c>
      <c r="D1802" s="11" t="s">
        <v>150</v>
      </c>
      <c r="E1802" s="11">
        <v>0</v>
      </c>
      <c r="F1802" s="11" t="s">
        <v>188</v>
      </c>
      <c r="G1802" s="11">
        <v>0</v>
      </c>
      <c r="H1802" s="11">
        <v>0</v>
      </c>
      <c r="I1802" s="11">
        <v>0</v>
      </c>
      <c r="J1802" s="11" t="s">
        <v>150</v>
      </c>
    </row>
    <row r="1803" spans="1:10" ht="14.25" customHeight="1" x14ac:dyDescent="0.25">
      <c r="A1803" s="3" t="s">
        <v>156</v>
      </c>
      <c r="B1803" s="8" t="s">
        <v>93</v>
      </c>
      <c r="C1803" s="11" t="s">
        <v>150</v>
      </c>
      <c r="D1803" s="11" t="s">
        <v>188</v>
      </c>
      <c r="E1803" s="11">
        <v>0</v>
      </c>
      <c r="F1803" s="11" t="s">
        <v>188</v>
      </c>
      <c r="G1803" s="11">
        <v>0</v>
      </c>
      <c r="H1803" s="11" t="s">
        <v>188</v>
      </c>
      <c r="I1803" s="11">
        <v>0</v>
      </c>
      <c r="J1803" s="11" t="s">
        <v>150</v>
      </c>
    </row>
    <row r="1804" spans="1:10" ht="14.25" customHeight="1" x14ac:dyDescent="0.25">
      <c r="A1804" s="3" t="s">
        <v>156</v>
      </c>
      <c r="B1804" s="3" t="s">
        <v>94</v>
      </c>
      <c r="C1804" s="11">
        <v>1</v>
      </c>
      <c r="D1804" s="11">
        <v>1</v>
      </c>
      <c r="E1804" s="11">
        <v>0</v>
      </c>
      <c r="F1804" s="11">
        <v>0</v>
      </c>
      <c r="G1804" s="11">
        <v>0</v>
      </c>
      <c r="H1804" s="11" t="s">
        <v>188</v>
      </c>
      <c r="I1804" s="11">
        <v>0</v>
      </c>
      <c r="J1804" s="11" t="s">
        <v>188</v>
      </c>
    </row>
    <row r="1805" spans="1:10" ht="14.25" customHeight="1" x14ac:dyDescent="0.25">
      <c r="B1805" s="4"/>
      <c r="C1805" s="11"/>
      <c r="D1805" s="11"/>
      <c r="E1805" s="11"/>
      <c r="F1805" s="11"/>
      <c r="G1805" s="11"/>
      <c r="H1805" s="11"/>
      <c r="I1805" s="11"/>
      <c r="J1805" s="11"/>
    </row>
    <row r="1806" spans="1:10" ht="14.25" customHeight="1" x14ac:dyDescent="0.25">
      <c r="A1806" s="3" t="s">
        <v>21</v>
      </c>
      <c r="B1806" s="3" t="s">
        <v>115</v>
      </c>
      <c r="C1806" s="11"/>
      <c r="D1806" s="11"/>
      <c r="E1806" s="11"/>
      <c r="F1806" s="11"/>
      <c r="G1806" s="11"/>
      <c r="H1806" s="11"/>
      <c r="I1806" s="11"/>
      <c r="J1806" s="11"/>
    </row>
    <row r="1807" spans="1:10" ht="14.25" customHeight="1" x14ac:dyDescent="0.25">
      <c r="B1807" s="4"/>
      <c r="C1807" s="11"/>
      <c r="D1807" s="11"/>
      <c r="E1807" s="11"/>
      <c r="F1807" s="11"/>
      <c r="G1807" s="11"/>
      <c r="H1807" s="11"/>
      <c r="I1807" s="11"/>
      <c r="J1807" s="11"/>
    </row>
    <row r="1808" spans="1:10" ht="14.25" customHeight="1" x14ac:dyDescent="0.25">
      <c r="B1808" s="8"/>
      <c r="C1808" s="11"/>
      <c r="D1808" s="11"/>
      <c r="E1808" s="11"/>
      <c r="F1808" s="11"/>
      <c r="G1808" s="11"/>
      <c r="H1808" s="11"/>
      <c r="I1808" s="11"/>
      <c r="J1808" s="11"/>
    </row>
    <row r="1809" spans="1:10" ht="14.25" customHeight="1" x14ac:dyDescent="0.25">
      <c r="A1809" s="3" t="s">
        <v>21</v>
      </c>
      <c r="B1809" s="3" t="s">
        <v>120</v>
      </c>
      <c r="C1809" s="11">
        <v>36</v>
      </c>
      <c r="D1809" s="11">
        <v>17</v>
      </c>
      <c r="E1809" s="11">
        <v>0</v>
      </c>
      <c r="F1809" s="11" t="s">
        <v>188</v>
      </c>
      <c r="G1809" s="11">
        <v>13</v>
      </c>
      <c r="H1809" s="11">
        <v>1</v>
      </c>
      <c r="I1809" s="11" t="s">
        <v>189</v>
      </c>
      <c r="J1809" s="11">
        <v>4</v>
      </c>
    </row>
    <row r="1810" spans="1:10" ht="14.25" customHeight="1" x14ac:dyDescent="0.25">
      <c r="A1810" s="3" t="s">
        <v>21</v>
      </c>
      <c r="B1810" s="3" t="s">
        <v>82</v>
      </c>
      <c r="C1810" s="11" t="s">
        <v>150</v>
      </c>
      <c r="D1810" s="11" t="s">
        <v>188</v>
      </c>
      <c r="E1810" s="11">
        <v>0</v>
      </c>
      <c r="F1810" s="11">
        <v>0</v>
      </c>
      <c r="G1810" s="11">
        <v>1</v>
      </c>
      <c r="H1810" s="11">
        <v>0</v>
      </c>
      <c r="I1810" s="11" t="s">
        <v>188</v>
      </c>
      <c r="J1810" s="11" t="s">
        <v>150</v>
      </c>
    </row>
    <row r="1811" spans="1:10" ht="14.25" customHeight="1" x14ac:dyDescent="0.25">
      <c r="A1811" s="3" t="s">
        <v>21</v>
      </c>
      <c r="B1811" s="8" t="s">
        <v>152</v>
      </c>
      <c r="C1811" s="11" t="s">
        <v>150</v>
      </c>
      <c r="D1811" s="11" t="s">
        <v>188</v>
      </c>
      <c r="E1811" s="11">
        <v>0</v>
      </c>
      <c r="F1811" s="11">
        <v>0</v>
      </c>
      <c r="G1811" s="11" t="s">
        <v>188</v>
      </c>
      <c r="H1811" s="11">
        <v>0</v>
      </c>
      <c r="I1811" s="11" t="s">
        <v>188</v>
      </c>
      <c r="J1811" s="11" t="s">
        <v>150</v>
      </c>
    </row>
    <row r="1812" spans="1:10" ht="14.25" customHeight="1" x14ac:dyDescent="0.25">
      <c r="A1812" s="3" t="s">
        <v>21</v>
      </c>
      <c r="B1812" s="8" t="s">
        <v>151</v>
      </c>
      <c r="C1812" s="11" t="s">
        <v>150</v>
      </c>
      <c r="D1812" s="11">
        <v>0</v>
      </c>
      <c r="E1812" s="11">
        <v>0</v>
      </c>
      <c r="F1812" s="11">
        <v>0</v>
      </c>
      <c r="G1812" s="11">
        <v>1</v>
      </c>
      <c r="H1812" s="11">
        <v>0</v>
      </c>
      <c r="I1812" s="11">
        <v>0</v>
      </c>
      <c r="J1812" s="11" t="s">
        <v>150</v>
      </c>
    </row>
    <row r="1813" spans="1:10" ht="14.25" customHeight="1" x14ac:dyDescent="0.25">
      <c r="A1813" s="3" t="s">
        <v>21</v>
      </c>
      <c r="B1813" s="3" t="s">
        <v>83</v>
      </c>
      <c r="C1813" s="11" t="s">
        <v>150</v>
      </c>
      <c r="D1813" s="11">
        <v>9</v>
      </c>
      <c r="E1813" s="11">
        <v>0</v>
      </c>
      <c r="F1813" s="11" t="s">
        <v>188</v>
      </c>
      <c r="G1813" s="11">
        <v>5</v>
      </c>
      <c r="H1813" s="11" t="s">
        <v>188</v>
      </c>
      <c r="I1813" s="11">
        <v>0</v>
      </c>
      <c r="J1813" s="11" t="s">
        <v>150</v>
      </c>
    </row>
    <row r="1814" spans="1:10" ht="14.25" customHeight="1" x14ac:dyDescent="0.25">
      <c r="A1814" s="3" t="s">
        <v>21</v>
      </c>
      <c r="B1814" s="8" t="s">
        <v>84</v>
      </c>
      <c r="C1814" s="11" t="s">
        <v>150</v>
      </c>
      <c r="D1814" s="11">
        <v>1</v>
      </c>
      <c r="E1814" s="11">
        <v>0</v>
      </c>
      <c r="F1814" s="11" t="s">
        <v>188</v>
      </c>
      <c r="G1814" s="11">
        <v>5</v>
      </c>
      <c r="H1814" s="11" t="s">
        <v>188</v>
      </c>
      <c r="I1814" s="11">
        <v>0</v>
      </c>
      <c r="J1814" s="11" t="s">
        <v>150</v>
      </c>
    </row>
    <row r="1815" spans="1:10" ht="14.25" customHeight="1" x14ac:dyDescent="0.25">
      <c r="A1815" s="3" t="s">
        <v>21</v>
      </c>
      <c r="B1815" s="8" t="s">
        <v>85</v>
      </c>
      <c r="C1815" s="11" t="s">
        <v>150</v>
      </c>
      <c r="D1815" s="11" t="s">
        <v>188</v>
      </c>
      <c r="E1815" s="11">
        <v>0</v>
      </c>
      <c r="F1815" s="11">
        <v>0</v>
      </c>
      <c r="G1815" s="11">
        <v>0</v>
      </c>
      <c r="H1815" s="11">
        <v>0</v>
      </c>
      <c r="I1815" s="11">
        <v>0</v>
      </c>
      <c r="J1815" s="11" t="s">
        <v>150</v>
      </c>
    </row>
    <row r="1816" spans="1:10" ht="14.25" customHeight="1" x14ac:dyDescent="0.25">
      <c r="A1816" s="3" t="s">
        <v>21</v>
      </c>
      <c r="B1816" s="8" t="s">
        <v>86</v>
      </c>
      <c r="C1816" s="11" t="s">
        <v>150</v>
      </c>
      <c r="D1816" s="11">
        <v>8</v>
      </c>
      <c r="E1816" s="11">
        <v>0</v>
      </c>
      <c r="F1816" s="11" t="s">
        <v>188</v>
      </c>
      <c r="G1816" s="11" t="s">
        <v>188</v>
      </c>
      <c r="H1816" s="11" t="s">
        <v>188</v>
      </c>
      <c r="I1816" s="11">
        <v>0</v>
      </c>
      <c r="J1816" s="11" t="s">
        <v>150</v>
      </c>
    </row>
    <row r="1817" spans="1:10" ht="14.25" customHeight="1" x14ac:dyDescent="0.25">
      <c r="A1817" s="3" t="s">
        <v>21</v>
      </c>
      <c r="B1817" s="8" t="s">
        <v>87</v>
      </c>
      <c r="C1817" s="11" t="s">
        <v>150</v>
      </c>
      <c r="D1817" s="11" t="s">
        <v>188</v>
      </c>
      <c r="E1817" s="11" t="s">
        <v>150</v>
      </c>
      <c r="F1817" s="11" t="s">
        <v>150</v>
      </c>
      <c r="G1817" s="11" t="s">
        <v>150</v>
      </c>
      <c r="H1817" s="11" t="s">
        <v>150</v>
      </c>
      <c r="I1817" s="11" t="s">
        <v>150</v>
      </c>
      <c r="J1817" s="11" t="s">
        <v>150</v>
      </c>
    </row>
    <row r="1818" spans="1:10" ht="14.25" customHeight="1" x14ac:dyDescent="0.25">
      <c r="A1818" s="3" t="s">
        <v>21</v>
      </c>
      <c r="B1818" s="8" t="s">
        <v>88</v>
      </c>
      <c r="C1818" s="11" t="s">
        <v>150</v>
      </c>
      <c r="D1818" s="11" t="s">
        <v>188</v>
      </c>
      <c r="E1818" s="11">
        <v>0</v>
      </c>
      <c r="F1818" s="11">
        <v>0</v>
      </c>
      <c r="G1818" s="11" t="s">
        <v>188</v>
      </c>
      <c r="H1818" s="11">
        <v>0</v>
      </c>
      <c r="I1818" s="11">
        <v>0</v>
      </c>
      <c r="J1818" s="11" t="s">
        <v>150</v>
      </c>
    </row>
    <row r="1819" spans="1:10" ht="14.25" customHeight="1" x14ac:dyDescent="0.25">
      <c r="A1819" s="3" t="s">
        <v>21</v>
      </c>
      <c r="B1819" s="3" t="s">
        <v>89</v>
      </c>
      <c r="C1819" s="11" t="s">
        <v>150</v>
      </c>
      <c r="D1819" s="11">
        <v>7</v>
      </c>
      <c r="E1819" s="11">
        <v>0</v>
      </c>
      <c r="F1819" s="11" t="s">
        <v>188</v>
      </c>
      <c r="G1819" s="11">
        <v>6</v>
      </c>
      <c r="H1819" s="11">
        <v>1</v>
      </c>
      <c r="I1819" s="11" t="s">
        <v>188</v>
      </c>
      <c r="J1819" s="11" t="s">
        <v>150</v>
      </c>
    </row>
    <row r="1820" spans="1:10" ht="14.25" customHeight="1" x14ac:dyDescent="0.25">
      <c r="A1820" s="3" t="s">
        <v>21</v>
      </c>
      <c r="B1820" s="8" t="s">
        <v>95</v>
      </c>
      <c r="C1820" s="11" t="s">
        <v>150</v>
      </c>
      <c r="D1820" s="11">
        <v>3</v>
      </c>
      <c r="E1820" s="11">
        <v>0</v>
      </c>
      <c r="F1820" s="11" t="s">
        <v>188</v>
      </c>
      <c r="G1820" s="11">
        <v>6</v>
      </c>
      <c r="H1820" s="11" t="s">
        <v>188</v>
      </c>
      <c r="I1820" s="11" t="s">
        <v>188</v>
      </c>
      <c r="J1820" s="11" t="s">
        <v>150</v>
      </c>
    </row>
    <row r="1821" spans="1:10" ht="14.25" customHeight="1" x14ac:dyDescent="0.25">
      <c r="A1821" s="3" t="s">
        <v>21</v>
      </c>
      <c r="B1821" s="8" t="s">
        <v>90</v>
      </c>
      <c r="C1821" s="11" t="s">
        <v>150</v>
      </c>
      <c r="D1821" s="11">
        <v>3</v>
      </c>
      <c r="E1821" s="11" t="s">
        <v>150</v>
      </c>
      <c r="F1821" s="11" t="s">
        <v>150</v>
      </c>
      <c r="G1821" s="11" t="s">
        <v>150</v>
      </c>
      <c r="H1821" s="11" t="s">
        <v>150</v>
      </c>
      <c r="I1821" s="11" t="s">
        <v>150</v>
      </c>
      <c r="J1821" s="11" t="s">
        <v>150</v>
      </c>
    </row>
    <row r="1822" spans="1:10" ht="14.25" customHeight="1" x14ac:dyDescent="0.25">
      <c r="A1822" s="3" t="s">
        <v>21</v>
      </c>
      <c r="B1822" s="8" t="s">
        <v>118</v>
      </c>
      <c r="C1822" s="11" t="s">
        <v>150</v>
      </c>
      <c r="D1822" s="11">
        <v>1</v>
      </c>
      <c r="E1822" s="11">
        <v>0</v>
      </c>
      <c r="F1822" s="11">
        <v>0</v>
      </c>
      <c r="G1822" s="11" t="s">
        <v>188</v>
      </c>
      <c r="H1822" s="11" t="s">
        <v>188</v>
      </c>
      <c r="I1822" s="11">
        <v>0</v>
      </c>
      <c r="J1822" s="11" t="s">
        <v>150</v>
      </c>
    </row>
    <row r="1823" spans="1:10" ht="14.25" customHeight="1" x14ac:dyDescent="0.25">
      <c r="A1823" s="3" t="s">
        <v>21</v>
      </c>
      <c r="B1823" s="8" t="s">
        <v>91</v>
      </c>
      <c r="C1823" s="11" t="s">
        <v>150</v>
      </c>
      <c r="D1823" s="11" t="s">
        <v>188</v>
      </c>
      <c r="E1823" s="11" t="s">
        <v>150</v>
      </c>
      <c r="F1823" s="11" t="s">
        <v>188</v>
      </c>
      <c r="G1823" s="11" t="s">
        <v>188</v>
      </c>
      <c r="H1823" s="11" t="s">
        <v>188</v>
      </c>
      <c r="I1823" s="11" t="s">
        <v>150</v>
      </c>
      <c r="J1823" s="11" t="s">
        <v>150</v>
      </c>
    </row>
    <row r="1824" spans="1:10" ht="14.25" customHeight="1" x14ac:dyDescent="0.25">
      <c r="A1824" s="3" t="s">
        <v>21</v>
      </c>
      <c r="B1824" s="8" t="s">
        <v>92</v>
      </c>
      <c r="C1824" s="11" t="s">
        <v>150</v>
      </c>
      <c r="D1824" s="11" t="s">
        <v>150</v>
      </c>
      <c r="E1824" s="11">
        <v>0</v>
      </c>
      <c r="F1824" s="11" t="s">
        <v>188</v>
      </c>
      <c r="G1824" s="11">
        <v>0</v>
      </c>
      <c r="H1824" s="11">
        <v>0</v>
      </c>
      <c r="I1824" s="11">
        <v>0</v>
      </c>
      <c r="J1824" s="11" t="s">
        <v>150</v>
      </c>
    </row>
    <row r="1825" spans="1:10" ht="14.25" customHeight="1" x14ac:dyDescent="0.25">
      <c r="A1825" s="3" t="s">
        <v>21</v>
      </c>
      <c r="B1825" s="8" t="s">
        <v>93</v>
      </c>
      <c r="C1825" s="11" t="s">
        <v>150</v>
      </c>
      <c r="D1825" s="11" t="s">
        <v>188</v>
      </c>
      <c r="E1825" s="11">
        <v>0</v>
      </c>
      <c r="F1825" s="11" t="s">
        <v>188</v>
      </c>
      <c r="G1825" s="11">
        <v>0</v>
      </c>
      <c r="H1825" s="11" t="s">
        <v>188</v>
      </c>
      <c r="I1825" s="11">
        <v>0</v>
      </c>
      <c r="J1825" s="11" t="s">
        <v>150</v>
      </c>
    </row>
    <row r="1826" spans="1:10" ht="14.25" customHeight="1" x14ac:dyDescent="0.25">
      <c r="A1826" s="3" t="s">
        <v>21</v>
      </c>
      <c r="B1826" s="3" t="s">
        <v>94</v>
      </c>
      <c r="C1826" s="11">
        <v>5</v>
      </c>
      <c r="D1826" s="11">
        <v>1</v>
      </c>
      <c r="E1826" s="11">
        <v>0</v>
      </c>
      <c r="F1826" s="11" t="s">
        <v>188</v>
      </c>
      <c r="G1826" s="11" t="s">
        <v>188</v>
      </c>
      <c r="H1826" s="11" t="s">
        <v>188</v>
      </c>
      <c r="I1826" s="11">
        <v>0</v>
      </c>
      <c r="J1826" s="11">
        <v>4</v>
      </c>
    </row>
    <row r="1827" spans="1:10" ht="14.25" customHeight="1" x14ac:dyDescent="0.25">
      <c r="B1827" s="4"/>
      <c r="C1827" s="11"/>
      <c r="D1827" s="11"/>
      <c r="E1827" s="11"/>
      <c r="F1827" s="11"/>
      <c r="G1827" s="11"/>
      <c r="H1827" s="11"/>
      <c r="I1827" s="11"/>
      <c r="J1827" s="11"/>
    </row>
    <row r="1828" spans="1:10" ht="14.25" customHeight="1" x14ac:dyDescent="0.25">
      <c r="A1828" s="3" t="s">
        <v>22</v>
      </c>
      <c r="B1828" s="3" t="s">
        <v>116</v>
      </c>
      <c r="C1828" s="11"/>
      <c r="D1828" s="11"/>
      <c r="E1828" s="11"/>
      <c r="F1828" s="11"/>
      <c r="G1828" s="11"/>
      <c r="H1828" s="11"/>
      <c r="I1828" s="11"/>
      <c r="J1828" s="11"/>
    </row>
    <row r="1829" spans="1:10" ht="14.25" customHeight="1" x14ac:dyDescent="0.25">
      <c r="B1829" s="4"/>
      <c r="C1829" s="11"/>
      <c r="D1829" s="11"/>
      <c r="E1829" s="11"/>
      <c r="F1829" s="11"/>
      <c r="G1829" s="11"/>
      <c r="H1829" s="11"/>
      <c r="I1829" s="11"/>
      <c r="J1829" s="11"/>
    </row>
    <row r="1830" spans="1:10" ht="14.25" customHeight="1" x14ac:dyDescent="0.25">
      <c r="B1830" s="8"/>
      <c r="C1830" s="11"/>
      <c r="D1830" s="11"/>
      <c r="E1830" s="11"/>
      <c r="F1830" s="11"/>
      <c r="G1830" s="11"/>
      <c r="H1830" s="11"/>
      <c r="I1830" s="11"/>
      <c r="J1830" s="11"/>
    </row>
    <row r="1831" spans="1:10" ht="14.25" customHeight="1" x14ac:dyDescent="0.25">
      <c r="A1831" s="3" t="s">
        <v>22</v>
      </c>
      <c r="B1831" s="3" t="s">
        <v>120</v>
      </c>
      <c r="C1831" s="11">
        <v>43</v>
      </c>
      <c r="D1831" s="11">
        <v>26</v>
      </c>
      <c r="E1831" s="11" t="s">
        <v>188</v>
      </c>
      <c r="F1831" s="11">
        <v>1</v>
      </c>
      <c r="G1831" s="11">
        <v>16</v>
      </c>
      <c r="H1831" s="11" t="s">
        <v>188</v>
      </c>
      <c r="I1831" s="11" t="s">
        <v>188</v>
      </c>
      <c r="J1831" s="11" t="s">
        <v>188</v>
      </c>
    </row>
    <row r="1832" spans="1:10" ht="14.25" customHeight="1" x14ac:dyDescent="0.25">
      <c r="A1832" s="3" t="s">
        <v>22</v>
      </c>
      <c r="B1832" s="3" t="s">
        <v>82</v>
      </c>
      <c r="C1832" s="11" t="s">
        <v>150</v>
      </c>
      <c r="D1832" s="11" t="s">
        <v>188</v>
      </c>
      <c r="E1832" s="11">
        <v>0</v>
      </c>
      <c r="F1832" s="11" t="s">
        <v>188</v>
      </c>
      <c r="G1832" s="11">
        <v>5</v>
      </c>
      <c r="H1832" s="11" t="s">
        <v>188</v>
      </c>
      <c r="I1832" s="11">
        <v>0</v>
      </c>
      <c r="J1832" s="11" t="s">
        <v>150</v>
      </c>
    </row>
    <row r="1833" spans="1:10" ht="14.25" customHeight="1" x14ac:dyDescent="0.25">
      <c r="A1833" s="3" t="s">
        <v>22</v>
      </c>
      <c r="B1833" s="8" t="s">
        <v>152</v>
      </c>
      <c r="C1833" s="11" t="s">
        <v>150</v>
      </c>
      <c r="D1833" s="11" t="s">
        <v>188</v>
      </c>
      <c r="E1833" s="11">
        <v>0</v>
      </c>
      <c r="F1833" s="11" t="s">
        <v>188</v>
      </c>
      <c r="G1833" s="11">
        <v>3</v>
      </c>
      <c r="H1833" s="11">
        <v>0</v>
      </c>
      <c r="I1833" s="11">
        <v>0</v>
      </c>
      <c r="J1833" s="11" t="s">
        <v>150</v>
      </c>
    </row>
    <row r="1834" spans="1:10" ht="14.25" customHeight="1" x14ac:dyDescent="0.25">
      <c r="A1834" s="3" t="s">
        <v>22</v>
      </c>
      <c r="B1834" s="8" t="s">
        <v>151</v>
      </c>
      <c r="C1834" s="11" t="s">
        <v>150</v>
      </c>
      <c r="D1834" s="11">
        <v>0</v>
      </c>
      <c r="E1834" s="11">
        <v>0</v>
      </c>
      <c r="F1834" s="11" t="s">
        <v>188</v>
      </c>
      <c r="G1834" s="11">
        <v>3</v>
      </c>
      <c r="H1834" s="11" t="s">
        <v>188</v>
      </c>
      <c r="I1834" s="11">
        <v>0</v>
      </c>
      <c r="J1834" s="11" t="s">
        <v>150</v>
      </c>
    </row>
    <row r="1835" spans="1:10" ht="14.25" customHeight="1" x14ac:dyDescent="0.25">
      <c r="A1835" s="3" t="s">
        <v>22</v>
      </c>
      <c r="B1835" s="3" t="s">
        <v>83</v>
      </c>
      <c r="C1835" s="11" t="s">
        <v>150</v>
      </c>
      <c r="D1835" s="11">
        <v>14</v>
      </c>
      <c r="E1835" s="11">
        <v>0</v>
      </c>
      <c r="F1835" s="11" t="s">
        <v>188</v>
      </c>
      <c r="G1835" s="11">
        <v>5</v>
      </c>
      <c r="H1835" s="11" t="s">
        <v>188</v>
      </c>
      <c r="I1835" s="11">
        <v>0</v>
      </c>
      <c r="J1835" s="11" t="s">
        <v>150</v>
      </c>
    </row>
    <row r="1836" spans="1:10" ht="14.25" customHeight="1" x14ac:dyDescent="0.25">
      <c r="A1836" s="3" t="s">
        <v>22</v>
      </c>
      <c r="B1836" s="8" t="s">
        <v>84</v>
      </c>
      <c r="C1836" s="11" t="s">
        <v>150</v>
      </c>
      <c r="D1836" s="11">
        <v>3</v>
      </c>
      <c r="E1836" s="11">
        <v>0</v>
      </c>
      <c r="F1836" s="11" t="s">
        <v>188</v>
      </c>
      <c r="G1836" s="11">
        <v>4</v>
      </c>
      <c r="H1836" s="11" t="s">
        <v>188</v>
      </c>
      <c r="I1836" s="11">
        <v>0</v>
      </c>
      <c r="J1836" s="11" t="s">
        <v>150</v>
      </c>
    </row>
    <row r="1837" spans="1:10" ht="14.25" customHeight="1" x14ac:dyDescent="0.25">
      <c r="A1837" s="3" t="s">
        <v>22</v>
      </c>
      <c r="B1837" s="8" t="s">
        <v>85</v>
      </c>
      <c r="C1837" s="11" t="s">
        <v>150</v>
      </c>
      <c r="D1837" s="11">
        <v>1</v>
      </c>
      <c r="E1837" s="11">
        <v>0</v>
      </c>
      <c r="F1837" s="11">
        <v>0</v>
      </c>
      <c r="G1837" s="11" t="s">
        <v>188</v>
      </c>
      <c r="H1837" s="11">
        <v>0</v>
      </c>
      <c r="I1837" s="11">
        <v>0</v>
      </c>
      <c r="J1837" s="11" t="s">
        <v>150</v>
      </c>
    </row>
    <row r="1838" spans="1:10" ht="14.25" customHeight="1" x14ac:dyDescent="0.25">
      <c r="A1838" s="3" t="s">
        <v>22</v>
      </c>
      <c r="B1838" s="8" t="s">
        <v>86</v>
      </c>
      <c r="C1838" s="11" t="s">
        <v>150</v>
      </c>
      <c r="D1838" s="11">
        <v>8</v>
      </c>
      <c r="E1838" s="11">
        <v>0</v>
      </c>
      <c r="F1838" s="11" t="s">
        <v>188</v>
      </c>
      <c r="G1838" s="11" t="s">
        <v>188</v>
      </c>
      <c r="H1838" s="11" t="s">
        <v>188</v>
      </c>
      <c r="I1838" s="11">
        <v>0</v>
      </c>
      <c r="J1838" s="11" t="s">
        <v>150</v>
      </c>
    </row>
    <row r="1839" spans="1:10" ht="14.25" customHeight="1" x14ac:dyDescent="0.25">
      <c r="A1839" s="3" t="s">
        <v>22</v>
      </c>
      <c r="B1839" s="8" t="s">
        <v>87</v>
      </c>
      <c r="C1839" s="11" t="s">
        <v>150</v>
      </c>
      <c r="D1839" s="11" t="s">
        <v>189</v>
      </c>
      <c r="E1839" s="11" t="s">
        <v>150</v>
      </c>
      <c r="F1839" s="11" t="s">
        <v>150</v>
      </c>
      <c r="G1839" s="11" t="s">
        <v>150</v>
      </c>
      <c r="H1839" s="11" t="s">
        <v>150</v>
      </c>
      <c r="I1839" s="11" t="s">
        <v>150</v>
      </c>
      <c r="J1839" s="11" t="s">
        <v>150</v>
      </c>
    </row>
    <row r="1840" spans="1:10" ht="14.25" customHeight="1" x14ac:dyDescent="0.25">
      <c r="A1840" s="3" t="s">
        <v>22</v>
      </c>
      <c r="B1840" s="8" t="s">
        <v>88</v>
      </c>
      <c r="C1840" s="11" t="s">
        <v>150</v>
      </c>
      <c r="D1840" s="11">
        <v>1</v>
      </c>
      <c r="E1840" s="11">
        <v>0</v>
      </c>
      <c r="F1840" s="11" t="s">
        <v>188</v>
      </c>
      <c r="G1840" s="11" t="s">
        <v>188</v>
      </c>
      <c r="H1840" s="11" t="s">
        <v>188</v>
      </c>
      <c r="I1840" s="11">
        <v>0</v>
      </c>
      <c r="J1840" s="11" t="s">
        <v>150</v>
      </c>
    </row>
    <row r="1841" spans="1:10" ht="14.25" customHeight="1" x14ac:dyDescent="0.25">
      <c r="A1841" s="3" t="s">
        <v>22</v>
      </c>
      <c r="B1841" s="3" t="s">
        <v>89</v>
      </c>
      <c r="C1841" s="11" t="s">
        <v>150</v>
      </c>
      <c r="D1841" s="11">
        <v>12</v>
      </c>
      <c r="E1841" s="11" t="s">
        <v>188</v>
      </c>
      <c r="F1841" s="11" t="s">
        <v>188</v>
      </c>
      <c r="G1841" s="11">
        <v>6</v>
      </c>
      <c r="H1841" s="11" t="s">
        <v>188</v>
      </c>
      <c r="I1841" s="11" t="s">
        <v>188</v>
      </c>
      <c r="J1841" s="11" t="s">
        <v>150</v>
      </c>
    </row>
    <row r="1842" spans="1:10" ht="14.25" customHeight="1" x14ac:dyDescent="0.25">
      <c r="A1842" s="3" t="s">
        <v>22</v>
      </c>
      <c r="B1842" s="8" t="s">
        <v>95</v>
      </c>
      <c r="C1842" s="11" t="s">
        <v>150</v>
      </c>
      <c r="D1842" s="11">
        <v>7</v>
      </c>
      <c r="E1842" s="11" t="s">
        <v>188</v>
      </c>
      <c r="F1842" s="11" t="s">
        <v>188</v>
      </c>
      <c r="G1842" s="11">
        <v>6</v>
      </c>
      <c r="H1842" s="11" t="s">
        <v>188</v>
      </c>
      <c r="I1842" s="11" t="s">
        <v>188</v>
      </c>
      <c r="J1842" s="11" t="s">
        <v>150</v>
      </c>
    </row>
    <row r="1843" spans="1:10" ht="14.25" customHeight="1" x14ac:dyDescent="0.25">
      <c r="A1843" s="3" t="s">
        <v>22</v>
      </c>
      <c r="B1843" s="8" t="s">
        <v>90</v>
      </c>
      <c r="C1843" s="11" t="s">
        <v>150</v>
      </c>
      <c r="D1843" s="11">
        <v>4</v>
      </c>
      <c r="E1843" s="11" t="s">
        <v>150</v>
      </c>
      <c r="F1843" s="11" t="s">
        <v>150</v>
      </c>
      <c r="G1843" s="11" t="s">
        <v>150</v>
      </c>
      <c r="H1843" s="11" t="s">
        <v>150</v>
      </c>
      <c r="I1843" s="11" t="s">
        <v>150</v>
      </c>
      <c r="J1843" s="11" t="s">
        <v>150</v>
      </c>
    </row>
    <row r="1844" spans="1:10" ht="14.25" customHeight="1" x14ac:dyDescent="0.25">
      <c r="A1844" s="3" t="s">
        <v>22</v>
      </c>
      <c r="B1844" s="8" t="s">
        <v>118</v>
      </c>
      <c r="C1844" s="11" t="s">
        <v>150</v>
      </c>
      <c r="D1844" s="11">
        <v>1</v>
      </c>
      <c r="E1844" s="11">
        <v>0</v>
      </c>
      <c r="F1844" s="11" t="s">
        <v>188</v>
      </c>
      <c r="G1844" s="11" t="s">
        <v>188</v>
      </c>
      <c r="H1844" s="11" t="s">
        <v>188</v>
      </c>
      <c r="I1844" s="11">
        <v>0</v>
      </c>
      <c r="J1844" s="11" t="s">
        <v>150</v>
      </c>
    </row>
    <row r="1845" spans="1:10" ht="14.25" customHeight="1" x14ac:dyDescent="0.25">
      <c r="A1845" s="3" t="s">
        <v>22</v>
      </c>
      <c r="B1845" s="8" t="s">
        <v>91</v>
      </c>
      <c r="C1845" s="11" t="s">
        <v>150</v>
      </c>
      <c r="D1845" s="11" t="s">
        <v>188</v>
      </c>
      <c r="E1845" s="11" t="s">
        <v>150</v>
      </c>
      <c r="F1845" s="11" t="s">
        <v>188</v>
      </c>
      <c r="G1845" s="11">
        <v>0</v>
      </c>
      <c r="H1845" s="11" t="s">
        <v>188</v>
      </c>
      <c r="I1845" s="11" t="s">
        <v>150</v>
      </c>
      <c r="J1845" s="11" t="s">
        <v>150</v>
      </c>
    </row>
    <row r="1846" spans="1:10" ht="14.25" customHeight="1" x14ac:dyDescent="0.25">
      <c r="A1846" s="3" t="s">
        <v>22</v>
      </c>
      <c r="B1846" s="8" t="s">
        <v>92</v>
      </c>
      <c r="C1846" s="11" t="s">
        <v>150</v>
      </c>
      <c r="D1846" s="11" t="s">
        <v>150</v>
      </c>
      <c r="E1846" s="11">
        <v>0</v>
      </c>
      <c r="F1846" s="11" t="s">
        <v>188</v>
      </c>
      <c r="G1846" s="11">
        <v>0</v>
      </c>
      <c r="H1846" s="11">
        <v>0</v>
      </c>
      <c r="I1846" s="11">
        <v>0</v>
      </c>
      <c r="J1846" s="11" t="s">
        <v>150</v>
      </c>
    </row>
    <row r="1847" spans="1:10" ht="14.25" customHeight="1" x14ac:dyDescent="0.25">
      <c r="A1847" s="3" t="s">
        <v>22</v>
      </c>
      <c r="B1847" s="8" t="s">
        <v>93</v>
      </c>
      <c r="C1847" s="11" t="s">
        <v>150</v>
      </c>
      <c r="D1847" s="11" t="s">
        <v>188</v>
      </c>
      <c r="E1847" s="11">
        <v>0</v>
      </c>
      <c r="F1847" s="11" t="s">
        <v>188</v>
      </c>
      <c r="G1847" s="11" t="s">
        <v>188</v>
      </c>
      <c r="H1847" s="11" t="s">
        <v>188</v>
      </c>
      <c r="I1847" s="11">
        <v>0</v>
      </c>
      <c r="J1847" s="11" t="s">
        <v>150</v>
      </c>
    </row>
    <row r="1848" spans="1:10" ht="14.25" customHeight="1" thickBot="1" x14ac:dyDescent="0.3">
      <c r="A1848" s="3" t="s">
        <v>22</v>
      </c>
      <c r="B1848" s="14" t="s">
        <v>94</v>
      </c>
      <c r="C1848" s="15" t="s">
        <v>188</v>
      </c>
      <c r="D1848" s="15" t="s">
        <v>188</v>
      </c>
      <c r="E1848" s="15">
        <v>0</v>
      </c>
      <c r="F1848" s="15">
        <v>0</v>
      </c>
      <c r="G1848" s="15" t="s">
        <v>188</v>
      </c>
      <c r="H1848" s="15" t="s">
        <v>188</v>
      </c>
      <c r="I1848" s="15">
        <v>0</v>
      </c>
      <c r="J1848" s="15" t="s">
        <v>188</v>
      </c>
    </row>
    <row r="1849" spans="1:10" ht="14.25" customHeight="1" x14ac:dyDescent="0.25">
      <c r="A1849" s="1"/>
    </row>
    <row r="1850" spans="1:10" ht="14.25" customHeight="1" x14ac:dyDescent="0.25">
      <c r="A1850" s="1"/>
      <c r="B1850" s="84" t="s">
        <v>204</v>
      </c>
    </row>
    <row r="1851" spans="1:10" ht="14.25" customHeight="1" x14ac:dyDescent="0.25">
      <c r="A1851" s="1"/>
      <c r="B1851" s="84"/>
    </row>
    <row r="1852" spans="1:10" ht="14.25" customHeight="1" x14ac:dyDescent="0.25">
      <c r="A1852" s="1"/>
      <c r="B1852" s="84"/>
    </row>
    <row r="1853" spans="1:10" ht="14.25" customHeight="1" x14ac:dyDescent="0.25">
      <c r="A1853" s="1"/>
      <c r="B1853" s="84"/>
    </row>
    <row r="1854" spans="1:10" ht="14.25" customHeight="1" x14ac:dyDescent="0.25">
      <c r="A1854" s="1"/>
      <c r="B1854" s="84"/>
    </row>
    <row r="1855" spans="1:10" ht="14.25" customHeight="1" x14ac:dyDescent="0.25">
      <c r="A1855" s="1"/>
      <c r="B1855" s="84"/>
    </row>
    <row r="1856" spans="1:10" ht="14.25" customHeight="1" x14ac:dyDescent="0.25">
      <c r="A1856" s="1"/>
      <c r="B1856" s="84"/>
    </row>
    <row r="1857" spans="1:2" ht="14.25" customHeight="1" x14ac:dyDescent="0.25">
      <c r="A1857" s="1"/>
      <c r="B1857" s="84"/>
    </row>
    <row r="1858" spans="1:2" ht="14.25" customHeight="1" x14ac:dyDescent="0.25">
      <c r="A1858" s="1"/>
      <c r="B1858" s="84"/>
    </row>
    <row r="1859" spans="1:2" ht="14.25" customHeight="1" x14ac:dyDescent="0.25">
      <c r="A1859" s="1"/>
      <c r="B1859" s="84"/>
    </row>
    <row r="1860" spans="1:2" ht="14.25" customHeight="1" x14ac:dyDescent="0.25">
      <c r="A1860" s="1"/>
      <c r="B1860" s="84"/>
    </row>
    <row r="1861" spans="1:2" ht="14.25" customHeight="1" x14ac:dyDescent="0.25">
      <c r="A1861" s="1"/>
      <c r="B1861" s="84"/>
    </row>
    <row r="1862" spans="1:2" ht="14.25" customHeight="1" x14ac:dyDescent="0.25">
      <c r="A1862" s="1"/>
    </row>
    <row r="1863" spans="1:2" ht="14.25" customHeight="1" x14ac:dyDescent="0.25">
      <c r="A1863" s="1"/>
    </row>
  </sheetData>
  <mergeCells count="1">
    <mergeCell ref="B1850:B1861"/>
  </mergeCells>
  <phoneticPr fontId="0" type="noConversion"/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/>
  </sheetViews>
  <sheetFormatPr defaultRowHeight="15.6" x14ac:dyDescent="0.3"/>
  <cols>
    <col min="1" max="1" width="19.453125" customWidth="1"/>
  </cols>
  <sheetData>
    <row r="1" spans="1:3" x14ac:dyDescent="0.3">
      <c r="A1" s="78" t="s">
        <v>492</v>
      </c>
    </row>
    <row r="3" spans="1:3" x14ac:dyDescent="0.3">
      <c r="A3" t="s">
        <v>458</v>
      </c>
      <c r="B3" t="s">
        <v>1</v>
      </c>
      <c r="C3" t="s">
        <v>489</v>
      </c>
    </row>
    <row r="4" spans="1:3" x14ac:dyDescent="0.3">
      <c r="A4" t="s">
        <v>479</v>
      </c>
      <c r="B4">
        <v>324110</v>
      </c>
      <c r="C4" t="s">
        <v>490</v>
      </c>
    </row>
    <row r="5" spans="1:3" x14ac:dyDescent="0.3">
      <c r="A5" t="s">
        <v>480</v>
      </c>
      <c r="B5">
        <v>325110</v>
      </c>
      <c r="C5" t="s">
        <v>490</v>
      </c>
    </row>
    <row r="6" spans="1:3" x14ac:dyDescent="0.3">
      <c r="A6" t="s">
        <v>481</v>
      </c>
      <c r="B6">
        <v>331111</v>
      </c>
      <c r="C6" t="s">
        <v>490</v>
      </c>
    </row>
    <row r="7" spans="1:3" x14ac:dyDescent="0.3">
      <c r="A7" t="s">
        <v>482</v>
      </c>
      <c r="B7">
        <v>322121</v>
      </c>
      <c r="C7" t="s">
        <v>490</v>
      </c>
    </row>
    <row r="8" spans="1:3" x14ac:dyDescent="0.3">
      <c r="A8" t="s">
        <v>483</v>
      </c>
      <c r="B8">
        <v>325199</v>
      </c>
      <c r="C8" t="s">
        <v>490</v>
      </c>
    </row>
    <row r="9" spans="1:3" x14ac:dyDescent="0.3">
      <c r="A9" t="s">
        <v>484</v>
      </c>
      <c r="B9">
        <v>325193</v>
      </c>
      <c r="C9" t="s">
        <v>491</v>
      </c>
    </row>
    <row r="10" spans="1:3" x14ac:dyDescent="0.3">
      <c r="A10" t="s">
        <v>485</v>
      </c>
      <c r="B10">
        <v>322130</v>
      </c>
      <c r="C10" t="s">
        <v>490</v>
      </c>
    </row>
    <row r="11" spans="1:3" x14ac:dyDescent="0.3">
      <c r="A11" t="s">
        <v>486</v>
      </c>
      <c r="B11">
        <v>325211</v>
      </c>
      <c r="C11" t="s">
        <v>490</v>
      </c>
    </row>
    <row r="12" spans="1:3" x14ac:dyDescent="0.3">
      <c r="A12" t="s">
        <v>487</v>
      </c>
      <c r="B12">
        <v>322110</v>
      </c>
      <c r="C12" t="s">
        <v>490</v>
      </c>
    </row>
    <row r="13" spans="1:3" x14ac:dyDescent="0.3">
      <c r="A13" t="s">
        <v>488</v>
      </c>
      <c r="B13">
        <v>325181</v>
      </c>
      <c r="C13" t="s">
        <v>490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63"/>
  <sheetViews>
    <sheetView workbookViewId="0">
      <selection activeCell="A26" sqref="A26"/>
    </sheetView>
  </sheetViews>
  <sheetFormatPr defaultColWidth="14.6328125" defaultRowHeight="13.2" x14ac:dyDescent="0.25"/>
  <cols>
    <col min="1" max="1" width="8.81640625" style="4" customWidth="1"/>
    <col min="2" max="2" width="64.81640625" style="1" customWidth="1"/>
    <col min="3" max="3" width="15.6328125" style="1" customWidth="1"/>
    <col min="4" max="9" width="14.6328125" style="1"/>
    <col min="10" max="10" width="14.6328125" style="1" customWidth="1"/>
    <col min="11" max="11" width="9.6328125" style="1" customWidth="1"/>
    <col min="12" max="16384" width="14.6328125" style="1"/>
  </cols>
  <sheetData>
    <row r="1" spans="1:21" ht="14.25" customHeight="1" x14ac:dyDescent="0.25">
      <c r="A1" s="4" t="s">
        <v>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U1" s="5"/>
    </row>
    <row r="2" spans="1:21" ht="14.25" customHeight="1" x14ac:dyDescent="0.25">
      <c r="A2" s="3" t="s">
        <v>119</v>
      </c>
      <c r="B2" s="3" t="s">
        <v>96</v>
      </c>
      <c r="C2" s="5"/>
      <c r="D2" s="5"/>
      <c r="E2" s="5"/>
      <c r="F2" s="5"/>
      <c r="G2" s="5"/>
      <c r="H2" s="6"/>
      <c r="I2" s="5"/>
      <c r="J2" s="5"/>
      <c r="K2" s="7"/>
      <c r="U2" s="5"/>
    </row>
    <row r="3" spans="1:21" ht="14.25" customHeight="1" x14ac:dyDescent="0.25">
      <c r="A3" s="8"/>
      <c r="B3" s="8"/>
      <c r="C3" s="5"/>
      <c r="D3" s="5"/>
      <c r="E3" s="5"/>
      <c r="F3" s="5"/>
      <c r="G3" s="5"/>
      <c r="H3" s="6"/>
      <c r="I3" s="5"/>
      <c r="J3" s="5"/>
      <c r="K3" s="7"/>
      <c r="U3" s="5"/>
    </row>
    <row r="4" spans="1:21" s="10" customFormat="1" ht="14.25" customHeight="1" x14ac:dyDescent="0.25">
      <c r="A4" s="8"/>
      <c r="B4" s="8"/>
      <c r="C4" s="9"/>
      <c r="D4" s="9"/>
      <c r="E4" s="9"/>
      <c r="F4" s="9"/>
      <c r="G4" s="9"/>
      <c r="H4" s="9"/>
      <c r="I4" s="9"/>
      <c r="J4" s="9"/>
    </row>
    <row r="5" spans="1:21" ht="14.25" customHeight="1" x14ac:dyDescent="0.25">
      <c r="A5" s="3" t="s">
        <v>119</v>
      </c>
      <c r="B5" s="3" t="s">
        <v>120</v>
      </c>
      <c r="C5" s="13">
        <v>0.5</v>
      </c>
      <c r="D5" s="13">
        <v>1.1000000000000001</v>
      </c>
      <c r="E5" s="13">
        <v>3.5</v>
      </c>
      <c r="F5" s="13">
        <v>7.7</v>
      </c>
      <c r="G5" s="13">
        <v>1</v>
      </c>
      <c r="H5" s="13">
        <v>3.4</v>
      </c>
      <c r="I5" s="13">
        <v>0.9</v>
      </c>
      <c r="J5" s="13">
        <v>0.6</v>
      </c>
      <c r="K5" s="7"/>
      <c r="U5" s="5"/>
    </row>
    <row r="6" spans="1:21" ht="14.25" customHeight="1" x14ac:dyDescent="0.25">
      <c r="A6" s="3" t="s">
        <v>119</v>
      </c>
      <c r="B6" s="3" t="s">
        <v>82</v>
      </c>
      <c r="C6" s="13" t="s">
        <v>150</v>
      </c>
      <c r="D6" s="13">
        <v>4.7</v>
      </c>
      <c r="E6" s="13">
        <v>4.5</v>
      </c>
      <c r="F6" s="13">
        <v>5.7</v>
      </c>
      <c r="G6" s="13">
        <v>1.6</v>
      </c>
      <c r="H6" s="13">
        <v>6.3</v>
      </c>
      <c r="I6" s="13">
        <v>1.3</v>
      </c>
      <c r="J6" s="13" t="s">
        <v>150</v>
      </c>
      <c r="K6" s="7"/>
      <c r="U6" s="5"/>
    </row>
    <row r="7" spans="1:21" ht="14.25" customHeight="1" x14ac:dyDescent="0.25">
      <c r="A7" s="3" t="s">
        <v>119</v>
      </c>
      <c r="B7" s="8" t="s">
        <v>152</v>
      </c>
      <c r="C7" s="13" t="s">
        <v>150</v>
      </c>
      <c r="D7" s="13">
        <v>4.7</v>
      </c>
      <c r="E7" s="13">
        <v>5.6</v>
      </c>
      <c r="F7" s="13">
        <v>14.9</v>
      </c>
      <c r="G7" s="13">
        <v>3.2</v>
      </c>
      <c r="H7" s="13">
        <v>11.5</v>
      </c>
      <c r="I7" s="13">
        <v>6.5</v>
      </c>
      <c r="J7" s="13" t="s">
        <v>150</v>
      </c>
      <c r="K7" s="7"/>
      <c r="U7" s="5"/>
    </row>
    <row r="8" spans="1:21" ht="14.25" customHeight="1" x14ac:dyDescent="0.25">
      <c r="A8" s="3" t="s">
        <v>119</v>
      </c>
      <c r="B8" s="8" t="s">
        <v>151</v>
      </c>
      <c r="C8" s="13" t="s">
        <v>150</v>
      </c>
      <c r="D8" s="13" t="s">
        <v>187</v>
      </c>
      <c r="E8" s="13">
        <v>6.7</v>
      </c>
      <c r="F8" s="13">
        <v>6</v>
      </c>
      <c r="G8" s="13">
        <v>1.9</v>
      </c>
      <c r="H8" s="13">
        <v>7.6</v>
      </c>
      <c r="I8" s="13">
        <v>1.2</v>
      </c>
      <c r="J8" s="13" t="s">
        <v>150</v>
      </c>
      <c r="K8" s="7"/>
      <c r="U8" s="5"/>
    </row>
    <row r="9" spans="1:21" ht="14.25" customHeight="1" x14ac:dyDescent="0.25">
      <c r="A9" s="3" t="s">
        <v>119</v>
      </c>
      <c r="B9" s="3" t="s">
        <v>83</v>
      </c>
      <c r="C9" s="13" t="s">
        <v>150</v>
      </c>
      <c r="D9" s="13">
        <v>1.1000000000000001</v>
      </c>
      <c r="E9" s="13">
        <v>3.4</v>
      </c>
      <c r="F9" s="13">
        <v>16.899999999999999</v>
      </c>
      <c r="G9" s="13">
        <v>1</v>
      </c>
      <c r="H9" s="13">
        <v>3.4</v>
      </c>
      <c r="I9" s="13">
        <v>0.9</v>
      </c>
      <c r="J9" s="13" t="s">
        <v>150</v>
      </c>
      <c r="K9" s="7"/>
      <c r="U9" s="5"/>
    </row>
    <row r="10" spans="1:21" ht="14.25" customHeight="1" x14ac:dyDescent="0.25">
      <c r="A10" s="3" t="s">
        <v>119</v>
      </c>
      <c r="B10" s="8" t="s">
        <v>84</v>
      </c>
      <c r="C10" s="13" t="s">
        <v>150</v>
      </c>
      <c r="D10" s="13">
        <v>3.7</v>
      </c>
      <c r="E10" s="13">
        <v>3.4</v>
      </c>
      <c r="F10" s="13">
        <v>19.5</v>
      </c>
      <c r="G10" s="13">
        <v>1.1000000000000001</v>
      </c>
      <c r="H10" s="13">
        <v>2.4</v>
      </c>
      <c r="I10" s="13">
        <v>0.9</v>
      </c>
      <c r="J10" s="13" t="s">
        <v>150</v>
      </c>
      <c r="K10" s="7"/>
      <c r="U10" s="5"/>
    </row>
    <row r="11" spans="1:21" ht="14.25" customHeight="1" x14ac:dyDescent="0.25">
      <c r="A11" s="3" t="s">
        <v>119</v>
      </c>
      <c r="B11" s="8" t="s">
        <v>85</v>
      </c>
      <c r="C11" s="13" t="s">
        <v>150</v>
      </c>
      <c r="D11" s="13">
        <v>2.4</v>
      </c>
      <c r="E11" s="13">
        <v>0</v>
      </c>
      <c r="F11" s="13">
        <v>72.599999999999994</v>
      </c>
      <c r="G11" s="13">
        <v>10.199999999999999</v>
      </c>
      <c r="H11" s="13">
        <v>42</v>
      </c>
      <c r="I11" s="13" t="s">
        <v>187</v>
      </c>
      <c r="J11" s="13" t="s">
        <v>150</v>
      </c>
      <c r="K11" s="7"/>
      <c r="U11" s="5"/>
    </row>
    <row r="12" spans="1:21" ht="14.25" customHeight="1" x14ac:dyDescent="0.25">
      <c r="A12" s="3" t="s">
        <v>119</v>
      </c>
      <c r="B12" s="8" t="s">
        <v>86</v>
      </c>
      <c r="C12" s="13" t="s">
        <v>150</v>
      </c>
      <c r="D12" s="13">
        <v>1.2</v>
      </c>
      <c r="E12" s="13">
        <v>38.4</v>
      </c>
      <c r="F12" s="13">
        <v>29.3</v>
      </c>
      <c r="G12" s="13">
        <v>1.4</v>
      </c>
      <c r="H12" s="13">
        <v>22.6</v>
      </c>
      <c r="I12" s="13">
        <v>7.3</v>
      </c>
      <c r="J12" s="13" t="s">
        <v>150</v>
      </c>
      <c r="K12" s="7"/>
      <c r="U12" s="5"/>
    </row>
    <row r="13" spans="1:21" ht="14.25" customHeight="1" x14ac:dyDescent="0.25">
      <c r="A13" s="3" t="s">
        <v>119</v>
      </c>
      <c r="B13" s="8" t="s">
        <v>87</v>
      </c>
      <c r="C13" s="13" t="s">
        <v>150</v>
      </c>
      <c r="D13" s="13">
        <v>1.3</v>
      </c>
      <c r="E13" s="13" t="s">
        <v>150</v>
      </c>
      <c r="F13" s="13" t="s">
        <v>150</v>
      </c>
      <c r="G13" s="13" t="s">
        <v>150</v>
      </c>
      <c r="H13" s="13" t="s">
        <v>150</v>
      </c>
      <c r="I13" s="13" t="s">
        <v>150</v>
      </c>
      <c r="J13" s="13" t="s">
        <v>150</v>
      </c>
      <c r="K13" s="7"/>
      <c r="U13" s="5"/>
    </row>
    <row r="14" spans="1:21" ht="14.25" customHeight="1" x14ac:dyDescent="0.25">
      <c r="A14" s="3" t="s">
        <v>119</v>
      </c>
      <c r="B14" s="8" t="s">
        <v>88</v>
      </c>
      <c r="C14" s="13" t="s">
        <v>150</v>
      </c>
      <c r="D14" s="13">
        <v>4.0999999999999996</v>
      </c>
      <c r="E14" s="13">
        <v>0</v>
      </c>
      <c r="F14" s="13">
        <v>21.6</v>
      </c>
      <c r="G14" s="13">
        <v>3.5</v>
      </c>
      <c r="H14" s="13">
        <v>15.1</v>
      </c>
      <c r="I14" s="13">
        <v>0</v>
      </c>
      <c r="J14" s="13" t="s">
        <v>150</v>
      </c>
      <c r="K14" s="7"/>
      <c r="U14" s="5"/>
    </row>
    <row r="15" spans="1:21" ht="14.25" customHeight="1" x14ac:dyDescent="0.25">
      <c r="A15" s="3" t="s">
        <v>119</v>
      </c>
      <c r="B15" s="3" t="s">
        <v>89</v>
      </c>
      <c r="C15" s="13" t="s">
        <v>150</v>
      </c>
      <c r="D15" s="13">
        <v>2</v>
      </c>
      <c r="E15" s="13">
        <v>49.5</v>
      </c>
      <c r="F15" s="13">
        <v>6.3</v>
      </c>
      <c r="G15" s="13">
        <v>2.4</v>
      </c>
      <c r="H15" s="13">
        <v>7.7</v>
      </c>
      <c r="I15" s="13">
        <v>14.2</v>
      </c>
      <c r="J15" s="13" t="s">
        <v>150</v>
      </c>
      <c r="K15" s="7"/>
      <c r="U15" s="5"/>
    </row>
    <row r="16" spans="1:21" ht="14.25" customHeight="1" x14ac:dyDescent="0.25">
      <c r="A16" s="3" t="s">
        <v>119</v>
      </c>
      <c r="B16" s="8" t="s">
        <v>95</v>
      </c>
      <c r="C16" s="13" t="s">
        <v>150</v>
      </c>
      <c r="D16" s="13">
        <v>2.8</v>
      </c>
      <c r="E16" s="13">
        <v>61.3</v>
      </c>
      <c r="F16" s="13">
        <v>20.5</v>
      </c>
      <c r="G16" s="13">
        <v>2.5</v>
      </c>
      <c r="H16" s="13">
        <v>14.2</v>
      </c>
      <c r="I16" s="13">
        <v>23.9</v>
      </c>
      <c r="J16" s="13" t="s">
        <v>150</v>
      </c>
      <c r="K16" s="7"/>
      <c r="U16" s="5"/>
    </row>
    <row r="17" spans="1:21" ht="14.25" customHeight="1" x14ac:dyDescent="0.25">
      <c r="A17" s="3" t="s">
        <v>119</v>
      </c>
      <c r="B17" s="8" t="s">
        <v>90</v>
      </c>
      <c r="C17" s="13" t="s">
        <v>150</v>
      </c>
      <c r="D17" s="13">
        <v>1.9</v>
      </c>
      <c r="E17" s="13" t="s">
        <v>150</v>
      </c>
      <c r="F17" s="13" t="s">
        <v>150</v>
      </c>
      <c r="G17" s="13" t="s">
        <v>150</v>
      </c>
      <c r="H17" s="13" t="s">
        <v>150</v>
      </c>
      <c r="I17" s="13" t="s">
        <v>150</v>
      </c>
      <c r="J17" s="13" t="s">
        <v>150</v>
      </c>
      <c r="K17" s="7"/>
      <c r="U17" s="5"/>
    </row>
    <row r="18" spans="1:21" ht="14.25" customHeight="1" x14ac:dyDescent="0.25">
      <c r="A18" s="3" t="s">
        <v>119</v>
      </c>
      <c r="B18" s="8" t="s">
        <v>118</v>
      </c>
      <c r="C18" s="13" t="s">
        <v>150</v>
      </c>
      <c r="D18" s="13">
        <v>3.2</v>
      </c>
      <c r="E18" s="13">
        <v>46</v>
      </c>
      <c r="F18" s="13">
        <v>28.4</v>
      </c>
      <c r="G18" s="13">
        <v>9.1999999999999993</v>
      </c>
      <c r="H18" s="13">
        <v>45.9</v>
      </c>
      <c r="I18" s="13">
        <v>2.6</v>
      </c>
      <c r="J18" s="13" t="s">
        <v>150</v>
      </c>
      <c r="K18" s="7"/>
      <c r="U18" s="5"/>
    </row>
    <row r="19" spans="1:21" ht="14.25" customHeight="1" x14ac:dyDescent="0.25">
      <c r="A19" s="3" t="s">
        <v>119</v>
      </c>
      <c r="B19" s="8" t="s">
        <v>91</v>
      </c>
      <c r="C19" s="13" t="s">
        <v>150</v>
      </c>
      <c r="D19" s="13">
        <v>7.7</v>
      </c>
      <c r="E19" s="13" t="s">
        <v>150</v>
      </c>
      <c r="F19" s="13">
        <v>5.3</v>
      </c>
      <c r="G19" s="13">
        <v>24.6</v>
      </c>
      <c r="H19" s="13">
        <v>5.2</v>
      </c>
      <c r="I19" s="13" t="s">
        <v>150</v>
      </c>
      <c r="J19" s="13" t="s">
        <v>150</v>
      </c>
      <c r="K19" s="7"/>
      <c r="U19" s="5"/>
    </row>
    <row r="20" spans="1:21" ht="14.25" customHeight="1" x14ac:dyDescent="0.25">
      <c r="A20" s="3" t="s">
        <v>119</v>
      </c>
      <c r="B20" s="8" t="s">
        <v>92</v>
      </c>
      <c r="C20" s="13" t="s">
        <v>150</v>
      </c>
      <c r="D20" s="13" t="s">
        <v>150</v>
      </c>
      <c r="E20" s="13">
        <v>2.7</v>
      </c>
      <c r="F20" s="13">
        <v>28</v>
      </c>
      <c r="G20" s="13">
        <v>1.6</v>
      </c>
      <c r="H20" s="13">
        <v>0.4</v>
      </c>
      <c r="I20" s="13">
        <v>12</v>
      </c>
      <c r="J20" s="13" t="s">
        <v>150</v>
      </c>
      <c r="K20" s="7"/>
      <c r="U20" s="5"/>
    </row>
    <row r="21" spans="1:21" ht="14.25" customHeight="1" x14ac:dyDescent="0.25">
      <c r="A21" s="3" t="s">
        <v>119</v>
      </c>
      <c r="B21" s="8" t="s">
        <v>93</v>
      </c>
      <c r="C21" s="13" t="s">
        <v>150</v>
      </c>
      <c r="D21" s="13">
        <v>8.9</v>
      </c>
      <c r="E21" s="13">
        <v>58.9</v>
      </c>
      <c r="F21" s="13">
        <v>30.6</v>
      </c>
      <c r="G21" s="13">
        <v>18.5</v>
      </c>
      <c r="H21" s="13">
        <v>40.799999999999997</v>
      </c>
      <c r="I21" s="13">
        <v>0.1</v>
      </c>
      <c r="J21" s="13" t="s">
        <v>150</v>
      </c>
      <c r="K21" s="7"/>
      <c r="U21" s="5"/>
    </row>
    <row r="22" spans="1:21" ht="14.25" customHeight="1" x14ac:dyDescent="0.25">
      <c r="A22" s="3" t="s">
        <v>119</v>
      </c>
      <c r="B22" s="3" t="s">
        <v>94</v>
      </c>
      <c r="C22" s="13">
        <v>0.7</v>
      </c>
      <c r="D22" s="13">
        <v>9.5</v>
      </c>
      <c r="E22" s="13">
        <v>8.1999999999999993</v>
      </c>
      <c r="F22" s="13">
        <v>15.3</v>
      </c>
      <c r="G22" s="13">
        <v>17.100000000000001</v>
      </c>
      <c r="H22" s="13">
        <v>7.5</v>
      </c>
      <c r="I22" s="13">
        <v>0</v>
      </c>
      <c r="J22" s="13">
        <v>0.6</v>
      </c>
      <c r="K22" s="7"/>
      <c r="U22" s="5"/>
    </row>
    <row r="23" spans="1:21" ht="14.25" customHeight="1" x14ac:dyDescent="0.25">
      <c r="A23" s="8"/>
      <c r="B23" s="8"/>
      <c r="K23" s="7"/>
      <c r="U23" s="5"/>
    </row>
    <row r="24" spans="1:21" ht="14.25" customHeight="1" x14ac:dyDescent="0.25">
      <c r="A24" s="3" t="s">
        <v>2</v>
      </c>
      <c r="B24" s="3" t="s">
        <v>97</v>
      </c>
      <c r="K24" s="7"/>
      <c r="U24" s="5"/>
    </row>
    <row r="25" spans="1:21" ht="14.25" customHeight="1" x14ac:dyDescent="0.25">
      <c r="A25" s="8"/>
      <c r="B25" s="8"/>
      <c r="K25" s="7"/>
      <c r="U25" s="5"/>
    </row>
    <row r="26" spans="1:21" ht="14.25" customHeight="1" x14ac:dyDescent="0.25">
      <c r="A26" s="8"/>
      <c r="B26" s="8"/>
      <c r="K26" s="7"/>
      <c r="U26" s="5"/>
    </row>
    <row r="27" spans="1:21" s="10" customFormat="1" ht="14.25" customHeight="1" x14ac:dyDescent="0.25">
      <c r="A27" s="3" t="s">
        <v>2</v>
      </c>
      <c r="B27" s="3" t="s">
        <v>120</v>
      </c>
      <c r="C27" s="13">
        <v>3.1</v>
      </c>
      <c r="D27" s="13">
        <v>3</v>
      </c>
      <c r="E27" s="13">
        <v>15.4</v>
      </c>
      <c r="F27" s="13">
        <v>20.2</v>
      </c>
      <c r="G27" s="13">
        <v>5.2</v>
      </c>
      <c r="H27" s="13">
        <v>13</v>
      </c>
      <c r="I27" s="13">
        <v>1.8</v>
      </c>
      <c r="J27" s="13">
        <v>4.4000000000000004</v>
      </c>
    </row>
    <row r="28" spans="1:21" ht="14.25" customHeight="1" x14ac:dyDescent="0.25">
      <c r="A28" s="3" t="s">
        <v>2</v>
      </c>
      <c r="B28" s="3" t="s">
        <v>82</v>
      </c>
      <c r="C28" s="13" t="s">
        <v>150</v>
      </c>
      <c r="D28" s="13">
        <v>10</v>
      </c>
      <c r="E28" s="13">
        <v>17.899999999999999</v>
      </c>
      <c r="F28" s="13">
        <v>9.1</v>
      </c>
      <c r="G28" s="13">
        <v>7.1</v>
      </c>
      <c r="H28" s="13">
        <v>36.200000000000003</v>
      </c>
      <c r="I28" s="13">
        <v>1.9</v>
      </c>
      <c r="J28" s="13" t="s">
        <v>150</v>
      </c>
      <c r="K28" s="7"/>
      <c r="U28" s="5"/>
    </row>
    <row r="29" spans="1:21" ht="14.25" customHeight="1" x14ac:dyDescent="0.25">
      <c r="A29" s="3" t="s">
        <v>2</v>
      </c>
      <c r="B29" s="8" t="s">
        <v>152</v>
      </c>
      <c r="C29" s="13" t="s">
        <v>150</v>
      </c>
      <c r="D29" s="13">
        <v>10</v>
      </c>
      <c r="E29" s="13">
        <v>20.2</v>
      </c>
      <c r="F29" s="13">
        <v>17.3</v>
      </c>
      <c r="G29" s="13">
        <v>10</v>
      </c>
      <c r="H29" s="13">
        <v>55.3</v>
      </c>
      <c r="I29" s="13">
        <v>11.5</v>
      </c>
      <c r="J29" s="13" t="s">
        <v>150</v>
      </c>
      <c r="K29" s="7"/>
      <c r="U29" s="5"/>
    </row>
    <row r="30" spans="1:21" ht="14.25" customHeight="1" x14ac:dyDescent="0.25">
      <c r="A30" s="3" t="s">
        <v>2</v>
      </c>
      <c r="B30" s="8" t="s">
        <v>151</v>
      </c>
      <c r="C30" s="13" t="s">
        <v>150</v>
      </c>
      <c r="D30" s="13" t="s">
        <v>187</v>
      </c>
      <c r="E30" s="13">
        <v>31.8</v>
      </c>
      <c r="F30" s="13">
        <v>10.7</v>
      </c>
      <c r="G30" s="13">
        <v>10.3</v>
      </c>
      <c r="H30" s="13">
        <v>43.8</v>
      </c>
      <c r="I30" s="13">
        <v>0.8</v>
      </c>
      <c r="J30" s="13" t="s">
        <v>150</v>
      </c>
      <c r="K30" s="7"/>
      <c r="U30" s="5"/>
    </row>
    <row r="31" spans="1:21" ht="14.25" customHeight="1" x14ac:dyDescent="0.25">
      <c r="A31" s="3" t="s">
        <v>2</v>
      </c>
      <c r="B31" s="3" t="s">
        <v>83</v>
      </c>
      <c r="C31" s="13" t="s">
        <v>150</v>
      </c>
      <c r="D31" s="13">
        <v>3.1</v>
      </c>
      <c r="E31" s="13">
        <v>18.600000000000001</v>
      </c>
      <c r="F31" s="13">
        <v>47.7</v>
      </c>
      <c r="G31" s="13">
        <v>4.5999999999999996</v>
      </c>
      <c r="H31" s="13">
        <v>17</v>
      </c>
      <c r="I31" s="13">
        <v>4.3</v>
      </c>
      <c r="J31" s="13" t="s">
        <v>150</v>
      </c>
      <c r="K31" s="7"/>
      <c r="U31" s="5"/>
    </row>
    <row r="32" spans="1:21" ht="14.25" customHeight="1" x14ac:dyDescent="0.25">
      <c r="A32" s="3" t="s">
        <v>2</v>
      </c>
      <c r="B32" s="8" t="s">
        <v>84</v>
      </c>
      <c r="C32" s="13" t="s">
        <v>150</v>
      </c>
      <c r="D32" s="13">
        <v>18.5</v>
      </c>
      <c r="E32" s="13">
        <v>18.899999999999999</v>
      </c>
      <c r="F32" s="13">
        <v>78</v>
      </c>
      <c r="G32" s="13">
        <v>4.8</v>
      </c>
      <c r="H32" s="13">
        <v>19.3</v>
      </c>
      <c r="I32" s="13">
        <v>4.5</v>
      </c>
      <c r="J32" s="13" t="s">
        <v>150</v>
      </c>
      <c r="K32" s="7"/>
      <c r="U32" s="5"/>
    </row>
    <row r="33" spans="1:21" ht="14.25" customHeight="1" x14ac:dyDescent="0.25">
      <c r="A33" s="3" t="s">
        <v>2</v>
      </c>
      <c r="B33" s="8" t="s">
        <v>85</v>
      </c>
      <c r="C33" s="13" t="s">
        <v>150</v>
      </c>
      <c r="D33" s="13">
        <v>4.2</v>
      </c>
      <c r="E33" s="13" t="s">
        <v>187</v>
      </c>
      <c r="F33" s="13">
        <v>78.099999999999994</v>
      </c>
      <c r="G33" s="13">
        <v>15.2</v>
      </c>
      <c r="H33" s="13">
        <v>69.3</v>
      </c>
      <c r="I33" s="13" t="s">
        <v>187</v>
      </c>
      <c r="J33" s="13" t="s">
        <v>150</v>
      </c>
      <c r="K33" s="7"/>
      <c r="U33" s="5"/>
    </row>
    <row r="34" spans="1:21" ht="14.25" customHeight="1" x14ac:dyDescent="0.25">
      <c r="A34" s="3" t="s">
        <v>2</v>
      </c>
      <c r="B34" s="8" t="s">
        <v>86</v>
      </c>
      <c r="C34" s="13" t="s">
        <v>150</v>
      </c>
      <c r="D34" s="13">
        <v>3.1</v>
      </c>
      <c r="E34" s="13">
        <v>0</v>
      </c>
      <c r="F34" s="13">
        <v>30.7</v>
      </c>
      <c r="G34" s="13">
        <v>13.1</v>
      </c>
      <c r="H34" s="13">
        <v>36</v>
      </c>
      <c r="I34" s="13">
        <v>16.600000000000001</v>
      </c>
      <c r="J34" s="13" t="s">
        <v>150</v>
      </c>
      <c r="K34" s="7"/>
      <c r="U34" s="5"/>
    </row>
    <row r="35" spans="1:21" ht="14.25" customHeight="1" x14ac:dyDescent="0.25">
      <c r="A35" s="3" t="s">
        <v>2</v>
      </c>
      <c r="B35" s="8" t="s">
        <v>87</v>
      </c>
      <c r="C35" s="13" t="s">
        <v>150</v>
      </c>
      <c r="D35" s="13">
        <v>20</v>
      </c>
      <c r="E35" s="13" t="s">
        <v>150</v>
      </c>
      <c r="F35" s="13" t="s">
        <v>150</v>
      </c>
      <c r="G35" s="13" t="s">
        <v>150</v>
      </c>
      <c r="H35" s="13" t="s">
        <v>150</v>
      </c>
      <c r="I35" s="13" t="s">
        <v>150</v>
      </c>
      <c r="J35" s="13" t="s">
        <v>150</v>
      </c>
      <c r="K35" s="7"/>
      <c r="U35" s="5"/>
    </row>
    <row r="36" spans="1:21" ht="14.25" customHeight="1" x14ac:dyDescent="0.25">
      <c r="A36" s="3" t="s">
        <v>2</v>
      </c>
      <c r="B36" s="8" t="s">
        <v>88</v>
      </c>
      <c r="C36" s="13" t="s">
        <v>150</v>
      </c>
      <c r="D36" s="13">
        <v>13.8</v>
      </c>
      <c r="E36" s="13">
        <v>0</v>
      </c>
      <c r="F36" s="13">
        <v>81.2</v>
      </c>
      <c r="G36" s="13">
        <v>24</v>
      </c>
      <c r="H36" s="13">
        <v>51.2</v>
      </c>
      <c r="I36" s="13">
        <v>0</v>
      </c>
      <c r="J36" s="13" t="s">
        <v>150</v>
      </c>
      <c r="K36" s="7"/>
      <c r="U36" s="5"/>
    </row>
    <row r="37" spans="1:21" ht="14.25" customHeight="1" x14ac:dyDescent="0.25">
      <c r="A37" s="3" t="s">
        <v>2</v>
      </c>
      <c r="B37" s="3" t="s">
        <v>89</v>
      </c>
      <c r="C37" s="13" t="s">
        <v>150</v>
      </c>
      <c r="D37" s="13">
        <v>4.0999999999999996</v>
      </c>
      <c r="E37" s="13">
        <v>23.5</v>
      </c>
      <c r="F37" s="13">
        <v>23</v>
      </c>
      <c r="G37" s="13">
        <v>8.6</v>
      </c>
      <c r="H37" s="13">
        <v>11.9</v>
      </c>
      <c r="I37" s="13">
        <v>12.3</v>
      </c>
      <c r="J37" s="13" t="s">
        <v>150</v>
      </c>
      <c r="K37" s="7"/>
      <c r="U37" s="5"/>
    </row>
    <row r="38" spans="1:21" ht="14.25" customHeight="1" x14ac:dyDescent="0.25">
      <c r="A38" s="3" t="s">
        <v>2</v>
      </c>
      <c r="B38" s="8" t="s">
        <v>95</v>
      </c>
      <c r="C38" s="13" t="s">
        <v>150</v>
      </c>
      <c r="D38" s="13">
        <v>4.7</v>
      </c>
      <c r="E38" s="13">
        <v>33.6</v>
      </c>
      <c r="F38" s="13">
        <v>51.3</v>
      </c>
      <c r="G38" s="13">
        <v>8.1</v>
      </c>
      <c r="H38" s="13">
        <v>23.9</v>
      </c>
      <c r="I38" s="13">
        <v>5.6</v>
      </c>
      <c r="J38" s="13" t="s">
        <v>150</v>
      </c>
      <c r="K38" s="7"/>
      <c r="U38" s="5"/>
    </row>
    <row r="39" spans="1:21" ht="14.25" customHeight="1" x14ac:dyDescent="0.25">
      <c r="A39" s="3" t="s">
        <v>2</v>
      </c>
      <c r="B39" s="8" t="s">
        <v>90</v>
      </c>
      <c r="C39" s="13" t="s">
        <v>150</v>
      </c>
      <c r="D39" s="13">
        <v>4.2</v>
      </c>
      <c r="E39" s="13" t="s">
        <v>150</v>
      </c>
      <c r="F39" s="13" t="s">
        <v>150</v>
      </c>
      <c r="G39" s="13" t="s">
        <v>150</v>
      </c>
      <c r="H39" s="13" t="s">
        <v>150</v>
      </c>
      <c r="I39" s="13" t="s">
        <v>150</v>
      </c>
      <c r="J39" s="13" t="s">
        <v>150</v>
      </c>
      <c r="K39" s="7"/>
      <c r="U39" s="5"/>
    </row>
    <row r="40" spans="1:21" ht="14.25" customHeight="1" x14ac:dyDescent="0.25">
      <c r="A40" s="3" t="s">
        <v>2</v>
      </c>
      <c r="B40" s="8" t="s">
        <v>118</v>
      </c>
      <c r="C40" s="13" t="s">
        <v>150</v>
      </c>
      <c r="D40" s="13">
        <v>6.5</v>
      </c>
      <c r="E40" s="13">
        <v>21.3</v>
      </c>
      <c r="F40" s="13">
        <v>19.8</v>
      </c>
      <c r="G40" s="13">
        <v>20.2</v>
      </c>
      <c r="H40" s="13">
        <v>16.2</v>
      </c>
      <c r="I40" s="13">
        <v>3.3</v>
      </c>
      <c r="J40" s="13" t="s">
        <v>150</v>
      </c>
      <c r="K40" s="7"/>
      <c r="U40" s="5"/>
    </row>
    <row r="41" spans="1:21" ht="14.25" customHeight="1" x14ac:dyDescent="0.25">
      <c r="A41" s="3" t="s">
        <v>2</v>
      </c>
      <c r="B41" s="8" t="s">
        <v>91</v>
      </c>
      <c r="C41" s="13" t="s">
        <v>150</v>
      </c>
      <c r="D41" s="13">
        <v>13</v>
      </c>
      <c r="E41" s="13" t="s">
        <v>150</v>
      </c>
      <c r="F41" s="13">
        <v>15</v>
      </c>
      <c r="G41" s="13">
        <v>7</v>
      </c>
      <c r="H41" s="13">
        <v>14.2</v>
      </c>
      <c r="I41" s="13" t="s">
        <v>150</v>
      </c>
      <c r="J41" s="13" t="s">
        <v>150</v>
      </c>
      <c r="K41" s="7"/>
      <c r="U41" s="6"/>
    </row>
    <row r="42" spans="1:21" ht="14.25" customHeight="1" x14ac:dyDescent="0.25">
      <c r="A42" s="3" t="s">
        <v>2</v>
      </c>
      <c r="B42" s="8" t="s">
        <v>92</v>
      </c>
      <c r="C42" s="13" t="s">
        <v>150</v>
      </c>
      <c r="D42" s="13" t="s">
        <v>150</v>
      </c>
      <c r="E42" s="13">
        <v>63.7</v>
      </c>
      <c r="F42" s="13">
        <v>41.4</v>
      </c>
      <c r="G42" s="13">
        <v>12.5</v>
      </c>
      <c r="H42" s="13">
        <v>0</v>
      </c>
      <c r="I42" s="13">
        <v>16.600000000000001</v>
      </c>
      <c r="J42" s="13" t="s">
        <v>150</v>
      </c>
      <c r="K42" s="7"/>
      <c r="U42" s="5"/>
    </row>
    <row r="43" spans="1:21" ht="14.25" customHeight="1" x14ac:dyDescent="0.25">
      <c r="A43" s="3" t="s">
        <v>2</v>
      </c>
      <c r="B43" s="8" t="s">
        <v>93</v>
      </c>
      <c r="C43" s="13" t="s">
        <v>150</v>
      </c>
      <c r="D43" s="13">
        <v>30.4</v>
      </c>
      <c r="E43" s="13" t="s">
        <v>187</v>
      </c>
      <c r="F43" s="13">
        <v>46.5</v>
      </c>
      <c r="G43" s="13">
        <v>39.1</v>
      </c>
      <c r="H43" s="13">
        <v>30.1</v>
      </c>
      <c r="I43" s="13" t="s">
        <v>187</v>
      </c>
      <c r="J43" s="13" t="s">
        <v>150</v>
      </c>
      <c r="K43" s="7"/>
      <c r="U43" s="5"/>
    </row>
    <row r="44" spans="1:21" ht="14.25" customHeight="1" x14ac:dyDescent="0.25">
      <c r="A44" s="3" t="s">
        <v>2</v>
      </c>
      <c r="B44" s="3" t="s">
        <v>94</v>
      </c>
      <c r="C44" s="13">
        <v>4.0999999999999996</v>
      </c>
      <c r="D44" s="13">
        <v>21.1</v>
      </c>
      <c r="E44" s="13">
        <v>32.299999999999997</v>
      </c>
      <c r="F44" s="13">
        <v>14.5</v>
      </c>
      <c r="G44" s="13">
        <v>19.399999999999999</v>
      </c>
      <c r="H44" s="13">
        <v>28.7</v>
      </c>
      <c r="I44" s="13">
        <v>0</v>
      </c>
      <c r="J44" s="13">
        <v>4.4000000000000004</v>
      </c>
      <c r="K44" s="7"/>
    </row>
    <row r="45" spans="1:21" ht="14.25" customHeight="1" x14ac:dyDescent="0.25">
      <c r="A45" s="8"/>
      <c r="B45" s="8"/>
      <c r="C45" s="11"/>
      <c r="D45" s="11"/>
      <c r="E45" s="11"/>
      <c r="F45" s="11"/>
      <c r="G45" s="11"/>
      <c r="H45" s="11"/>
      <c r="I45" s="11"/>
      <c r="J45" s="11"/>
      <c r="K45" s="7"/>
    </row>
    <row r="46" spans="1:21" ht="14.25" customHeight="1" x14ac:dyDescent="0.25">
      <c r="A46" s="3" t="s">
        <v>158</v>
      </c>
      <c r="B46" s="3" t="s">
        <v>159</v>
      </c>
      <c r="C46" s="11"/>
      <c r="D46" s="11"/>
      <c r="E46" s="11"/>
      <c r="F46" s="11"/>
      <c r="G46" s="11"/>
      <c r="H46" s="11"/>
      <c r="I46" s="11"/>
      <c r="J46" s="11"/>
      <c r="K46" s="7"/>
    </row>
    <row r="47" spans="1:21" ht="14.25" customHeight="1" x14ac:dyDescent="0.25">
      <c r="A47" s="8"/>
      <c r="B47" s="8"/>
      <c r="C47" s="11"/>
      <c r="D47" s="11"/>
      <c r="E47" s="11"/>
      <c r="F47" s="11"/>
      <c r="G47" s="11"/>
      <c r="H47" s="11"/>
      <c r="I47" s="11"/>
      <c r="J47" s="11"/>
      <c r="K47" s="7"/>
    </row>
    <row r="48" spans="1:21" s="10" customFormat="1" ht="14.25" customHeight="1" x14ac:dyDescent="0.25">
      <c r="A48" s="8"/>
      <c r="B48" s="8"/>
      <c r="C48" s="11"/>
      <c r="D48" s="11"/>
      <c r="E48" s="11"/>
      <c r="F48" s="11"/>
      <c r="G48" s="11"/>
      <c r="H48" s="11"/>
      <c r="I48" s="11"/>
      <c r="J48" s="11"/>
    </row>
    <row r="49" spans="1:11" ht="14.25" customHeight="1" x14ac:dyDescent="0.25">
      <c r="A49" s="3" t="s">
        <v>158</v>
      </c>
      <c r="B49" s="3" t="s">
        <v>120</v>
      </c>
      <c r="C49" s="13">
        <v>1.1000000000000001</v>
      </c>
      <c r="D49" s="13">
        <v>1.9</v>
      </c>
      <c r="E49" s="13">
        <v>38.6</v>
      </c>
      <c r="F49" s="13">
        <v>3.9</v>
      </c>
      <c r="G49" s="13">
        <v>2</v>
      </c>
      <c r="H49" s="13">
        <v>25.9</v>
      </c>
      <c r="I49" s="13">
        <v>1.1000000000000001</v>
      </c>
      <c r="J49" s="13">
        <v>5.6</v>
      </c>
      <c r="K49" s="7"/>
    </row>
    <row r="50" spans="1:11" ht="14.25" customHeight="1" x14ac:dyDescent="0.25">
      <c r="A50" s="3" t="s">
        <v>158</v>
      </c>
      <c r="B50" s="3" t="s">
        <v>82</v>
      </c>
      <c r="C50" s="13" t="s">
        <v>150</v>
      </c>
      <c r="D50" s="13">
        <v>3.5</v>
      </c>
      <c r="E50" s="13">
        <v>67.7</v>
      </c>
      <c r="F50" s="13">
        <v>21.5</v>
      </c>
      <c r="G50" s="13">
        <v>2.6</v>
      </c>
      <c r="H50" s="13">
        <v>0</v>
      </c>
      <c r="I50" s="13">
        <v>1.1000000000000001</v>
      </c>
      <c r="J50" s="13" t="s">
        <v>150</v>
      </c>
      <c r="K50" s="7"/>
    </row>
    <row r="51" spans="1:11" ht="14.25" customHeight="1" x14ac:dyDescent="0.25">
      <c r="A51" s="3" t="s">
        <v>158</v>
      </c>
      <c r="B51" s="8" t="s">
        <v>152</v>
      </c>
      <c r="C51" s="13" t="s">
        <v>150</v>
      </c>
      <c r="D51" s="13">
        <v>3.5</v>
      </c>
      <c r="E51" s="13">
        <v>32.799999999999997</v>
      </c>
      <c r="F51" s="13">
        <v>29.1</v>
      </c>
      <c r="G51" s="13">
        <v>4.5999999999999996</v>
      </c>
      <c r="H51" s="13">
        <v>0</v>
      </c>
      <c r="I51" s="13">
        <v>4.5999999999999996</v>
      </c>
      <c r="J51" s="13" t="s">
        <v>150</v>
      </c>
      <c r="K51" s="7"/>
    </row>
    <row r="52" spans="1:11" ht="14.25" customHeight="1" x14ac:dyDescent="0.25">
      <c r="A52" s="3" t="s">
        <v>158</v>
      </c>
      <c r="B52" s="8" t="s">
        <v>151</v>
      </c>
      <c r="C52" s="13" t="s">
        <v>150</v>
      </c>
      <c r="D52" s="13" t="s">
        <v>187</v>
      </c>
      <c r="E52" s="13">
        <v>79</v>
      </c>
      <c r="F52" s="13">
        <v>24.7</v>
      </c>
      <c r="G52" s="13">
        <v>2.4</v>
      </c>
      <c r="H52" s="13" t="s">
        <v>187</v>
      </c>
      <c r="I52" s="13">
        <v>1</v>
      </c>
      <c r="J52" s="13" t="s">
        <v>150</v>
      </c>
      <c r="K52" s="7"/>
    </row>
    <row r="53" spans="1:11" ht="14.25" customHeight="1" x14ac:dyDescent="0.25">
      <c r="A53" s="3" t="s">
        <v>158</v>
      </c>
      <c r="B53" s="3" t="s">
        <v>83</v>
      </c>
      <c r="C53" s="13" t="s">
        <v>150</v>
      </c>
      <c r="D53" s="13">
        <v>1.9</v>
      </c>
      <c r="E53" s="13">
        <v>0</v>
      </c>
      <c r="F53" s="13">
        <v>0.9</v>
      </c>
      <c r="G53" s="13">
        <v>2</v>
      </c>
      <c r="H53" s="13">
        <v>49.9</v>
      </c>
      <c r="I53" s="13">
        <v>0.7</v>
      </c>
      <c r="J53" s="13" t="s">
        <v>150</v>
      </c>
      <c r="K53" s="7"/>
    </row>
    <row r="54" spans="1:11" ht="14.25" customHeight="1" x14ac:dyDescent="0.25">
      <c r="A54" s="3" t="s">
        <v>158</v>
      </c>
      <c r="B54" s="8" t="s">
        <v>84</v>
      </c>
      <c r="C54" s="13" t="s">
        <v>150</v>
      </c>
      <c r="D54" s="13">
        <v>6</v>
      </c>
      <c r="E54" s="13">
        <v>0</v>
      </c>
      <c r="F54" s="13" t="s">
        <v>187</v>
      </c>
      <c r="G54" s="13">
        <v>1.4</v>
      </c>
      <c r="H54" s="13">
        <v>0</v>
      </c>
      <c r="I54" s="13">
        <v>0.3</v>
      </c>
      <c r="J54" s="13" t="s">
        <v>150</v>
      </c>
      <c r="K54" s="7"/>
    </row>
    <row r="55" spans="1:11" ht="14.25" customHeight="1" x14ac:dyDescent="0.25">
      <c r="A55" s="3" t="s">
        <v>158</v>
      </c>
      <c r="B55" s="8" t="s">
        <v>85</v>
      </c>
      <c r="C55" s="13" t="s">
        <v>150</v>
      </c>
      <c r="D55" s="13">
        <v>4.5</v>
      </c>
      <c r="E55" s="13" t="s">
        <v>187</v>
      </c>
      <c r="F55" s="13" t="s">
        <v>187</v>
      </c>
      <c r="G55" s="13">
        <v>78.5</v>
      </c>
      <c r="H55" s="13" t="s">
        <v>187</v>
      </c>
      <c r="I55" s="13" t="s">
        <v>187</v>
      </c>
      <c r="J55" s="13" t="s">
        <v>150</v>
      </c>
      <c r="K55" s="7"/>
    </row>
    <row r="56" spans="1:11" ht="14.25" customHeight="1" x14ac:dyDescent="0.25">
      <c r="A56" s="3" t="s">
        <v>158</v>
      </c>
      <c r="B56" s="8" t="s">
        <v>86</v>
      </c>
      <c r="C56" s="13" t="s">
        <v>150</v>
      </c>
      <c r="D56" s="13">
        <v>2.2999999999999998</v>
      </c>
      <c r="E56" s="13">
        <v>0</v>
      </c>
      <c r="F56" s="13">
        <v>0.9</v>
      </c>
      <c r="G56" s="13">
        <v>30.3</v>
      </c>
      <c r="H56" s="13">
        <v>89.6</v>
      </c>
      <c r="I56" s="13">
        <v>16.600000000000001</v>
      </c>
      <c r="J56" s="13" t="s">
        <v>150</v>
      </c>
      <c r="K56" s="7"/>
    </row>
    <row r="57" spans="1:11" ht="14.25" customHeight="1" x14ac:dyDescent="0.25">
      <c r="A57" s="3" t="s">
        <v>158</v>
      </c>
      <c r="B57" s="8" t="s">
        <v>87</v>
      </c>
      <c r="C57" s="13" t="s">
        <v>150</v>
      </c>
      <c r="D57" s="13">
        <v>77.2</v>
      </c>
      <c r="E57" s="13" t="s">
        <v>150</v>
      </c>
      <c r="F57" s="13" t="s">
        <v>150</v>
      </c>
      <c r="G57" s="13" t="s">
        <v>150</v>
      </c>
      <c r="H57" s="13" t="s">
        <v>150</v>
      </c>
      <c r="I57" s="13" t="s">
        <v>150</v>
      </c>
      <c r="J57" s="13" t="s">
        <v>150</v>
      </c>
      <c r="K57" s="7"/>
    </row>
    <row r="58" spans="1:11" ht="14.25" customHeight="1" x14ac:dyDescent="0.25">
      <c r="A58" s="3" t="s">
        <v>158</v>
      </c>
      <c r="B58" s="8" t="s">
        <v>88</v>
      </c>
      <c r="C58" s="13" t="s">
        <v>150</v>
      </c>
      <c r="D58" s="13">
        <v>8.1999999999999993</v>
      </c>
      <c r="E58" s="13" t="s">
        <v>187</v>
      </c>
      <c r="F58" s="13">
        <v>58</v>
      </c>
      <c r="G58" s="13">
        <v>42.7</v>
      </c>
      <c r="H58" s="13" t="s">
        <v>187</v>
      </c>
      <c r="I58" s="13">
        <v>0</v>
      </c>
      <c r="J58" s="13" t="s">
        <v>150</v>
      </c>
      <c r="K58" s="7"/>
    </row>
    <row r="59" spans="1:11" ht="14.25" customHeight="1" x14ac:dyDescent="0.25">
      <c r="A59" s="3" t="s">
        <v>158</v>
      </c>
      <c r="B59" s="3" t="s">
        <v>89</v>
      </c>
      <c r="C59" s="13" t="s">
        <v>150</v>
      </c>
      <c r="D59" s="13">
        <v>3.9</v>
      </c>
      <c r="E59" s="13">
        <v>0</v>
      </c>
      <c r="F59" s="13">
        <v>3.2</v>
      </c>
      <c r="G59" s="13">
        <v>10.9</v>
      </c>
      <c r="H59" s="13">
        <v>8.6</v>
      </c>
      <c r="I59" s="13">
        <v>16.3</v>
      </c>
      <c r="J59" s="13" t="s">
        <v>150</v>
      </c>
      <c r="K59" s="7"/>
    </row>
    <row r="60" spans="1:11" ht="14.25" customHeight="1" x14ac:dyDescent="0.25">
      <c r="A60" s="3" t="s">
        <v>158</v>
      </c>
      <c r="B60" s="8" t="s">
        <v>95</v>
      </c>
      <c r="C60" s="13" t="s">
        <v>150</v>
      </c>
      <c r="D60" s="13">
        <v>5.6</v>
      </c>
      <c r="E60" s="13">
        <v>0</v>
      </c>
      <c r="F60" s="13">
        <v>22.4</v>
      </c>
      <c r="G60" s="13">
        <v>7.9</v>
      </c>
      <c r="H60" s="13">
        <v>9.9</v>
      </c>
      <c r="I60" s="13">
        <v>14.8</v>
      </c>
      <c r="J60" s="13" t="s">
        <v>150</v>
      </c>
      <c r="K60" s="7"/>
    </row>
    <row r="61" spans="1:11" ht="14.25" customHeight="1" x14ac:dyDescent="0.25">
      <c r="A61" s="3" t="s">
        <v>158</v>
      </c>
      <c r="B61" s="8" t="s">
        <v>90</v>
      </c>
      <c r="C61" s="13" t="s">
        <v>150</v>
      </c>
      <c r="D61" s="13">
        <v>4.3</v>
      </c>
      <c r="E61" s="13" t="s">
        <v>150</v>
      </c>
      <c r="F61" s="13" t="s">
        <v>150</v>
      </c>
      <c r="G61" s="13" t="s">
        <v>150</v>
      </c>
      <c r="H61" s="13" t="s">
        <v>150</v>
      </c>
      <c r="I61" s="13" t="s">
        <v>150</v>
      </c>
      <c r="J61" s="13" t="s">
        <v>150</v>
      </c>
      <c r="K61" s="7"/>
    </row>
    <row r="62" spans="1:11" ht="14.25" customHeight="1" x14ac:dyDescent="0.25">
      <c r="A62" s="3" t="s">
        <v>158</v>
      </c>
      <c r="B62" s="8" t="s">
        <v>118</v>
      </c>
      <c r="C62" s="13" t="s">
        <v>150</v>
      </c>
      <c r="D62" s="13">
        <v>5.2</v>
      </c>
      <c r="E62" s="13" t="s">
        <v>187</v>
      </c>
      <c r="F62" s="13">
        <v>4.5999999999999996</v>
      </c>
      <c r="G62" s="13">
        <v>28</v>
      </c>
      <c r="H62" s="13">
        <v>35.799999999999997</v>
      </c>
      <c r="I62" s="13">
        <v>16.600000000000001</v>
      </c>
      <c r="J62" s="13" t="s">
        <v>150</v>
      </c>
      <c r="K62" s="7"/>
    </row>
    <row r="63" spans="1:11" ht="14.25" customHeight="1" x14ac:dyDescent="0.25">
      <c r="A63" s="3" t="s">
        <v>158</v>
      </c>
      <c r="B63" s="8" t="s">
        <v>91</v>
      </c>
      <c r="C63" s="13" t="s">
        <v>150</v>
      </c>
      <c r="D63" s="13">
        <v>5.5</v>
      </c>
      <c r="E63" s="13" t="s">
        <v>150</v>
      </c>
      <c r="F63" s="13">
        <v>3.7</v>
      </c>
      <c r="G63" s="13" t="s">
        <v>187</v>
      </c>
      <c r="H63" s="13">
        <v>10.9</v>
      </c>
      <c r="I63" s="13" t="s">
        <v>150</v>
      </c>
      <c r="J63" s="13" t="s">
        <v>150</v>
      </c>
      <c r="K63" s="7"/>
    </row>
    <row r="64" spans="1:11" ht="14.25" customHeight="1" x14ac:dyDescent="0.25">
      <c r="A64" s="3" t="s">
        <v>158</v>
      </c>
      <c r="B64" s="8" t="s">
        <v>92</v>
      </c>
      <c r="C64" s="13" t="s">
        <v>150</v>
      </c>
      <c r="D64" s="13" t="s">
        <v>150</v>
      </c>
      <c r="E64" s="13" t="s">
        <v>187</v>
      </c>
      <c r="F64" s="13">
        <v>2.9</v>
      </c>
      <c r="G64" s="13">
        <v>0</v>
      </c>
      <c r="H64" s="13">
        <v>0</v>
      </c>
      <c r="I64" s="13">
        <v>16.600000000000001</v>
      </c>
      <c r="J64" s="13" t="s">
        <v>150</v>
      </c>
      <c r="K64" s="7"/>
    </row>
    <row r="65" spans="1:11" ht="14.25" customHeight="1" x14ac:dyDescent="0.25">
      <c r="A65" s="3" t="s">
        <v>158</v>
      </c>
      <c r="B65" s="8" t="s">
        <v>93</v>
      </c>
      <c r="C65" s="13" t="s">
        <v>150</v>
      </c>
      <c r="D65" s="13">
        <v>16.2</v>
      </c>
      <c r="E65" s="13" t="s">
        <v>187</v>
      </c>
      <c r="F65" s="13">
        <v>0.2</v>
      </c>
      <c r="G65" s="13">
        <v>45.2</v>
      </c>
      <c r="H65" s="13">
        <v>32.200000000000003</v>
      </c>
      <c r="I65" s="13" t="s">
        <v>187</v>
      </c>
      <c r="J65" s="13" t="s">
        <v>150</v>
      </c>
      <c r="K65" s="7"/>
    </row>
    <row r="66" spans="1:11" ht="14.25" customHeight="1" x14ac:dyDescent="0.25">
      <c r="A66" s="3" t="s">
        <v>158</v>
      </c>
      <c r="B66" s="3" t="s">
        <v>94</v>
      </c>
      <c r="C66" s="13">
        <v>5.4</v>
      </c>
      <c r="D66" s="13">
        <v>60</v>
      </c>
      <c r="E66" s="13" t="s">
        <v>187</v>
      </c>
      <c r="F66" s="13">
        <v>47.5</v>
      </c>
      <c r="G66" s="13">
        <v>0.1</v>
      </c>
      <c r="H66" s="13">
        <v>15.7</v>
      </c>
      <c r="I66" s="13">
        <v>0</v>
      </c>
      <c r="J66" s="13">
        <v>5.6</v>
      </c>
      <c r="K66" s="7"/>
    </row>
    <row r="67" spans="1:11" ht="14.25" customHeight="1" x14ac:dyDescent="0.25">
      <c r="A67" s="8"/>
      <c r="B67" s="8"/>
      <c r="C67" s="11"/>
      <c r="D67" s="11"/>
      <c r="E67" s="11"/>
      <c r="F67" s="11"/>
      <c r="G67" s="11"/>
      <c r="H67" s="11"/>
      <c r="I67" s="11"/>
      <c r="J67" s="11"/>
      <c r="K67" s="7"/>
    </row>
    <row r="68" spans="1:11" ht="14.25" customHeight="1" x14ac:dyDescent="0.25">
      <c r="A68" s="3" t="s">
        <v>47</v>
      </c>
      <c r="B68" s="3" t="s">
        <v>48</v>
      </c>
      <c r="C68" s="11"/>
      <c r="D68" s="11"/>
      <c r="E68" s="11"/>
      <c r="F68" s="11"/>
      <c r="G68" s="11"/>
      <c r="H68" s="11"/>
      <c r="I68" s="11"/>
      <c r="J68" s="11"/>
      <c r="K68" s="7"/>
    </row>
    <row r="69" spans="1:11" s="10" customFormat="1" ht="14.25" customHeight="1" x14ac:dyDescent="0.25">
      <c r="A69" s="3"/>
      <c r="B69" s="8"/>
      <c r="C69" s="11"/>
      <c r="D69" s="11"/>
      <c r="E69" s="11"/>
      <c r="F69" s="11"/>
      <c r="G69" s="11"/>
      <c r="H69" s="11"/>
      <c r="I69" s="11"/>
      <c r="J69" s="11"/>
    </row>
    <row r="70" spans="1:11" ht="14.25" customHeight="1" x14ac:dyDescent="0.25">
      <c r="A70" s="3"/>
      <c r="B70" s="8"/>
      <c r="C70" s="11"/>
      <c r="D70" s="11"/>
      <c r="E70" s="11"/>
      <c r="F70" s="11"/>
      <c r="G70" s="11"/>
      <c r="H70" s="11"/>
      <c r="I70" s="11"/>
      <c r="J70" s="11"/>
      <c r="K70" s="7"/>
    </row>
    <row r="71" spans="1:11" ht="14.25" customHeight="1" x14ac:dyDescent="0.25">
      <c r="A71" s="3" t="s">
        <v>47</v>
      </c>
      <c r="B71" s="3" t="s">
        <v>120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7"/>
    </row>
    <row r="72" spans="1:11" ht="14.25" customHeight="1" x14ac:dyDescent="0.25">
      <c r="A72" s="3" t="s">
        <v>47</v>
      </c>
      <c r="B72" s="3" t="s">
        <v>82</v>
      </c>
      <c r="C72" s="13" t="s">
        <v>150</v>
      </c>
      <c r="D72" s="13">
        <v>0</v>
      </c>
      <c r="E72" s="13" t="s">
        <v>187</v>
      </c>
      <c r="F72" s="13">
        <v>0</v>
      </c>
      <c r="G72" s="13">
        <v>0</v>
      </c>
      <c r="H72" s="13" t="s">
        <v>187</v>
      </c>
      <c r="I72" s="13">
        <v>0</v>
      </c>
      <c r="J72" s="13" t="s">
        <v>150</v>
      </c>
      <c r="K72" s="7"/>
    </row>
    <row r="73" spans="1:11" ht="14.25" customHeight="1" x14ac:dyDescent="0.25">
      <c r="A73" s="3" t="s">
        <v>47</v>
      </c>
      <c r="B73" s="8" t="s">
        <v>152</v>
      </c>
      <c r="C73" s="13" t="s">
        <v>150</v>
      </c>
      <c r="D73" s="13">
        <v>0</v>
      </c>
      <c r="E73" s="13" t="s">
        <v>187</v>
      </c>
      <c r="F73" s="13" t="s">
        <v>187</v>
      </c>
      <c r="G73" s="13">
        <v>0</v>
      </c>
      <c r="H73" s="13" t="s">
        <v>187</v>
      </c>
      <c r="I73" s="13">
        <v>0</v>
      </c>
      <c r="J73" s="13" t="s">
        <v>150</v>
      </c>
      <c r="K73" s="7"/>
    </row>
    <row r="74" spans="1:11" ht="14.25" customHeight="1" x14ac:dyDescent="0.25">
      <c r="A74" s="3" t="s">
        <v>47</v>
      </c>
      <c r="B74" s="8" t="s">
        <v>151</v>
      </c>
      <c r="C74" s="13" t="s">
        <v>150</v>
      </c>
      <c r="D74" s="13" t="s">
        <v>187</v>
      </c>
      <c r="E74" s="13" t="s">
        <v>187</v>
      </c>
      <c r="F74" s="13">
        <v>0</v>
      </c>
      <c r="G74" s="13">
        <v>0</v>
      </c>
      <c r="H74" s="13" t="s">
        <v>187</v>
      </c>
      <c r="I74" s="13">
        <v>0</v>
      </c>
      <c r="J74" s="13" t="s">
        <v>150</v>
      </c>
      <c r="K74" s="7"/>
    </row>
    <row r="75" spans="1:11" ht="14.25" customHeight="1" x14ac:dyDescent="0.25">
      <c r="A75" s="3" t="s">
        <v>47</v>
      </c>
      <c r="B75" s="3" t="s">
        <v>83</v>
      </c>
      <c r="C75" s="13" t="s">
        <v>150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 t="s">
        <v>150</v>
      </c>
      <c r="K75" s="7"/>
    </row>
    <row r="76" spans="1:11" ht="14.25" customHeight="1" x14ac:dyDescent="0.25">
      <c r="A76" s="3" t="s">
        <v>47</v>
      </c>
      <c r="B76" s="8" t="s">
        <v>84</v>
      </c>
      <c r="C76" s="13" t="s">
        <v>150</v>
      </c>
      <c r="D76" s="13">
        <v>0</v>
      </c>
      <c r="E76" s="13">
        <v>0</v>
      </c>
      <c r="F76" s="13" t="s">
        <v>187</v>
      </c>
      <c r="G76" s="13">
        <v>0</v>
      </c>
      <c r="H76" s="13">
        <v>0</v>
      </c>
      <c r="I76" s="13">
        <v>0</v>
      </c>
      <c r="J76" s="13" t="s">
        <v>150</v>
      </c>
      <c r="K76" s="7"/>
    </row>
    <row r="77" spans="1:11" ht="14.25" customHeight="1" x14ac:dyDescent="0.25">
      <c r="A77" s="3" t="s">
        <v>47</v>
      </c>
      <c r="B77" s="8" t="s">
        <v>85</v>
      </c>
      <c r="C77" s="13" t="s">
        <v>150</v>
      </c>
      <c r="D77" s="13">
        <v>0</v>
      </c>
      <c r="E77" s="13" t="s">
        <v>187</v>
      </c>
      <c r="F77" s="13" t="s">
        <v>187</v>
      </c>
      <c r="G77" s="13" t="s">
        <v>187</v>
      </c>
      <c r="H77" s="13" t="s">
        <v>187</v>
      </c>
      <c r="I77" s="13" t="s">
        <v>187</v>
      </c>
      <c r="J77" s="13" t="s">
        <v>150</v>
      </c>
      <c r="K77" s="7"/>
    </row>
    <row r="78" spans="1:11" ht="14.25" customHeight="1" x14ac:dyDescent="0.25">
      <c r="A78" s="3" t="s">
        <v>47</v>
      </c>
      <c r="B78" s="8" t="s">
        <v>86</v>
      </c>
      <c r="C78" s="13" t="s">
        <v>150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 t="s">
        <v>187</v>
      </c>
      <c r="J78" s="13" t="s">
        <v>150</v>
      </c>
      <c r="K78" s="7"/>
    </row>
    <row r="79" spans="1:11" ht="14.25" customHeight="1" x14ac:dyDescent="0.25">
      <c r="A79" s="3" t="s">
        <v>47</v>
      </c>
      <c r="B79" s="8" t="s">
        <v>87</v>
      </c>
      <c r="C79" s="13" t="s">
        <v>150</v>
      </c>
      <c r="D79" s="13" t="s">
        <v>187</v>
      </c>
      <c r="E79" s="13" t="s">
        <v>150</v>
      </c>
      <c r="F79" s="13" t="s">
        <v>150</v>
      </c>
      <c r="G79" s="13" t="s">
        <v>150</v>
      </c>
      <c r="H79" s="13" t="s">
        <v>150</v>
      </c>
      <c r="I79" s="13" t="s">
        <v>150</v>
      </c>
      <c r="J79" s="13" t="s">
        <v>150</v>
      </c>
      <c r="K79" s="7"/>
    </row>
    <row r="80" spans="1:11" ht="14.25" customHeight="1" x14ac:dyDescent="0.25">
      <c r="A80" s="3" t="s">
        <v>47</v>
      </c>
      <c r="B80" s="8" t="s">
        <v>88</v>
      </c>
      <c r="C80" s="13" t="s">
        <v>150</v>
      </c>
      <c r="D80" s="13">
        <v>0</v>
      </c>
      <c r="E80" s="13" t="s">
        <v>187</v>
      </c>
      <c r="F80" s="13">
        <v>0</v>
      </c>
      <c r="G80" s="13" t="s">
        <v>187</v>
      </c>
      <c r="H80" s="13" t="s">
        <v>187</v>
      </c>
      <c r="I80" s="13" t="s">
        <v>187</v>
      </c>
      <c r="J80" s="13" t="s">
        <v>150</v>
      </c>
      <c r="K80" s="7"/>
    </row>
    <row r="81" spans="1:11" ht="14.25" customHeight="1" x14ac:dyDescent="0.25">
      <c r="A81" s="3" t="s">
        <v>47</v>
      </c>
      <c r="B81" s="3" t="s">
        <v>89</v>
      </c>
      <c r="C81" s="13" t="s">
        <v>150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 t="s">
        <v>187</v>
      </c>
      <c r="J81" s="13" t="s">
        <v>150</v>
      </c>
      <c r="K81" s="7"/>
    </row>
    <row r="82" spans="1:11" ht="14.25" customHeight="1" x14ac:dyDescent="0.25">
      <c r="A82" s="3" t="s">
        <v>47</v>
      </c>
      <c r="B82" s="8" t="s">
        <v>95</v>
      </c>
      <c r="C82" s="13" t="s">
        <v>150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 t="s">
        <v>187</v>
      </c>
      <c r="J82" s="13" t="s">
        <v>150</v>
      </c>
      <c r="K82" s="7"/>
    </row>
    <row r="83" spans="1:11" ht="14.25" customHeight="1" x14ac:dyDescent="0.25">
      <c r="A83" s="3" t="s">
        <v>47</v>
      </c>
      <c r="B83" s="8" t="s">
        <v>90</v>
      </c>
      <c r="C83" s="13" t="s">
        <v>150</v>
      </c>
      <c r="D83" s="13">
        <v>0</v>
      </c>
      <c r="E83" s="13" t="s">
        <v>150</v>
      </c>
      <c r="F83" s="13" t="s">
        <v>150</v>
      </c>
      <c r="G83" s="13" t="s">
        <v>150</v>
      </c>
      <c r="H83" s="13" t="s">
        <v>150</v>
      </c>
      <c r="I83" s="13" t="s">
        <v>150</v>
      </c>
      <c r="J83" s="13" t="s">
        <v>150</v>
      </c>
      <c r="K83" s="7"/>
    </row>
    <row r="84" spans="1:11" ht="14.25" customHeight="1" x14ac:dyDescent="0.25">
      <c r="A84" s="3" t="s">
        <v>47</v>
      </c>
      <c r="B84" s="8" t="s">
        <v>118</v>
      </c>
      <c r="C84" s="13" t="s">
        <v>150</v>
      </c>
      <c r="D84" s="13">
        <v>0</v>
      </c>
      <c r="E84" s="13" t="s">
        <v>187</v>
      </c>
      <c r="F84" s="13">
        <v>0</v>
      </c>
      <c r="G84" s="13">
        <v>0</v>
      </c>
      <c r="H84" s="13">
        <v>0</v>
      </c>
      <c r="I84" s="13" t="s">
        <v>187</v>
      </c>
      <c r="J84" s="13" t="s">
        <v>150</v>
      </c>
      <c r="K84" s="7"/>
    </row>
    <row r="85" spans="1:11" ht="14.25" customHeight="1" x14ac:dyDescent="0.25">
      <c r="A85" s="3" t="s">
        <v>47</v>
      </c>
      <c r="B85" s="8" t="s">
        <v>91</v>
      </c>
      <c r="C85" s="13" t="s">
        <v>150</v>
      </c>
      <c r="D85" s="13">
        <v>0</v>
      </c>
      <c r="E85" s="13" t="s">
        <v>150</v>
      </c>
      <c r="F85" s="13">
        <v>0</v>
      </c>
      <c r="G85" s="13" t="s">
        <v>187</v>
      </c>
      <c r="H85" s="13">
        <v>0</v>
      </c>
      <c r="I85" s="13" t="s">
        <v>150</v>
      </c>
      <c r="J85" s="13" t="s">
        <v>150</v>
      </c>
      <c r="K85" s="7"/>
    </row>
    <row r="86" spans="1:11" ht="14.25" customHeight="1" x14ac:dyDescent="0.25">
      <c r="A86" s="3" t="s">
        <v>47</v>
      </c>
      <c r="B86" s="8" t="s">
        <v>92</v>
      </c>
      <c r="C86" s="13" t="s">
        <v>150</v>
      </c>
      <c r="D86" s="13" t="s">
        <v>150</v>
      </c>
      <c r="E86" s="13" t="s">
        <v>187</v>
      </c>
      <c r="F86" s="13">
        <v>0</v>
      </c>
      <c r="G86" s="13">
        <v>0</v>
      </c>
      <c r="H86" s="13" t="s">
        <v>187</v>
      </c>
      <c r="I86" s="13" t="s">
        <v>187</v>
      </c>
      <c r="J86" s="13" t="s">
        <v>150</v>
      </c>
      <c r="K86" s="7"/>
    </row>
    <row r="87" spans="1:11" ht="14.25" customHeight="1" x14ac:dyDescent="0.25">
      <c r="A87" s="3" t="s">
        <v>47</v>
      </c>
      <c r="B87" s="8" t="s">
        <v>93</v>
      </c>
      <c r="C87" s="13" t="s">
        <v>150</v>
      </c>
      <c r="D87" s="13" t="s">
        <v>187</v>
      </c>
      <c r="E87" s="13" t="s">
        <v>187</v>
      </c>
      <c r="F87" s="13">
        <v>0</v>
      </c>
      <c r="G87" s="13" t="s">
        <v>187</v>
      </c>
      <c r="H87" s="13" t="s">
        <v>187</v>
      </c>
      <c r="I87" s="13" t="s">
        <v>187</v>
      </c>
      <c r="J87" s="13" t="s">
        <v>150</v>
      </c>
      <c r="K87" s="7"/>
    </row>
    <row r="88" spans="1:11" ht="14.25" customHeight="1" x14ac:dyDescent="0.25">
      <c r="A88" s="3" t="s">
        <v>47</v>
      </c>
      <c r="B88" s="3" t="s">
        <v>94</v>
      </c>
      <c r="C88" s="13">
        <v>0</v>
      </c>
      <c r="D88" s="13" t="s">
        <v>187</v>
      </c>
      <c r="E88" s="13" t="s">
        <v>187</v>
      </c>
      <c r="F88" s="13" t="s">
        <v>187</v>
      </c>
      <c r="G88" s="13" t="s">
        <v>187</v>
      </c>
      <c r="H88" s="13">
        <v>0</v>
      </c>
      <c r="I88" s="13" t="s">
        <v>187</v>
      </c>
      <c r="J88" s="13">
        <v>0</v>
      </c>
      <c r="K88" s="7"/>
    </row>
    <row r="89" spans="1:11" ht="14.25" customHeight="1" x14ac:dyDescent="0.25">
      <c r="A89" s="3"/>
      <c r="B89" s="8"/>
      <c r="C89" s="11"/>
      <c r="D89" s="11"/>
      <c r="E89" s="11"/>
      <c r="F89" s="11"/>
      <c r="G89" s="11"/>
      <c r="H89" s="11"/>
      <c r="I89" s="11"/>
      <c r="J89" s="11"/>
      <c r="K89" s="7"/>
    </row>
    <row r="90" spans="1:11" s="10" customFormat="1" ht="14.25" customHeight="1" x14ac:dyDescent="0.25">
      <c r="A90" s="3" t="s">
        <v>121</v>
      </c>
      <c r="B90" s="3" t="s">
        <v>122</v>
      </c>
      <c r="C90" s="11"/>
      <c r="D90" s="11"/>
      <c r="E90" s="11"/>
      <c r="F90" s="11"/>
      <c r="G90" s="11"/>
      <c r="H90" s="11"/>
      <c r="I90" s="11"/>
      <c r="J90" s="11"/>
    </row>
    <row r="91" spans="1:11" ht="14.25" customHeight="1" x14ac:dyDescent="0.25">
      <c r="A91" s="3"/>
      <c r="B91" s="8"/>
      <c r="C91" s="11"/>
      <c r="D91" s="11"/>
      <c r="E91" s="11"/>
      <c r="F91" s="11"/>
      <c r="G91" s="11"/>
      <c r="H91" s="11"/>
      <c r="I91" s="11"/>
      <c r="J91" s="11"/>
      <c r="K91" s="7"/>
    </row>
    <row r="92" spans="1:11" ht="14.25" customHeight="1" x14ac:dyDescent="0.25">
      <c r="A92" s="3"/>
      <c r="B92" s="8"/>
      <c r="C92" s="11"/>
      <c r="D92" s="11"/>
      <c r="E92" s="11"/>
      <c r="F92" s="11"/>
      <c r="G92" s="11"/>
      <c r="H92" s="11"/>
      <c r="I92" s="11"/>
      <c r="J92" s="11"/>
      <c r="K92" s="7"/>
    </row>
    <row r="93" spans="1:11" ht="14.25" customHeight="1" x14ac:dyDescent="0.25">
      <c r="A93" s="3" t="s">
        <v>121</v>
      </c>
      <c r="B93" s="3" t="s">
        <v>120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7"/>
    </row>
    <row r="94" spans="1:11" ht="14.25" customHeight="1" x14ac:dyDescent="0.25">
      <c r="A94" s="3" t="s">
        <v>121</v>
      </c>
      <c r="B94" s="3" t="s">
        <v>82</v>
      </c>
      <c r="C94" s="13" t="s">
        <v>150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 t="s">
        <v>150</v>
      </c>
      <c r="K94" s="7"/>
    </row>
    <row r="95" spans="1:11" ht="14.25" customHeight="1" x14ac:dyDescent="0.25">
      <c r="A95" s="3" t="s">
        <v>121</v>
      </c>
      <c r="B95" s="8" t="s">
        <v>152</v>
      </c>
      <c r="C95" s="13" t="s">
        <v>150</v>
      </c>
      <c r="D95" s="13">
        <v>0</v>
      </c>
      <c r="E95" s="13">
        <v>0</v>
      </c>
      <c r="F95" s="13" t="s">
        <v>187</v>
      </c>
      <c r="G95" s="13">
        <v>0</v>
      </c>
      <c r="H95" s="13">
        <v>0</v>
      </c>
      <c r="I95" s="13">
        <v>0</v>
      </c>
      <c r="J95" s="13" t="s">
        <v>150</v>
      </c>
      <c r="K95" s="7"/>
    </row>
    <row r="96" spans="1:11" ht="14.25" customHeight="1" x14ac:dyDescent="0.25">
      <c r="A96" s="3" t="s">
        <v>121</v>
      </c>
      <c r="B96" s="8" t="s">
        <v>151</v>
      </c>
      <c r="C96" s="13" t="s">
        <v>150</v>
      </c>
      <c r="D96" s="13" t="s">
        <v>187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 t="s">
        <v>150</v>
      </c>
      <c r="K96" s="7"/>
    </row>
    <row r="97" spans="1:11" ht="14.25" customHeight="1" x14ac:dyDescent="0.25">
      <c r="A97" s="3" t="s">
        <v>121</v>
      </c>
      <c r="B97" s="3" t="s">
        <v>83</v>
      </c>
      <c r="C97" s="13" t="s">
        <v>150</v>
      </c>
      <c r="D97" s="13">
        <v>0</v>
      </c>
      <c r="E97" s="13" t="s">
        <v>187</v>
      </c>
      <c r="F97" s="13">
        <v>0</v>
      </c>
      <c r="G97" s="13">
        <v>0</v>
      </c>
      <c r="H97" s="13">
        <v>0</v>
      </c>
      <c r="I97" s="13">
        <v>0</v>
      </c>
      <c r="J97" s="13" t="s">
        <v>150</v>
      </c>
      <c r="K97" s="7"/>
    </row>
    <row r="98" spans="1:11" ht="14.25" customHeight="1" x14ac:dyDescent="0.25">
      <c r="A98" s="3" t="s">
        <v>121</v>
      </c>
      <c r="B98" s="8" t="s">
        <v>84</v>
      </c>
      <c r="C98" s="13" t="s">
        <v>150</v>
      </c>
      <c r="D98" s="13">
        <v>0</v>
      </c>
      <c r="E98" s="13" t="s">
        <v>187</v>
      </c>
      <c r="F98" s="13" t="s">
        <v>187</v>
      </c>
      <c r="G98" s="13">
        <v>0</v>
      </c>
      <c r="H98" s="13" t="s">
        <v>187</v>
      </c>
      <c r="I98" s="13">
        <v>0</v>
      </c>
      <c r="J98" s="13" t="s">
        <v>150</v>
      </c>
      <c r="K98" s="7"/>
    </row>
    <row r="99" spans="1:11" ht="14.25" customHeight="1" x14ac:dyDescent="0.25">
      <c r="A99" s="3" t="s">
        <v>121</v>
      </c>
      <c r="B99" s="8" t="s">
        <v>85</v>
      </c>
      <c r="C99" s="13" t="s">
        <v>150</v>
      </c>
      <c r="D99" s="13">
        <v>0</v>
      </c>
      <c r="E99" s="13" t="s">
        <v>187</v>
      </c>
      <c r="F99" s="13" t="s">
        <v>187</v>
      </c>
      <c r="G99" s="13" t="s">
        <v>187</v>
      </c>
      <c r="H99" s="13" t="s">
        <v>187</v>
      </c>
      <c r="I99" s="13" t="s">
        <v>187</v>
      </c>
      <c r="J99" s="13" t="s">
        <v>150</v>
      </c>
      <c r="K99" s="7"/>
    </row>
    <row r="100" spans="1:11" ht="14.25" customHeight="1" x14ac:dyDescent="0.25">
      <c r="A100" s="3" t="s">
        <v>121</v>
      </c>
      <c r="B100" s="8" t="s">
        <v>86</v>
      </c>
      <c r="C100" s="13" t="s">
        <v>150</v>
      </c>
      <c r="D100" s="13">
        <v>0</v>
      </c>
      <c r="E100" s="13" t="s">
        <v>187</v>
      </c>
      <c r="F100" s="13">
        <v>0</v>
      </c>
      <c r="G100" s="13">
        <v>0</v>
      </c>
      <c r="H100" s="13">
        <v>0</v>
      </c>
      <c r="I100" s="13" t="s">
        <v>187</v>
      </c>
      <c r="J100" s="13" t="s">
        <v>150</v>
      </c>
      <c r="K100" s="7"/>
    </row>
    <row r="101" spans="1:11" ht="14.25" customHeight="1" x14ac:dyDescent="0.25">
      <c r="A101" s="3" t="s">
        <v>121</v>
      </c>
      <c r="B101" s="8" t="s">
        <v>87</v>
      </c>
      <c r="C101" s="13" t="s">
        <v>150</v>
      </c>
      <c r="D101" s="13">
        <v>0</v>
      </c>
      <c r="E101" s="13" t="s">
        <v>150</v>
      </c>
      <c r="F101" s="13" t="s">
        <v>150</v>
      </c>
      <c r="G101" s="13" t="s">
        <v>150</v>
      </c>
      <c r="H101" s="13" t="s">
        <v>150</v>
      </c>
      <c r="I101" s="13" t="s">
        <v>150</v>
      </c>
      <c r="J101" s="13" t="s">
        <v>150</v>
      </c>
      <c r="K101" s="7"/>
    </row>
    <row r="102" spans="1:11" ht="14.25" customHeight="1" x14ac:dyDescent="0.25">
      <c r="A102" s="3" t="s">
        <v>121</v>
      </c>
      <c r="B102" s="8" t="s">
        <v>88</v>
      </c>
      <c r="C102" s="13" t="s">
        <v>150</v>
      </c>
      <c r="D102" s="13">
        <v>0</v>
      </c>
      <c r="E102" s="13" t="s">
        <v>187</v>
      </c>
      <c r="F102" s="13">
        <v>0</v>
      </c>
      <c r="G102" s="13" t="s">
        <v>187</v>
      </c>
      <c r="H102" s="13" t="s">
        <v>187</v>
      </c>
      <c r="I102" s="13" t="s">
        <v>187</v>
      </c>
      <c r="J102" s="13" t="s">
        <v>150</v>
      </c>
      <c r="K102" s="7"/>
    </row>
    <row r="103" spans="1:11" ht="14.25" customHeight="1" x14ac:dyDescent="0.25">
      <c r="A103" s="3" t="s">
        <v>121</v>
      </c>
      <c r="B103" s="3" t="s">
        <v>89</v>
      </c>
      <c r="C103" s="13" t="s">
        <v>150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 t="s">
        <v>150</v>
      </c>
      <c r="K103" s="7"/>
    </row>
    <row r="104" spans="1:11" ht="14.25" customHeight="1" x14ac:dyDescent="0.25">
      <c r="A104" s="3" t="s">
        <v>121</v>
      </c>
      <c r="B104" s="8" t="s">
        <v>95</v>
      </c>
      <c r="C104" s="13" t="s">
        <v>150</v>
      </c>
      <c r="D104" s="13">
        <v>0</v>
      </c>
      <c r="E104" s="13" t="s">
        <v>187</v>
      </c>
      <c r="F104" s="13" t="s">
        <v>187</v>
      </c>
      <c r="G104" s="13">
        <v>0</v>
      </c>
      <c r="H104" s="13">
        <v>0</v>
      </c>
      <c r="I104" s="13">
        <v>0</v>
      </c>
      <c r="J104" s="13" t="s">
        <v>150</v>
      </c>
      <c r="K104" s="7"/>
    </row>
    <row r="105" spans="1:11" ht="14.25" customHeight="1" x14ac:dyDescent="0.25">
      <c r="A105" s="3" t="s">
        <v>121</v>
      </c>
      <c r="B105" s="8" t="s">
        <v>90</v>
      </c>
      <c r="C105" s="13" t="s">
        <v>150</v>
      </c>
      <c r="D105" s="13">
        <v>0</v>
      </c>
      <c r="E105" s="13" t="s">
        <v>150</v>
      </c>
      <c r="F105" s="13" t="s">
        <v>150</v>
      </c>
      <c r="G105" s="13" t="s">
        <v>150</v>
      </c>
      <c r="H105" s="13" t="s">
        <v>150</v>
      </c>
      <c r="I105" s="13" t="s">
        <v>150</v>
      </c>
      <c r="J105" s="13" t="s">
        <v>150</v>
      </c>
      <c r="K105" s="7"/>
    </row>
    <row r="106" spans="1:11" ht="14.25" customHeight="1" x14ac:dyDescent="0.25">
      <c r="A106" s="3" t="s">
        <v>121</v>
      </c>
      <c r="B106" s="8" t="s">
        <v>118</v>
      </c>
      <c r="C106" s="13" t="s">
        <v>150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 t="s">
        <v>150</v>
      </c>
      <c r="K106" s="7"/>
    </row>
    <row r="107" spans="1:11" ht="14.25" customHeight="1" x14ac:dyDescent="0.25">
      <c r="A107" s="3" t="s">
        <v>121</v>
      </c>
      <c r="B107" s="8" t="s">
        <v>91</v>
      </c>
      <c r="C107" s="13" t="s">
        <v>150</v>
      </c>
      <c r="D107" s="13">
        <v>0</v>
      </c>
      <c r="E107" s="13" t="s">
        <v>150</v>
      </c>
      <c r="F107" s="13">
        <v>0</v>
      </c>
      <c r="G107" s="13" t="s">
        <v>187</v>
      </c>
      <c r="H107" s="13">
        <v>0</v>
      </c>
      <c r="I107" s="13" t="s">
        <v>150</v>
      </c>
      <c r="J107" s="13" t="s">
        <v>150</v>
      </c>
      <c r="K107" s="7"/>
    </row>
    <row r="108" spans="1:11" ht="14.25" customHeight="1" x14ac:dyDescent="0.25">
      <c r="A108" s="3" t="s">
        <v>121</v>
      </c>
      <c r="B108" s="8" t="s">
        <v>92</v>
      </c>
      <c r="C108" s="13" t="s">
        <v>150</v>
      </c>
      <c r="D108" s="13" t="s">
        <v>150</v>
      </c>
      <c r="E108" s="13" t="s">
        <v>187</v>
      </c>
      <c r="F108" s="13" t="s">
        <v>187</v>
      </c>
      <c r="G108" s="13" t="s">
        <v>187</v>
      </c>
      <c r="H108" s="13" t="s">
        <v>187</v>
      </c>
      <c r="I108" s="13" t="s">
        <v>187</v>
      </c>
      <c r="J108" s="13" t="s">
        <v>150</v>
      </c>
      <c r="K108" s="7"/>
    </row>
    <row r="109" spans="1:11" ht="14.25" customHeight="1" x14ac:dyDescent="0.25">
      <c r="A109" s="3" t="s">
        <v>121</v>
      </c>
      <c r="B109" s="8" t="s">
        <v>93</v>
      </c>
      <c r="C109" s="13" t="s">
        <v>150</v>
      </c>
      <c r="D109" s="13">
        <v>0</v>
      </c>
      <c r="E109" s="13" t="s">
        <v>187</v>
      </c>
      <c r="F109" s="13">
        <v>0</v>
      </c>
      <c r="G109" s="13" t="s">
        <v>187</v>
      </c>
      <c r="H109" s="13">
        <v>0</v>
      </c>
      <c r="I109" s="13" t="s">
        <v>187</v>
      </c>
      <c r="J109" s="13" t="s">
        <v>150</v>
      </c>
      <c r="K109" s="7"/>
    </row>
    <row r="110" spans="1:11" ht="14.25" customHeight="1" x14ac:dyDescent="0.25">
      <c r="A110" s="3" t="s">
        <v>121</v>
      </c>
      <c r="B110" s="3" t="s">
        <v>94</v>
      </c>
      <c r="C110" s="13">
        <v>0</v>
      </c>
      <c r="D110" s="13" t="s">
        <v>187</v>
      </c>
      <c r="E110" s="13" t="s">
        <v>187</v>
      </c>
      <c r="F110" s="13">
        <v>0</v>
      </c>
      <c r="G110" s="13" t="s">
        <v>187</v>
      </c>
      <c r="H110" s="13">
        <v>0</v>
      </c>
      <c r="I110" s="13" t="s">
        <v>187</v>
      </c>
      <c r="J110" s="13">
        <v>0</v>
      </c>
      <c r="K110" s="7"/>
    </row>
    <row r="111" spans="1:11" s="10" customFormat="1" ht="14.25" customHeight="1" x14ac:dyDescent="0.25">
      <c r="A111" s="3"/>
      <c r="B111" s="8"/>
      <c r="C111" s="11"/>
      <c r="D111" s="11"/>
      <c r="E111" s="11"/>
      <c r="F111" s="11"/>
      <c r="G111" s="11"/>
      <c r="H111" s="11"/>
      <c r="I111" s="11"/>
      <c r="J111" s="11"/>
    </row>
    <row r="112" spans="1:11" ht="14.25" customHeight="1" x14ac:dyDescent="0.25">
      <c r="A112" s="3" t="s">
        <v>160</v>
      </c>
      <c r="B112" s="3" t="s">
        <v>161</v>
      </c>
      <c r="C112" s="11"/>
      <c r="D112" s="11"/>
      <c r="E112" s="11"/>
      <c r="F112" s="11"/>
      <c r="G112" s="11"/>
      <c r="H112" s="11"/>
      <c r="I112" s="11"/>
      <c r="J112" s="11"/>
      <c r="K112" s="7"/>
    </row>
    <row r="113" spans="1:11" ht="14.25" customHeight="1" x14ac:dyDescent="0.25">
      <c r="A113" s="3"/>
      <c r="B113" s="8"/>
      <c r="C113" s="11"/>
      <c r="D113" s="11"/>
      <c r="E113" s="11"/>
      <c r="F113" s="11"/>
      <c r="G113" s="11"/>
      <c r="H113" s="11"/>
      <c r="I113" s="11"/>
      <c r="J113" s="11"/>
      <c r="K113" s="7"/>
    </row>
    <row r="114" spans="1:11" ht="14.25" customHeight="1" x14ac:dyDescent="0.25">
      <c r="A114" s="3"/>
      <c r="B114" s="8"/>
      <c r="C114" s="11"/>
      <c r="D114" s="11"/>
      <c r="E114" s="11"/>
      <c r="F114" s="11"/>
      <c r="G114" s="11"/>
      <c r="H114" s="11"/>
      <c r="I114" s="11"/>
      <c r="J114" s="11"/>
      <c r="K114" s="7"/>
    </row>
    <row r="115" spans="1:11" ht="14.25" customHeight="1" x14ac:dyDescent="0.25">
      <c r="A115" s="3" t="s">
        <v>160</v>
      </c>
      <c r="B115" s="3" t="s">
        <v>120</v>
      </c>
      <c r="C115" s="13">
        <v>13.2</v>
      </c>
      <c r="D115" s="13">
        <v>7.1</v>
      </c>
      <c r="E115" s="13">
        <v>13.1</v>
      </c>
      <c r="F115" s="13">
        <v>71.3</v>
      </c>
      <c r="G115" s="13">
        <v>16.7</v>
      </c>
      <c r="H115" s="13">
        <v>16.8</v>
      </c>
      <c r="I115" s="13">
        <v>0</v>
      </c>
      <c r="J115" s="13">
        <v>2.9</v>
      </c>
      <c r="K115" s="7"/>
    </row>
    <row r="116" spans="1:11" ht="14.25" customHeight="1" x14ac:dyDescent="0.25">
      <c r="A116" s="3" t="s">
        <v>160</v>
      </c>
      <c r="B116" s="3" t="s">
        <v>82</v>
      </c>
      <c r="C116" s="13" t="s">
        <v>150</v>
      </c>
      <c r="D116" s="13">
        <v>9.3000000000000007</v>
      </c>
      <c r="E116" s="13">
        <v>8.5</v>
      </c>
      <c r="F116" s="13">
        <v>31.5</v>
      </c>
      <c r="G116" s="13">
        <v>17.5</v>
      </c>
      <c r="H116" s="13">
        <v>42.4</v>
      </c>
      <c r="I116" s="13">
        <v>0</v>
      </c>
      <c r="J116" s="13" t="s">
        <v>150</v>
      </c>
      <c r="K116" s="7"/>
    </row>
    <row r="117" spans="1:11" ht="14.25" customHeight="1" x14ac:dyDescent="0.25">
      <c r="A117" s="3" t="s">
        <v>160</v>
      </c>
      <c r="B117" s="8" t="s">
        <v>152</v>
      </c>
      <c r="C117" s="13" t="s">
        <v>150</v>
      </c>
      <c r="D117" s="13">
        <v>9.3000000000000007</v>
      </c>
      <c r="E117" s="13">
        <v>0.5</v>
      </c>
      <c r="F117" s="13">
        <v>0</v>
      </c>
      <c r="G117" s="13">
        <v>34</v>
      </c>
      <c r="H117" s="13">
        <v>52.4</v>
      </c>
      <c r="I117" s="13">
        <v>0</v>
      </c>
      <c r="J117" s="13" t="s">
        <v>150</v>
      </c>
      <c r="K117" s="7"/>
    </row>
    <row r="118" spans="1:11" ht="14.25" customHeight="1" x14ac:dyDescent="0.25">
      <c r="A118" s="3" t="s">
        <v>160</v>
      </c>
      <c r="B118" s="8" t="s">
        <v>151</v>
      </c>
      <c r="C118" s="13" t="s">
        <v>150</v>
      </c>
      <c r="D118" s="13" t="s">
        <v>187</v>
      </c>
      <c r="E118" s="13">
        <v>22.7</v>
      </c>
      <c r="F118" s="13">
        <v>40.1</v>
      </c>
      <c r="G118" s="13">
        <v>4.4000000000000004</v>
      </c>
      <c r="H118" s="13">
        <v>71.5</v>
      </c>
      <c r="I118" s="13">
        <v>0</v>
      </c>
      <c r="J118" s="13" t="s">
        <v>150</v>
      </c>
      <c r="K118" s="7"/>
    </row>
    <row r="119" spans="1:11" ht="14.25" customHeight="1" x14ac:dyDescent="0.25">
      <c r="A119" s="3" t="s">
        <v>160</v>
      </c>
      <c r="B119" s="3" t="s">
        <v>83</v>
      </c>
      <c r="C119" s="13" t="s">
        <v>150</v>
      </c>
      <c r="D119" s="13">
        <v>6.2</v>
      </c>
      <c r="E119" s="13">
        <v>45.9</v>
      </c>
      <c r="F119" s="13">
        <v>89.3</v>
      </c>
      <c r="G119" s="13">
        <v>12.5</v>
      </c>
      <c r="H119" s="13">
        <v>32.700000000000003</v>
      </c>
      <c r="I119" s="13" t="s">
        <v>187</v>
      </c>
      <c r="J119" s="13" t="s">
        <v>150</v>
      </c>
      <c r="K119" s="7"/>
    </row>
    <row r="120" spans="1:11" ht="14.25" customHeight="1" x14ac:dyDescent="0.25">
      <c r="A120" s="3" t="s">
        <v>160</v>
      </c>
      <c r="B120" s="8" t="s">
        <v>84</v>
      </c>
      <c r="C120" s="13" t="s">
        <v>150</v>
      </c>
      <c r="D120" s="13">
        <v>8.4</v>
      </c>
      <c r="E120" s="13">
        <v>45.9</v>
      </c>
      <c r="F120" s="13">
        <v>94.6</v>
      </c>
      <c r="G120" s="13">
        <v>13.1</v>
      </c>
      <c r="H120" s="13">
        <v>15.1</v>
      </c>
      <c r="I120" s="13" t="s">
        <v>187</v>
      </c>
      <c r="J120" s="13" t="s">
        <v>150</v>
      </c>
      <c r="K120" s="7"/>
    </row>
    <row r="121" spans="1:11" ht="14.25" customHeight="1" x14ac:dyDescent="0.25">
      <c r="A121" s="3" t="s">
        <v>160</v>
      </c>
      <c r="B121" s="8" t="s">
        <v>85</v>
      </c>
      <c r="C121" s="13" t="s">
        <v>150</v>
      </c>
      <c r="D121" s="13">
        <v>6.2</v>
      </c>
      <c r="E121" s="13" t="s">
        <v>187</v>
      </c>
      <c r="F121" s="13">
        <v>50.4</v>
      </c>
      <c r="G121" s="13">
        <v>65.599999999999994</v>
      </c>
      <c r="H121" s="13">
        <v>50.4</v>
      </c>
      <c r="I121" s="13" t="s">
        <v>187</v>
      </c>
      <c r="J121" s="13" t="s">
        <v>150</v>
      </c>
      <c r="K121" s="7"/>
    </row>
    <row r="122" spans="1:11" ht="14.25" customHeight="1" x14ac:dyDescent="0.25">
      <c r="A122" s="3" t="s">
        <v>160</v>
      </c>
      <c r="B122" s="8" t="s">
        <v>86</v>
      </c>
      <c r="C122" s="13" t="s">
        <v>150</v>
      </c>
      <c r="D122" s="13">
        <v>9.8000000000000007</v>
      </c>
      <c r="E122" s="13" t="s">
        <v>187</v>
      </c>
      <c r="F122" s="13">
        <v>37.5</v>
      </c>
      <c r="G122" s="13">
        <v>37.9</v>
      </c>
      <c r="H122" s="13">
        <v>26.3</v>
      </c>
      <c r="I122" s="13" t="s">
        <v>187</v>
      </c>
      <c r="J122" s="13" t="s">
        <v>150</v>
      </c>
      <c r="K122" s="7"/>
    </row>
    <row r="123" spans="1:11" ht="14.25" customHeight="1" x14ac:dyDescent="0.25">
      <c r="A123" s="3" t="s">
        <v>160</v>
      </c>
      <c r="B123" s="8" t="s">
        <v>87</v>
      </c>
      <c r="C123" s="13" t="s">
        <v>150</v>
      </c>
      <c r="D123" s="13">
        <v>10.9</v>
      </c>
      <c r="E123" s="13" t="s">
        <v>150</v>
      </c>
      <c r="F123" s="13" t="s">
        <v>150</v>
      </c>
      <c r="G123" s="13" t="s">
        <v>150</v>
      </c>
      <c r="H123" s="13" t="s">
        <v>150</v>
      </c>
      <c r="I123" s="13" t="s">
        <v>150</v>
      </c>
      <c r="J123" s="13" t="s">
        <v>150</v>
      </c>
      <c r="K123" s="7"/>
    </row>
    <row r="124" spans="1:11" ht="14.25" customHeight="1" x14ac:dyDescent="0.25">
      <c r="A124" s="3" t="s">
        <v>160</v>
      </c>
      <c r="B124" s="8" t="s">
        <v>88</v>
      </c>
      <c r="C124" s="13" t="s">
        <v>150</v>
      </c>
      <c r="D124" s="13">
        <v>9.3000000000000007</v>
      </c>
      <c r="E124" s="13" t="s">
        <v>187</v>
      </c>
      <c r="F124" s="13">
        <v>69.599999999999994</v>
      </c>
      <c r="G124" s="13">
        <v>4.5999999999999996</v>
      </c>
      <c r="H124" s="13">
        <v>71.400000000000006</v>
      </c>
      <c r="I124" s="13" t="s">
        <v>187</v>
      </c>
      <c r="J124" s="13" t="s">
        <v>150</v>
      </c>
      <c r="K124" s="7"/>
    </row>
    <row r="125" spans="1:11" ht="14.25" customHeight="1" x14ac:dyDescent="0.25">
      <c r="A125" s="3" t="s">
        <v>160</v>
      </c>
      <c r="B125" s="3" t="s">
        <v>89</v>
      </c>
      <c r="C125" s="13" t="s">
        <v>150</v>
      </c>
      <c r="D125" s="13">
        <v>12.3</v>
      </c>
      <c r="E125" s="13">
        <v>46.1</v>
      </c>
      <c r="F125" s="13">
        <v>29.7</v>
      </c>
      <c r="G125" s="13">
        <v>24.3</v>
      </c>
      <c r="H125" s="13">
        <v>20</v>
      </c>
      <c r="I125" s="13" t="s">
        <v>187</v>
      </c>
      <c r="J125" s="13" t="s">
        <v>150</v>
      </c>
      <c r="K125" s="7"/>
    </row>
    <row r="126" spans="1:11" ht="14.25" customHeight="1" x14ac:dyDescent="0.25">
      <c r="A126" s="3" t="s">
        <v>160</v>
      </c>
      <c r="B126" s="8" t="s">
        <v>95</v>
      </c>
      <c r="C126" s="13" t="s">
        <v>150</v>
      </c>
      <c r="D126" s="13">
        <v>7.9</v>
      </c>
      <c r="E126" s="13">
        <v>46.1</v>
      </c>
      <c r="F126" s="13">
        <v>63.9</v>
      </c>
      <c r="G126" s="13">
        <v>28.4</v>
      </c>
      <c r="H126" s="13">
        <v>28.9</v>
      </c>
      <c r="I126" s="13" t="s">
        <v>187</v>
      </c>
      <c r="J126" s="13" t="s">
        <v>150</v>
      </c>
      <c r="K126" s="7"/>
    </row>
    <row r="127" spans="1:11" ht="14.25" customHeight="1" x14ac:dyDescent="0.25">
      <c r="A127" s="3" t="s">
        <v>160</v>
      </c>
      <c r="B127" s="8" t="s">
        <v>90</v>
      </c>
      <c r="C127" s="13" t="s">
        <v>150</v>
      </c>
      <c r="D127" s="13">
        <v>17.600000000000001</v>
      </c>
      <c r="E127" s="13" t="s">
        <v>150</v>
      </c>
      <c r="F127" s="13" t="s">
        <v>150</v>
      </c>
      <c r="G127" s="13" t="s">
        <v>150</v>
      </c>
      <c r="H127" s="13" t="s">
        <v>150</v>
      </c>
      <c r="I127" s="13" t="s">
        <v>150</v>
      </c>
      <c r="J127" s="13" t="s">
        <v>150</v>
      </c>
      <c r="K127" s="7"/>
    </row>
    <row r="128" spans="1:11" ht="14.25" customHeight="1" x14ac:dyDescent="0.25">
      <c r="A128" s="3" t="s">
        <v>160</v>
      </c>
      <c r="B128" s="8" t="s">
        <v>118</v>
      </c>
      <c r="C128" s="13" t="s">
        <v>150</v>
      </c>
      <c r="D128" s="13">
        <v>11.7</v>
      </c>
      <c r="E128" s="13" t="s">
        <v>187</v>
      </c>
      <c r="F128" s="13">
        <v>18.600000000000001</v>
      </c>
      <c r="G128" s="13">
        <v>6</v>
      </c>
      <c r="H128" s="13">
        <v>35.5</v>
      </c>
      <c r="I128" s="13" t="s">
        <v>187</v>
      </c>
      <c r="J128" s="13" t="s">
        <v>150</v>
      </c>
      <c r="K128" s="7"/>
    </row>
    <row r="129" spans="1:11" ht="14.25" customHeight="1" x14ac:dyDescent="0.25">
      <c r="A129" s="3" t="s">
        <v>160</v>
      </c>
      <c r="B129" s="8" t="s">
        <v>91</v>
      </c>
      <c r="C129" s="13" t="s">
        <v>150</v>
      </c>
      <c r="D129" s="13">
        <v>30.7</v>
      </c>
      <c r="E129" s="13" t="s">
        <v>150</v>
      </c>
      <c r="F129" s="13">
        <v>38.299999999999997</v>
      </c>
      <c r="G129" s="13">
        <v>0</v>
      </c>
      <c r="H129" s="13">
        <v>20.2</v>
      </c>
      <c r="I129" s="13" t="s">
        <v>150</v>
      </c>
      <c r="J129" s="13" t="s">
        <v>150</v>
      </c>
      <c r="K129" s="7"/>
    </row>
    <row r="130" spans="1:11" ht="14.25" customHeight="1" x14ac:dyDescent="0.25">
      <c r="A130" s="3" t="s">
        <v>160</v>
      </c>
      <c r="B130" s="8" t="s">
        <v>92</v>
      </c>
      <c r="C130" s="13" t="s">
        <v>150</v>
      </c>
      <c r="D130" s="13" t="s">
        <v>150</v>
      </c>
      <c r="E130" s="13" t="s">
        <v>187</v>
      </c>
      <c r="F130" s="13">
        <v>0</v>
      </c>
      <c r="G130" s="13" t="s">
        <v>187</v>
      </c>
      <c r="H130" s="13" t="s">
        <v>187</v>
      </c>
      <c r="I130" s="13" t="s">
        <v>187</v>
      </c>
      <c r="J130" s="13" t="s">
        <v>150</v>
      </c>
      <c r="K130" s="7"/>
    </row>
    <row r="131" spans="1:11" ht="14.25" customHeight="1" x14ac:dyDescent="0.25">
      <c r="A131" s="3" t="s">
        <v>160</v>
      </c>
      <c r="B131" s="8" t="s">
        <v>93</v>
      </c>
      <c r="C131" s="13" t="s">
        <v>150</v>
      </c>
      <c r="D131" s="13">
        <v>1.8</v>
      </c>
      <c r="E131" s="13" t="s">
        <v>187</v>
      </c>
      <c r="F131" s="13">
        <v>2.5</v>
      </c>
      <c r="G131" s="13">
        <v>0</v>
      </c>
      <c r="H131" s="13">
        <v>40.799999999999997</v>
      </c>
      <c r="I131" s="13" t="s">
        <v>187</v>
      </c>
      <c r="J131" s="13" t="s">
        <v>150</v>
      </c>
      <c r="K131" s="7"/>
    </row>
    <row r="132" spans="1:11" s="10" customFormat="1" ht="14.25" customHeight="1" x14ac:dyDescent="0.25">
      <c r="A132" s="3" t="s">
        <v>160</v>
      </c>
      <c r="B132" s="3" t="s">
        <v>94</v>
      </c>
      <c r="C132" s="13">
        <v>4</v>
      </c>
      <c r="D132" s="13">
        <v>21.1</v>
      </c>
      <c r="E132" s="13" t="s">
        <v>187</v>
      </c>
      <c r="F132" s="13">
        <v>29.6</v>
      </c>
      <c r="G132" s="13">
        <v>9</v>
      </c>
      <c r="H132" s="13">
        <v>3.9</v>
      </c>
      <c r="I132" s="13" t="s">
        <v>187</v>
      </c>
      <c r="J132" s="13">
        <v>2.9</v>
      </c>
    </row>
    <row r="133" spans="1:11" ht="14.25" customHeight="1" x14ac:dyDescent="0.25">
      <c r="A133" s="3"/>
      <c r="B133" s="8"/>
      <c r="C133" s="11"/>
      <c r="D133" s="11"/>
      <c r="E133" s="11"/>
      <c r="F133" s="11"/>
      <c r="G133" s="11"/>
      <c r="H133" s="11"/>
      <c r="I133" s="11"/>
      <c r="J133" s="11"/>
      <c r="K133" s="7"/>
    </row>
    <row r="134" spans="1:11" ht="14.25" customHeight="1" x14ac:dyDescent="0.25">
      <c r="A134" s="3" t="s">
        <v>162</v>
      </c>
      <c r="B134" s="3" t="s">
        <v>163</v>
      </c>
      <c r="C134" s="11"/>
      <c r="D134" s="11"/>
      <c r="E134" s="11"/>
      <c r="F134" s="11"/>
      <c r="G134" s="11"/>
      <c r="H134" s="11"/>
      <c r="I134" s="11"/>
      <c r="J134" s="11"/>
      <c r="K134" s="7"/>
    </row>
    <row r="135" spans="1:11" ht="14.25" customHeight="1" x14ac:dyDescent="0.25">
      <c r="A135" s="3"/>
      <c r="B135" s="8"/>
      <c r="C135" s="11"/>
      <c r="D135" s="11"/>
      <c r="E135" s="11"/>
      <c r="F135" s="11"/>
      <c r="G135" s="11"/>
      <c r="H135" s="11"/>
      <c r="I135" s="11"/>
      <c r="J135" s="11"/>
      <c r="K135" s="7"/>
    </row>
    <row r="136" spans="1:11" ht="14.25" customHeight="1" x14ac:dyDescent="0.25">
      <c r="A136" s="3"/>
      <c r="B136" s="8"/>
      <c r="C136" s="11"/>
      <c r="D136" s="11"/>
      <c r="E136" s="11"/>
      <c r="F136" s="11"/>
      <c r="G136" s="11"/>
      <c r="H136" s="11"/>
      <c r="I136" s="11"/>
      <c r="J136" s="11"/>
      <c r="K136" s="7"/>
    </row>
    <row r="137" spans="1:11" ht="14.25" customHeight="1" x14ac:dyDescent="0.25">
      <c r="A137" s="3" t="s">
        <v>162</v>
      </c>
      <c r="B137" s="3" t="s">
        <v>120</v>
      </c>
      <c r="C137" s="13">
        <v>5.2</v>
      </c>
      <c r="D137" s="13">
        <v>3.8</v>
      </c>
      <c r="E137" s="13">
        <v>18.3</v>
      </c>
      <c r="F137" s="13">
        <v>12.8</v>
      </c>
      <c r="G137" s="13">
        <v>6.8</v>
      </c>
      <c r="H137" s="13">
        <v>16.3</v>
      </c>
      <c r="I137" s="13">
        <v>0</v>
      </c>
      <c r="J137" s="13">
        <v>14.9</v>
      </c>
      <c r="K137" s="7"/>
    </row>
    <row r="138" spans="1:11" ht="14.25" customHeight="1" x14ac:dyDescent="0.25">
      <c r="A138" s="3" t="s">
        <v>162</v>
      </c>
      <c r="B138" s="3" t="s">
        <v>82</v>
      </c>
      <c r="C138" s="13" t="s">
        <v>150</v>
      </c>
      <c r="D138" s="13">
        <v>6</v>
      </c>
      <c r="E138" s="13">
        <v>1.7</v>
      </c>
      <c r="F138" s="13">
        <v>17.899999999999999</v>
      </c>
      <c r="G138" s="13">
        <v>4.4000000000000004</v>
      </c>
      <c r="H138" s="13">
        <v>55.4</v>
      </c>
      <c r="I138" s="13">
        <v>0</v>
      </c>
      <c r="J138" s="13" t="s">
        <v>150</v>
      </c>
      <c r="K138" s="7"/>
    </row>
    <row r="139" spans="1:11" ht="14.25" customHeight="1" x14ac:dyDescent="0.25">
      <c r="A139" s="3" t="s">
        <v>162</v>
      </c>
      <c r="B139" s="8" t="s">
        <v>152</v>
      </c>
      <c r="C139" s="13" t="s">
        <v>150</v>
      </c>
      <c r="D139" s="13">
        <v>6</v>
      </c>
      <c r="E139" s="13">
        <v>1.8</v>
      </c>
      <c r="F139" s="13">
        <v>8.3000000000000007</v>
      </c>
      <c r="G139" s="13">
        <v>9.9</v>
      </c>
      <c r="H139" s="13">
        <v>0</v>
      </c>
      <c r="I139" s="13">
        <v>0</v>
      </c>
      <c r="J139" s="13" t="s">
        <v>150</v>
      </c>
      <c r="K139" s="7"/>
    </row>
    <row r="140" spans="1:11" ht="14.25" customHeight="1" x14ac:dyDescent="0.25">
      <c r="A140" s="3" t="s">
        <v>162</v>
      </c>
      <c r="B140" s="8" t="s">
        <v>151</v>
      </c>
      <c r="C140" s="13" t="s">
        <v>150</v>
      </c>
      <c r="D140" s="13" t="s">
        <v>187</v>
      </c>
      <c r="E140" s="13">
        <v>0.6</v>
      </c>
      <c r="F140" s="13">
        <v>29.6</v>
      </c>
      <c r="G140" s="13">
        <v>3.8</v>
      </c>
      <c r="H140" s="13">
        <v>58.9</v>
      </c>
      <c r="I140" s="13" t="s">
        <v>187</v>
      </c>
      <c r="J140" s="13" t="s">
        <v>150</v>
      </c>
      <c r="K140" s="7"/>
    </row>
    <row r="141" spans="1:11" ht="14.25" customHeight="1" x14ac:dyDescent="0.25">
      <c r="A141" s="3" t="s">
        <v>162</v>
      </c>
      <c r="B141" s="3" t="s">
        <v>83</v>
      </c>
      <c r="C141" s="13" t="s">
        <v>150</v>
      </c>
      <c r="D141" s="13">
        <v>4.5</v>
      </c>
      <c r="E141" s="13">
        <v>0</v>
      </c>
      <c r="F141" s="13">
        <v>16.3</v>
      </c>
      <c r="G141" s="13">
        <v>15.6</v>
      </c>
      <c r="H141" s="13">
        <v>0.1</v>
      </c>
      <c r="I141" s="13" t="s">
        <v>187</v>
      </c>
      <c r="J141" s="13" t="s">
        <v>150</v>
      </c>
      <c r="K141" s="7"/>
    </row>
    <row r="142" spans="1:11" ht="14.25" customHeight="1" x14ac:dyDescent="0.25">
      <c r="A142" s="3" t="s">
        <v>162</v>
      </c>
      <c r="B142" s="8" t="s">
        <v>84</v>
      </c>
      <c r="C142" s="13" t="s">
        <v>150</v>
      </c>
      <c r="D142" s="13">
        <v>4.5999999999999996</v>
      </c>
      <c r="E142" s="13">
        <v>0</v>
      </c>
      <c r="F142" s="13">
        <v>0</v>
      </c>
      <c r="G142" s="13">
        <v>18.100000000000001</v>
      </c>
      <c r="H142" s="13">
        <v>0.1</v>
      </c>
      <c r="I142" s="13" t="s">
        <v>187</v>
      </c>
      <c r="J142" s="13" t="s">
        <v>150</v>
      </c>
      <c r="K142" s="7"/>
    </row>
    <row r="143" spans="1:11" ht="14.25" customHeight="1" x14ac:dyDescent="0.25">
      <c r="A143" s="3" t="s">
        <v>162</v>
      </c>
      <c r="B143" s="8" t="s">
        <v>85</v>
      </c>
      <c r="C143" s="13" t="s">
        <v>150</v>
      </c>
      <c r="D143" s="13">
        <v>4.7</v>
      </c>
      <c r="E143" s="13" t="s">
        <v>187</v>
      </c>
      <c r="F143" s="13">
        <v>24.4</v>
      </c>
      <c r="G143" s="13">
        <v>9.6999999999999993</v>
      </c>
      <c r="H143" s="13" t="s">
        <v>187</v>
      </c>
      <c r="I143" s="13" t="s">
        <v>187</v>
      </c>
      <c r="J143" s="13" t="s">
        <v>150</v>
      </c>
      <c r="K143" s="7"/>
    </row>
    <row r="144" spans="1:11" ht="14.25" customHeight="1" x14ac:dyDescent="0.25">
      <c r="A144" s="3" t="s">
        <v>162</v>
      </c>
      <c r="B144" s="8" t="s">
        <v>86</v>
      </c>
      <c r="C144" s="13" t="s">
        <v>150</v>
      </c>
      <c r="D144" s="13">
        <v>7</v>
      </c>
      <c r="E144" s="13" t="s">
        <v>187</v>
      </c>
      <c r="F144" s="13">
        <v>0.1</v>
      </c>
      <c r="G144" s="13">
        <v>19.899999999999999</v>
      </c>
      <c r="H144" s="13">
        <v>1.2</v>
      </c>
      <c r="I144" s="13" t="s">
        <v>187</v>
      </c>
      <c r="J144" s="13" t="s">
        <v>150</v>
      </c>
      <c r="K144" s="7"/>
    </row>
    <row r="145" spans="1:11" ht="14.25" customHeight="1" x14ac:dyDescent="0.25">
      <c r="A145" s="3" t="s">
        <v>162</v>
      </c>
      <c r="B145" s="8" t="s">
        <v>87</v>
      </c>
      <c r="C145" s="13" t="s">
        <v>150</v>
      </c>
      <c r="D145" s="13">
        <v>11.4</v>
      </c>
      <c r="E145" s="13" t="s">
        <v>150</v>
      </c>
      <c r="F145" s="13" t="s">
        <v>150</v>
      </c>
      <c r="G145" s="13" t="s">
        <v>150</v>
      </c>
      <c r="H145" s="13" t="s">
        <v>150</v>
      </c>
      <c r="I145" s="13" t="s">
        <v>150</v>
      </c>
      <c r="J145" s="13" t="s">
        <v>150</v>
      </c>
      <c r="K145" s="7"/>
    </row>
    <row r="146" spans="1:11" ht="14.25" customHeight="1" x14ac:dyDescent="0.25">
      <c r="A146" s="3" t="s">
        <v>162</v>
      </c>
      <c r="B146" s="8" t="s">
        <v>88</v>
      </c>
      <c r="C146" s="13" t="s">
        <v>150</v>
      </c>
      <c r="D146" s="13">
        <v>12.7</v>
      </c>
      <c r="E146" s="13">
        <v>0</v>
      </c>
      <c r="F146" s="13">
        <v>3.1</v>
      </c>
      <c r="G146" s="13">
        <v>6.4</v>
      </c>
      <c r="H146" s="13">
        <v>0</v>
      </c>
      <c r="I146" s="13" t="s">
        <v>187</v>
      </c>
      <c r="J146" s="13" t="s">
        <v>150</v>
      </c>
      <c r="K146" s="7"/>
    </row>
    <row r="147" spans="1:11" ht="14.25" customHeight="1" x14ac:dyDescent="0.25">
      <c r="A147" s="3" t="s">
        <v>162</v>
      </c>
      <c r="B147" s="3" t="s">
        <v>89</v>
      </c>
      <c r="C147" s="13" t="s">
        <v>150</v>
      </c>
      <c r="D147" s="13">
        <v>2.9</v>
      </c>
      <c r="E147" s="13">
        <v>0</v>
      </c>
      <c r="F147" s="13">
        <v>20.7</v>
      </c>
      <c r="G147" s="13">
        <v>4.2</v>
      </c>
      <c r="H147" s="13">
        <v>3.7</v>
      </c>
      <c r="I147" s="13" t="s">
        <v>187</v>
      </c>
      <c r="J147" s="13" t="s">
        <v>150</v>
      </c>
      <c r="K147" s="7"/>
    </row>
    <row r="148" spans="1:11" ht="14.25" customHeight="1" x14ac:dyDescent="0.25">
      <c r="A148" s="3" t="s">
        <v>162</v>
      </c>
      <c r="B148" s="8" t="s">
        <v>95</v>
      </c>
      <c r="C148" s="13" t="s">
        <v>150</v>
      </c>
      <c r="D148" s="13">
        <v>3.8</v>
      </c>
      <c r="E148" s="13">
        <v>0</v>
      </c>
      <c r="F148" s="13">
        <v>0</v>
      </c>
      <c r="G148" s="13">
        <v>3.3</v>
      </c>
      <c r="H148" s="13">
        <v>2.7</v>
      </c>
      <c r="I148" s="13" t="s">
        <v>187</v>
      </c>
      <c r="J148" s="13" t="s">
        <v>150</v>
      </c>
      <c r="K148" s="7"/>
    </row>
    <row r="149" spans="1:11" ht="14.25" customHeight="1" x14ac:dyDescent="0.25">
      <c r="A149" s="3" t="s">
        <v>162</v>
      </c>
      <c r="B149" s="8" t="s">
        <v>90</v>
      </c>
      <c r="C149" s="13" t="s">
        <v>150</v>
      </c>
      <c r="D149" s="13">
        <v>2.6</v>
      </c>
      <c r="E149" s="13" t="s">
        <v>150</v>
      </c>
      <c r="F149" s="13" t="s">
        <v>150</v>
      </c>
      <c r="G149" s="13" t="s">
        <v>150</v>
      </c>
      <c r="H149" s="13" t="s">
        <v>150</v>
      </c>
      <c r="I149" s="13" t="s">
        <v>150</v>
      </c>
      <c r="J149" s="13" t="s">
        <v>150</v>
      </c>
      <c r="K149" s="7"/>
    </row>
    <row r="150" spans="1:11" ht="14.25" customHeight="1" x14ac:dyDescent="0.25">
      <c r="A150" s="3" t="s">
        <v>162</v>
      </c>
      <c r="B150" s="8" t="s">
        <v>118</v>
      </c>
      <c r="C150" s="13" t="s">
        <v>150</v>
      </c>
      <c r="D150" s="13">
        <v>3.9</v>
      </c>
      <c r="E150" s="13" t="s">
        <v>187</v>
      </c>
      <c r="F150" s="13">
        <v>0</v>
      </c>
      <c r="G150" s="13">
        <v>11.1</v>
      </c>
      <c r="H150" s="13">
        <v>0</v>
      </c>
      <c r="I150" s="13" t="s">
        <v>187</v>
      </c>
      <c r="J150" s="13" t="s">
        <v>150</v>
      </c>
      <c r="K150" s="7"/>
    </row>
    <row r="151" spans="1:11" ht="14.25" customHeight="1" x14ac:dyDescent="0.25">
      <c r="A151" s="3" t="s">
        <v>162</v>
      </c>
      <c r="B151" s="8" t="s">
        <v>91</v>
      </c>
      <c r="C151" s="13" t="s">
        <v>150</v>
      </c>
      <c r="D151" s="13">
        <v>11.9</v>
      </c>
      <c r="E151" s="13" t="s">
        <v>150</v>
      </c>
      <c r="F151" s="13">
        <v>24.8</v>
      </c>
      <c r="G151" s="13">
        <v>42</v>
      </c>
      <c r="H151" s="13">
        <v>13.1</v>
      </c>
      <c r="I151" s="13" t="s">
        <v>150</v>
      </c>
      <c r="J151" s="13" t="s">
        <v>150</v>
      </c>
      <c r="K151" s="7"/>
    </row>
    <row r="152" spans="1:11" ht="14.25" customHeight="1" x14ac:dyDescent="0.25">
      <c r="A152" s="3" t="s">
        <v>162</v>
      </c>
      <c r="B152" s="8" t="s">
        <v>92</v>
      </c>
      <c r="C152" s="13" t="s">
        <v>150</v>
      </c>
      <c r="D152" s="13" t="s">
        <v>150</v>
      </c>
      <c r="E152" s="13" t="s">
        <v>187</v>
      </c>
      <c r="F152" s="13">
        <v>7</v>
      </c>
      <c r="G152" s="13">
        <v>42</v>
      </c>
      <c r="H152" s="13" t="s">
        <v>187</v>
      </c>
      <c r="I152" s="13" t="s">
        <v>187</v>
      </c>
      <c r="J152" s="13" t="s">
        <v>150</v>
      </c>
      <c r="K152" s="7"/>
    </row>
    <row r="153" spans="1:11" s="10" customFormat="1" ht="14.25" customHeight="1" x14ac:dyDescent="0.25">
      <c r="A153" s="3" t="s">
        <v>162</v>
      </c>
      <c r="B153" s="8" t="s">
        <v>93</v>
      </c>
      <c r="C153" s="13" t="s">
        <v>150</v>
      </c>
      <c r="D153" s="13">
        <v>25.6</v>
      </c>
      <c r="E153" s="13" t="s">
        <v>187</v>
      </c>
      <c r="F153" s="13">
        <v>43.9</v>
      </c>
      <c r="G153" s="13">
        <v>6.5</v>
      </c>
      <c r="H153" s="13">
        <v>54.4</v>
      </c>
      <c r="I153" s="13" t="s">
        <v>187</v>
      </c>
      <c r="J153" s="13" t="s">
        <v>150</v>
      </c>
    </row>
    <row r="154" spans="1:11" ht="14.25" customHeight="1" x14ac:dyDescent="0.25">
      <c r="A154" s="3" t="s">
        <v>162</v>
      </c>
      <c r="B154" s="3" t="s">
        <v>94</v>
      </c>
      <c r="C154" s="13">
        <v>16</v>
      </c>
      <c r="D154" s="13">
        <v>23.6</v>
      </c>
      <c r="E154" s="13">
        <v>55.8</v>
      </c>
      <c r="F154" s="13">
        <v>0</v>
      </c>
      <c r="G154" s="13">
        <v>29</v>
      </c>
      <c r="H154" s="13">
        <v>9.6</v>
      </c>
      <c r="I154" s="13" t="s">
        <v>187</v>
      </c>
      <c r="J154" s="13">
        <v>14.9</v>
      </c>
      <c r="K154" s="7"/>
    </row>
    <row r="155" spans="1:11" ht="14.25" customHeight="1" x14ac:dyDescent="0.25">
      <c r="A155" s="3"/>
      <c r="B155" s="8"/>
      <c r="C155" s="11"/>
      <c r="D155" s="11"/>
      <c r="E155" s="11"/>
      <c r="F155" s="11"/>
      <c r="G155" s="11"/>
      <c r="H155" s="11"/>
      <c r="I155" s="11"/>
      <c r="J155" s="11"/>
      <c r="K155" s="7"/>
    </row>
    <row r="156" spans="1:11" ht="14.25" customHeight="1" x14ac:dyDescent="0.25">
      <c r="A156" s="3" t="s">
        <v>164</v>
      </c>
      <c r="B156" s="3" t="s">
        <v>165</v>
      </c>
      <c r="C156" s="11"/>
      <c r="D156" s="11"/>
      <c r="E156" s="11"/>
      <c r="F156" s="11"/>
      <c r="G156" s="11"/>
      <c r="H156" s="11"/>
      <c r="I156" s="11"/>
      <c r="J156" s="11"/>
      <c r="K156" s="7"/>
    </row>
    <row r="157" spans="1:11" ht="14.25" customHeight="1" x14ac:dyDescent="0.25">
      <c r="A157" s="3"/>
      <c r="B157" s="8"/>
      <c r="C157" s="11"/>
      <c r="D157" s="11"/>
      <c r="E157" s="11"/>
      <c r="F157" s="11"/>
      <c r="G157" s="11"/>
      <c r="H157" s="11"/>
      <c r="I157" s="11"/>
      <c r="J157" s="11"/>
      <c r="K157" s="7"/>
    </row>
    <row r="158" spans="1:11" ht="14.25" customHeight="1" x14ac:dyDescent="0.25">
      <c r="A158" s="3"/>
      <c r="B158" s="8"/>
      <c r="C158" s="11"/>
      <c r="D158" s="11"/>
      <c r="E158" s="11"/>
      <c r="F158" s="11"/>
      <c r="G158" s="11"/>
      <c r="H158" s="11"/>
      <c r="I158" s="11"/>
      <c r="J158" s="11"/>
      <c r="K158" s="7"/>
    </row>
    <row r="159" spans="1:11" ht="14.25" customHeight="1" x14ac:dyDescent="0.25">
      <c r="A159" s="3" t="s">
        <v>164</v>
      </c>
      <c r="B159" s="3" t="s">
        <v>120</v>
      </c>
      <c r="C159" s="13">
        <v>7.7</v>
      </c>
      <c r="D159" s="13">
        <v>7</v>
      </c>
      <c r="E159" s="13">
        <v>10.3</v>
      </c>
      <c r="F159" s="13">
        <v>8.1999999999999993</v>
      </c>
      <c r="G159" s="13">
        <v>9.6</v>
      </c>
      <c r="H159" s="13">
        <v>25.5</v>
      </c>
      <c r="I159" s="13">
        <v>67.2</v>
      </c>
      <c r="J159" s="13">
        <v>12.8</v>
      </c>
      <c r="K159" s="7"/>
    </row>
    <row r="160" spans="1:11" ht="14.25" customHeight="1" x14ac:dyDescent="0.25">
      <c r="A160" s="3" t="s">
        <v>164</v>
      </c>
      <c r="B160" s="3" t="s">
        <v>82</v>
      </c>
      <c r="C160" s="13" t="s">
        <v>150</v>
      </c>
      <c r="D160" s="13">
        <v>29.7</v>
      </c>
      <c r="E160" s="13">
        <v>12.6</v>
      </c>
      <c r="F160" s="13">
        <v>9</v>
      </c>
      <c r="G160" s="13">
        <v>12.8</v>
      </c>
      <c r="H160" s="13">
        <v>55.3</v>
      </c>
      <c r="I160" s="13" t="s">
        <v>187</v>
      </c>
      <c r="J160" s="13" t="s">
        <v>150</v>
      </c>
      <c r="K160" s="7"/>
    </row>
    <row r="161" spans="1:11" ht="14.25" customHeight="1" x14ac:dyDescent="0.25">
      <c r="A161" s="3" t="s">
        <v>164</v>
      </c>
      <c r="B161" s="8" t="s">
        <v>152</v>
      </c>
      <c r="C161" s="13" t="s">
        <v>150</v>
      </c>
      <c r="D161" s="13">
        <v>29.7</v>
      </c>
      <c r="E161" s="13">
        <v>14.7</v>
      </c>
      <c r="F161" s="13">
        <v>9.4</v>
      </c>
      <c r="G161" s="13">
        <v>22.8</v>
      </c>
      <c r="H161" s="13">
        <v>79.8</v>
      </c>
      <c r="I161" s="13" t="s">
        <v>187</v>
      </c>
      <c r="J161" s="13" t="s">
        <v>150</v>
      </c>
      <c r="K161" s="7"/>
    </row>
    <row r="162" spans="1:11" ht="14.25" customHeight="1" x14ac:dyDescent="0.25">
      <c r="A162" s="3" t="s">
        <v>164</v>
      </c>
      <c r="B162" s="8" t="s">
        <v>151</v>
      </c>
      <c r="C162" s="13" t="s">
        <v>150</v>
      </c>
      <c r="D162" s="13" t="s">
        <v>187</v>
      </c>
      <c r="E162" s="13">
        <v>22.8</v>
      </c>
      <c r="F162" s="13">
        <v>10.3</v>
      </c>
      <c r="G162" s="13">
        <v>5.6</v>
      </c>
      <c r="H162" s="13">
        <v>64.400000000000006</v>
      </c>
      <c r="I162" s="13" t="s">
        <v>187</v>
      </c>
      <c r="J162" s="13" t="s">
        <v>150</v>
      </c>
      <c r="K162" s="7"/>
    </row>
    <row r="163" spans="1:11" ht="14.25" customHeight="1" x14ac:dyDescent="0.25">
      <c r="A163" s="3" t="s">
        <v>164</v>
      </c>
      <c r="B163" s="3" t="s">
        <v>83</v>
      </c>
      <c r="C163" s="13" t="s">
        <v>150</v>
      </c>
      <c r="D163" s="13">
        <v>7.5</v>
      </c>
      <c r="E163" s="13">
        <v>0</v>
      </c>
      <c r="F163" s="13">
        <v>15.9</v>
      </c>
      <c r="G163" s="13">
        <v>5.6</v>
      </c>
      <c r="H163" s="13">
        <v>29.5</v>
      </c>
      <c r="I163" s="13">
        <v>67.2</v>
      </c>
      <c r="J163" s="13" t="s">
        <v>150</v>
      </c>
      <c r="K163" s="7"/>
    </row>
    <row r="164" spans="1:11" ht="14.25" customHeight="1" x14ac:dyDescent="0.25">
      <c r="A164" s="3" t="s">
        <v>164</v>
      </c>
      <c r="B164" s="8" t="s">
        <v>84</v>
      </c>
      <c r="C164" s="13" t="s">
        <v>150</v>
      </c>
      <c r="D164" s="13">
        <v>13.4</v>
      </c>
      <c r="E164" s="13">
        <v>0</v>
      </c>
      <c r="F164" s="13">
        <v>15.9</v>
      </c>
      <c r="G164" s="13">
        <v>6</v>
      </c>
      <c r="H164" s="13">
        <v>33.299999999999997</v>
      </c>
      <c r="I164" s="13">
        <v>67.2</v>
      </c>
      <c r="J164" s="13" t="s">
        <v>150</v>
      </c>
      <c r="K164" s="7"/>
    </row>
    <row r="165" spans="1:11" ht="14.25" customHeight="1" x14ac:dyDescent="0.25">
      <c r="A165" s="3" t="s">
        <v>164</v>
      </c>
      <c r="B165" s="8" t="s">
        <v>85</v>
      </c>
      <c r="C165" s="13" t="s">
        <v>150</v>
      </c>
      <c r="D165" s="13">
        <v>7.9</v>
      </c>
      <c r="E165" s="13" t="s">
        <v>187</v>
      </c>
      <c r="F165" s="13">
        <v>32.9</v>
      </c>
      <c r="G165" s="13">
        <v>11.9</v>
      </c>
      <c r="H165" s="13">
        <v>87.6</v>
      </c>
      <c r="I165" s="13" t="s">
        <v>187</v>
      </c>
      <c r="J165" s="13" t="s">
        <v>150</v>
      </c>
      <c r="K165" s="7"/>
    </row>
    <row r="166" spans="1:11" ht="14.25" customHeight="1" x14ac:dyDescent="0.25">
      <c r="A166" s="3" t="s">
        <v>164</v>
      </c>
      <c r="B166" s="8" t="s">
        <v>86</v>
      </c>
      <c r="C166" s="13" t="s">
        <v>150</v>
      </c>
      <c r="D166" s="13">
        <v>7.8</v>
      </c>
      <c r="E166" s="13" t="s">
        <v>187</v>
      </c>
      <c r="F166" s="13">
        <v>13.3</v>
      </c>
      <c r="G166" s="13">
        <v>23.8</v>
      </c>
      <c r="H166" s="13">
        <v>33.200000000000003</v>
      </c>
      <c r="I166" s="13" t="s">
        <v>187</v>
      </c>
      <c r="J166" s="13" t="s">
        <v>150</v>
      </c>
      <c r="K166" s="7"/>
    </row>
    <row r="167" spans="1:11" ht="14.25" customHeight="1" x14ac:dyDescent="0.25">
      <c r="A167" s="3" t="s">
        <v>164</v>
      </c>
      <c r="B167" s="8" t="s">
        <v>87</v>
      </c>
      <c r="C167" s="13" t="s">
        <v>150</v>
      </c>
      <c r="D167" s="13">
        <v>30.4</v>
      </c>
      <c r="E167" s="13" t="s">
        <v>150</v>
      </c>
      <c r="F167" s="13" t="s">
        <v>150</v>
      </c>
      <c r="G167" s="13" t="s">
        <v>150</v>
      </c>
      <c r="H167" s="13" t="s">
        <v>150</v>
      </c>
      <c r="I167" s="13" t="s">
        <v>150</v>
      </c>
      <c r="J167" s="13" t="s">
        <v>150</v>
      </c>
      <c r="K167" s="7"/>
    </row>
    <row r="168" spans="1:11" ht="14.25" customHeight="1" x14ac:dyDescent="0.25">
      <c r="A168" s="3" t="s">
        <v>164</v>
      </c>
      <c r="B168" s="8" t="s">
        <v>88</v>
      </c>
      <c r="C168" s="13" t="s">
        <v>150</v>
      </c>
      <c r="D168" s="13">
        <v>21.2</v>
      </c>
      <c r="E168" s="13" t="s">
        <v>187</v>
      </c>
      <c r="F168" s="13">
        <v>36.299999999999997</v>
      </c>
      <c r="G168" s="13">
        <v>21.4</v>
      </c>
      <c r="H168" s="13">
        <v>49.7</v>
      </c>
      <c r="I168" s="13" t="s">
        <v>187</v>
      </c>
      <c r="J168" s="13" t="s">
        <v>150</v>
      </c>
      <c r="K168" s="7"/>
    </row>
    <row r="169" spans="1:11" ht="14.25" customHeight="1" x14ac:dyDescent="0.25">
      <c r="A169" s="3" t="s">
        <v>164</v>
      </c>
      <c r="B169" s="3" t="s">
        <v>89</v>
      </c>
      <c r="C169" s="13" t="s">
        <v>150</v>
      </c>
      <c r="D169" s="13">
        <v>4.8</v>
      </c>
      <c r="E169" s="13">
        <v>31.8</v>
      </c>
      <c r="F169" s="13">
        <v>8.3000000000000007</v>
      </c>
      <c r="G169" s="13">
        <v>7</v>
      </c>
      <c r="H169" s="13">
        <v>12.6</v>
      </c>
      <c r="I169" s="13" t="s">
        <v>187</v>
      </c>
      <c r="J169" s="13" t="s">
        <v>150</v>
      </c>
      <c r="K169" s="7"/>
    </row>
    <row r="170" spans="1:11" ht="14.25" customHeight="1" x14ac:dyDescent="0.25">
      <c r="A170" s="3" t="s">
        <v>164</v>
      </c>
      <c r="B170" s="8" t="s">
        <v>95</v>
      </c>
      <c r="C170" s="13" t="s">
        <v>150</v>
      </c>
      <c r="D170" s="13">
        <v>5.7</v>
      </c>
      <c r="E170" s="13">
        <v>63.3</v>
      </c>
      <c r="F170" s="13">
        <v>29.3</v>
      </c>
      <c r="G170" s="13">
        <v>7.6</v>
      </c>
      <c r="H170" s="13">
        <v>23.9</v>
      </c>
      <c r="I170" s="13" t="s">
        <v>187</v>
      </c>
      <c r="J170" s="13" t="s">
        <v>150</v>
      </c>
      <c r="K170" s="7"/>
    </row>
    <row r="171" spans="1:11" ht="14.25" customHeight="1" x14ac:dyDescent="0.25">
      <c r="A171" s="3" t="s">
        <v>164</v>
      </c>
      <c r="B171" s="8" t="s">
        <v>90</v>
      </c>
      <c r="C171" s="13" t="s">
        <v>150</v>
      </c>
      <c r="D171" s="13">
        <v>4.7</v>
      </c>
      <c r="E171" s="13" t="s">
        <v>150</v>
      </c>
      <c r="F171" s="13" t="s">
        <v>150</v>
      </c>
      <c r="G171" s="13" t="s">
        <v>150</v>
      </c>
      <c r="H171" s="13" t="s">
        <v>150</v>
      </c>
      <c r="I171" s="13" t="s">
        <v>150</v>
      </c>
      <c r="J171" s="13" t="s">
        <v>150</v>
      </c>
      <c r="K171" s="7"/>
    </row>
    <row r="172" spans="1:11" ht="14.25" customHeight="1" x14ac:dyDescent="0.25">
      <c r="A172" s="3" t="s">
        <v>164</v>
      </c>
      <c r="B172" s="8" t="s">
        <v>118</v>
      </c>
      <c r="C172" s="13" t="s">
        <v>150</v>
      </c>
      <c r="D172" s="13">
        <v>6.9</v>
      </c>
      <c r="E172" s="13">
        <v>22.7</v>
      </c>
      <c r="F172" s="13">
        <v>21.5</v>
      </c>
      <c r="G172" s="13">
        <v>12.8</v>
      </c>
      <c r="H172" s="13">
        <v>18</v>
      </c>
      <c r="I172" s="13" t="s">
        <v>187</v>
      </c>
      <c r="J172" s="13" t="s">
        <v>150</v>
      </c>
      <c r="K172" s="7"/>
    </row>
    <row r="173" spans="1:11" ht="14.25" customHeight="1" x14ac:dyDescent="0.25">
      <c r="A173" s="3" t="s">
        <v>164</v>
      </c>
      <c r="B173" s="8" t="s">
        <v>91</v>
      </c>
      <c r="C173" s="13" t="s">
        <v>150</v>
      </c>
      <c r="D173" s="13">
        <v>10.5</v>
      </c>
      <c r="E173" s="13" t="s">
        <v>150</v>
      </c>
      <c r="F173" s="13">
        <v>9.9</v>
      </c>
      <c r="G173" s="13">
        <v>0</v>
      </c>
      <c r="H173" s="13">
        <v>7.7</v>
      </c>
      <c r="I173" s="13" t="s">
        <v>150</v>
      </c>
      <c r="J173" s="13" t="s">
        <v>150</v>
      </c>
      <c r="K173" s="7"/>
    </row>
    <row r="174" spans="1:11" s="10" customFormat="1" ht="14.25" customHeight="1" x14ac:dyDescent="0.25">
      <c r="A174" s="3" t="s">
        <v>164</v>
      </c>
      <c r="B174" s="8" t="s">
        <v>92</v>
      </c>
      <c r="C174" s="13" t="s">
        <v>150</v>
      </c>
      <c r="D174" s="13" t="s">
        <v>150</v>
      </c>
      <c r="E174" s="13">
        <v>63.7</v>
      </c>
      <c r="F174" s="13">
        <v>50.9</v>
      </c>
      <c r="G174" s="13">
        <v>88.3</v>
      </c>
      <c r="H174" s="13" t="s">
        <v>187</v>
      </c>
      <c r="I174" s="13" t="s">
        <v>187</v>
      </c>
      <c r="J174" s="13" t="s">
        <v>150</v>
      </c>
    </row>
    <row r="175" spans="1:11" ht="14.25" customHeight="1" x14ac:dyDescent="0.25">
      <c r="A175" s="3" t="s">
        <v>164</v>
      </c>
      <c r="B175" s="8" t="s">
        <v>93</v>
      </c>
      <c r="C175" s="13" t="s">
        <v>150</v>
      </c>
      <c r="D175" s="13">
        <v>32.1</v>
      </c>
      <c r="E175" s="13" t="s">
        <v>187</v>
      </c>
      <c r="F175" s="13">
        <v>11.1</v>
      </c>
      <c r="G175" s="13">
        <v>28.3</v>
      </c>
      <c r="H175" s="13">
        <v>28.3</v>
      </c>
      <c r="I175" s="13" t="s">
        <v>187</v>
      </c>
      <c r="J175" s="13" t="s">
        <v>150</v>
      </c>
      <c r="K175" s="7"/>
    </row>
    <row r="176" spans="1:11" ht="14.25" customHeight="1" x14ac:dyDescent="0.25">
      <c r="A176" s="3" t="s">
        <v>164</v>
      </c>
      <c r="B176" s="3" t="s">
        <v>94</v>
      </c>
      <c r="C176" s="13">
        <v>10.199999999999999</v>
      </c>
      <c r="D176" s="13">
        <v>9</v>
      </c>
      <c r="E176" s="13">
        <v>0</v>
      </c>
      <c r="F176" s="13">
        <v>62.5</v>
      </c>
      <c r="G176" s="13">
        <v>32.700000000000003</v>
      </c>
      <c r="H176" s="13">
        <v>61</v>
      </c>
      <c r="I176" s="13" t="s">
        <v>187</v>
      </c>
      <c r="J176" s="13">
        <v>12.8</v>
      </c>
      <c r="K176" s="7"/>
    </row>
    <row r="177" spans="1:11" ht="14.25" customHeight="1" x14ac:dyDescent="0.25">
      <c r="A177" s="3"/>
      <c r="B177" s="8"/>
      <c r="C177" s="11"/>
      <c r="D177" s="11"/>
      <c r="E177" s="11"/>
      <c r="F177" s="11"/>
      <c r="G177" s="11"/>
      <c r="H177" s="11"/>
      <c r="I177" s="11"/>
      <c r="J177" s="11"/>
      <c r="K177" s="7"/>
    </row>
    <row r="178" spans="1:11" ht="14.25" customHeight="1" x14ac:dyDescent="0.25">
      <c r="A178" s="3" t="s">
        <v>3</v>
      </c>
      <c r="B178" s="3" t="s">
        <v>98</v>
      </c>
      <c r="C178" s="11"/>
      <c r="D178" s="11"/>
      <c r="E178" s="11"/>
      <c r="F178" s="11"/>
      <c r="G178" s="11"/>
      <c r="H178" s="11"/>
      <c r="I178" s="11"/>
      <c r="J178" s="11"/>
      <c r="K178" s="7"/>
    </row>
    <row r="179" spans="1:11" ht="14.25" customHeight="1" x14ac:dyDescent="0.25">
      <c r="A179" s="3"/>
      <c r="B179" s="8"/>
      <c r="C179" s="11"/>
      <c r="D179" s="11"/>
      <c r="E179" s="11"/>
      <c r="F179" s="11"/>
      <c r="G179" s="11"/>
      <c r="H179" s="11"/>
      <c r="I179" s="11"/>
      <c r="J179" s="11"/>
      <c r="K179" s="7"/>
    </row>
    <row r="180" spans="1:11" ht="14.25" customHeight="1" x14ac:dyDescent="0.25">
      <c r="A180" s="3"/>
      <c r="B180" s="8"/>
      <c r="C180" s="11"/>
      <c r="D180" s="11"/>
      <c r="E180" s="11"/>
      <c r="F180" s="11"/>
      <c r="G180" s="11"/>
      <c r="H180" s="11"/>
      <c r="I180" s="11"/>
      <c r="J180" s="11"/>
      <c r="K180" s="7"/>
    </row>
    <row r="181" spans="1:11" ht="14.25" customHeight="1" x14ac:dyDescent="0.25">
      <c r="A181" s="3" t="s">
        <v>3</v>
      </c>
      <c r="B181" s="3" t="s">
        <v>120</v>
      </c>
      <c r="C181" s="13">
        <v>3.5</v>
      </c>
      <c r="D181" s="13">
        <v>3.6</v>
      </c>
      <c r="E181" s="13">
        <v>0</v>
      </c>
      <c r="F181" s="13">
        <v>7.4</v>
      </c>
      <c r="G181" s="13">
        <v>6</v>
      </c>
      <c r="H181" s="13">
        <v>11.7</v>
      </c>
      <c r="I181" s="13">
        <v>0</v>
      </c>
      <c r="J181" s="13">
        <v>9.3000000000000007</v>
      </c>
      <c r="K181" s="7"/>
    </row>
    <row r="182" spans="1:11" ht="14.25" customHeight="1" x14ac:dyDescent="0.25">
      <c r="A182" s="3" t="s">
        <v>3</v>
      </c>
      <c r="B182" s="3" t="s">
        <v>82</v>
      </c>
      <c r="C182" s="13" t="s">
        <v>150</v>
      </c>
      <c r="D182" s="13">
        <v>8.6999999999999993</v>
      </c>
      <c r="E182" s="13">
        <v>0</v>
      </c>
      <c r="F182" s="13">
        <v>0.1</v>
      </c>
      <c r="G182" s="13">
        <v>6</v>
      </c>
      <c r="H182" s="13">
        <v>22.9</v>
      </c>
      <c r="I182" s="13">
        <v>0</v>
      </c>
      <c r="J182" s="13" t="s">
        <v>150</v>
      </c>
      <c r="K182" s="7"/>
    </row>
    <row r="183" spans="1:11" ht="14.25" customHeight="1" x14ac:dyDescent="0.25">
      <c r="A183" s="3" t="s">
        <v>3</v>
      </c>
      <c r="B183" s="8" t="s">
        <v>152</v>
      </c>
      <c r="C183" s="13" t="s">
        <v>150</v>
      </c>
      <c r="D183" s="13">
        <v>8.6999999999999993</v>
      </c>
      <c r="E183" s="13">
        <v>0</v>
      </c>
      <c r="F183" s="13">
        <v>0.1</v>
      </c>
      <c r="G183" s="13">
        <v>6.9</v>
      </c>
      <c r="H183" s="13">
        <v>21.4</v>
      </c>
      <c r="I183" s="13">
        <v>0</v>
      </c>
      <c r="J183" s="13" t="s">
        <v>150</v>
      </c>
      <c r="K183" s="7"/>
    </row>
    <row r="184" spans="1:11" ht="14.25" customHeight="1" x14ac:dyDescent="0.25">
      <c r="A184" s="3" t="s">
        <v>3</v>
      </c>
      <c r="B184" s="8" t="s">
        <v>151</v>
      </c>
      <c r="C184" s="13" t="s">
        <v>150</v>
      </c>
      <c r="D184" s="13" t="s">
        <v>187</v>
      </c>
      <c r="E184" s="13">
        <v>0</v>
      </c>
      <c r="F184" s="13">
        <v>0</v>
      </c>
      <c r="G184" s="13">
        <v>8.8000000000000007</v>
      </c>
      <c r="H184" s="13">
        <v>23.5</v>
      </c>
      <c r="I184" s="13">
        <v>0</v>
      </c>
      <c r="J184" s="13" t="s">
        <v>150</v>
      </c>
      <c r="K184" s="7"/>
    </row>
    <row r="185" spans="1:11" ht="14.25" customHeight="1" x14ac:dyDescent="0.25">
      <c r="A185" s="3" t="s">
        <v>3</v>
      </c>
      <c r="B185" s="3" t="s">
        <v>83</v>
      </c>
      <c r="C185" s="13" t="s">
        <v>150</v>
      </c>
      <c r="D185" s="13">
        <v>3.9</v>
      </c>
      <c r="E185" s="13">
        <v>0</v>
      </c>
      <c r="F185" s="13">
        <v>4.3</v>
      </c>
      <c r="G185" s="13">
        <v>16</v>
      </c>
      <c r="H185" s="13">
        <v>46.8</v>
      </c>
      <c r="I185" s="13">
        <v>0</v>
      </c>
      <c r="J185" s="13" t="s">
        <v>150</v>
      </c>
      <c r="K185" s="7"/>
    </row>
    <row r="186" spans="1:11" ht="14.25" customHeight="1" x14ac:dyDescent="0.25">
      <c r="A186" s="3" t="s">
        <v>3</v>
      </c>
      <c r="B186" s="8" t="s">
        <v>84</v>
      </c>
      <c r="C186" s="13" t="s">
        <v>150</v>
      </c>
      <c r="D186" s="13">
        <v>10.9</v>
      </c>
      <c r="E186" s="13">
        <v>0</v>
      </c>
      <c r="F186" s="13">
        <v>0</v>
      </c>
      <c r="G186" s="13">
        <v>17.399999999999999</v>
      </c>
      <c r="H186" s="13">
        <v>53.1</v>
      </c>
      <c r="I186" s="13">
        <v>0</v>
      </c>
      <c r="J186" s="13" t="s">
        <v>150</v>
      </c>
      <c r="K186" s="7"/>
    </row>
    <row r="187" spans="1:11" ht="14.25" customHeight="1" x14ac:dyDescent="0.25">
      <c r="A187" s="3" t="s">
        <v>3</v>
      </c>
      <c r="B187" s="8" t="s">
        <v>85</v>
      </c>
      <c r="C187" s="13" t="s">
        <v>150</v>
      </c>
      <c r="D187" s="13">
        <v>5.5</v>
      </c>
      <c r="E187" s="13" t="s">
        <v>187</v>
      </c>
      <c r="F187" s="13" t="s">
        <v>187</v>
      </c>
      <c r="G187" s="13">
        <v>29.4</v>
      </c>
      <c r="H187" s="13">
        <v>86.6</v>
      </c>
      <c r="I187" s="13" t="s">
        <v>187</v>
      </c>
      <c r="J187" s="13" t="s">
        <v>150</v>
      </c>
      <c r="K187" s="7"/>
    </row>
    <row r="188" spans="1:11" ht="14.25" customHeight="1" x14ac:dyDescent="0.25">
      <c r="A188" s="3" t="s">
        <v>3</v>
      </c>
      <c r="B188" s="8" t="s">
        <v>86</v>
      </c>
      <c r="C188" s="13" t="s">
        <v>150</v>
      </c>
      <c r="D188" s="13">
        <v>4.5</v>
      </c>
      <c r="E188" s="13" t="s">
        <v>187</v>
      </c>
      <c r="F188" s="13">
        <v>4.5999999999999996</v>
      </c>
      <c r="G188" s="13">
        <v>23.6</v>
      </c>
      <c r="H188" s="13">
        <v>15.2</v>
      </c>
      <c r="I188" s="13">
        <v>0</v>
      </c>
      <c r="J188" s="13" t="s">
        <v>150</v>
      </c>
      <c r="K188" s="7"/>
    </row>
    <row r="189" spans="1:11" ht="14.25" customHeight="1" x14ac:dyDescent="0.25">
      <c r="A189" s="3" t="s">
        <v>3</v>
      </c>
      <c r="B189" s="8" t="s">
        <v>87</v>
      </c>
      <c r="C189" s="13" t="s">
        <v>150</v>
      </c>
      <c r="D189" s="13">
        <v>32.299999999999997</v>
      </c>
      <c r="E189" s="13" t="s">
        <v>150</v>
      </c>
      <c r="F189" s="13" t="s">
        <v>150</v>
      </c>
      <c r="G189" s="13" t="s">
        <v>150</v>
      </c>
      <c r="H189" s="13" t="s">
        <v>150</v>
      </c>
      <c r="I189" s="13" t="s">
        <v>150</v>
      </c>
      <c r="J189" s="13" t="s">
        <v>150</v>
      </c>
      <c r="K189" s="7"/>
    </row>
    <row r="190" spans="1:11" ht="14.25" customHeight="1" x14ac:dyDescent="0.25">
      <c r="A190" s="3" t="s">
        <v>3</v>
      </c>
      <c r="B190" s="8" t="s">
        <v>88</v>
      </c>
      <c r="C190" s="13" t="s">
        <v>150</v>
      </c>
      <c r="D190" s="13">
        <v>4</v>
      </c>
      <c r="E190" s="13" t="s">
        <v>187</v>
      </c>
      <c r="F190" s="13">
        <v>0</v>
      </c>
      <c r="G190" s="13">
        <v>2.7</v>
      </c>
      <c r="H190" s="13" t="s">
        <v>187</v>
      </c>
      <c r="I190" s="13">
        <v>0</v>
      </c>
      <c r="J190" s="13" t="s">
        <v>150</v>
      </c>
      <c r="K190" s="7"/>
    </row>
    <row r="191" spans="1:11" ht="14.25" customHeight="1" x14ac:dyDescent="0.25">
      <c r="A191" s="3" t="s">
        <v>3</v>
      </c>
      <c r="B191" s="3" t="s">
        <v>89</v>
      </c>
      <c r="C191" s="13" t="s">
        <v>150</v>
      </c>
      <c r="D191" s="13">
        <v>5</v>
      </c>
      <c r="E191" s="13">
        <v>0</v>
      </c>
      <c r="F191" s="13">
        <v>21.2</v>
      </c>
      <c r="G191" s="13">
        <v>5.9</v>
      </c>
      <c r="H191" s="13">
        <v>8.6</v>
      </c>
      <c r="I191" s="13">
        <v>0</v>
      </c>
      <c r="J191" s="13" t="s">
        <v>150</v>
      </c>
      <c r="K191" s="7"/>
    </row>
    <row r="192" spans="1:11" ht="14.25" customHeight="1" x14ac:dyDescent="0.25">
      <c r="A192" s="3" t="s">
        <v>3</v>
      </c>
      <c r="B192" s="8" t="s">
        <v>95</v>
      </c>
      <c r="C192" s="13" t="s">
        <v>150</v>
      </c>
      <c r="D192" s="13">
        <v>5.5</v>
      </c>
      <c r="E192" s="13">
        <v>0</v>
      </c>
      <c r="F192" s="13">
        <v>83.9</v>
      </c>
      <c r="G192" s="13">
        <v>5.6</v>
      </c>
      <c r="H192" s="13">
        <v>44.9</v>
      </c>
      <c r="I192" s="13">
        <v>0</v>
      </c>
      <c r="J192" s="13" t="s">
        <v>150</v>
      </c>
      <c r="K192" s="7"/>
    </row>
    <row r="193" spans="1:11" ht="14.25" customHeight="1" x14ac:dyDescent="0.25">
      <c r="A193" s="3" t="s">
        <v>3</v>
      </c>
      <c r="B193" s="8" t="s">
        <v>90</v>
      </c>
      <c r="C193" s="13" t="s">
        <v>150</v>
      </c>
      <c r="D193" s="13">
        <v>5.2</v>
      </c>
      <c r="E193" s="13" t="s">
        <v>150</v>
      </c>
      <c r="F193" s="13" t="s">
        <v>150</v>
      </c>
      <c r="G193" s="13" t="s">
        <v>150</v>
      </c>
      <c r="H193" s="13" t="s">
        <v>150</v>
      </c>
      <c r="I193" s="13" t="s">
        <v>150</v>
      </c>
      <c r="J193" s="13" t="s">
        <v>150</v>
      </c>
      <c r="K193" s="7"/>
    </row>
    <row r="194" spans="1:11" ht="14.25" customHeight="1" x14ac:dyDescent="0.25">
      <c r="A194" s="3" t="s">
        <v>3</v>
      </c>
      <c r="B194" s="8" t="s">
        <v>118</v>
      </c>
      <c r="C194" s="13" t="s">
        <v>150</v>
      </c>
      <c r="D194" s="13">
        <v>7.4</v>
      </c>
      <c r="E194" s="13" t="s">
        <v>187</v>
      </c>
      <c r="F194" s="13">
        <v>77.599999999999994</v>
      </c>
      <c r="G194" s="13">
        <v>24.5</v>
      </c>
      <c r="H194" s="13">
        <v>35.6</v>
      </c>
      <c r="I194" s="13">
        <v>0</v>
      </c>
      <c r="J194" s="13" t="s">
        <v>150</v>
      </c>
      <c r="K194" s="7"/>
    </row>
    <row r="195" spans="1:11" s="10" customFormat="1" ht="14.25" customHeight="1" x14ac:dyDescent="0.25">
      <c r="A195" s="3" t="s">
        <v>3</v>
      </c>
      <c r="B195" s="8" t="s">
        <v>91</v>
      </c>
      <c r="C195" s="13" t="s">
        <v>150</v>
      </c>
      <c r="D195" s="13">
        <v>19.8</v>
      </c>
      <c r="E195" s="13" t="s">
        <v>150</v>
      </c>
      <c r="F195" s="13">
        <v>21.1</v>
      </c>
      <c r="G195" s="13">
        <v>34.799999999999997</v>
      </c>
      <c r="H195" s="13">
        <v>8</v>
      </c>
      <c r="I195" s="13" t="s">
        <v>150</v>
      </c>
      <c r="J195" s="13" t="s">
        <v>150</v>
      </c>
    </row>
    <row r="196" spans="1:11" ht="14.25" customHeight="1" x14ac:dyDescent="0.25">
      <c r="A196" s="3" t="s">
        <v>3</v>
      </c>
      <c r="B196" s="8" t="s">
        <v>92</v>
      </c>
      <c r="C196" s="13" t="s">
        <v>150</v>
      </c>
      <c r="D196" s="13" t="s">
        <v>150</v>
      </c>
      <c r="E196" s="13" t="s">
        <v>187</v>
      </c>
      <c r="F196" s="13">
        <v>57</v>
      </c>
      <c r="G196" s="13" t="s">
        <v>187</v>
      </c>
      <c r="H196" s="13" t="s">
        <v>187</v>
      </c>
      <c r="I196" s="13">
        <v>0</v>
      </c>
      <c r="J196" s="13" t="s">
        <v>150</v>
      </c>
      <c r="K196" s="7"/>
    </row>
    <row r="197" spans="1:11" ht="14.25" customHeight="1" x14ac:dyDescent="0.25">
      <c r="A197" s="3" t="s">
        <v>3</v>
      </c>
      <c r="B197" s="8" t="s">
        <v>93</v>
      </c>
      <c r="C197" s="13" t="s">
        <v>150</v>
      </c>
      <c r="D197" s="13">
        <v>2.2000000000000002</v>
      </c>
      <c r="E197" s="13" t="s">
        <v>187</v>
      </c>
      <c r="F197" s="13">
        <v>7.6</v>
      </c>
      <c r="G197" s="13">
        <v>0.4</v>
      </c>
      <c r="H197" s="13">
        <v>10.5</v>
      </c>
      <c r="I197" s="13">
        <v>0</v>
      </c>
      <c r="J197" s="13" t="s">
        <v>150</v>
      </c>
      <c r="K197" s="7"/>
    </row>
    <row r="198" spans="1:11" ht="14.25" customHeight="1" x14ac:dyDescent="0.25">
      <c r="A198" s="3" t="s">
        <v>3</v>
      </c>
      <c r="B198" s="3" t="s">
        <v>94</v>
      </c>
      <c r="C198" s="13">
        <v>7.6</v>
      </c>
      <c r="D198" s="13">
        <v>11.9</v>
      </c>
      <c r="E198" s="13" t="s">
        <v>187</v>
      </c>
      <c r="F198" s="13">
        <v>3.2</v>
      </c>
      <c r="G198" s="13">
        <v>30.2</v>
      </c>
      <c r="H198" s="13">
        <v>34.6</v>
      </c>
      <c r="I198" s="13" t="s">
        <v>187</v>
      </c>
      <c r="J198" s="13">
        <v>9.3000000000000007</v>
      </c>
      <c r="K198" s="7"/>
    </row>
    <row r="199" spans="1:11" ht="14.25" customHeight="1" x14ac:dyDescent="0.25">
      <c r="A199" s="3"/>
      <c r="B199" s="8"/>
      <c r="C199" s="11"/>
      <c r="D199" s="11"/>
      <c r="E199" s="11"/>
      <c r="F199" s="11"/>
      <c r="G199" s="11"/>
      <c r="H199" s="11"/>
      <c r="I199" s="11"/>
      <c r="J199" s="11"/>
      <c r="K199" s="7"/>
    </row>
    <row r="200" spans="1:11" ht="14.25" customHeight="1" x14ac:dyDescent="0.25">
      <c r="A200" s="3" t="s">
        <v>123</v>
      </c>
      <c r="B200" s="3" t="s">
        <v>124</v>
      </c>
      <c r="C200" s="11"/>
      <c r="D200" s="11"/>
      <c r="E200" s="11"/>
      <c r="F200" s="11"/>
      <c r="G200" s="11"/>
      <c r="H200" s="11"/>
      <c r="I200" s="11"/>
      <c r="J200" s="11"/>
      <c r="K200" s="7"/>
    </row>
    <row r="201" spans="1:11" ht="14.25" customHeight="1" x14ac:dyDescent="0.25">
      <c r="A201" s="3"/>
      <c r="B201" s="8"/>
      <c r="C201" s="11"/>
      <c r="D201" s="11"/>
      <c r="E201" s="11"/>
      <c r="F201" s="11"/>
      <c r="G201" s="11"/>
      <c r="H201" s="11"/>
      <c r="I201" s="11"/>
      <c r="J201" s="11"/>
      <c r="K201" s="7"/>
    </row>
    <row r="202" spans="1:11" ht="14.25" customHeight="1" x14ac:dyDescent="0.25">
      <c r="A202" s="3"/>
      <c r="B202" s="8"/>
      <c r="C202" s="11"/>
      <c r="D202" s="11"/>
      <c r="E202" s="11"/>
      <c r="F202" s="11"/>
      <c r="G202" s="11"/>
      <c r="H202" s="11"/>
      <c r="I202" s="11"/>
      <c r="J202" s="11"/>
      <c r="K202" s="7"/>
    </row>
    <row r="203" spans="1:11" ht="14.25" customHeight="1" x14ac:dyDescent="0.25">
      <c r="A203" s="3" t="s">
        <v>123</v>
      </c>
      <c r="B203" s="3" t="s">
        <v>120</v>
      </c>
      <c r="C203" s="13">
        <v>3.9</v>
      </c>
      <c r="D203" s="13">
        <v>4.0999999999999996</v>
      </c>
      <c r="E203" s="13">
        <v>0</v>
      </c>
      <c r="F203" s="13">
        <v>8.6</v>
      </c>
      <c r="G203" s="13">
        <v>6.7</v>
      </c>
      <c r="H203" s="13">
        <v>12.3</v>
      </c>
      <c r="I203" s="13">
        <v>0</v>
      </c>
      <c r="J203" s="13">
        <v>9.3000000000000007</v>
      </c>
      <c r="K203" s="7"/>
    </row>
    <row r="204" spans="1:11" ht="14.25" customHeight="1" x14ac:dyDescent="0.25">
      <c r="A204" s="3" t="s">
        <v>123</v>
      </c>
      <c r="B204" s="3" t="s">
        <v>82</v>
      </c>
      <c r="C204" s="13" t="s">
        <v>150</v>
      </c>
      <c r="D204" s="13">
        <v>9.5</v>
      </c>
      <c r="E204" s="13">
        <v>0</v>
      </c>
      <c r="F204" s="13">
        <v>0.1</v>
      </c>
      <c r="G204" s="13">
        <v>6.9</v>
      </c>
      <c r="H204" s="13">
        <v>23.8</v>
      </c>
      <c r="I204" s="13">
        <v>0</v>
      </c>
      <c r="J204" s="13" t="s">
        <v>150</v>
      </c>
      <c r="K204" s="7"/>
    </row>
    <row r="205" spans="1:11" ht="14.25" customHeight="1" x14ac:dyDescent="0.25">
      <c r="A205" s="3" t="s">
        <v>123</v>
      </c>
      <c r="B205" s="8" t="s">
        <v>152</v>
      </c>
      <c r="C205" s="13" t="s">
        <v>150</v>
      </c>
      <c r="D205" s="13">
        <v>9.5</v>
      </c>
      <c r="E205" s="13">
        <v>0</v>
      </c>
      <c r="F205" s="13">
        <v>1</v>
      </c>
      <c r="G205" s="13">
        <v>8</v>
      </c>
      <c r="H205" s="13">
        <v>38.9</v>
      </c>
      <c r="I205" s="13">
        <v>0</v>
      </c>
      <c r="J205" s="13" t="s">
        <v>150</v>
      </c>
    </row>
    <row r="206" spans="1:11" ht="14.25" customHeight="1" x14ac:dyDescent="0.25">
      <c r="A206" s="3" t="s">
        <v>123</v>
      </c>
      <c r="B206" s="8" t="s">
        <v>151</v>
      </c>
      <c r="C206" s="13" t="s">
        <v>150</v>
      </c>
      <c r="D206" s="13" t="s">
        <v>187</v>
      </c>
      <c r="E206" s="13">
        <v>0</v>
      </c>
      <c r="F206" s="13">
        <v>0</v>
      </c>
      <c r="G206" s="13">
        <v>10</v>
      </c>
      <c r="H206" s="13">
        <v>24.1</v>
      </c>
      <c r="I206" s="13">
        <v>0</v>
      </c>
      <c r="J206" s="13" t="s">
        <v>150</v>
      </c>
    </row>
    <row r="207" spans="1:11" ht="14.25" customHeight="1" x14ac:dyDescent="0.25">
      <c r="A207" s="3" t="s">
        <v>123</v>
      </c>
      <c r="B207" s="3" t="s">
        <v>83</v>
      </c>
      <c r="C207" s="13" t="s">
        <v>150</v>
      </c>
      <c r="D207" s="13">
        <v>4.4000000000000004</v>
      </c>
      <c r="E207" s="13">
        <v>0</v>
      </c>
      <c r="F207" s="13">
        <v>4.3</v>
      </c>
      <c r="G207" s="13">
        <v>16.600000000000001</v>
      </c>
      <c r="H207" s="13">
        <v>47.4</v>
      </c>
      <c r="I207" s="13">
        <v>0</v>
      </c>
      <c r="J207" s="13" t="s">
        <v>150</v>
      </c>
    </row>
    <row r="208" spans="1:11" ht="14.25" customHeight="1" x14ac:dyDescent="0.25">
      <c r="A208" s="3" t="s">
        <v>123</v>
      </c>
      <c r="B208" s="8" t="s">
        <v>84</v>
      </c>
      <c r="C208" s="13" t="s">
        <v>150</v>
      </c>
      <c r="D208" s="13">
        <v>14.9</v>
      </c>
      <c r="E208" s="13">
        <v>0</v>
      </c>
      <c r="F208" s="13">
        <v>0</v>
      </c>
      <c r="G208" s="13">
        <v>17.899999999999999</v>
      </c>
      <c r="H208" s="13">
        <v>53.8</v>
      </c>
      <c r="I208" s="13">
        <v>0</v>
      </c>
      <c r="J208" s="13" t="s">
        <v>150</v>
      </c>
    </row>
    <row r="209" spans="1:12" ht="14.25" customHeight="1" x14ac:dyDescent="0.25">
      <c r="A209" s="3" t="s">
        <v>123</v>
      </c>
      <c r="B209" s="8" t="s">
        <v>85</v>
      </c>
      <c r="C209" s="13" t="s">
        <v>150</v>
      </c>
      <c r="D209" s="13">
        <v>5.9</v>
      </c>
      <c r="E209" s="13" t="s">
        <v>187</v>
      </c>
      <c r="F209" s="13" t="s">
        <v>187</v>
      </c>
      <c r="G209" s="13">
        <v>37.299999999999997</v>
      </c>
      <c r="H209" s="13">
        <v>86.6</v>
      </c>
      <c r="I209" s="13" t="s">
        <v>187</v>
      </c>
      <c r="J209" s="13" t="s">
        <v>150</v>
      </c>
    </row>
    <row r="210" spans="1:12" ht="14.25" customHeight="1" x14ac:dyDescent="0.25">
      <c r="A210" s="3" t="s">
        <v>123</v>
      </c>
      <c r="B210" s="8" t="s">
        <v>86</v>
      </c>
      <c r="C210" s="13" t="s">
        <v>150</v>
      </c>
      <c r="D210" s="13">
        <v>5.2</v>
      </c>
      <c r="E210" s="13" t="s">
        <v>187</v>
      </c>
      <c r="F210" s="13">
        <v>4.5999999999999996</v>
      </c>
      <c r="G210" s="13">
        <v>25.1</v>
      </c>
      <c r="H210" s="13">
        <v>15.4</v>
      </c>
      <c r="I210" s="13">
        <v>0</v>
      </c>
      <c r="J210" s="13" t="s">
        <v>150</v>
      </c>
    </row>
    <row r="211" spans="1:12" ht="14.25" customHeight="1" x14ac:dyDescent="0.25">
      <c r="A211" s="3" t="s">
        <v>123</v>
      </c>
      <c r="B211" s="8" t="s">
        <v>87</v>
      </c>
      <c r="C211" s="13" t="s">
        <v>150</v>
      </c>
      <c r="D211" s="13">
        <v>32.299999999999997</v>
      </c>
      <c r="E211" s="13" t="s">
        <v>150</v>
      </c>
      <c r="F211" s="13" t="s">
        <v>150</v>
      </c>
      <c r="G211" s="13" t="s">
        <v>150</v>
      </c>
      <c r="H211" s="13" t="s">
        <v>150</v>
      </c>
      <c r="I211" s="13" t="s">
        <v>150</v>
      </c>
      <c r="J211" s="13" t="s">
        <v>150</v>
      </c>
    </row>
    <row r="212" spans="1:12" ht="14.25" customHeight="1" x14ac:dyDescent="0.25">
      <c r="A212" s="3" t="s">
        <v>123</v>
      </c>
      <c r="B212" s="8" t="s">
        <v>88</v>
      </c>
      <c r="C212" s="13" t="s">
        <v>150</v>
      </c>
      <c r="D212" s="13">
        <v>4.2</v>
      </c>
      <c r="E212" s="13" t="s">
        <v>187</v>
      </c>
      <c r="F212" s="13">
        <v>0</v>
      </c>
      <c r="G212" s="13">
        <v>3</v>
      </c>
      <c r="H212" s="13" t="s">
        <v>187</v>
      </c>
      <c r="I212" s="13">
        <v>0</v>
      </c>
      <c r="J212" s="13" t="s">
        <v>150</v>
      </c>
    </row>
    <row r="213" spans="1:12" ht="14.25" customHeight="1" x14ac:dyDescent="0.25">
      <c r="A213" s="3" t="s">
        <v>123</v>
      </c>
      <c r="B213" s="3" t="s">
        <v>89</v>
      </c>
      <c r="C213" s="13" t="s">
        <v>150</v>
      </c>
      <c r="D213" s="13">
        <v>6.1</v>
      </c>
      <c r="E213" s="13">
        <v>0</v>
      </c>
      <c r="F213" s="13">
        <v>21.6</v>
      </c>
      <c r="G213" s="13">
        <v>6.6</v>
      </c>
      <c r="H213" s="13">
        <v>9.1999999999999993</v>
      </c>
      <c r="I213" s="13">
        <v>0</v>
      </c>
      <c r="J213" s="13" t="s">
        <v>150</v>
      </c>
    </row>
    <row r="214" spans="1:12" ht="14.25" customHeight="1" x14ac:dyDescent="0.25">
      <c r="A214" s="3" t="s">
        <v>123</v>
      </c>
      <c r="B214" s="8" t="s">
        <v>95</v>
      </c>
      <c r="C214" s="13" t="s">
        <v>150</v>
      </c>
      <c r="D214" s="13">
        <v>7.1</v>
      </c>
      <c r="E214" s="13">
        <v>0</v>
      </c>
      <c r="F214" s="13">
        <v>87.8</v>
      </c>
      <c r="G214" s="13">
        <v>6.2</v>
      </c>
      <c r="H214" s="13">
        <v>46.3</v>
      </c>
      <c r="I214" s="13">
        <v>0</v>
      </c>
      <c r="J214" s="13" t="s">
        <v>150</v>
      </c>
      <c r="L214" s="7"/>
    </row>
    <row r="215" spans="1:12" ht="14.25" customHeight="1" x14ac:dyDescent="0.25">
      <c r="A215" s="3" t="s">
        <v>123</v>
      </c>
      <c r="B215" s="8" t="s">
        <v>90</v>
      </c>
      <c r="C215" s="13" t="s">
        <v>150</v>
      </c>
      <c r="D215" s="13">
        <v>5.9</v>
      </c>
      <c r="E215" s="13" t="s">
        <v>150</v>
      </c>
      <c r="F215" s="13" t="s">
        <v>150</v>
      </c>
      <c r="G215" s="13" t="s">
        <v>150</v>
      </c>
      <c r="H215" s="13" t="s">
        <v>150</v>
      </c>
      <c r="I215" s="13" t="s">
        <v>150</v>
      </c>
      <c r="J215" s="13" t="s">
        <v>150</v>
      </c>
      <c r="L215" s="7"/>
    </row>
    <row r="216" spans="1:12" s="10" customFormat="1" ht="14.25" customHeight="1" x14ac:dyDescent="0.25">
      <c r="A216" s="3" t="s">
        <v>123</v>
      </c>
      <c r="B216" s="8" t="s">
        <v>118</v>
      </c>
      <c r="C216" s="13" t="s">
        <v>150</v>
      </c>
      <c r="D216" s="13">
        <v>10.4</v>
      </c>
      <c r="E216" s="13" t="s">
        <v>187</v>
      </c>
      <c r="F216" s="13">
        <v>77.599999999999994</v>
      </c>
      <c r="G216" s="13">
        <v>25.2</v>
      </c>
      <c r="H216" s="13">
        <v>35.6</v>
      </c>
      <c r="I216" s="13">
        <v>0</v>
      </c>
      <c r="J216" s="13" t="s">
        <v>150</v>
      </c>
    </row>
    <row r="217" spans="1:12" ht="14.25" customHeight="1" x14ac:dyDescent="0.25">
      <c r="A217" s="3" t="s">
        <v>123</v>
      </c>
      <c r="B217" s="8" t="s">
        <v>91</v>
      </c>
      <c r="C217" s="13" t="s">
        <v>150</v>
      </c>
      <c r="D217" s="13">
        <v>20.7</v>
      </c>
      <c r="E217" s="13" t="s">
        <v>150</v>
      </c>
      <c r="F217" s="13">
        <v>21.4</v>
      </c>
      <c r="G217" s="13">
        <v>34.799999999999997</v>
      </c>
      <c r="H217" s="13">
        <v>8.5</v>
      </c>
      <c r="I217" s="13" t="s">
        <v>150</v>
      </c>
      <c r="J217" s="13" t="s">
        <v>150</v>
      </c>
      <c r="L217" s="7"/>
    </row>
    <row r="218" spans="1:12" ht="14.25" customHeight="1" x14ac:dyDescent="0.25">
      <c r="A218" s="3" t="s">
        <v>123</v>
      </c>
      <c r="B218" s="8" t="s">
        <v>92</v>
      </c>
      <c r="C218" s="13" t="s">
        <v>150</v>
      </c>
      <c r="D218" s="13" t="s">
        <v>150</v>
      </c>
      <c r="E218" s="13" t="s">
        <v>187</v>
      </c>
      <c r="F218" s="13">
        <v>59.5</v>
      </c>
      <c r="G218" s="13" t="s">
        <v>187</v>
      </c>
      <c r="H218" s="13" t="s">
        <v>187</v>
      </c>
      <c r="I218" s="13">
        <v>0</v>
      </c>
      <c r="J218" s="13" t="s">
        <v>150</v>
      </c>
      <c r="L218" s="7"/>
    </row>
    <row r="219" spans="1:12" ht="14.25" customHeight="1" x14ac:dyDescent="0.25">
      <c r="A219" s="3" t="s">
        <v>123</v>
      </c>
      <c r="B219" s="8" t="s">
        <v>93</v>
      </c>
      <c r="C219" s="13" t="s">
        <v>150</v>
      </c>
      <c r="D219" s="13">
        <v>2.2000000000000002</v>
      </c>
      <c r="E219" s="13" t="s">
        <v>187</v>
      </c>
      <c r="F219" s="13">
        <v>45.8</v>
      </c>
      <c r="G219" s="13">
        <v>3.2</v>
      </c>
      <c r="H219" s="13">
        <v>12.1</v>
      </c>
      <c r="I219" s="13">
        <v>0</v>
      </c>
      <c r="J219" s="13" t="s">
        <v>150</v>
      </c>
      <c r="L219" s="7"/>
    </row>
    <row r="220" spans="1:12" ht="14.25" customHeight="1" x14ac:dyDescent="0.25">
      <c r="A220" s="3" t="s">
        <v>123</v>
      </c>
      <c r="B220" s="3" t="s">
        <v>94</v>
      </c>
      <c r="C220" s="13">
        <v>7.6</v>
      </c>
      <c r="D220" s="13">
        <v>11.9</v>
      </c>
      <c r="E220" s="13" t="s">
        <v>187</v>
      </c>
      <c r="F220" s="13">
        <v>3.2</v>
      </c>
      <c r="G220" s="13">
        <v>30.2</v>
      </c>
      <c r="H220" s="13">
        <v>34.6</v>
      </c>
      <c r="I220" s="13" t="s">
        <v>187</v>
      </c>
      <c r="J220" s="13">
        <v>9.3000000000000007</v>
      </c>
      <c r="L220" s="7"/>
    </row>
    <row r="221" spans="1:12" ht="14.25" customHeight="1" x14ac:dyDescent="0.25">
      <c r="A221" s="3"/>
      <c r="B221" s="8"/>
      <c r="C221" s="11"/>
      <c r="D221" s="11"/>
      <c r="E221" s="11"/>
      <c r="F221" s="11"/>
      <c r="G221" s="11"/>
      <c r="H221" s="11"/>
      <c r="I221" s="11"/>
      <c r="J221" s="11"/>
      <c r="L221" s="7"/>
    </row>
    <row r="222" spans="1:12" ht="14.25" customHeight="1" x14ac:dyDescent="0.25">
      <c r="A222" s="3" t="s">
        <v>125</v>
      </c>
      <c r="B222" s="3" t="s">
        <v>126</v>
      </c>
      <c r="C222" s="11"/>
      <c r="D222" s="11"/>
      <c r="E222" s="11"/>
      <c r="F222" s="11"/>
      <c r="G222" s="11"/>
      <c r="H222" s="11"/>
      <c r="I222" s="11"/>
      <c r="J222" s="11"/>
      <c r="L222" s="7"/>
    </row>
    <row r="223" spans="1:12" ht="14.25" customHeight="1" x14ac:dyDescent="0.25">
      <c r="A223" s="3"/>
      <c r="B223" s="8"/>
      <c r="C223" s="11"/>
      <c r="D223" s="11"/>
      <c r="E223" s="11"/>
      <c r="F223" s="11"/>
      <c r="G223" s="11"/>
      <c r="H223" s="11"/>
      <c r="I223" s="11"/>
      <c r="J223" s="11"/>
    </row>
    <row r="224" spans="1:12" ht="14.25" customHeight="1" x14ac:dyDescent="0.25">
      <c r="A224" s="3"/>
      <c r="B224" s="8"/>
      <c r="C224" s="11"/>
      <c r="D224" s="11"/>
      <c r="E224" s="11"/>
      <c r="F224" s="11"/>
      <c r="G224" s="11"/>
      <c r="H224" s="11"/>
      <c r="I224" s="11"/>
      <c r="J224" s="11"/>
    </row>
    <row r="225" spans="1:12" ht="14.25" customHeight="1" x14ac:dyDescent="0.25">
      <c r="A225" s="3" t="s">
        <v>125</v>
      </c>
      <c r="B225" s="3" t="s">
        <v>120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</row>
    <row r="226" spans="1:12" ht="14.25" customHeight="1" x14ac:dyDescent="0.25">
      <c r="A226" s="3" t="s">
        <v>125</v>
      </c>
      <c r="B226" s="3" t="s">
        <v>82</v>
      </c>
      <c r="C226" s="13" t="s">
        <v>150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 t="s">
        <v>150</v>
      </c>
    </row>
    <row r="227" spans="1:12" ht="14.25" customHeight="1" x14ac:dyDescent="0.25">
      <c r="A227" s="3" t="s">
        <v>125</v>
      </c>
      <c r="B227" s="8" t="s">
        <v>152</v>
      </c>
      <c r="C227" s="13" t="s">
        <v>150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 t="s">
        <v>150</v>
      </c>
    </row>
    <row r="228" spans="1:12" ht="14.25" customHeight="1" x14ac:dyDescent="0.25">
      <c r="A228" s="3" t="s">
        <v>125</v>
      </c>
      <c r="B228" s="8" t="s">
        <v>151</v>
      </c>
      <c r="C228" s="13" t="s">
        <v>150</v>
      </c>
      <c r="D228" s="13" t="s">
        <v>187</v>
      </c>
      <c r="E228" s="13" t="s">
        <v>187</v>
      </c>
      <c r="F228" s="13">
        <v>0</v>
      </c>
      <c r="G228" s="13">
        <v>0</v>
      </c>
      <c r="H228" s="13">
        <v>0</v>
      </c>
      <c r="I228" s="13">
        <v>0</v>
      </c>
      <c r="J228" s="13" t="s">
        <v>150</v>
      </c>
      <c r="L228" s="7"/>
    </row>
    <row r="229" spans="1:12" ht="14.25" customHeight="1" x14ac:dyDescent="0.25">
      <c r="A229" s="3" t="s">
        <v>125</v>
      </c>
      <c r="B229" s="3" t="s">
        <v>83</v>
      </c>
      <c r="C229" s="13" t="s">
        <v>150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 t="s">
        <v>187</v>
      </c>
      <c r="J229" s="13" t="s">
        <v>150</v>
      </c>
      <c r="L229" s="7"/>
    </row>
    <row r="230" spans="1:12" ht="14.25" customHeight="1" x14ac:dyDescent="0.25">
      <c r="A230" s="3" t="s">
        <v>125</v>
      </c>
      <c r="B230" s="8" t="s">
        <v>84</v>
      </c>
      <c r="C230" s="13" t="s">
        <v>150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 t="s">
        <v>187</v>
      </c>
      <c r="J230" s="13" t="s">
        <v>150</v>
      </c>
      <c r="L230" s="7"/>
    </row>
    <row r="231" spans="1:12" ht="14.25" customHeight="1" x14ac:dyDescent="0.25">
      <c r="A231" s="3" t="s">
        <v>125</v>
      </c>
      <c r="B231" s="8" t="s">
        <v>85</v>
      </c>
      <c r="C231" s="13" t="s">
        <v>150</v>
      </c>
      <c r="D231" s="13">
        <v>0</v>
      </c>
      <c r="E231" s="13" t="s">
        <v>187</v>
      </c>
      <c r="F231" s="13" t="s">
        <v>187</v>
      </c>
      <c r="G231" s="13">
        <v>0</v>
      </c>
      <c r="H231" s="13" t="s">
        <v>187</v>
      </c>
      <c r="I231" s="13" t="s">
        <v>187</v>
      </c>
      <c r="J231" s="13" t="s">
        <v>150</v>
      </c>
      <c r="L231" s="7"/>
    </row>
    <row r="232" spans="1:12" ht="14.25" customHeight="1" x14ac:dyDescent="0.25">
      <c r="A232" s="3" t="s">
        <v>125</v>
      </c>
      <c r="B232" s="8" t="s">
        <v>86</v>
      </c>
      <c r="C232" s="13" t="s">
        <v>150</v>
      </c>
      <c r="D232" s="13">
        <v>0</v>
      </c>
      <c r="E232" s="13" t="s">
        <v>187</v>
      </c>
      <c r="F232" s="13" t="s">
        <v>187</v>
      </c>
      <c r="G232" s="13">
        <v>0</v>
      </c>
      <c r="H232" s="13">
        <v>0</v>
      </c>
      <c r="I232" s="13" t="s">
        <v>187</v>
      </c>
      <c r="J232" s="13" t="s">
        <v>150</v>
      </c>
      <c r="L232" s="7"/>
    </row>
    <row r="233" spans="1:12" ht="14.25" customHeight="1" x14ac:dyDescent="0.25">
      <c r="A233" s="3" t="s">
        <v>125</v>
      </c>
      <c r="B233" s="8" t="s">
        <v>87</v>
      </c>
      <c r="C233" s="13" t="s">
        <v>150</v>
      </c>
      <c r="D233" s="13" t="s">
        <v>187</v>
      </c>
      <c r="E233" s="13" t="s">
        <v>150</v>
      </c>
      <c r="F233" s="13" t="s">
        <v>150</v>
      </c>
      <c r="G233" s="13" t="s">
        <v>150</v>
      </c>
      <c r="H233" s="13" t="s">
        <v>150</v>
      </c>
      <c r="I233" s="13" t="s">
        <v>150</v>
      </c>
      <c r="J233" s="13" t="s">
        <v>150</v>
      </c>
      <c r="L233" s="7"/>
    </row>
    <row r="234" spans="1:12" ht="14.25" customHeight="1" x14ac:dyDescent="0.25">
      <c r="A234" s="3" t="s">
        <v>125</v>
      </c>
      <c r="B234" s="8" t="s">
        <v>88</v>
      </c>
      <c r="C234" s="13" t="s">
        <v>150</v>
      </c>
      <c r="D234" s="13">
        <v>0</v>
      </c>
      <c r="E234" s="13" t="s">
        <v>187</v>
      </c>
      <c r="F234" s="13" t="s">
        <v>187</v>
      </c>
      <c r="G234" s="13">
        <v>0</v>
      </c>
      <c r="H234" s="13" t="s">
        <v>187</v>
      </c>
      <c r="I234" s="13" t="s">
        <v>187</v>
      </c>
      <c r="J234" s="13" t="s">
        <v>150</v>
      </c>
      <c r="L234" s="7"/>
    </row>
    <row r="235" spans="1:12" ht="14.25" customHeight="1" x14ac:dyDescent="0.25">
      <c r="A235" s="3" t="s">
        <v>125</v>
      </c>
      <c r="B235" s="3" t="s">
        <v>89</v>
      </c>
      <c r="C235" s="13" t="s">
        <v>150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 t="s">
        <v>187</v>
      </c>
      <c r="J235" s="13" t="s">
        <v>150</v>
      </c>
    </row>
    <row r="236" spans="1:12" ht="14.25" customHeight="1" x14ac:dyDescent="0.25">
      <c r="A236" s="3" t="s">
        <v>125</v>
      </c>
      <c r="B236" s="8" t="s">
        <v>95</v>
      </c>
      <c r="C236" s="13" t="s">
        <v>150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 t="s">
        <v>187</v>
      </c>
      <c r="J236" s="13" t="s">
        <v>150</v>
      </c>
    </row>
    <row r="237" spans="1:12" s="10" customFormat="1" ht="14.25" customHeight="1" x14ac:dyDescent="0.25">
      <c r="A237" s="3" t="s">
        <v>125</v>
      </c>
      <c r="B237" s="8" t="s">
        <v>90</v>
      </c>
      <c r="C237" s="13" t="s">
        <v>150</v>
      </c>
      <c r="D237" s="13">
        <v>0</v>
      </c>
      <c r="E237" s="13" t="s">
        <v>150</v>
      </c>
      <c r="F237" s="13" t="s">
        <v>150</v>
      </c>
      <c r="G237" s="13" t="s">
        <v>150</v>
      </c>
      <c r="H237" s="13" t="s">
        <v>150</v>
      </c>
      <c r="I237" s="13" t="s">
        <v>150</v>
      </c>
      <c r="J237" s="13" t="s">
        <v>150</v>
      </c>
    </row>
    <row r="238" spans="1:12" ht="14.25" customHeight="1" x14ac:dyDescent="0.25">
      <c r="A238" s="3" t="s">
        <v>125</v>
      </c>
      <c r="B238" s="8" t="s">
        <v>118</v>
      </c>
      <c r="C238" s="13" t="s">
        <v>150</v>
      </c>
      <c r="D238" s="13">
        <v>0</v>
      </c>
      <c r="E238" s="13" t="s">
        <v>187</v>
      </c>
      <c r="F238" s="13" t="s">
        <v>187</v>
      </c>
      <c r="G238" s="13">
        <v>0</v>
      </c>
      <c r="H238" s="13" t="s">
        <v>187</v>
      </c>
      <c r="I238" s="13" t="s">
        <v>187</v>
      </c>
      <c r="J238" s="13" t="s">
        <v>150</v>
      </c>
    </row>
    <row r="239" spans="1:12" ht="14.25" customHeight="1" x14ac:dyDescent="0.25">
      <c r="A239" s="3" t="s">
        <v>125</v>
      </c>
      <c r="B239" s="8" t="s">
        <v>91</v>
      </c>
      <c r="C239" s="13" t="s">
        <v>150</v>
      </c>
      <c r="D239" s="13">
        <v>0</v>
      </c>
      <c r="E239" s="13" t="s">
        <v>150</v>
      </c>
      <c r="F239" s="13">
        <v>0</v>
      </c>
      <c r="G239" s="13" t="s">
        <v>187</v>
      </c>
      <c r="H239" s="13">
        <v>0</v>
      </c>
      <c r="I239" s="13" t="s">
        <v>150</v>
      </c>
      <c r="J239" s="13" t="s">
        <v>150</v>
      </c>
    </row>
    <row r="240" spans="1:12" ht="14.25" customHeight="1" x14ac:dyDescent="0.25">
      <c r="A240" s="3" t="s">
        <v>125</v>
      </c>
      <c r="B240" s="8" t="s">
        <v>92</v>
      </c>
      <c r="C240" s="13" t="s">
        <v>150</v>
      </c>
      <c r="D240" s="13" t="s">
        <v>150</v>
      </c>
      <c r="E240" s="13" t="s">
        <v>187</v>
      </c>
      <c r="F240" s="13">
        <v>0</v>
      </c>
      <c r="G240" s="13" t="s">
        <v>187</v>
      </c>
      <c r="H240" s="13" t="s">
        <v>187</v>
      </c>
      <c r="I240" s="13" t="s">
        <v>187</v>
      </c>
      <c r="J240" s="13" t="s">
        <v>150</v>
      </c>
    </row>
    <row r="241" spans="1:10" ht="14.25" customHeight="1" x14ac:dyDescent="0.25">
      <c r="A241" s="3" t="s">
        <v>125</v>
      </c>
      <c r="B241" s="8" t="s">
        <v>93</v>
      </c>
      <c r="C241" s="13" t="s">
        <v>150</v>
      </c>
      <c r="D241" s="13">
        <v>0</v>
      </c>
      <c r="E241" s="13" t="s">
        <v>187</v>
      </c>
      <c r="F241" s="13">
        <v>0</v>
      </c>
      <c r="G241" s="13">
        <v>0</v>
      </c>
      <c r="H241" s="13">
        <v>0</v>
      </c>
      <c r="I241" s="13" t="s">
        <v>187</v>
      </c>
      <c r="J241" s="13" t="s">
        <v>150</v>
      </c>
    </row>
    <row r="242" spans="1:10" ht="14.25" customHeight="1" x14ac:dyDescent="0.25">
      <c r="A242" s="3" t="s">
        <v>125</v>
      </c>
      <c r="B242" s="3" t="s">
        <v>94</v>
      </c>
      <c r="C242" s="13">
        <v>0</v>
      </c>
      <c r="D242" s="13" t="s">
        <v>187</v>
      </c>
      <c r="E242" s="13" t="s">
        <v>187</v>
      </c>
      <c r="F242" s="13" t="s">
        <v>187</v>
      </c>
      <c r="G242" s="13" t="s">
        <v>187</v>
      </c>
      <c r="H242" s="13" t="s">
        <v>187</v>
      </c>
      <c r="I242" s="13" t="s">
        <v>187</v>
      </c>
      <c r="J242" s="13">
        <v>0</v>
      </c>
    </row>
    <row r="243" spans="1:10" ht="14.25" customHeight="1" x14ac:dyDescent="0.25">
      <c r="A243" s="3"/>
      <c r="B243" s="8"/>
      <c r="C243" s="11"/>
      <c r="D243" s="11"/>
      <c r="E243" s="11"/>
      <c r="F243" s="11"/>
      <c r="G243" s="11"/>
      <c r="H243" s="11"/>
      <c r="I243" s="11"/>
      <c r="J243" s="11"/>
    </row>
    <row r="244" spans="1:10" ht="14.25" customHeight="1" x14ac:dyDescent="0.25">
      <c r="A244" s="3" t="s">
        <v>4</v>
      </c>
      <c r="B244" s="3" t="s">
        <v>99</v>
      </c>
      <c r="C244" s="11"/>
      <c r="D244" s="11"/>
      <c r="E244" s="11"/>
      <c r="F244" s="11"/>
      <c r="G244" s="11"/>
      <c r="H244" s="11"/>
      <c r="I244" s="11"/>
      <c r="J244" s="11"/>
    </row>
    <row r="245" spans="1:10" ht="14.25" customHeight="1" x14ac:dyDescent="0.25">
      <c r="A245" s="3"/>
      <c r="B245" s="8"/>
      <c r="C245" s="11"/>
      <c r="D245" s="11"/>
      <c r="E245" s="11"/>
      <c r="F245" s="11"/>
      <c r="G245" s="11"/>
      <c r="H245" s="11"/>
      <c r="I245" s="11"/>
      <c r="J245" s="11"/>
    </row>
    <row r="246" spans="1:10" ht="14.25" customHeight="1" x14ac:dyDescent="0.25">
      <c r="A246" s="3"/>
      <c r="B246" s="8"/>
      <c r="C246" s="11"/>
      <c r="D246" s="11"/>
      <c r="E246" s="11"/>
      <c r="F246" s="11"/>
      <c r="G246" s="11"/>
      <c r="H246" s="11"/>
      <c r="I246" s="11"/>
      <c r="J246" s="11"/>
    </row>
    <row r="247" spans="1:10" ht="14.25" customHeight="1" x14ac:dyDescent="0.25">
      <c r="A247" s="3" t="s">
        <v>4</v>
      </c>
      <c r="B247" s="3" t="s">
        <v>120</v>
      </c>
      <c r="C247" s="13">
        <v>8.6999999999999993</v>
      </c>
      <c r="D247" s="13">
        <v>11.4</v>
      </c>
      <c r="E247" s="13">
        <v>34.5</v>
      </c>
      <c r="F247" s="13">
        <v>62.4</v>
      </c>
      <c r="G247" s="13">
        <v>9.1</v>
      </c>
      <c r="H247" s="13">
        <v>29.8</v>
      </c>
      <c r="I247" s="13">
        <v>37.799999999999997</v>
      </c>
      <c r="J247" s="13">
        <v>16.7</v>
      </c>
    </row>
    <row r="248" spans="1:10" ht="14.25" customHeight="1" x14ac:dyDescent="0.25">
      <c r="A248" s="3" t="s">
        <v>4</v>
      </c>
      <c r="B248" s="3" t="s">
        <v>82</v>
      </c>
      <c r="C248" s="13" t="s">
        <v>150</v>
      </c>
      <c r="D248" s="13">
        <v>25.1</v>
      </c>
      <c r="E248" s="13">
        <v>46.2</v>
      </c>
      <c r="F248" s="13">
        <v>30.9</v>
      </c>
      <c r="G248" s="13">
        <v>12.7</v>
      </c>
      <c r="H248" s="13">
        <v>37.299999999999997</v>
      </c>
      <c r="I248" s="13">
        <v>41.4</v>
      </c>
      <c r="J248" s="13" t="s">
        <v>150</v>
      </c>
    </row>
    <row r="249" spans="1:10" ht="14.25" customHeight="1" x14ac:dyDescent="0.25">
      <c r="A249" s="3" t="s">
        <v>4</v>
      </c>
      <c r="B249" s="8" t="s">
        <v>152</v>
      </c>
      <c r="C249" s="13" t="s">
        <v>150</v>
      </c>
      <c r="D249" s="13">
        <v>25.1</v>
      </c>
      <c r="E249" s="13">
        <v>88.3</v>
      </c>
      <c r="F249" s="13">
        <v>43.5</v>
      </c>
      <c r="G249" s="13">
        <v>17.7</v>
      </c>
      <c r="H249" s="13">
        <v>53.7</v>
      </c>
      <c r="I249" s="13">
        <v>58</v>
      </c>
      <c r="J249" s="13" t="s">
        <v>150</v>
      </c>
    </row>
    <row r="250" spans="1:10" ht="14.25" customHeight="1" x14ac:dyDescent="0.25">
      <c r="A250" s="3" t="s">
        <v>4</v>
      </c>
      <c r="B250" s="8" t="s">
        <v>151</v>
      </c>
      <c r="C250" s="13" t="s">
        <v>150</v>
      </c>
      <c r="D250" s="13" t="s">
        <v>187</v>
      </c>
      <c r="E250" s="13">
        <v>47.5</v>
      </c>
      <c r="F250" s="13">
        <v>33.700000000000003</v>
      </c>
      <c r="G250" s="13">
        <v>19.7</v>
      </c>
      <c r="H250" s="13">
        <v>48.6</v>
      </c>
      <c r="I250" s="13">
        <v>45.6</v>
      </c>
      <c r="J250" s="13" t="s">
        <v>150</v>
      </c>
    </row>
    <row r="251" spans="1:10" ht="14.25" customHeight="1" x14ac:dyDescent="0.25">
      <c r="A251" s="3" t="s">
        <v>4</v>
      </c>
      <c r="B251" s="3" t="s">
        <v>83</v>
      </c>
      <c r="C251" s="13" t="s">
        <v>150</v>
      </c>
      <c r="D251" s="13">
        <v>12.9</v>
      </c>
      <c r="E251" s="13">
        <v>52.7</v>
      </c>
      <c r="F251" s="13">
        <v>76.900000000000006</v>
      </c>
      <c r="G251" s="13">
        <v>11.9</v>
      </c>
      <c r="H251" s="13">
        <v>22.1</v>
      </c>
      <c r="I251" s="13">
        <v>77.099999999999994</v>
      </c>
      <c r="J251" s="13" t="s">
        <v>150</v>
      </c>
    </row>
    <row r="252" spans="1:10" ht="14.25" customHeight="1" x14ac:dyDescent="0.25">
      <c r="A252" s="3" t="s">
        <v>4</v>
      </c>
      <c r="B252" s="8" t="s">
        <v>84</v>
      </c>
      <c r="C252" s="13" t="s">
        <v>150</v>
      </c>
      <c r="D252" s="13">
        <v>21.6</v>
      </c>
      <c r="E252" s="13">
        <v>60.5</v>
      </c>
      <c r="F252" s="13">
        <v>58.6</v>
      </c>
      <c r="G252" s="13">
        <v>12.3</v>
      </c>
      <c r="H252" s="13">
        <v>23.7</v>
      </c>
      <c r="I252" s="13">
        <v>77.099999999999994</v>
      </c>
      <c r="J252" s="13" t="s">
        <v>150</v>
      </c>
    </row>
    <row r="253" spans="1:10" ht="14.25" customHeight="1" x14ac:dyDescent="0.25">
      <c r="A253" s="3" t="s">
        <v>4</v>
      </c>
      <c r="B253" s="8" t="s">
        <v>85</v>
      </c>
      <c r="C253" s="13" t="s">
        <v>150</v>
      </c>
      <c r="D253" s="13">
        <v>19.899999999999999</v>
      </c>
      <c r="E253" s="13" t="s">
        <v>187</v>
      </c>
      <c r="F253" s="13">
        <v>35.799999999999997</v>
      </c>
      <c r="G253" s="13" t="s">
        <v>187</v>
      </c>
      <c r="H253" s="13" t="s">
        <v>187</v>
      </c>
      <c r="I253" s="13" t="s">
        <v>187</v>
      </c>
      <c r="J253" s="13" t="s">
        <v>150</v>
      </c>
    </row>
    <row r="254" spans="1:10" ht="14.25" customHeight="1" x14ac:dyDescent="0.25">
      <c r="A254" s="3" t="s">
        <v>4</v>
      </c>
      <c r="B254" s="8" t="s">
        <v>86</v>
      </c>
      <c r="C254" s="13" t="s">
        <v>150</v>
      </c>
      <c r="D254" s="13">
        <v>13.1</v>
      </c>
      <c r="E254" s="13">
        <v>77.099999999999994</v>
      </c>
      <c r="F254" s="13">
        <v>93.2</v>
      </c>
      <c r="G254" s="13">
        <v>9.8000000000000007</v>
      </c>
      <c r="H254" s="13">
        <v>39.1</v>
      </c>
      <c r="I254" s="13">
        <v>77.099999999999994</v>
      </c>
      <c r="J254" s="13" t="s">
        <v>150</v>
      </c>
    </row>
    <row r="255" spans="1:10" ht="14.25" customHeight="1" x14ac:dyDescent="0.25">
      <c r="A255" s="3" t="s">
        <v>4</v>
      </c>
      <c r="B255" s="8" t="s">
        <v>87</v>
      </c>
      <c r="C255" s="13" t="s">
        <v>150</v>
      </c>
      <c r="D255" s="13">
        <v>71.8</v>
      </c>
      <c r="E255" s="13" t="s">
        <v>150</v>
      </c>
      <c r="F255" s="13" t="s">
        <v>150</v>
      </c>
      <c r="G255" s="13" t="s">
        <v>150</v>
      </c>
      <c r="H255" s="13" t="s">
        <v>150</v>
      </c>
      <c r="I255" s="13" t="s">
        <v>150</v>
      </c>
      <c r="J255" s="13" t="s">
        <v>150</v>
      </c>
    </row>
    <row r="256" spans="1:10" ht="14.25" customHeight="1" x14ac:dyDescent="0.25">
      <c r="A256" s="3" t="s">
        <v>4</v>
      </c>
      <c r="B256" s="8" t="s">
        <v>88</v>
      </c>
      <c r="C256" s="13" t="s">
        <v>150</v>
      </c>
      <c r="D256" s="13">
        <v>54.4</v>
      </c>
      <c r="E256" s="13">
        <v>0</v>
      </c>
      <c r="F256" s="13">
        <v>76.8</v>
      </c>
      <c r="G256" s="13">
        <v>73.7</v>
      </c>
      <c r="H256" s="13">
        <v>82.8</v>
      </c>
      <c r="I256" s="13" t="s">
        <v>187</v>
      </c>
      <c r="J256" s="13" t="s">
        <v>150</v>
      </c>
    </row>
    <row r="257" spans="1:11" ht="14.25" customHeight="1" x14ac:dyDescent="0.25">
      <c r="A257" s="3" t="s">
        <v>4</v>
      </c>
      <c r="B257" s="3" t="s">
        <v>89</v>
      </c>
      <c r="C257" s="13" t="s">
        <v>150</v>
      </c>
      <c r="D257" s="13">
        <v>10.9</v>
      </c>
      <c r="E257" s="13">
        <v>7</v>
      </c>
      <c r="F257" s="13">
        <v>61.2</v>
      </c>
      <c r="G257" s="13">
        <v>15.1</v>
      </c>
      <c r="H257" s="13">
        <v>20.3</v>
      </c>
      <c r="I257" s="13">
        <v>77.099999999999994</v>
      </c>
      <c r="J257" s="13" t="s">
        <v>150</v>
      </c>
    </row>
    <row r="258" spans="1:11" s="10" customFormat="1" ht="14.25" customHeight="1" x14ac:dyDescent="0.25">
      <c r="A258" s="3" t="s">
        <v>4</v>
      </c>
      <c r="B258" s="8" t="s">
        <v>95</v>
      </c>
      <c r="C258" s="13" t="s">
        <v>150</v>
      </c>
      <c r="D258" s="13">
        <v>13.7</v>
      </c>
      <c r="E258" s="13">
        <v>7</v>
      </c>
      <c r="F258" s="13">
        <v>88.4</v>
      </c>
      <c r="G258" s="13">
        <v>15.6</v>
      </c>
      <c r="H258" s="13">
        <v>30.9</v>
      </c>
      <c r="I258" s="13">
        <v>77.099999999999994</v>
      </c>
      <c r="J258" s="13" t="s">
        <v>150</v>
      </c>
    </row>
    <row r="259" spans="1:11" ht="14.25" customHeight="1" x14ac:dyDescent="0.25">
      <c r="A259" s="3" t="s">
        <v>4</v>
      </c>
      <c r="B259" s="8" t="s">
        <v>90</v>
      </c>
      <c r="C259" s="13" t="s">
        <v>150</v>
      </c>
      <c r="D259" s="13">
        <v>12.2</v>
      </c>
      <c r="E259" s="13" t="s">
        <v>150</v>
      </c>
      <c r="F259" s="13" t="s">
        <v>150</v>
      </c>
      <c r="G259" s="13" t="s">
        <v>150</v>
      </c>
      <c r="H259" s="13" t="s">
        <v>150</v>
      </c>
      <c r="I259" s="13" t="s">
        <v>150</v>
      </c>
      <c r="J259" s="13" t="s">
        <v>150</v>
      </c>
    </row>
    <row r="260" spans="1:11" ht="14.25" customHeight="1" x14ac:dyDescent="0.25">
      <c r="A260" s="3" t="s">
        <v>4</v>
      </c>
      <c r="B260" s="8" t="s">
        <v>118</v>
      </c>
      <c r="C260" s="13" t="s">
        <v>150</v>
      </c>
      <c r="D260" s="13">
        <v>17.5</v>
      </c>
      <c r="E260" s="13" t="s">
        <v>187</v>
      </c>
      <c r="F260" s="13">
        <v>86.7</v>
      </c>
      <c r="G260" s="13">
        <v>62.7</v>
      </c>
      <c r="H260" s="13">
        <v>93.5</v>
      </c>
      <c r="I260" s="13" t="s">
        <v>187</v>
      </c>
      <c r="J260" s="13" t="s">
        <v>150</v>
      </c>
    </row>
    <row r="261" spans="1:11" ht="14.25" customHeight="1" x14ac:dyDescent="0.25">
      <c r="A261" s="3" t="s">
        <v>4</v>
      </c>
      <c r="B261" s="8" t="s">
        <v>91</v>
      </c>
      <c r="C261" s="13" t="s">
        <v>150</v>
      </c>
      <c r="D261" s="13">
        <v>51.2</v>
      </c>
      <c r="E261" s="13" t="s">
        <v>150</v>
      </c>
      <c r="F261" s="13">
        <v>26.1</v>
      </c>
      <c r="G261" s="13">
        <v>60.1</v>
      </c>
      <c r="H261" s="13">
        <v>25.7</v>
      </c>
      <c r="I261" s="13" t="s">
        <v>150</v>
      </c>
      <c r="J261" s="13" t="s">
        <v>150</v>
      </c>
    </row>
    <row r="262" spans="1:11" ht="14.25" customHeight="1" x14ac:dyDescent="0.25">
      <c r="A262" s="3" t="s">
        <v>4</v>
      </c>
      <c r="B262" s="8" t="s">
        <v>92</v>
      </c>
      <c r="C262" s="13" t="s">
        <v>150</v>
      </c>
      <c r="D262" s="13" t="s">
        <v>150</v>
      </c>
      <c r="E262" s="13" t="s">
        <v>187</v>
      </c>
      <c r="F262" s="13">
        <v>10.6</v>
      </c>
      <c r="G262" s="13" t="s">
        <v>187</v>
      </c>
      <c r="H262" s="13">
        <v>0</v>
      </c>
      <c r="I262" s="13" t="s">
        <v>187</v>
      </c>
      <c r="J262" s="13" t="s">
        <v>150</v>
      </c>
    </row>
    <row r="263" spans="1:11" ht="14.25" customHeight="1" x14ac:dyDescent="0.25">
      <c r="A263" s="3" t="s">
        <v>4</v>
      </c>
      <c r="B263" s="8" t="s">
        <v>93</v>
      </c>
      <c r="C263" s="13" t="s">
        <v>150</v>
      </c>
      <c r="D263" s="13" t="s">
        <v>187</v>
      </c>
      <c r="E263" s="13" t="s">
        <v>187</v>
      </c>
      <c r="F263" s="13">
        <v>30</v>
      </c>
      <c r="G263" s="13">
        <v>0</v>
      </c>
      <c r="H263" s="13">
        <v>76.2</v>
      </c>
      <c r="I263" s="13" t="s">
        <v>187</v>
      </c>
      <c r="J263" s="13" t="s">
        <v>150</v>
      </c>
    </row>
    <row r="264" spans="1:11" ht="14.25" customHeight="1" x14ac:dyDescent="0.25">
      <c r="A264" s="3" t="s">
        <v>4</v>
      </c>
      <c r="B264" s="3" t="s">
        <v>94</v>
      </c>
      <c r="C264" s="13">
        <v>14.3</v>
      </c>
      <c r="D264" s="13">
        <v>26.9</v>
      </c>
      <c r="E264" s="13" t="s">
        <v>187</v>
      </c>
      <c r="F264" s="13" t="s">
        <v>187</v>
      </c>
      <c r="G264" s="13">
        <v>33.6</v>
      </c>
      <c r="H264" s="13">
        <v>95.2</v>
      </c>
      <c r="I264" s="13" t="s">
        <v>187</v>
      </c>
      <c r="J264" s="13">
        <v>16.7</v>
      </c>
      <c r="K264" s="7"/>
    </row>
    <row r="265" spans="1:11" ht="14.25" customHeight="1" x14ac:dyDescent="0.25">
      <c r="A265" s="3"/>
      <c r="B265" s="8"/>
      <c r="C265" s="11"/>
      <c r="D265" s="11"/>
      <c r="E265" s="11"/>
      <c r="F265" s="11"/>
      <c r="G265" s="11"/>
      <c r="H265" s="11"/>
      <c r="I265" s="11"/>
      <c r="J265" s="11"/>
      <c r="K265" s="7"/>
    </row>
    <row r="266" spans="1:11" ht="14.25" customHeight="1" x14ac:dyDescent="0.25">
      <c r="A266" s="3" t="s">
        <v>5</v>
      </c>
      <c r="B266" s="3" t="s">
        <v>100</v>
      </c>
      <c r="C266" s="11"/>
      <c r="D266" s="11"/>
      <c r="E266" s="11"/>
      <c r="F266" s="11"/>
      <c r="G266" s="11"/>
      <c r="H266" s="11"/>
      <c r="I266" s="11"/>
      <c r="J266" s="11"/>
      <c r="K266" s="7"/>
    </row>
    <row r="267" spans="1:11" ht="14.25" customHeight="1" x14ac:dyDescent="0.25">
      <c r="A267" s="3"/>
      <c r="B267" s="8"/>
      <c r="C267" s="11"/>
      <c r="D267" s="11"/>
      <c r="E267" s="11"/>
      <c r="F267" s="11"/>
      <c r="G267" s="11"/>
      <c r="H267" s="11"/>
      <c r="I267" s="11"/>
      <c r="J267" s="11"/>
      <c r="K267" s="7"/>
    </row>
    <row r="268" spans="1:11" ht="14.25" customHeight="1" x14ac:dyDescent="0.25">
      <c r="A268" s="3"/>
      <c r="B268" s="8"/>
      <c r="C268" s="11"/>
      <c r="D268" s="11"/>
      <c r="E268" s="11"/>
      <c r="F268" s="11"/>
      <c r="G268" s="11"/>
      <c r="H268" s="11"/>
      <c r="I268" s="11"/>
      <c r="J268" s="11"/>
      <c r="K268" s="7"/>
    </row>
    <row r="269" spans="1:11" ht="14.25" customHeight="1" x14ac:dyDescent="0.25">
      <c r="A269" s="3" t="s">
        <v>5</v>
      </c>
      <c r="B269" s="3" t="s">
        <v>120</v>
      </c>
      <c r="C269" s="13">
        <v>15.8</v>
      </c>
      <c r="D269" s="13">
        <v>15.3</v>
      </c>
      <c r="E269" s="13">
        <v>67.5</v>
      </c>
      <c r="F269" s="13">
        <v>77</v>
      </c>
      <c r="G269" s="13">
        <v>13.8</v>
      </c>
      <c r="H269" s="13">
        <v>74.8</v>
      </c>
      <c r="I269" s="13">
        <v>90.9</v>
      </c>
      <c r="J269" s="13">
        <v>67.400000000000006</v>
      </c>
      <c r="K269" s="7"/>
    </row>
    <row r="270" spans="1:11" ht="14.25" customHeight="1" x14ac:dyDescent="0.25">
      <c r="A270" s="3" t="s">
        <v>5</v>
      </c>
      <c r="B270" s="3" t="s">
        <v>82</v>
      </c>
      <c r="C270" s="13" t="s">
        <v>150</v>
      </c>
      <c r="D270" s="13">
        <v>47.4</v>
      </c>
      <c r="E270" s="13">
        <v>67.5</v>
      </c>
      <c r="F270" s="13">
        <v>83.7</v>
      </c>
      <c r="G270" s="13">
        <v>16.3</v>
      </c>
      <c r="H270" s="13">
        <v>74.3</v>
      </c>
      <c r="I270" s="13" t="s">
        <v>187</v>
      </c>
      <c r="J270" s="13" t="s">
        <v>150</v>
      </c>
      <c r="K270" s="7"/>
    </row>
    <row r="271" spans="1:11" ht="14.25" customHeight="1" x14ac:dyDescent="0.25">
      <c r="A271" s="3" t="s">
        <v>5</v>
      </c>
      <c r="B271" s="8" t="s">
        <v>152</v>
      </c>
      <c r="C271" s="13" t="s">
        <v>150</v>
      </c>
      <c r="D271" s="13">
        <v>47.4</v>
      </c>
      <c r="E271" s="13">
        <v>67.5</v>
      </c>
      <c r="F271" s="13">
        <v>83.7</v>
      </c>
      <c r="G271" s="13">
        <v>23.4</v>
      </c>
      <c r="H271" s="13">
        <v>93.8</v>
      </c>
      <c r="I271" s="13" t="s">
        <v>187</v>
      </c>
      <c r="J271" s="13" t="s">
        <v>150</v>
      </c>
      <c r="K271" s="7"/>
    </row>
    <row r="272" spans="1:11" ht="14.25" customHeight="1" x14ac:dyDescent="0.25">
      <c r="A272" s="3" t="s">
        <v>5</v>
      </c>
      <c r="B272" s="8" t="s">
        <v>151</v>
      </c>
      <c r="C272" s="13" t="s">
        <v>150</v>
      </c>
      <c r="D272" s="13" t="s">
        <v>187</v>
      </c>
      <c r="E272" s="13" t="s">
        <v>187</v>
      </c>
      <c r="F272" s="13" t="s">
        <v>187</v>
      </c>
      <c r="G272" s="13">
        <v>23.7</v>
      </c>
      <c r="H272" s="13">
        <v>80.5</v>
      </c>
      <c r="I272" s="13" t="s">
        <v>187</v>
      </c>
      <c r="J272" s="13" t="s">
        <v>150</v>
      </c>
      <c r="K272" s="7"/>
    </row>
    <row r="273" spans="1:11" ht="14.25" customHeight="1" x14ac:dyDescent="0.25">
      <c r="A273" s="3" t="s">
        <v>5</v>
      </c>
      <c r="B273" s="3" t="s">
        <v>83</v>
      </c>
      <c r="C273" s="13" t="s">
        <v>150</v>
      </c>
      <c r="D273" s="13">
        <v>15.8</v>
      </c>
      <c r="E273" s="13" t="s">
        <v>187</v>
      </c>
      <c r="F273" s="13">
        <v>90.9</v>
      </c>
      <c r="G273" s="13">
        <v>20.6</v>
      </c>
      <c r="H273" s="13">
        <v>93.5</v>
      </c>
      <c r="I273" s="13">
        <v>90.9</v>
      </c>
      <c r="J273" s="13" t="s">
        <v>150</v>
      </c>
      <c r="K273" s="7"/>
    </row>
    <row r="274" spans="1:11" ht="14.25" customHeight="1" x14ac:dyDescent="0.25">
      <c r="A274" s="3" t="s">
        <v>5</v>
      </c>
      <c r="B274" s="8" t="s">
        <v>84</v>
      </c>
      <c r="C274" s="13" t="s">
        <v>150</v>
      </c>
      <c r="D274" s="13">
        <v>46.1</v>
      </c>
      <c r="E274" s="13" t="s">
        <v>187</v>
      </c>
      <c r="F274" s="13">
        <v>90.9</v>
      </c>
      <c r="G274" s="13">
        <v>21</v>
      </c>
      <c r="H274" s="13">
        <v>93.5</v>
      </c>
      <c r="I274" s="13">
        <v>90.9</v>
      </c>
      <c r="J274" s="13" t="s">
        <v>150</v>
      </c>
      <c r="K274" s="7"/>
    </row>
    <row r="275" spans="1:11" ht="14.25" customHeight="1" x14ac:dyDescent="0.25">
      <c r="A275" s="3" t="s">
        <v>5</v>
      </c>
      <c r="B275" s="8" t="s">
        <v>85</v>
      </c>
      <c r="C275" s="13" t="s">
        <v>150</v>
      </c>
      <c r="D275" s="13">
        <v>18.7</v>
      </c>
      <c r="E275" s="13" t="s">
        <v>187</v>
      </c>
      <c r="F275" s="13" t="s">
        <v>187</v>
      </c>
      <c r="G275" s="13" t="s">
        <v>187</v>
      </c>
      <c r="H275" s="13" t="s">
        <v>187</v>
      </c>
      <c r="I275" s="13" t="s">
        <v>187</v>
      </c>
      <c r="J275" s="13" t="s">
        <v>150</v>
      </c>
      <c r="K275" s="7"/>
    </row>
    <row r="276" spans="1:11" ht="14.25" customHeight="1" x14ac:dyDescent="0.25">
      <c r="A276" s="3" t="s">
        <v>5</v>
      </c>
      <c r="B276" s="8" t="s">
        <v>86</v>
      </c>
      <c r="C276" s="13" t="s">
        <v>150</v>
      </c>
      <c r="D276" s="13">
        <v>16.5</v>
      </c>
      <c r="E276" s="13" t="s">
        <v>187</v>
      </c>
      <c r="F276" s="13" t="s">
        <v>187</v>
      </c>
      <c r="G276" s="13">
        <v>99.4</v>
      </c>
      <c r="H276" s="13" t="s">
        <v>187</v>
      </c>
      <c r="I276" s="13" t="s">
        <v>187</v>
      </c>
      <c r="J276" s="13" t="s">
        <v>150</v>
      </c>
      <c r="K276" s="7"/>
    </row>
    <row r="277" spans="1:11" ht="14.25" customHeight="1" x14ac:dyDescent="0.25">
      <c r="A277" s="3" t="s">
        <v>5</v>
      </c>
      <c r="B277" s="8" t="s">
        <v>87</v>
      </c>
      <c r="C277" s="13" t="s">
        <v>150</v>
      </c>
      <c r="D277" s="13">
        <v>39.9</v>
      </c>
      <c r="E277" s="13" t="s">
        <v>150</v>
      </c>
      <c r="F277" s="13" t="s">
        <v>150</v>
      </c>
      <c r="G277" s="13" t="s">
        <v>150</v>
      </c>
      <c r="H277" s="13" t="s">
        <v>150</v>
      </c>
      <c r="I277" s="13" t="s">
        <v>150</v>
      </c>
      <c r="J277" s="13" t="s">
        <v>150</v>
      </c>
      <c r="K277" s="7"/>
    </row>
    <row r="278" spans="1:11" ht="14.25" customHeight="1" x14ac:dyDescent="0.25">
      <c r="A278" s="3" t="s">
        <v>5</v>
      </c>
      <c r="B278" s="8" t="s">
        <v>88</v>
      </c>
      <c r="C278" s="13" t="s">
        <v>150</v>
      </c>
      <c r="D278" s="13">
        <v>47.3</v>
      </c>
      <c r="E278" s="13" t="s">
        <v>187</v>
      </c>
      <c r="F278" s="13" t="s">
        <v>187</v>
      </c>
      <c r="G278" s="13">
        <v>61.8</v>
      </c>
      <c r="H278" s="13" t="s">
        <v>187</v>
      </c>
      <c r="I278" s="13" t="s">
        <v>187</v>
      </c>
      <c r="J278" s="13" t="s">
        <v>150</v>
      </c>
      <c r="K278" s="7"/>
    </row>
    <row r="279" spans="1:11" s="10" customFormat="1" ht="14.25" customHeight="1" x14ac:dyDescent="0.25">
      <c r="A279" s="3" t="s">
        <v>5</v>
      </c>
      <c r="B279" s="3" t="s">
        <v>89</v>
      </c>
      <c r="C279" s="13" t="s">
        <v>150</v>
      </c>
      <c r="D279" s="13">
        <v>18.399999999999999</v>
      </c>
      <c r="E279" s="13" t="s">
        <v>187</v>
      </c>
      <c r="F279" s="13">
        <v>69.5</v>
      </c>
      <c r="G279" s="13">
        <v>19.899999999999999</v>
      </c>
      <c r="H279" s="13">
        <v>81.3</v>
      </c>
      <c r="I279" s="13">
        <v>90.9</v>
      </c>
      <c r="J279" s="13" t="s">
        <v>150</v>
      </c>
    </row>
    <row r="280" spans="1:11" ht="14.25" customHeight="1" x14ac:dyDescent="0.25">
      <c r="A280" s="3" t="s">
        <v>5</v>
      </c>
      <c r="B280" s="8" t="s">
        <v>95</v>
      </c>
      <c r="C280" s="13" t="s">
        <v>150</v>
      </c>
      <c r="D280" s="13">
        <v>20.9</v>
      </c>
      <c r="E280" s="13" t="s">
        <v>187</v>
      </c>
      <c r="F280" s="13">
        <v>90.9</v>
      </c>
      <c r="G280" s="13">
        <v>20.8</v>
      </c>
      <c r="H280" s="13">
        <v>93.2</v>
      </c>
      <c r="I280" s="13">
        <v>90.9</v>
      </c>
      <c r="J280" s="13" t="s">
        <v>150</v>
      </c>
      <c r="K280" s="7"/>
    </row>
    <row r="281" spans="1:11" ht="14.25" customHeight="1" x14ac:dyDescent="0.25">
      <c r="A281" s="3" t="s">
        <v>5</v>
      </c>
      <c r="B281" s="8" t="s">
        <v>90</v>
      </c>
      <c r="C281" s="13" t="s">
        <v>150</v>
      </c>
      <c r="D281" s="13">
        <v>23.3</v>
      </c>
      <c r="E281" s="13" t="s">
        <v>150</v>
      </c>
      <c r="F281" s="13" t="s">
        <v>150</v>
      </c>
      <c r="G281" s="13" t="s">
        <v>150</v>
      </c>
      <c r="H281" s="13" t="s">
        <v>150</v>
      </c>
      <c r="I281" s="13" t="s">
        <v>150</v>
      </c>
      <c r="J281" s="13" t="s">
        <v>150</v>
      </c>
      <c r="K281" s="7"/>
    </row>
    <row r="282" spans="1:11" ht="14.25" customHeight="1" x14ac:dyDescent="0.25">
      <c r="A282" s="3" t="s">
        <v>5</v>
      </c>
      <c r="B282" s="8" t="s">
        <v>118</v>
      </c>
      <c r="C282" s="13" t="s">
        <v>150</v>
      </c>
      <c r="D282" s="13">
        <v>24.4</v>
      </c>
      <c r="E282" s="13" t="s">
        <v>187</v>
      </c>
      <c r="F282" s="13" t="s">
        <v>187</v>
      </c>
      <c r="G282" s="13">
        <v>51.4</v>
      </c>
      <c r="H282" s="13" t="s">
        <v>187</v>
      </c>
      <c r="I282" s="13" t="s">
        <v>187</v>
      </c>
      <c r="J282" s="13" t="s">
        <v>150</v>
      </c>
      <c r="K282" s="7"/>
    </row>
    <row r="283" spans="1:11" ht="14.25" customHeight="1" x14ac:dyDescent="0.25">
      <c r="A283" s="3" t="s">
        <v>5</v>
      </c>
      <c r="B283" s="8" t="s">
        <v>91</v>
      </c>
      <c r="C283" s="13" t="s">
        <v>150</v>
      </c>
      <c r="D283" s="13">
        <v>93.8</v>
      </c>
      <c r="E283" s="13" t="s">
        <v>150</v>
      </c>
      <c r="F283" s="13">
        <v>89.5</v>
      </c>
      <c r="G283" s="13" t="s">
        <v>187</v>
      </c>
      <c r="H283" s="13">
        <v>39.6</v>
      </c>
      <c r="I283" s="13" t="s">
        <v>150</v>
      </c>
      <c r="J283" s="13" t="s">
        <v>150</v>
      </c>
      <c r="K283" s="7"/>
    </row>
    <row r="284" spans="1:11" ht="14.25" customHeight="1" x14ac:dyDescent="0.25">
      <c r="A284" s="3" t="s">
        <v>5</v>
      </c>
      <c r="B284" s="8" t="s">
        <v>92</v>
      </c>
      <c r="C284" s="13" t="s">
        <v>150</v>
      </c>
      <c r="D284" s="13" t="s">
        <v>150</v>
      </c>
      <c r="E284" s="13" t="s">
        <v>187</v>
      </c>
      <c r="F284" s="13" t="s">
        <v>187</v>
      </c>
      <c r="G284" s="13" t="s">
        <v>187</v>
      </c>
      <c r="H284" s="13" t="s">
        <v>187</v>
      </c>
      <c r="I284" s="13" t="s">
        <v>187</v>
      </c>
      <c r="J284" s="13" t="s">
        <v>150</v>
      </c>
      <c r="K284" s="7"/>
    </row>
    <row r="285" spans="1:11" ht="14.25" customHeight="1" x14ac:dyDescent="0.25">
      <c r="A285" s="3" t="s">
        <v>5</v>
      </c>
      <c r="B285" s="8" t="s">
        <v>93</v>
      </c>
      <c r="C285" s="13" t="s">
        <v>150</v>
      </c>
      <c r="D285" s="13">
        <v>69.8</v>
      </c>
      <c r="E285" s="13" t="s">
        <v>187</v>
      </c>
      <c r="F285" s="13" t="s">
        <v>187</v>
      </c>
      <c r="G285" s="13" t="s">
        <v>187</v>
      </c>
      <c r="H285" s="13">
        <v>99.4</v>
      </c>
      <c r="I285" s="13" t="s">
        <v>187</v>
      </c>
      <c r="J285" s="13" t="s">
        <v>150</v>
      </c>
      <c r="K285" s="7"/>
    </row>
    <row r="286" spans="1:11" ht="14.25" customHeight="1" x14ac:dyDescent="0.25">
      <c r="A286" s="3" t="s">
        <v>5</v>
      </c>
      <c r="B286" s="3" t="s">
        <v>94</v>
      </c>
      <c r="C286" s="13">
        <v>44.5</v>
      </c>
      <c r="D286" s="13">
        <v>68.2</v>
      </c>
      <c r="E286" s="13" t="s">
        <v>187</v>
      </c>
      <c r="F286" s="13" t="s">
        <v>187</v>
      </c>
      <c r="G286" s="13">
        <v>99.4</v>
      </c>
      <c r="H286" s="13">
        <v>72.2</v>
      </c>
      <c r="I286" s="13" t="s">
        <v>187</v>
      </c>
      <c r="J286" s="13">
        <v>67.400000000000006</v>
      </c>
      <c r="K286" s="7"/>
    </row>
    <row r="287" spans="1:11" ht="14.25" customHeight="1" x14ac:dyDescent="0.25">
      <c r="A287" s="3"/>
      <c r="B287" s="8"/>
      <c r="C287" s="11"/>
      <c r="D287" s="11"/>
      <c r="E287" s="11"/>
      <c r="F287" s="11"/>
      <c r="G287" s="11"/>
      <c r="H287" s="11"/>
      <c r="I287" s="11"/>
      <c r="J287" s="11"/>
      <c r="K287" s="7"/>
    </row>
    <row r="288" spans="1:11" ht="14.25" customHeight="1" x14ac:dyDescent="0.25">
      <c r="A288" s="3" t="s">
        <v>6</v>
      </c>
      <c r="B288" s="3" t="s">
        <v>101</v>
      </c>
      <c r="C288" s="11"/>
      <c r="D288" s="11"/>
      <c r="E288" s="11"/>
      <c r="F288" s="11"/>
      <c r="G288" s="11"/>
      <c r="H288" s="11"/>
      <c r="I288" s="11"/>
      <c r="J288" s="11"/>
      <c r="K288" s="7"/>
    </row>
    <row r="289" spans="1:11" ht="14.25" customHeight="1" x14ac:dyDescent="0.25">
      <c r="B289" s="4"/>
      <c r="C289" s="11"/>
      <c r="D289" s="11"/>
      <c r="E289" s="11"/>
      <c r="F289" s="11"/>
      <c r="G289" s="11"/>
      <c r="H289" s="11"/>
      <c r="I289" s="11"/>
      <c r="J289" s="11"/>
      <c r="K289" s="7"/>
    </row>
    <row r="290" spans="1:11" ht="14.25" customHeight="1" x14ac:dyDescent="0.25">
      <c r="A290" s="3"/>
      <c r="B290" s="8"/>
      <c r="C290" s="11"/>
      <c r="D290" s="11"/>
      <c r="E290" s="11"/>
      <c r="F290" s="11"/>
      <c r="G290" s="11"/>
      <c r="H290" s="11"/>
      <c r="I290" s="11"/>
      <c r="J290" s="11"/>
      <c r="K290" s="7"/>
    </row>
    <row r="291" spans="1:11" ht="14.25" customHeight="1" x14ac:dyDescent="0.25">
      <c r="A291" s="3" t="s">
        <v>6</v>
      </c>
      <c r="B291" s="3" t="s">
        <v>120</v>
      </c>
      <c r="C291" s="13">
        <v>11.9</v>
      </c>
      <c r="D291" s="13">
        <v>12.3</v>
      </c>
      <c r="E291" s="13" t="s">
        <v>187</v>
      </c>
      <c r="F291" s="13">
        <v>78.900000000000006</v>
      </c>
      <c r="G291" s="13">
        <v>12.8</v>
      </c>
      <c r="H291" s="13">
        <v>70.7</v>
      </c>
      <c r="I291" s="13" t="s">
        <v>187</v>
      </c>
      <c r="J291" s="13">
        <v>67</v>
      </c>
      <c r="K291" s="7"/>
    </row>
    <row r="292" spans="1:11" ht="14.25" customHeight="1" x14ac:dyDescent="0.25">
      <c r="A292" s="3" t="s">
        <v>6</v>
      </c>
      <c r="B292" s="3" t="s">
        <v>82</v>
      </c>
      <c r="C292" s="13" t="s">
        <v>150</v>
      </c>
      <c r="D292" s="13">
        <v>63.3</v>
      </c>
      <c r="E292" s="13" t="s">
        <v>187</v>
      </c>
      <c r="F292" s="13">
        <v>85.2</v>
      </c>
      <c r="G292" s="13">
        <v>24.5</v>
      </c>
      <c r="H292" s="13">
        <v>0</v>
      </c>
      <c r="I292" s="13" t="s">
        <v>187</v>
      </c>
      <c r="J292" s="13" t="s">
        <v>150</v>
      </c>
      <c r="K292" s="7"/>
    </row>
    <row r="293" spans="1:11" ht="14.25" customHeight="1" x14ac:dyDescent="0.25">
      <c r="A293" s="3" t="s">
        <v>6</v>
      </c>
      <c r="B293" s="8" t="s">
        <v>152</v>
      </c>
      <c r="C293" s="13" t="s">
        <v>150</v>
      </c>
      <c r="D293" s="13">
        <v>63.3</v>
      </c>
      <c r="E293" s="13" t="s">
        <v>187</v>
      </c>
      <c r="F293" s="13" t="s">
        <v>187</v>
      </c>
      <c r="G293" s="13">
        <v>22.4</v>
      </c>
      <c r="H293" s="13" t="s">
        <v>187</v>
      </c>
      <c r="I293" s="13" t="s">
        <v>187</v>
      </c>
      <c r="J293" s="13" t="s">
        <v>150</v>
      </c>
      <c r="K293" s="7"/>
    </row>
    <row r="294" spans="1:11" ht="14.25" customHeight="1" x14ac:dyDescent="0.25">
      <c r="A294" s="3" t="s">
        <v>6</v>
      </c>
      <c r="B294" s="8" t="s">
        <v>151</v>
      </c>
      <c r="C294" s="13" t="s">
        <v>150</v>
      </c>
      <c r="D294" s="13" t="s">
        <v>187</v>
      </c>
      <c r="E294" s="13" t="s">
        <v>187</v>
      </c>
      <c r="F294" s="13">
        <v>85.2</v>
      </c>
      <c r="G294" s="13">
        <v>38.1</v>
      </c>
      <c r="H294" s="13">
        <v>0</v>
      </c>
      <c r="I294" s="13" t="s">
        <v>187</v>
      </c>
      <c r="J294" s="13" t="s">
        <v>150</v>
      </c>
      <c r="K294" s="7"/>
    </row>
    <row r="295" spans="1:11" ht="14.25" customHeight="1" x14ac:dyDescent="0.25">
      <c r="A295" s="3" t="s">
        <v>6</v>
      </c>
      <c r="B295" s="3" t="s">
        <v>83</v>
      </c>
      <c r="C295" s="13" t="s">
        <v>150</v>
      </c>
      <c r="D295" s="13">
        <v>15.7</v>
      </c>
      <c r="E295" s="13" t="s">
        <v>187</v>
      </c>
      <c r="F295" s="13" t="s">
        <v>187</v>
      </c>
      <c r="G295" s="13">
        <v>13.3</v>
      </c>
      <c r="H295" s="13">
        <v>98.6</v>
      </c>
      <c r="I295" s="13" t="s">
        <v>187</v>
      </c>
      <c r="J295" s="13" t="s">
        <v>150</v>
      </c>
      <c r="K295" s="7"/>
    </row>
    <row r="296" spans="1:11" ht="14.25" customHeight="1" x14ac:dyDescent="0.25">
      <c r="A296" s="3" t="s">
        <v>6</v>
      </c>
      <c r="B296" s="8" t="s">
        <v>84</v>
      </c>
      <c r="C296" s="13" t="s">
        <v>150</v>
      </c>
      <c r="D296" s="13">
        <v>57.1</v>
      </c>
      <c r="E296" s="13" t="s">
        <v>187</v>
      </c>
      <c r="F296" s="13" t="s">
        <v>187</v>
      </c>
      <c r="G296" s="13">
        <v>14.6</v>
      </c>
      <c r="H296" s="13">
        <v>99.1</v>
      </c>
      <c r="I296" s="13" t="s">
        <v>187</v>
      </c>
      <c r="J296" s="13" t="s">
        <v>150</v>
      </c>
      <c r="K296" s="7"/>
    </row>
    <row r="297" spans="1:11" ht="14.25" customHeight="1" x14ac:dyDescent="0.25">
      <c r="A297" s="3" t="s">
        <v>6</v>
      </c>
      <c r="B297" s="8" t="s">
        <v>85</v>
      </c>
      <c r="C297" s="13" t="s">
        <v>150</v>
      </c>
      <c r="D297" s="13">
        <v>50.3</v>
      </c>
      <c r="E297" s="13" t="s">
        <v>187</v>
      </c>
      <c r="F297" s="13" t="s">
        <v>187</v>
      </c>
      <c r="G297" s="13" t="s">
        <v>187</v>
      </c>
      <c r="H297" s="13" t="s">
        <v>187</v>
      </c>
      <c r="I297" s="13" t="s">
        <v>187</v>
      </c>
      <c r="J297" s="13" t="s">
        <v>150</v>
      </c>
      <c r="K297" s="7"/>
    </row>
    <row r="298" spans="1:11" ht="14.25" customHeight="1" x14ac:dyDescent="0.25">
      <c r="A298" s="3" t="s">
        <v>6</v>
      </c>
      <c r="B298" s="8" t="s">
        <v>86</v>
      </c>
      <c r="C298" s="13" t="s">
        <v>150</v>
      </c>
      <c r="D298" s="13">
        <v>13.3</v>
      </c>
      <c r="E298" s="13" t="s">
        <v>187</v>
      </c>
      <c r="F298" s="13" t="s">
        <v>187</v>
      </c>
      <c r="G298" s="13">
        <v>15.4</v>
      </c>
      <c r="H298" s="13">
        <v>95.6</v>
      </c>
      <c r="I298" s="13" t="s">
        <v>187</v>
      </c>
      <c r="J298" s="13" t="s">
        <v>150</v>
      </c>
      <c r="K298" s="7"/>
    </row>
    <row r="299" spans="1:11" ht="14.25" customHeight="1" x14ac:dyDescent="0.25">
      <c r="A299" s="3" t="s">
        <v>6</v>
      </c>
      <c r="B299" s="8" t="s">
        <v>87</v>
      </c>
      <c r="C299" s="13" t="s">
        <v>150</v>
      </c>
      <c r="D299" s="13">
        <v>98.3</v>
      </c>
      <c r="E299" s="13" t="s">
        <v>150</v>
      </c>
      <c r="F299" s="13" t="s">
        <v>150</v>
      </c>
      <c r="G299" s="13" t="s">
        <v>150</v>
      </c>
      <c r="H299" s="13" t="s">
        <v>150</v>
      </c>
      <c r="I299" s="13" t="s">
        <v>150</v>
      </c>
      <c r="J299" s="13" t="s">
        <v>150</v>
      </c>
      <c r="K299" s="7"/>
    </row>
    <row r="300" spans="1:11" s="10" customFormat="1" ht="14.25" customHeight="1" x14ac:dyDescent="0.25">
      <c r="A300" s="3" t="s">
        <v>6</v>
      </c>
      <c r="B300" s="8" t="s">
        <v>88</v>
      </c>
      <c r="C300" s="13" t="s">
        <v>150</v>
      </c>
      <c r="D300" s="13">
        <v>11.8</v>
      </c>
      <c r="E300" s="13" t="s">
        <v>187</v>
      </c>
      <c r="F300" s="13" t="s">
        <v>187</v>
      </c>
      <c r="G300" s="13" t="s">
        <v>187</v>
      </c>
      <c r="H300" s="13" t="s">
        <v>187</v>
      </c>
      <c r="I300" s="13" t="s">
        <v>187</v>
      </c>
      <c r="J300" s="13" t="s">
        <v>150</v>
      </c>
    </row>
    <row r="301" spans="1:11" ht="14.25" customHeight="1" x14ac:dyDescent="0.25">
      <c r="A301" s="3" t="s">
        <v>6</v>
      </c>
      <c r="B301" s="3" t="s">
        <v>89</v>
      </c>
      <c r="C301" s="13" t="s">
        <v>150</v>
      </c>
      <c r="D301" s="13">
        <v>12.8</v>
      </c>
      <c r="E301" s="13" t="s">
        <v>187</v>
      </c>
      <c r="F301" s="13">
        <v>96.3</v>
      </c>
      <c r="G301" s="13">
        <v>28.6</v>
      </c>
      <c r="H301" s="13">
        <v>44.6</v>
      </c>
      <c r="I301" s="13" t="s">
        <v>187</v>
      </c>
      <c r="J301" s="13" t="s">
        <v>150</v>
      </c>
      <c r="K301" s="7"/>
    </row>
    <row r="302" spans="1:11" ht="14.25" customHeight="1" x14ac:dyDescent="0.25">
      <c r="A302" s="3" t="s">
        <v>6</v>
      </c>
      <c r="B302" s="8" t="s">
        <v>95</v>
      </c>
      <c r="C302" s="13" t="s">
        <v>150</v>
      </c>
      <c r="D302" s="13">
        <v>14.3</v>
      </c>
      <c r="E302" s="13" t="s">
        <v>187</v>
      </c>
      <c r="F302" s="13">
        <v>96.4</v>
      </c>
      <c r="G302" s="13">
        <v>25.9</v>
      </c>
      <c r="H302" s="13">
        <v>81.3</v>
      </c>
      <c r="I302" s="13" t="s">
        <v>187</v>
      </c>
      <c r="J302" s="13" t="s">
        <v>150</v>
      </c>
      <c r="K302" s="7"/>
    </row>
    <row r="303" spans="1:11" ht="14.25" customHeight="1" x14ac:dyDescent="0.25">
      <c r="A303" s="3" t="s">
        <v>6</v>
      </c>
      <c r="B303" s="8" t="s">
        <v>90</v>
      </c>
      <c r="C303" s="13" t="s">
        <v>150</v>
      </c>
      <c r="D303" s="13">
        <v>15.9</v>
      </c>
      <c r="E303" s="13" t="s">
        <v>150</v>
      </c>
      <c r="F303" s="13" t="s">
        <v>150</v>
      </c>
      <c r="G303" s="13" t="s">
        <v>150</v>
      </c>
      <c r="H303" s="13" t="s">
        <v>150</v>
      </c>
      <c r="I303" s="13" t="s">
        <v>150</v>
      </c>
      <c r="J303" s="13" t="s">
        <v>150</v>
      </c>
      <c r="K303" s="7"/>
    </row>
    <row r="304" spans="1:11" ht="14.25" customHeight="1" x14ac:dyDescent="0.25">
      <c r="A304" s="3" t="s">
        <v>6</v>
      </c>
      <c r="B304" s="8" t="s">
        <v>118</v>
      </c>
      <c r="C304" s="13" t="s">
        <v>150</v>
      </c>
      <c r="D304" s="13">
        <v>24.7</v>
      </c>
      <c r="E304" s="13" t="s">
        <v>187</v>
      </c>
      <c r="F304" s="13">
        <v>96.4</v>
      </c>
      <c r="G304" s="13">
        <v>74.2</v>
      </c>
      <c r="H304" s="13" t="s">
        <v>187</v>
      </c>
      <c r="I304" s="13" t="s">
        <v>187</v>
      </c>
      <c r="J304" s="13" t="s">
        <v>150</v>
      </c>
      <c r="K304" s="7"/>
    </row>
    <row r="305" spans="1:11" ht="14.25" customHeight="1" x14ac:dyDescent="0.25">
      <c r="A305" s="3" t="s">
        <v>6</v>
      </c>
      <c r="B305" s="8" t="s">
        <v>91</v>
      </c>
      <c r="C305" s="13" t="s">
        <v>150</v>
      </c>
      <c r="D305" s="13">
        <v>98.3</v>
      </c>
      <c r="E305" s="13" t="s">
        <v>150</v>
      </c>
      <c r="F305" s="13">
        <v>93.5</v>
      </c>
      <c r="G305" s="13" t="s">
        <v>187</v>
      </c>
      <c r="H305" s="13">
        <v>53.6</v>
      </c>
      <c r="I305" s="13" t="s">
        <v>150</v>
      </c>
      <c r="J305" s="13" t="s">
        <v>150</v>
      </c>
      <c r="K305" s="7"/>
    </row>
    <row r="306" spans="1:11" ht="14.25" customHeight="1" x14ac:dyDescent="0.25">
      <c r="A306" s="3" t="s">
        <v>6</v>
      </c>
      <c r="B306" s="8" t="s">
        <v>92</v>
      </c>
      <c r="C306" s="13" t="s">
        <v>150</v>
      </c>
      <c r="D306" s="13" t="s">
        <v>150</v>
      </c>
      <c r="E306" s="13" t="s">
        <v>187</v>
      </c>
      <c r="F306" s="13" t="s">
        <v>187</v>
      </c>
      <c r="G306" s="13">
        <v>97.9</v>
      </c>
      <c r="H306" s="13" t="s">
        <v>187</v>
      </c>
      <c r="I306" s="13" t="s">
        <v>187</v>
      </c>
      <c r="J306" s="13" t="s">
        <v>150</v>
      </c>
      <c r="K306" s="7"/>
    </row>
    <row r="307" spans="1:11" ht="14.25" customHeight="1" x14ac:dyDescent="0.25">
      <c r="A307" s="3" t="s">
        <v>6</v>
      </c>
      <c r="B307" s="8" t="s">
        <v>93</v>
      </c>
      <c r="C307" s="13" t="s">
        <v>150</v>
      </c>
      <c r="D307" s="13">
        <v>98.3</v>
      </c>
      <c r="E307" s="13" t="s">
        <v>187</v>
      </c>
      <c r="F307" s="13" t="s">
        <v>187</v>
      </c>
      <c r="G307" s="13" t="s">
        <v>187</v>
      </c>
      <c r="H307" s="13" t="s">
        <v>187</v>
      </c>
      <c r="I307" s="13" t="s">
        <v>187</v>
      </c>
      <c r="J307" s="13" t="s">
        <v>150</v>
      </c>
      <c r="K307" s="7"/>
    </row>
    <row r="308" spans="1:11" ht="14.25" customHeight="1" x14ac:dyDescent="0.25">
      <c r="A308" s="3" t="s">
        <v>6</v>
      </c>
      <c r="B308" s="3" t="s">
        <v>94</v>
      </c>
      <c r="C308" s="13">
        <v>55.5</v>
      </c>
      <c r="D308" s="13">
        <v>65.5</v>
      </c>
      <c r="E308" s="13" t="s">
        <v>187</v>
      </c>
      <c r="F308" s="13" t="s">
        <v>187</v>
      </c>
      <c r="G308" s="13">
        <v>98.1</v>
      </c>
      <c r="H308" s="13">
        <v>96.4</v>
      </c>
      <c r="I308" s="13" t="s">
        <v>187</v>
      </c>
      <c r="J308" s="13">
        <v>67</v>
      </c>
      <c r="K308" s="7"/>
    </row>
    <row r="309" spans="1:11" ht="14.25" customHeight="1" x14ac:dyDescent="0.25">
      <c r="A309" s="3"/>
      <c r="B309" s="8"/>
      <c r="C309" s="11"/>
      <c r="D309" s="11"/>
      <c r="E309" s="11"/>
      <c r="F309" s="11"/>
      <c r="G309" s="11"/>
      <c r="H309" s="11"/>
      <c r="I309" s="11"/>
      <c r="J309" s="11"/>
      <c r="K309" s="7"/>
    </row>
    <row r="310" spans="1:11" ht="14.25" customHeight="1" x14ac:dyDescent="0.25">
      <c r="A310" s="3" t="s">
        <v>7</v>
      </c>
      <c r="B310" s="3" t="s">
        <v>102</v>
      </c>
      <c r="C310" s="11"/>
      <c r="D310" s="11"/>
      <c r="E310" s="11"/>
      <c r="F310" s="11"/>
      <c r="G310" s="11"/>
      <c r="H310" s="11"/>
      <c r="I310" s="11"/>
      <c r="J310" s="11"/>
      <c r="K310" s="7"/>
    </row>
    <row r="311" spans="1:11" ht="14.25" customHeight="1" x14ac:dyDescent="0.25">
      <c r="A311" s="3"/>
      <c r="B311" s="8"/>
      <c r="C311" s="11"/>
      <c r="D311" s="11"/>
      <c r="E311" s="11"/>
      <c r="F311" s="11"/>
      <c r="G311" s="11"/>
      <c r="H311" s="11"/>
      <c r="I311" s="11"/>
      <c r="J311" s="11"/>
      <c r="K311" s="7"/>
    </row>
    <row r="312" spans="1:11" ht="14.25" customHeight="1" x14ac:dyDescent="0.25">
      <c r="A312" s="3"/>
      <c r="B312" s="8"/>
      <c r="C312" s="11"/>
      <c r="D312" s="11"/>
      <c r="E312" s="11"/>
      <c r="F312" s="11"/>
      <c r="G312" s="11"/>
      <c r="H312" s="11"/>
      <c r="I312" s="11"/>
      <c r="J312" s="11"/>
      <c r="K312" s="7"/>
    </row>
    <row r="313" spans="1:11" ht="14.25" customHeight="1" x14ac:dyDescent="0.25">
      <c r="A313" s="3" t="s">
        <v>7</v>
      </c>
      <c r="B313" s="3" t="s">
        <v>120</v>
      </c>
      <c r="C313" s="13">
        <v>6</v>
      </c>
      <c r="D313" s="13">
        <v>7.8</v>
      </c>
      <c r="E313" s="13">
        <v>0</v>
      </c>
      <c r="F313" s="13">
        <v>20.9</v>
      </c>
      <c r="G313" s="13">
        <v>9</v>
      </c>
      <c r="H313" s="13">
        <v>11</v>
      </c>
      <c r="I313" s="13" t="s">
        <v>187</v>
      </c>
      <c r="J313" s="13">
        <v>0.3</v>
      </c>
      <c r="K313" s="7"/>
    </row>
    <row r="314" spans="1:11" ht="14.25" customHeight="1" x14ac:dyDescent="0.25">
      <c r="A314" s="3" t="s">
        <v>7</v>
      </c>
      <c r="B314" s="3" t="s">
        <v>82</v>
      </c>
      <c r="C314" s="13" t="s">
        <v>150</v>
      </c>
      <c r="D314" s="13">
        <v>50</v>
      </c>
      <c r="E314" s="13" t="s">
        <v>187</v>
      </c>
      <c r="F314" s="13">
        <v>30.3</v>
      </c>
      <c r="G314" s="13">
        <v>11.3</v>
      </c>
      <c r="H314" s="13">
        <v>18</v>
      </c>
      <c r="I314" s="13" t="s">
        <v>187</v>
      </c>
      <c r="J314" s="13" t="s">
        <v>150</v>
      </c>
      <c r="K314" s="7"/>
    </row>
    <row r="315" spans="1:11" ht="14.25" customHeight="1" x14ac:dyDescent="0.25">
      <c r="A315" s="3" t="s">
        <v>7</v>
      </c>
      <c r="B315" s="8" t="s">
        <v>152</v>
      </c>
      <c r="C315" s="13" t="s">
        <v>150</v>
      </c>
      <c r="D315" s="13">
        <v>50</v>
      </c>
      <c r="E315" s="13" t="s">
        <v>187</v>
      </c>
      <c r="F315" s="13">
        <v>0</v>
      </c>
      <c r="G315" s="13">
        <v>7.1</v>
      </c>
      <c r="H315" s="13">
        <v>0</v>
      </c>
      <c r="I315" s="13" t="s">
        <v>187</v>
      </c>
      <c r="J315" s="13" t="s">
        <v>150</v>
      </c>
      <c r="K315" s="7"/>
    </row>
    <row r="316" spans="1:11" ht="14.25" customHeight="1" x14ac:dyDescent="0.25">
      <c r="A316" s="3" t="s">
        <v>7</v>
      </c>
      <c r="B316" s="8" t="s">
        <v>151</v>
      </c>
      <c r="C316" s="13" t="s">
        <v>150</v>
      </c>
      <c r="D316" s="13" t="s">
        <v>187</v>
      </c>
      <c r="E316" s="13" t="s">
        <v>187</v>
      </c>
      <c r="F316" s="13">
        <v>60.6</v>
      </c>
      <c r="G316" s="13">
        <v>18.100000000000001</v>
      </c>
      <c r="H316" s="13">
        <v>60.6</v>
      </c>
      <c r="I316" s="13" t="s">
        <v>187</v>
      </c>
      <c r="J316" s="13" t="s">
        <v>150</v>
      </c>
      <c r="K316" s="7"/>
    </row>
    <row r="317" spans="1:11" ht="14.25" customHeight="1" x14ac:dyDescent="0.25">
      <c r="A317" s="3" t="s">
        <v>7</v>
      </c>
      <c r="B317" s="3" t="s">
        <v>83</v>
      </c>
      <c r="C317" s="13" t="s">
        <v>150</v>
      </c>
      <c r="D317" s="13">
        <v>8.9</v>
      </c>
      <c r="E317" s="13" t="s">
        <v>187</v>
      </c>
      <c r="F317" s="13" t="s">
        <v>187</v>
      </c>
      <c r="G317" s="13">
        <v>14</v>
      </c>
      <c r="H317" s="13">
        <v>26.1</v>
      </c>
      <c r="I317" s="13" t="s">
        <v>187</v>
      </c>
      <c r="J317" s="13" t="s">
        <v>150</v>
      </c>
      <c r="K317" s="7"/>
    </row>
    <row r="318" spans="1:11" ht="14.25" customHeight="1" x14ac:dyDescent="0.25">
      <c r="A318" s="3" t="s">
        <v>7</v>
      </c>
      <c r="B318" s="8" t="s">
        <v>84</v>
      </c>
      <c r="C318" s="13" t="s">
        <v>150</v>
      </c>
      <c r="D318" s="13">
        <v>21.1</v>
      </c>
      <c r="E318" s="13" t="s">
        <v>187</v>
      </c>
      <c r="F318" s="13" t="s">
        <v>187</v>
      </c>
      <c r="G318" s="13">
        <v>14.6</v>
      </c>
      <c r="H318" s="13">
        <v>95.4</v>
      </c>
      <c r="I318" s="13" t="s">
        <v>187</v>
      </c>
      <c r="J318" s="13" t="s">
        <v>150</v>
      </c>
      <c r="K318" s="7"/>
    </row>
    <row r="319" spans="1:11" ht="14.25" customHeight="1" x14ac:dyDescent="0.25">
      <c r="A319" s="3" t="s">
        <v>7</v>
      </c>
      <c r="B319" s="8" t="s">
        <v>85</v>
      </c>
      <c r="C319" s="13" t="s">
        <v>150</v>
      </c>
      <c r="D319" s="13">
        <v>17.399999999999999</v>
      </c>
      <c r="E319" s="13" t="s">
        <v>187</v>
      </c>
      <c r="F319" s="13" t="s">
        <v>187</v>
      </c>
      <c r="G319" s="13">
        <v>0</v>
      </c>
      <c r="H319" s="13" t="s">
        <v>187</v>
      </c>
      <c r="I319" s="13" t="s">
        <v>187</v>
      </c>
      <c r="J319" s="13" t="s">
        <v>150</v>
      </c>
      <c r="K319" s="7"/>
    </row>
    <row r="320" spans="1:11" ht="14.25" customHeight="1" x14ac:dyDescent="0.25">
      <c r="A320" s="3" t="s">
        <v>7</v>
      </c>
      <c r="B320" s="8" t="s">
        <v>86</v>
      </c>
      <c r="C320" s="13" t="s">
        <v>150</v>
      </c>
      <c r="D320" s="13">
        <v>9.6999999999999993</v>
      </c>
      <c r="E320" s="13" t="s">
        <v>187</v>
      </c>
      <c r="F320" s="13" t="s">
        <v>187</v>
      </c>
      <c r="G320" s="13">
        <v>60.9</v>
      </c>
      <c r="H320" s="13">
        <v>12.2</v>
      </c>
      <c r="I320" s="13" t="s">
        <v>187</v>
      </c>
      <c r="J320" s="13" t="s">
        <v>150</v>
      </c>
      <c r="K320" s="7"/>
    </row>
    <row r="321" spans="1:11" s="10" customFormat="1" ht="14.25" customHeight="1" x14ac:dyDescent="0.25">
      <c r="A321" s="3" t="s">
        <v>7</v>
      </c>
      <c r="B321" s="8" t="s">
        <v>87</v>
      </c>
      <c r="C321" s="13" t="s">
        <v>150</v>
      </c>
      <c r="D321" s="13">
        <v>46.5</v>
      </c>
      <c r="E321" s="13" t="s">
        <v>150</v>
      </c>
      <c r="F321" s="13" t="s">
        <v>150</v>
      </c>
      <c r="G321" s="13" t="s">
        <v>150</v>
      </c>
      <c r="H321" s="13" t="s">
        <v>150</v>
      </c>
      <c r="I321" s="13" t="s">
        <v>150</v>
      </c>
      <c r="J321" s="13" t="s">
        <v>150</v>
      </c>
    </row>
    <row r="322" spans="1:11" ht="14.25" customHeight="1" x14ac:dyDescent="0.25">
      <c r="A322" s="3" t="s">
        <v>7</v>
      </c>
      <c r="B322" s="8" t="s">
        <v>88</v>
      </c>
      <c r="C322" s="13" t="s">
        <v>150</v>
      </c>
      <c r="D322" s="13">
        <v>26.7</v>
      </c>
      <c r="E322" s="13" t="s">
        <v>187</v>
      </c>
      <c r="F322" s="13" t="s">
        <v>187</v>
      </c>
      <c r="G322" s="13">
        <v>26.7</v>
      </c>
      <c r="H322" s="13">
        <v>26.7</v>
      </c>
      <c r="I322" s="13" t="s">
        <v>187</v>
      </c>
      <c r="J322" s="13" t="s">
        <v>150</v>
      </c>
      <c r="K322" s="7"/>
    </row>
    <row r="323" spans="1:11" ht="14.25" customHeight="1" x14ac:dyDescent="0.25">
      <c r="A323" s="3" t="s">
        <v>7</v>
      </c>
      <c r="B323" s="3" t="s">
        <v>89</v>
      </c>
      <c r="C323" s="13" t="s">
        <v>150</v>
      </c>
      <c r="D323" s="13">
        <v>9.1999999999999993</v>
      </c>
      <c r="E323" s="13" t="s">
        <v>187</v>
      </c>
      <c r="F323" s="13">
        <v>28.2</v>
      </c>
      <c r="G323" s="13">
        <v>14.7</v>
      </c>
      <c r="H323" s="13">
        <v>12.7</v>
      </c>
      <c r="I323" s="13" t="s">
        <v>187</v>
      </c>
      <c r="J323" s="13" t="s">
        <v>150</v>
      </c>
      <c r="K323" s="7"/>
    </row>
    <row r="324" spans="1:11" ht="14.25" customHeight="1" x14ac:dyDescent="0.25">
      <c r="A324" s="3" t="s">
        <v>7</v>
      </c>
      <c r="B324" s="8" t="s">
        <v>95</v>
      </c>
      <c r="C324" s="13" t="s">
        <v>150</v>
      </c>
      <c r="D324" s="13">
        <v>11</v>
      </c>
      <c r="E324" s="13" t="s">
        <v>187</v>
      </c>
      <c r="F324" s="13">
        <v>28.8</v>
      </c>
      <c r="G324" s="13">
        <v>14.7</v>
      </c>
      <c r="H324" s="13">
        <v>22</v>
      </c>
      <c r="I324" s="13" t="s">
        <v>187</v>
      </c>
      <c r="J324" s="13" t="s">
        <v>150</v>
      </c>
      <c r="K324" s="7"/>
    </row>
    <row r="325" spans="1:11" ht="14.25" customHeight="1" x14ac:dyDescent="0.25">
      <c r="A325" s="3" t="s">
        <v>7</v>
      </c>
      <c r="B325" s="8" t="s">
        <v>90</v>
      </c>
      <c r="C325" s="13" t="s">
        <v>150</v>
      </c>
      <c r="D325" s="13">
        <v>8</v>
      </c>
      <c r="E325" s="13" t="s">
        <v>150</v>
      </c>
      <c r="F325" s="13" t="s">
        <v>150</v>
      </c>
      <c r="G325" s="13" t="s">
        <v>150</v>
      </c>
      <c r="H325" s="13" t="s">
        <v>150</v>
      </c>
      <c r="I325" s="13" t="s">
        <v>150</v>
      </c>
      <c r="J325" s="13" t="s">
        <v>150</v>
      </c>
      <c r="K325" s="7"/>
    </row>
    <row r="326" spans="1:11" ht="14.25" customHeight="1" x14ac:dyDescent="0.25">
      <c r="A326" s="3" t="s">
        <v>7</v>
      </c>
      <c r="B326" s="8" t="s">
        <v>118</v>
      </c>
      <c r="C326" s="13" t="s">
        <v>150</v>
      </c>
      <c r="D326" s="13">
        <v>11.1</v>
      </c>
      <c r="E326" s="13" t="s">
        <v>187</v>
      </c>
      <c r="F326" s="13">
        <v>0</v>
      </c>
      <c r="G326" s="13">
        <v>15.9</v>
      </c>
      <c r="H326" s="13" t="s">
        <v>187</v>
      </c>
      <c r="I326" s="13" t="s">
        <v>187</v>
      </c>
      <c r="J326" s="13" t="s">
        <v>150</v>
      </c>
      <c r="K326" s="7"/>
    </row>
    <row r="327" spans="1:11" ht="14.25" customHeight="1" x14ac:dyDescent="0.25">
      <c r="A327" s="3" t="s">
        <v>7</v>
      </c>
      <c r="B327" s="8" t="s">
        <v>91</v>
      </c>
      <c r="C327" s="13" t="s">
        <v>150</v>
      </c>
      <c r="D327" s="13">
        <v>31.7</v>
      </c>
      <c r="E327" s="13" t="s">
        <v>150</v>
      </c>
      <c r="F327" s="13" t="s">
        <v>187</v>
      </c>
      <c r="G327" s="13" t="s">
        <v>187</v>
      </c>
      <c r="H327" s="13">
        <v>5.5</v>
      </c>
      <c r="I327" s="13" t="s">
        <v>150</v>
      </c>
      <c r="J327" s="13" t="s">
        <v>150</v>
      </c>
      <c r="K327" s="7"/>
    </row>
    <row r="328" spans="1:11" ht="14.25" customHeight="1" x14ac:dyDescent="0.25">
      <c r="A328" s="3" t="s">
        <v>7</v>
      </c>
      <c r="B328" s="8" t="s">
        <v>92</v>
      </c>
      <c r="C328" s="13" t="s">
        <v>150</v>
      </c>
      <c r="D328" s="13" t="s">
        <v>150</v>
      </c>
      <c r="E328" s="13" t="s">
        <v>187</v>
      </c>
      <c r="F328" s="13" t="s">
        <v>187</v>
      </c>
      <c r="G328" s="13" t="s">
        <v>187</v>
      </c>
      <c r="H328" s="13" t="s">
        <v>187</v>
      </c>
      <c r="I328" s="13" t="s">
        <v>187</v>
      </c>
      <c r="J328" s="13" t="s">
        <v>150</v>
      </c>
      <c r="K328" s="7"/>
    </row>
    <row r="329" spans="1:11" ht="14.25" customHeight="1" x14ac:dyDescent="0.25">
      <c r="A329" s="3" t="s">
        <v>7</v>
      </c>
      <c r="B329" s="8" t="s">
        <v>93</v>
      </c>
      <c r="C329" s="13" t="s">
        <v>150</v>
      </c>
      <c r="D329" s="13" t="s">
        <v>187</v>
      </c>
      <c r="E329" s="13" t="s">
        <v>187</v>
      </c>
      <c r="F329" s="13" t="s">
        <v>187</v>
      </c>
      <c r="G329" s="13" t="s">
        <v>187</v>
      </c>
      <c r="H329" s="13" t="s">
        <v>187</v>
      </c>
      <c r="I329" s="13" t="s">
        <v>187</v>
      </c>
      <c r="J329" s="13" t="s">
        <v>150</v>
      </c>
      <c r="K329" s="7"/>
    </row>
    <row r="330" spans="1:11" ht="14.25" customHeight="1" x14ac:dyDescent="0.25">
      <c r="A330" s="3" t="s">
        <v>7</v>
      </c>
      <c r="B330" s="3" t="s">
        <v>94</v>
      </c>
      <c r="C330" s="13">
        <v>3.1</v>
      </c>
      <c r="D330" s="13">
        <v>49.6</v>
      </c>
      <c r="E330" s="13">
        <v>0</v>
      </c>
      <c r="F330" s="13" t="s">
        <v>187</v>
      </c>
      <c r="G330" s="13">
        <v>13.5</v>
      </c>
      <c r="H330" s="13">
        <v>32.9</v>
      </c>
      <c r="I330" s="13" t="s">
        <v>187</v>
      </c>
      <c r="J330" s="13">
        <v>0.3</v>
      </c>
      <c r="K330" s="7"/>
    </row>
    <row r="331" spans="1:11" ht="14.25" customHeight="1" x14ac:dyDescent="0.25">
      <c r="A331" s="3"/>
      <c r="B331" s="8"/>
      <c r="C331" s="11"/>
      <c r="D331" s="11"/>
      <c r="E331" s="11"/>
      <c r="F331" s="11"/>
      <c r="G331" s="11"/>
      <c r="H331" s="11"/>
      <c r="I331" s="11"/>
      <c r="J331" s="11"/>
      <c r="K331" s="7"/>
    </row>
    <row r="332" spans="1:11" ht="14.25" customHeight="1" x14ac:dyDescent="0.25">
      <c r="A332" s="3" t="s">
        <v>8</v>
      </c>
      <c r="B332" s="3" t="s">
        <v>103</v>
      </c>
      <c r="C332" s="11"/>
      <c r="D332" s="11"/>
      <c r="E332" s="11"/>
      <c r="F332" s="11"/>
      <c r="G332" s="11"/>
      <c r="H332" s="11"/>
      <c r="I332" s="11"/>
      <c r="J332" s="11"/>
      <c r="K332" s="7"/>
    </row>
    <row r="333" spans="1:11" ht="14.25" customHeight="1" x14ac:dyDescent="0.25">
      <c r="B333" s="4"/>
      <c r="C333" s="11"/>
      <c r="D333" s="11"/>
      <c r="E333" s="11"/>
      <c r="F333" s="11"/>
      <c r="G333" s="11"/>
      <c r="H333" s="11"/>
      <c r="I333" s="11"/>
      <c r="J333" s="11"/>
      <c r="K333" s="7"/>
    </row>
    <row r="334" spans="1:11" ht="14.25" customHeight="1" x14ac:dyDescent="0.25">
      <c r="A334" s="3"/>
      <c r="B334" s="8"/>
      <c r="C334" s="11"/>
      <c r="D334" s="11"/>
      <c r="E334" s="11"/>
      <c r="F334" s="11"/>
      <c r="G334" s="11"/>
      <c r="H334" s="11"/>
      <c r="I334" s="11"/>
      <c r="J334" s="11"/>
      <c r="K334" s="7"/>
    </row>
    <row r="335" spans="1:11" ht="14.25" customHeight="1" x14ac:dyDescent="0.25">
      <c r="A335" s="3" t="s">
        <v>8</v>
      </c>
      <c r="B335" s="3" t="s">
        <v>120</v>
      </c>
      <c r="C335" s="13">
        <v>5.2</v>
      </c>
      <c r="D335" s="13">
        <v>1.9</v>
      </c>
      <c r="E335" s="13">
        <v>30.7</v>
      </c>
      <c r="F335" s="13">
        <v>37.1</v>
      </c>
      <c r="G335" s="13">
        <v>4.0999999999999996</v>
      </c>
      <c r="H335" s="13">
        <v>7.8</v>
      </c>
      <c r="I335" s="13">
        <v>0.3</v>
      </c>
      <c r="J335" s="13">
        <v>6.4</v>
      </c>
      <c r="K335" s="7"/>
    </row>
    <row r="336" spans="1:11" ht="14.25" customHeight="1" x14ac:dyDescent="0.25">
      <c r="A336" s="3" t="s">
        <v>8</v>
      </c>
      <c r="B336" s="3" t="s">
        <v>82</v>
      </c>
      <c r="C336" s="13" t="s">
        <v>150</v>
      </c>
      <c r="D336" s="13">
        <v>15.6</v>
      </c>
      <c r="E336" s="13">
        <v>0</v>
      </c>
      <c r="F336" s="13">
        <v>74.8</v>
      </c>
      <c r="G336" s="13">
        <v>12</v>
      </c>
      <c r="H336" s="13">
        <v>37.9</v>
      </c>
      <c r="I336" s="13">
        <v>0</v>
      </c>
      <c r="J336" s="13" t="s">
        <v>150</v>
      </c>
      <c r="K336" s="7"/>
    </row>
    <row r="337" spans="1:11" ht="14.25" customHeight="1" x14ac:dyDescent="0.25">
      <c r="A337" s="3" t="s">
        <v>8</v>
      </c>
      <c r="B337" s="8" t="s">
        <v>152</v>
      </c>
      <c r="C337" s="13" t="s">
        <v>150</v>
      </c>
      <c r="D337" s="13">
        <v>15.6</v>
      </c>
      <c r="E337" s="13">
        <v>0</v>
      </c>
      <c r="F337" s="13">
        <v>22.7</v>
      </c>
      <c r="G337" s="13">
        <v>10.6</v>
      </c>
      <c r="H337" s="13">
        <v>9.3000000000000007</v>
      </c>
      <c r="I337" s="13">
        <v>0</v>
      </c>
      <c r="J337" s="13" t="s">
        <v>150</v>
      </c>
      <c r="K337" s="7"/>
    </row>
    <row r="338" spans="1:11" ht="14.25" customHeight="1" x14ac:dyDescent="0.25">
      <c r="A338" s="3" t="s">
        <v>8</v>
      </c>
      <c r="B338" s="8" t="s">
        <v>151</v>
      </c>
      <c r="C338" s="13" t="s">
        <v>150</v>
      </c>
      <c r="D338" s="13" t="s">
        <v>187</v>
      </c>
      <c r="E338" s="13">
        <v>0</v>
      </c>
      <c r="F338" s="13">
        <v>83.7</v>
      </c>
      <c r="G338" s="13">
        <v>14.8</v>
      </c>
      <c r="H338" s="13">
        <v>44.2</v>
      </c>
      <c r="I338" s="13">
        <v>0</v>
      </c>
      <c r="J338" s="13" t="s">
        <v>150</v>
      </c>
      <c r="K338" s="7"/>
    </row>
    <row r="339" spans="1:11" ht="14.25" customHeight="1" x14ac:dyDescent="0.25">
      <c r="A339" s="3" t="s">
        <v>8</v>
      </c>
      <c r="B339" s="3" t="s">
        <v>83</v>
      </c>
      <c r="C339" s="13" t="s">
        <v>150</v>
      </c>
      <c r="D339" s="13">
        <v>2</v>
      </c>
      <c r="E339" s="13">
        <v>0</v>
      </c>
      <c r="F339" s="13">
        <v>61.5</v>
      </c>
      <c r="G339" s="13">
        <v>3.6</v>
      </c>
      <c r="H339" s="13">
        <v>18</v>
      </c>
      <c r="I339" s="13">
        <v>1.2</v>
      </c>
      <c r="J339" s="13" t="s">
        <v>150</v>
      </c>
      <c r="K339" s="7"/>
    </row>
    <row r="340" spans="1:11" ht="14.25" customHeight="1" x14ac:dyDescent="0.25">
      <c r="A340" s="3" t="s">
        <v>8</v>
      </c>
      <c r="B340" s="8" t="s">
        <v>84</v>
      </c>
      <c r="C340" s="13" t="s">
        <v>150</v>
      </c>
      <c r="D340" s="13">
        <v>5.9</v>
      </c>
      <c r="E340" s="13">
        <v>0</v>
      </c>
      <c r="F340" s="13">
        <v>15.3</v>
      </c>
      <c r="G340" s="13">
        <v>3.7</v>
      </c>
      <c r="H340" s="13">
        <v>18.100000000000001</v>
      </c>
      <c r="I340" s="13">
        <v>1.2</v>
      </c>
      <c r="J340" s="13" t="s">
        <v>150</v>
      </c>
      <c r="K340" s="7"/>
    </row>
    <row r="341" spans="1:11" ht="14.25" customHeight="1" x14ac:dyDescent="0.25">
      <c r="A341" s="3" t="s">
        <v>8</v>
      </c>
      <c r="B341" s="8" t="s">
        <v>85</v>
      </c>
      <c r="C341" s="13" t="s">
        <v>150</v>
      </c>
      <c r="D341" s="13">
        <v>8.4</v>
      </c>
      <c r="E341" s="13" t="s">
        <v>187</v>
      </c>
      <c r="F341" s="13" t="s">
        <v>187</v>
      </c>
      <c r="G341" s="13">
        <v>84.5</v>
      </c>
      <c r="H341" s="13">
        <v>51.6</v>
      </c>
      <c r="I341" s="13" t="s">
        <v>187</v>
      </c>
      <c r="J341" s="13" t="s">
        <v>150</v>
      </c>
      <c r="K341" s="7"/>
    </row>
    <row r="342" spans="1:11" s="10" customFormat="1" ht="14.25" customHeight="1" x14ac:dyDescent="0.25">
      <c r="A342" s="3" t="s">
        <v>8</v>
      </c>
      <c r="B342" s="8" t="s">
        <v>86</v>
      </c>
      <c r="C342" s="13" t="s">
        <v>150</v>
      </c>
      <c r="D342" s="13">
        <v>2</v>
      </c>
      <c r="E342" s="13" t="s">
        <v>187</v>
      </c>
      <c r="F342" s="13">
        <v>72.599999999999994</v>
      </c>
      <c r="G342" s="13">
        <v>7.3</v>
      </c>
      <c r="H342" s="13">
        <v>35</v>
      </c>
      <c r="I342" s="13" t="s">
        <v>187</v>
      </c>
      <c r="J342" s="13" t="s">
        <v>150</v>
      </c>
    </row>
    <row r="343" spans="1:11" ht="14.25" customHeight="1" x14ac:dyDescent="0.25">
      <c r="A343" s="3" t="s">
        <v>8</v>
      </c>
      <c r="B343" s="8" t="s">
        <v>87</v>
      </c>
      <c r="C343" s="13" t="s">
        <v>150</v>
      </c>
      <c r="D343" s="13">
        <v>8.1</v>
      </c>
      <c r="E343" s="13" t="s">
        <v>150</v>
      </c>
      <c r="F343" s="13" t="s">
        <v>150</v>
      </c>
      <c r="G343" s="13" t="s">
        <v>150</v>
      </c>
      <c r="H343" s="13" t="s">
        <v>150</v>
      </c>
      <c r="I343" s="13" t="s">
        <v>150</v>
      </c>
      <c r="J343" s="13" t="s">
        <v>150</v>
      </c>
      <c r="K343" s="7"/>
    </row>
    <row r="344" spans="1:11" ht="14.25" customHeight="1" x14ac:dyDescent="0.25">
      <c r="A344" s="3" t="s">
        <v>8</v>
      </c>
      <c r="B344" s="8" t="s">
        <v>88</v>
      </c>
      <c r="C344" s="13" t="s">
        <v>150</v>
      </c>
      <c r="D344" s="13">
        <v>29</v>
      </c>
      <c r="E344" s="13">
        <v>0</v>
      </c>
      <c r="F344" s="13">
        <v>74</v>
      </c>
      <c r="G344" s="13">
        <v>0.1</v>
      </c>
      <c r="H344" s="13">
        <v>0</v>
      </c>
      <c r="I344" s="13" t="s">
        <v>187</v>
      </c>
      <c r="J344" s="13" t="s">
        <v>150</v>
      </c>
      <c r="K344" s="7"/>
    </row>
    <row r="345" spans="1:11" ht="14.25" customHeight="1" x14ac:dyDescent="0.25">
      <c r="A345" s="3" t="s">
        <v>8</v>
      </c>
      <c r="B345" s="3" t="s">
        <v>89</v>
      </c>
      <c r="C345" s="13" t="s">
        <v>150</v>
      </c>
      <c r="D345" s="13">
        <v>3.3</v>
      </c>
      <c r="E345" s="13">
        <v>80.5</v>
      </c>
      <c r="F345" s="13">
        <v>21.1</v>
      </c>
      <c r="G345" s="13">
        <v>8</v>
      </c>
      <c r="H345" s="13">
        <v>9.3000000000000007</v>
      </c>
      <c r="I345" s="13">
        <v>57.8</v>
      </c>
      <c r="J345" s="13" t="s">
        <v>150</v>
      </c>
      <c r="K345" s="7"/>
    </row>
    <row r="346" spans="1:11" ht="14.25" customHeight="1" x14ac:dyDescent="0.25">
      <c r="A346" s="3" t="s">
        <v>8</v>
      </c>
      <c r="B346" s="8" t="s">
        <v>95</v>
      </c>
      <c r="C346" s="13" t="s">
        <v>150</v>
      </c>
      <c r="D346" s="13">
        <v>3.9</v>
      </c>
      <c r="E346" s="13">
        <v>80.599999999999994</v>
      </c>
      <c r="F346" s="13">
        <v>34.9</v>
      </c>
      <c r="G346" s="13">
        <v>8.3000000000000007</v>
      </c>
      <c r="H346" s="13">
        <v>31.5</v>
      </c>
      <c r="I346" s="13">
        <v>57.8</v>
      </c>
      <c r="J346" s="13" t="s">
        <v>150</v>
      </c>
      <c r="K346" s="7"/>
    </row>
    <row r="347" spans="1:11" ht="14.25" customHeight="1" x14ac:dyDescent="0.25">
      <c r="A347" s="3" t="s">
        <v>8</v>
      </c>
      <c r="B347" s="8" t="s">
        <v>90</v>
      </c>
      <c r="C347" s="13" t="s">
        <v>150</v>
      </c>
      <c r="D347" s="13">
        <v>3.8</v>
      </c>
      <c r="E347" s="13" t="s">
        <v>150</v>
      </c>
      <c r="F347" s="13" t="s">
        <v>150</v>
      </c>
      <c r="G347" s="13" t="s">
        <v>150</v>
      </c>
      <c r="H347" s="13" t="s">
        <v>150</v>
      </c>
      <c r="I347" s="13" t="s">
        <v>150</v>
      </c>
      <c r="J347" s="13" t="s">
        <v>150</v>
      </c>
      <c r="K347" s="7"/>
    </row>
    <row r="348" spans="1:11" ht="14.25" customHeight="1" x14ac:dyDescent="0.25">
      <c r="A348" s="3" t="s">
        <v>8</v>
      </c>
      <c r="B348" s="8" t="s">
        <v>118</v>
      </c>
      <c r="C348" s="13" t="s">
        <v>150</v>
      </c>
      <c r="D348" s="13">
        <v>6</v>
      </c>
      <c r="E348" s="13">
        <v>0</v>
      </c>
      <c r="F348" s="13">
        <v>42</v>
      </c>
      <c r="G348" s="13">
        <v>12.2</v>
      </c>
      <c r="H348" s="13">
        <v>7.5</v>
      </c>
      <c r="I348" s="13" t="s">
        <v>187</v>
      </c>
      <c r="J348" s="13" t="s">
        <v>150</v>
      </c>
      <c r="K348" s="7"/>
    </row>
    <row r="349" spans="1:11" ht="14.25" customHeight="1" x14ac:dyDescent="0.25">
      <c r="A349" s="3" t="s">
        <v>8</v>
      </c>
      <c r="B349" s="8" t="s">
        <v>91</v>
      </c>
      <c r="C349" s="13" t="s">
        <v>150</v>
      </c>
      <c r="D349" s="13">
        <v>14.1</v>
      </c>
      <c r="E349" s="13" t="s">
        <v>150</v>
      </c>
      <c r="F349" s="13">
        <v>21.6</v>
      </c>
      <c r="G349" s="13">
        <v>0</v>
      </c>
      <c r="H349" s="13">
        <v>7.4</v>
      </c>
      <c r="I349" s="13" t="s">
        <v>150</v>
      </c>
      <c r="J349" s="13" t="s">
        <v>150</v>
      </c>
      <c r="K349" s="7"/>
    </row>
    <row r="350" spans="1:11" ht="14.25" customHeight="1" x14ac:dyDescent="0.25">
      <c r="A350" s="3" t="s">
        <v>8</v>
      </c>
      <c r="B350" s="8" t="s">
        <v>92</v>
      </c>
      <c r="C350" s="13" t="s">
        <v>150</v>
      </c>
      <c r="D350" s="13" t="s">
        <v>150</v>
      </c>
      <c r="E350" s="13" t="s">
        <v>187</v>
      </c>
      <c r="F350" s="13">
        <v>9.3000000000000007</v>
      </c>
      <c r="G350" s="13" t="s">
        <v>187</v>
      </c>
      <c r="H350" s="13">
        <v>0</v>
      </c>
      <c r="I350" s="13" t="s">
        <v>187</v>
      </c>
      <c r="J350" s="13" t="s">
        <v>150</v>
      </c>
      <c r="K350" s="7"/>
    </row>
    <row r="351" spans="1:11" ht="14.25" customHeight="1" x14ac:dyDescent="0.25">
      <c r="A351" s="3" t="s">
        <v>8</v>
      </c>
      <c r="B351" s="8" t="s">
        <v>93</v>
      </c>
      <c r="C351" s="13" t="s">
        <v>150</v>
      </c>
      <c r="D351" s="13">
        <v>24.7</v>
      </c>
      <c r="E351" s="13" t="s">
        <v>187</v>
      </c>
      <c r="F351" s="13">
        <v>7.6</v>
      </c>
      <c r="G351" s="13">
        <v>25.9</v>
      </c>
      <c r="H351" s="13">
        <v>38.4</v>
      </c>
      <c r="I351" s="13" t="s">
        <v>187</v>
      </c>
      <c r="J351" s="13" t="s">
        <v>150</v>
      </c>
      <c r="K351" s="7"/>
    </row>
    <row r="352" spans="1:11" ht="14.25" customHeight="1" x14ac:dyDescent="0.25">
      <c r="A352" s="3" t="s">
        <v>8</v>
      </c>
      <c r="B352" s="3" t="s">
        <v>94</v>
      </c>
      <c r="C352" s="13">
        <v>6.4</v>
      </c>
      <c r="D352" s="13">
        <v>11.2</v>
      </c>
      <c r="E352" s="13">
        <v>70</v>
      </c>
      <c r="F352" s="13">
        <v>57</v>
      </c>
      <c r="G352" s="13">
        <v>39.9</v>
      </c>
      <c r="H352" s="13">
        <v>21.4</v>
      </c>
      <c r="I352" s="13" t="s">
        <v>187</v>
      </c>
      <c r="J352" s="13">
        <v>6.4</v>
      </c>
      <c r="K352" s="7"/>
    </row>
    <row r="353" spans="1:11" ht="14.25" customHeight="1" x14ac:dyDescent="0.25">
      <c r="A353" s="3"/>
      <c r="B353" s="8"/>
      <c r="C353" s="11"/>
      <c r="D353" s="11"/>
      <c r="E353" s="11"/>
      <c r="F353" s="11"/>
      <c r="G353" s="11"/>
      <c r="H353" s="11"/>
      <c r="I353" s="11"/>
      <c r="J353" s="11"/>
      <c r="K353" s="7"/>
    </row>
    <row r="354" spans="1:11" ht="14.25" customHeight="1" x14ac:dyDescent="0.25">
      <c r="A354" s="3" t="s">
        <v>23</v>
      </c>
      <c r="B354" s="3" t="s">
        <v>31</v>
      </c>
      <c r="C354" s="11"/>
      <c r="D354" s="11"/>
      <c r="E354" s="11"/>
      <c r="F354" s="11"/>
      <c r="G354" s="11"/>
      <c r="H354" s="11"/>
      <c r="I354" s="11"/>
      <c r="J354" s="11"/>
      <c r="K354" s="7"/>
    </row>
    <row r="355" spans="1:11" ht="14.25" customHeight="1" x14ac:dyDescent="0.25">
      <c r="A355" s="3"/>
      <c r="B355" s="8"/>
      <c r="C355" s="11"/>
      <c r="D355" s="11"/>
      <c r="E355" s="11"/>
      <c r="F355" s="11"/>
      <c r="G355" s="11"/>
      <c r="H355" s="11"/>
      <c r="I355" s="11"/>
      <c r="J355" s="11"/>
      <c r="K355" s="7"/>
    </row>
    <row r="356" spans="1:11" ht="14.25" customHeight="1" x14ac:dyDescent="0.25">
      <c r="A356" s="3"/>
      <c r="B356" s="8"/>
      <c r="C356" s="11"/>
      <c r="D356" s="11"/>
      <c r="E356" s="11"/>
      <c r="F356" s="11"/>
      <c r="G356" s="11"/>
      <c r="H356" s="11"/>
      <c r="I356" s="11"/>
      <c r="J356" s="11"/>
      <c r="K356" s="7"/>
    </row>
    <row r="357" spans="1:11" ht="14.25" customHeight="1" x14ac:dyDescent="0.25">
      <c r="A357" s="3" t="s">
        <v>23</v>
      </c>
      <c r="B357" s="3" t="s">
        <v>120</v>
      </c>
      <c r="C357" s="13">
        <v>10.4</v>
      </c>
      <c r="D357" s="13">
        <v>3.7</v>
      </c>
      <c r="E357" s="13">
        <v>71.8</v>
      </c>
      <c r="F357" s="13">
        <v>52.9</v>
      </c>
      <c r="G357" s="13">
        <v>11.1</v>
      </c>
      <c r="H357" s="13">
        <v>11.6</v>
      </c>
      <c r="I357" s="13" t="s">
        <v>187</v>
      </c>
      <c r="J357" s="13">
        <v>11.6</v>
      </c>
      <c r="K357" s="7"/>
    </row>
    <row r="358" spans="1:11" ht="14.25" customHeight="1" x14ac:dyDescent="0.25">
      <c r="A358" s="3" t="s">
        <v>23</v>
      </c>
      <c r="B358" s="3" t="s">
        <v>82</v>
      </c>
      <c r="C358" s="13" t="s">
        <v>150</v>
      </c>
      <c r="D358" s="13">
        <v>4.8</v>
      </c>
      <c r="E358" s="13">
        <v>0</v>
      </c>
      <c r="F358" s="13">
        <v>6.8</v>
      </c>
      <c r="G358" s="13">
        <v>5.3</v>
      </c>
      <c r="H358" s="13">
        <v>58.8</v>
      </c>
      <c r="I358" s="13" t="s">
        <v>187</v>
      </c>
      <c r="J358" s="13" t="s">
        <v>150</v>
      </c>
      <c r="K358" s="7"/>
    </row>
    <row r="359" spans="1:11" ht="14.25" customHeight="1" x14ac:dyDescent="0.25">
      <c r="A359" s="3" t="s">
        <v>23</v>
      </c>
      <c r="B359" s="8" t="s">
        <v>152</v>
      </c>
      <c r="C359" s="13" t="s">
        <v>150</v>
      </c>
      <c r="D359" s="13">
        <v>4.8</v>
      </c>
      <c r="E359" s="13" t="s">
        <v>187</v>
      </c>
      <c r="F359" s="13">
        <v>0</v>
      </c>
      <c r="G359" s="13">
        <v>19.600000000000001</v>
      </c>
      <c r="H359" s="13">
        <v>0</v>
      </c>
      <c r="I359" s="13" t="s">
        <v>187</v>
      </c>
      <c r="J359" s="13" t="s">
        <v>150</v>
      </c>
      <c r="K359" s="7"/>
    </row>
    <row r="360" spans="1:11" ht="14.25" customHeight="1" x14ac:dyDescent="0.25">
      <c r="A360" s="3" t="s">
        <v>23</v>
      </c>
      <c r="B360" s="8" t="s">
        <v>151</v>
      </c>
      <c r="C360" s="13" t="s">
        <v>150</v>
      </c>
      <c r="D360" s="13" t="s">
        <v>187</v>
      </c>
      <c r="E360" s="13">
        <v>0</v>
      </c>
      <c r="F360" s="13">
        <v>13.6</v>
      </c>
      <c r="G360" s="13">
        <v>4.0999999999999996</v>
      </c>
      <c r="H360" s="13">
        <v>61.6</v>
      </c>
      <c r="I360" s="13" t="s">
        <v>187</v>
      </c>
      <c r="J360" s="13" t="s">
        <v>150</v>
      </c>
      <c r="K360" s="7"/>
    </row>
    <row r="361" spans="1:11" ht="14.25" customHeight="1" x14ac:dyDescent="0.25">
      <c r="A361" s="3" t="s">
        <v>23</v>
      </c>
      <c r="B361" s="3" t="s">
        <v>83</v>
      </c>
      <c r="C361" s="13" t="s">
        <v>150</v>
      </c>
      <c r="D361" s="13">
        <v>3.9</v>
      </c>
      <c r="E361" s="13">
        <v>0</v>
      </c>
      <c r="F361" s="13">
        <v>67.3</v>
      </c>
      <c r="G361" s="13">
        <v>13.9</v>
      </c>
      <c r="H361" s="13">
        <v>6.6</v>
      </c>
      <c r="I361" s="13" t="s">
        <v>187</v>
      </c>
      <c r="J361" s="13" t="s">
        <v>150</v>
      </c>
      <c r="K361" s="7"/>
    </row>
    <row r="362" spans="1:11" ht="14.25" customHeight="1" x14ac:dyDescent="0.25">
      <c r="A362" s="3" t="s">
        <v>23</v>
      </c>
      <c r="B362" s="8" t="s">
        <v>84</v>
      </c>
      <c r="C362" s="13" t="s">
        <v>150</v>
      </c>
      <c r="D362" s="13">
        <v>3</v>
      </c>
      <c r="E362" s="13">
        <v>0</v>
      </c>
      <c r="F362" s="13">
        <v>26.2</v>
      </c>
      <c r="G362" s="13">
        <v>14.8</v>
      </c>
      <c r="H362" s="13">
        <v>7.7</v>
      </c>
      <c r="I362" s="13" t="s">
        <v>187</v>
      </c>
      <c r="J362" s="13" t="s">
        <v>150</v>
      </c>
      <c r="K362" s="7"/>
    </row>
    <row r="363" spans="1:11" s="10" customFormat="1" ht="14.25" customHeight="1" x14ac:dyDescent="0.25">
      <c r="A363" s="3" t="s">
        <v>23</v>
      </c>
      <c r="B363" s="8" t="s">
        <v>85</v>
      </c>
      <c r="C363" s="13" t="s">
        <v>150</v>
      </c>
      <c r="D363" s="13">
        <v>3.7</v>
      </c>
      <c r="E363" s="13" t="s">
        <v>187</v>
      </c>
      <c r="F363" s="13" t="s">
        <v>187</v>
      </c>
      <c r="G363" s="13">
        <v>90.4</v>
      </c>
      <c r="H363" s="13">
        <v>51.6</v>
      </c>
      <c r="I363" s="13" t="s">
        <v>187</v>
      </c>
      <c r="J363" s="13" t="s">
        <v>150</v>
      </c>
    </row>
    <row r="364" spans="1:11" ht="14.25" customHeight="1" x14ac:dyDescent="0.25">
      <c r="A364" s="3" t="s">
        <v>23</v>
      </c>
      <c r="B364" s="8" t="s">
        <v>86</v>
      </c>
      <c r="C364" s="13" t="s">
        <v>150</v>
      </c>
      <c r="D364" s="13">
        <v>4.0999999999999996</v>
      </c>
      <c r="E364" s="13" t="s">
        <v>187</v>
      </c>
      <c r="F364" s="13">
        <v>79.599999999999994</v>
      </c>
      <c r="G364" s="13">
        <v>0.3</v>
      </c>
      <c r="H364" s="13">
        <v>3.9</v>
      </c>
      <c r="I364" s="13" t="s">
        <v>187</v>
      </c>
      <c r="J364" s="13" t="s">
        <v>150</v>
      </c>
      <c r="K364" s="7"/>
    </row>
    <row r="365" spans="1:11" ht="14.25" customHeight="1" x14ac:dyDescent="0.25">
      <c r="A365" s="3" t="s">
        <v>23</v>
      </c>
      <c r="B365" s="8" t="s">
        <v>87</v>
      </c>
      <c r="C365" s="13" t="s">
        <v>150</v>
      </c>
      <c r="D365" s="13">
        <v>24.7</v>
      </c>
      <c r="E365" s="13" t="s">
        <v>150</v>
      </c>
      <c r="F365" s="13" t="s">
        <v>150</v>
      </c>
      <c r="G365" s="13" t="s">
        <v>150</v>
      </c>
      <c r="H365" s="13" t="s">
        <v>150</v>
      </c>
      <c r="I365" s="13" t="s">
        <v>150</v>
      </c>
      <c r="J365" s="13" t="s">
        <v>150</v>
      </c>
      <c r="K365" s="7"/>
    </row>
    <row r="366" spans="1:11" ht="14.25" customHeight="1" x14ac:dyDescent="0.25">
      <c r="A366" s="3" t="s">
        <v>23</v>
      </c>
      <c r="B366" s="8" t="s">
        <v>88</v>
      </c>
      <c r="C366" s="13" t="s">
        <v>150</v>
      </c>
      <c r="D366" s="13">
        <v>22.7</v>
      </c>
      <c r="E366" s="13">
        <v>0</v>
      </c>
      <c r="F366" s="13">
        <v>75.599999999999994</v>
      </c>
      <c r="G366" s="13">
        <v>85.8</v>
      </c>
      <c r="H366" s="13">
        <v>0</v>
      </c>
      <c r="I366" s="13" t="s">
        <v>187</v>
      </c>
      <c r="J366" s="13" t="s">
        <v>150</v>
      </c>
      <c r="K366" s="7"/>
    </row>
    <row r="367" spans="1:11" ht="14.25" customHeight="1" x14ac:dyDescent="0.25">
      <c r="A367" s="3" t="s">
        <v>23</v>
      </c>
      <c r="B367" s="3" t="s">
        <v>89</v>
      </c>
      <c r="C367" s="13" t="s">
        <v>150</v>
      </c>
      <c r="D367" s="13">
        <v>3.1</v>
      </c>
      <c r="E367" s="13">
        <v>0</v>
      </c>
      <c r="F367" s="13">
        <v>3</v>
      </c>
      <c r="G367" s="13">
        <v>3.3</v>
      </c>
      <c r="H367" s="13">
        <v>18.7</v>
      </c>
      <c r="I367" s="13" t="s">
        <v>187</v>
      </c>
      <c r="J367" s="13" t="s">
        <v>150</v>
      </c>
      <c r="K367" s="7"/>
    </row>
    <row r="368" spans="1:11" ht="14.25" customHeight="1" x14ac:dyDescent="0.25">
      <c r="A368" s="3" t="s">
        <v>23</v>
      </c>
      <c r="B368" s="8" t="s">
        <v>95</v>
      </c>
      <c r="C368" s="13" t="s">
        <v>150</v>
      </c>
      <c r="D368" s="13">
        <v>4.2</v>
      </c>
      <c r="E368" s="13">
        <v>0</v>
      </c>
      <c r="F368" s="13">
        <v>6.1</v>
      </c>
      <c r="G368" s="13">
        <v>3.3</v>
      </c>
      <c r="H368" s="13">
        <v>5.5</v>
      </c>
      <c r="I368" s="13" t="s">
        <v>187</v>
      </c>
      <c r="J368" s="13" t="s">
        <v>150</v>
      </c>
      <c r="K368" s="7"/>
    </row>
    <row r="369" spans="1:11" ht="14.25" customHeight="1" x14ac:dyDescent="0.25">
      <c r="A369" s="3" t="s">
        <v>23</v>
      </c>
      <c r="B369" s="8" t="s">
        <v>90</v>
      </c>
      <c r="C369" s="13" t="s">
        <v>150</v>
      </c>
      <c r="D369" s="13">
        <v>2.8</v>
      </c>
      <c r="E369" s="13" t="s">
        <v>150</v>
      </c>
      <c r="F369" s="13" t="s">
        <v>150</v>
      </c>
      <c r="G369" s="13" t="s">
        <v>150</v>
      </c>
      <c r="H369" s="13" t="s">
        <v>150</v>
      </c>
      <c r="I369" s="13" t="s">
        <v>150</v>
      </c>
      <c r="J369" s="13" t="s">
        <v>150</v>
      </c>
      <c r="K369" s="7"/>
    </row>
    <row r="370" spans="1:11" ht="14.25" customHeight="1" x14ac:dyDescent="0.25">
      <c r="A370" s="3" t="s">
        <v>23</v>
      </c>
      <c r="B370" s="8" t="s">
        <v>118</v>
      </c>
      <c r="C370" s="13" t="s">
        <v>150</v>
      </c>
      <c r="D370" s="13">
        <v>6.4</v>
      </c>
      <c r="E370" s="13" t="s">
        <v>187</v>
      </c>
      <c r="F370" s="13" t="s">
        <v>187</v>
      </c>
      <c r="G370" s="13">
        <v>25.4</v>
      </c>
      <c r="H370" s="13">
        <v>0.8</v>
      </c>
      <c r="I370" s="13" t="s">
        <v>187</v>
      </c>
      <c r="J370" s="13" t="s">
        <v>150</v>
      </c>
      <c r="K370" s="7"/>
    </row>
    <row r="371" spans="1:11" ht="14.25" customHeight="1" x14ac:dyDescent="0.25">
      <c r="A371" s="3" t="s">
        <v>23</v>
      </c>
      <c r="B371" s="8" t="s">
        <v>91</v>
      </c>
      <c r="C371" s="13" t="s">
        <v>150</v>
      </c>
      <c r="D371" s="13">
        <v>29.7</v>
      </c>
      <c r="E371" s="13" t="s">
        <v>150</v>
      </c>
      <c r="F371" s="13">
        <v>3</v>
      </c>
      <c r="G371" s="13" t="s">
        <v>187</v>
      </c>
      <c r="H371" s="13">
        <v>22.5</v>
      </c>
      <c r="I371" s="13" t="s">
        <v>150</v>
      </c>
      <c r="J371" s="13" t="s">
        <v>150</v>
      </c>
      <c r="K371" s="7"/>
    </row>
    <row r="372" spans="1:11" ht="14.25" customHeight="1" x14ac:dyDescent="0.25">
      <c r="A372" s="3" t="s">
        <v>23</v>
      </c>
      <c r="B372" s="8" t="s">
        <v>92</v>
      </c>
      <c r="C372" s="13" t="s">
        <v>150</v>
      </c>
      <c r="D372" s="13" t="s">
        <v>150</v>
      </c>
      <c r="E372" s="13" t="s">
        <v>187</v>
      </c>
      <c r="F372" s="13">
        <v>9.4</v>
      </c>
      <c r="G372" s="13" t="s">
        <v>187</v>
      </c>
      <c r="H372" s="13" t="s">
        <v>187</v>
      </c>
      <c r="I372" s="13" t="s">
        <v>187</v>
      </c>
      <c r="J372" s="13" t="s">
        <v>150</v>
      </c>
      <c r="K372" s="7"/>
    </row>
    <row r="373" spans="1:11" ht="14.25" customHeight="1" x14ac:dyDescent="0.25">
      <c r="A373" s="3" t="s">
        <v>23</v>
      </c>
      <c r="B373" s="8" t="s">
        <v>93</v>
      </c>
      <c r="C373" s="13" t="s">
        <v>150</v>
      </c>
      <c r="D373" s="13">
        <v>1.5</v>
      </c>
      <c r="E373" s="13" t="s">
        <v>187</v>
      </c>
      <c r="F373" s="13">
        <v>44.7</v>
      </c>
      <c r="G373" s="13" t="s">
        <v>187</v>
      </c>
      <c r="H373" s="13">
        <v>9.6999999999999993</v>
      </c>
      <c r="I373" s="13" t="s">
        <v>187</v>
      </c>
      <c r="J373" s="13" t="s">
        <v>150</v>
      </c>
      <c r="K373" s="7"/>
    </row>
    <row r="374" spans="1:11" ht="14.25" customHeight="1" x14ac:dyDescent="0.25">
      <c r="A374" s="3" t="s">
        <v>23</v>
      </c>
      <c r="B374" s="3" t="s">
        <v>94</v>
      </c>
      <c r="C374" s="13">
        <v>11.5</v>
      </c>
      <c r="D374" s="13">
        <v>14.5</v>
      </c>
      <c r="E374" s="13">
        <v>81.8</v>
      </c>
      <c r="F374" s="13">
        <v>72.599999999999994</v>
      </c>
      <c r="G374" s="13">
        <v>57.9</v>
      </c>
      <c r="H374" s="13">
        <v>23.5</v>
      </c>
      <c r="I374" s="13" t="s">
        <v>187</v>
      </c>
      <c r="J374" s="13">
        <v>11.6</v>
      </c>
      <c r="K374" s="7"/>
    </row>
    <row r="375" spans="1:11" ht="14.25" customHeight="1" x14ac:dyDescent="0.25">
      <c r="A375" s="3"/>
      <c r="B375" s="8"/>
      <c r="C375" s="11"/>
      <c r="D375" s="11"/>
      <c r="E375" s="11"/>
      <c r="F375" s="11"/>
      <c r="G375" s="11"/>
      <c r="H375" s="11"/>
      <c r="I375" s="11"/>
      <c r="J375" s="11"/>
      <c r="K375" s="7"/>
    </row>
    <row r="376" spans="1:11" ht="14.25" customHeight="1" x14ac:dyDescent="0.25">
      <c r="A376" s="3" t="s">
        <v>27</v>
      </c>
      <c r="B376" s="3" t="s">
        <v>49</v>
      </c>
      <c r="C376" s="11"/>
      <c r="D376" s="11"/>
      <c r="E376" s="11"/>
      <c r="F376" s="11"/>
      <c r="G376" s="11"/>
      <c r="H376" s="11"/>
      <c r="I376" s="11"/>
      <c r="J376" s="11"/>
      <c r="K376" s="7"/>
    </row>
    <row r="377" spans="1:11" ht="14.25" customHeight="1" x14ac:dyDescent="0.25">
      <c r="A377" s="3"/>
      <c r="B377" s="8"/>
      <c r="C377" s="11"/>
      <c r="D377" s="11"/>
      <c r="E377" s="11"/>
      <c r="F377" s="11"/>
      <c r="G377" s="11"/>
      <c r="H377" s="11"/>
      <c r="I377" s="11"/>
      <c r="J377" s="11"/>
      <c r="K377" s="7"/>
    </row>
    <row r="378" spans="1:11" ht="14.25" customHeight="1" x14ac:dyDescent="0.25">
      <c r="A378" s="3"/>
      <c r="B378" s="8"/>
      <c r="C378" s="11"/>
      <c r="D378" s="11"/>
      <c r="E378" s="11"/>
      <c r="F378" s="11"/>
      <c r="G378" s="11"/>
      <c r="H378" s="11"/>
      <c r="I378" s="11"/>
      <c r="J378" s="11"/>
      <c r="K378" s="7"/>
    </row>
    <row r="379" spans="1:11" ht="14.25" customHeight="1" x14ac:dyDescent="0.25">
      <c r="A379" s="3" t="s">
        <v>27</v>
      </c>
      <c r="B379" s="3" t="s">
        <v>120</v>
      </c>
      <c r="C379" s="13">
        <v>0.6</v>
      </c>
      <c r="D379" s="13">
        <v>1.2</v>
      </c>
      <c r="E379" s="13">
        <v>0</v>
      </c>
      <c r="F379" s="13">
        <v>43.1</v>
      </c>
      <c r="G379" s="13">
        <v>1.8</v>
      </c>
      <c r="H379" s="13">
        <v>2.5</v>
      </c>
      <c r="I379" s="13">
        <v>0.1</v>
      </c>
      <c r="J379" s="13">
        <v>0.3</v>
      </c>
      <c r="K379" s="7"/>
    </row>
    <row r="380" spans="1:11" ht="14.25" customHeight="1" x14ac:dyDescent="0.25">
      <c r="A380" s="3" t="s">
        <v>27</v>
      </c>
      <c r="B380" s="3" t="s">
        <v>82</v>
      </c>
      <c r="C380" s="13" t="s">
        <v>150</v>
      </c>
      <c r="D380" s="13">
        <v>8.4</v>
      </c>
      <c r="E380" s="13">
        <v>0</v>
      </c>
      <c r="F380" s="13">
        <v>87.9</v>
      </c>
      <c r="G380" s="13">
        <v>7.2</v>
      </c>
      <c r="H380" s="13">
        <v>0</v>
      </c>
      <c r="I380" s="13">
        <v>0</v>
      </c>
      <c r="J380" s="13" t="s">
        <v>150</v>
      </c>
      <c r="K380" s="7"/>
    </row>
    <row r="381" spans="1:11" ht="14.25" customHeight="1" x14ac:dyDescent="0.25">
      <c r="A381" s="3" t="s">
        <v>27</v>
      </c>
      <c r="B381" s="8" t="s">
        <v>152</v>
      </c>
      <c r="C381" s="13" t="s">
        <v>150</v>
      </c>
      <c r="D381" s="13">
        <v>8.4</v>
      </c>
      <c r="E381" s="13">
        <v>0</v>
      </c>
      <c r="F381" s="13">
        <v>39.700000000000003</v>
      </c>
      <c r="G381" s="13">
        <v>4.4000000000000004</v>
      </c>
      <c r="H381" s="13">
        <v>0</v>
      </c>
      <c r="I381" s="13">
        <v>0</v>
      </c>
      <c r="J381" s="13" t="s">
        <v>150</v>
      </c>
      <c r="K381" s="7"/>
    </row>
    <row r="382" spans="1:11" ht="14.25" customHeight="1" x14ac:dyDescent="0.25">
      <c r="A382" s="3" t="s">
        <v>27</v>
      </c>
      <c r="B382" s="8" t="s">
        <v>151</v>
      </c>
      <c r="C382" s="13" t="s">
        <v>150</v>
      </c>
      <c r="D382" s="13" t="s">
        <v>187</v>
      </c>
      <c r="E382" s="13" t="s">
        <v>187</v>
      </c>
      <c r="F382" s="13">
        <v>92.1</v>
      </c>
      <c r="G382" s="13">
        <v>8.6999999999999993</v>
      </c>
      <c r="H382" s="13">
        <v>0</v>
      </c>
      <c r="I382" s="13">
        <v>0</v>
      </c>
      <c r="J382" s="13" t="s">
        <v>150</v>
      </c>
      <c r="K382" s="7"/>
    </row>
    <row r="383" spans="1:11" ht="14.25" customHeight="1" x14ac:dyDescent="0.25">
      <c r="A383" s="3" t="s">
        <v>27</v>
      </c>
      <c r="B383" s="3" t="s">
        <v>83</v>
      </c>
      <c r="C383" s="13" t="s">
        <v>150</v>
      </c>
      <c r="D383" s="13">
        <v>1</v>
      </c>
      <c r="E383" s="13">
        <v>0</v>
      </c>
      <c r="F383" s="13">
        <v>11.7</v>
      </c>
      <c r="G383" s="13">
        <v>1.2</v>
      </c>
      <c r="H383" s="13">
        <v>0.3</v>
      </c>
      <c r="I383" s="13">
        <v>0</v>
      </c>
      <c r="J383" s="13" t="s">
        <v>150</v>
      </c>
      <c r="K383" s="7"/>
    </row>
    <row r="384" spans="1:11" s="10" customFormat="1" ht="14.25" customHeight="1" x14ac:dyDescent="0.25">
      <c r="A384" s="3" t="s">
        <v>27</v>
      </c>
      <c r="B384" s="8" t="s">
        <v>84</v>
      </c>
      <c r="C384" s="13" t="s">
        <v>150</v>
      </c>
      <c r="D384" s="13">
        <v>10.4</v>
      </c>
      <c r="E384" s="13">
        <v>0</v>
      </c>
      <c r="F384" s="13">
        <v>24.2</v>
      </c>
      <c r="G384" s="13">
        <v>1.3</v>
      </c>
      <c r="H384" s="13">
        <v>0.1</v>
      </c>
      <c r="I384" s="13">
        <v>0</v>
      </c>
      <c r="J384" s="13" t="s">
        <v>150</v>
      </c>
    </row>
    <row r="385" spans="1:11" ht="14.25" customHeight="1" x14ac:dyDescent="0.25">
      <c r="A385" s="3" t="s">
        <v>27</v>
      </c>
      <c r="B385" s="8" t="s">
        <v>85</v>
      </c>
      <c r="C385" s="13" t="s">
        <v>150</v>
      </c>
      <c r="D385" s="13">
        <v>13.7</v>
      </c>
      <c r="E385" s="13" t="s">
        <v>187</v>
      </c>
      <c r="F385" s="13" t="s">
        <v>187</v>
      </c>
      <c r="G385" s="13">
        <v>84.8</v>
      </c>
      <c r="H385" s="13" t="s">
        <v>187</v>
      </c>
      <c r="I385" s="13" t="s">
        <v>187</v>
      </c>
      <c r="J385" s="13" t="s">
        <v>150</v>
      </c>
      <c r="K385" s="7"/>
    </row>
    <row r="386" spans="1:11" ht="14.25" customHeight="1" x14ac:dyDescent="0.25">
      <c r="A386" s="3" t="s">
        <v>27</v>
      </c>
      <c r="B386" s="8" t="s">
        <v>86</v>
      </c>
      <c r="C386" s="13" t="s">
        <v>150</v>
      </c>
      <c r="D386" s="13">
        <v>0.9</v>
      </c>
      <c r="E386" s="13" t="s">
        <v>187</v>
      </c>
      <c r="F386" s="13">
        <v>12.5</v>
      </c>
      <c r="G386" s="13">
        <v>6.3</v>
      </c>
      <c r="H386" s="13">
        <v>3.4</v>
      </c>
      <c r="I386" s="13" t="s">
        <v>187</v>
      </c>
      <c r="J386" s="13" t="s">
        <v>150</v>
      </c>
      <c r="K386" s="7"/>
    </row>
    <row r="387" spans="1:11" ht="14.25" customHeight="1" x14ac:dyDescent="0.25">
      <c r="A387" s="3" t="s">
        <v>27</v>
      </c>
      <c r="B387" s="8" t="s">
        <v>87</v>
      </c>
      <c r="C387" s="13" t="s">
        <v>150</v>
      </c>
      <c r="D387" s="13">
        <v>0.2</v>
      </c>
      <c r="E387" s="13" t="s">
        <v>150</v>
      </c>
      <c r="F387" s="13" t="s">
        <v>150</v>
      </c>
      <c r="G387" s="13" t="s">
        <v>150</v>
      </c>
      <c r="H387" s="13" t="s">
        <v>150</v>
      </c>
      <c r="I387" s="13" t="s">
        <v>150</v>
      </c>
      <c r="J387" s="13" t="s">
        <v>150</v>
      </c>
      <c r="K387" s="7"/>
    </row>
    <row r="388" spans="1:11" ht="14.25" customHeight="1" x14ac:dyDescent="0.25">
      <c r="A388" s="3" t="s">
        <v>27</v>
      </c>
      <c r="B388" s="8" t="s">
        <v>88</v>
      </c>
      <c r="C388" s="13" t="s">
        <v>150</v>
      </c>
      <c r="D388" s="13">
        <v>3.6</v>
      </c>
      <c r="E388" s="13" t="s">
        <v>187</v>
      </c>
      <c r="F388" s="13">
        <v>0</v>
      </c>
      <c r="G388" s="13">
        <v>0</v>
      </c>
      <c r="H388" s="13" t="s">
        <v>187</v>
      </c>
      <c r="I388" s="13" t="s">
        <v>187</v>
      </c>
      <c r="J388" s="13" t="s">
        <v>150</v>
      </c>
      <c r="K388" s="7"/>
    </row>
    <row r="389" spans="1:11" ht="14.25" customHeight="1" x14ac:dyDescent="0.25">
      <c r="A389" s="3" t="s">
        <v>27</v>
      </c>
      <c r="B389" s="3" t="s">
        <v>89</v>
      </c>
      <c r="C389" s="13" t="s">
        <v>150</v>
      </c>
      <c r="D389" s="13">
        <v>3.6</v>
      </c>
      <c r="E389" s="13" t="s">
        <v>187</v>
      </c>
      <c r="F389" s="13">
        <v>4.2</v>
      </c>
      <c r="G389" s="13">
        <v>7.6</v>
      </c>
      <c r="H389" s="13">
        <v>2.8</v>
      </c>
      <c r="I389" s="13">
        <v>57.8</v>
      </c>
      <c r="J389" s="13" t="s">
        <v>150</v>
      </c>
      <c r="K389" s="7"/>
    </row>
    <row r="390" spans="1:11" ht="14.25" customHeight="1" x14ac:dyDescent="0.25">
      <c r="A390" s="3" t="s">
        <v>27</v>
      </c>
      <c r="B390" s="8" t="s">
        <v>95</v>
      </c>
      <c r="C390" s="13" t="s">
        <v>150</v>
      </c>
      <c r="D390" s="13">
        <v>5.3</v>
      </c>
      <c r="E390" s="13" t="s">
        <v>187</v>
      </c>
      <c r="F390" s="13">
        <v>63.6</v>
      </c>
      <c r="G390" s="13">
        <v>7.8</v>
      </c>
      <c r="H390" s="13">
        <v>19.600000000000001</v>
      </c>
      <c r="I390" s="13">
        <v>57.8</v>
      </c>
      <c r="J390" s="13" t="s">
        <v>150</v>
      </c>
      <c r="K390" s="7"/>
    </row>
    <row r="391" spans="1:11" ht="14.25" customHeight="1" x14ac:dyDescent="0.25">
      <c r="A391" s="3" t="s">
        <v>27</v>
      </c>
      <c r="B391" s="8" t="s">
        <v>90</v>
      </c>
      <c r="C391" s="13" t="s">
        <v>150</v>
      </c>
      <c r="D391" s="13">
        <v>3.8</v>
      </c>
      <c r="E391" s="13" t="s">
        <v>150</v>
      </c>
      <c r="F391" s="13" t="s">
        <v>150</v>
      </c>
      <c r="G391" s="13" t="s">
        <v>150</v>
      </c>
      <c r="H391" s="13" t="s">
        <v>150</v>
      </c>
      <c r="I391" s="13" t="s">
        <v>150</v>
      </c>
      <c r="J391" s="13" t="s">
        <v>150</v>
      </c>
      <c r="K391" s="7"/>
    </row>
    <row r="392" spans="1:11" ht="14.25" customHeight="1" x14ac:dyDescent="0.25">
      <c r="A392" s="3" t="s">
        <v>27</v>
      </c>
      <c r="B392" s="8" t="s">
        <v>118</v>
      </c>
      <c r="C392" s="13" t="s">
        <v>150</v>
      </c>
      <c r="D392" s="13">
        <v>2.1</v>
      </c>
      <c r="E392" s="13" t="s">
        <v>187</v>
      </c>
      <c r="F392" s="13">
        <v>47.5</v>
      </c>
      <c r="G392" s="13">
        <v>10.1</v>
      </c>
      <c r="H392" s="13">
        <v>47</v>
      </c>
      <c r="I392" s="13" t="s">
        <v>187</v>
      </c>
      <c r="J392" s="13" t="s">
        <v>150</v>
      </c>
      <c r="K392" s="7"/>
    </row>
    <row r="393" spans="1:11" ht="14.25" customHeight="1" x14ac:dyDescent="0.25">
      <c r="A393" s="3" t="s">
        <v>27</v>
      </c>
      <c r="B393" s="8" t="s">
        <v>91</v>
      </c>
      <c r="C393" s="13" t="s">
        <v>150</v>
      </c>
      <c r="D393" s="13">
        <v>2.4</v>
      </c>
      <c r="E393" s="13" t="s">
        <v>150</v>
      </c>
      <c r="F393" s="13">
        <v>4.3</v>
      </c>
      <c r="G393" s="13">
        <v>0</v>
      </c>
      <c r="H393" s="13">
        <v>2.7</v>
      </c>
      <c r="I393" s="13" t="s">
        <v>150</v>
      </c>
      <c r="J393" s="13" t="s">
        <v>150</v>
      </c>
      <c r="K393" s="7"/>
    </row>
    <row r="394" spans="1:11" ht="14.25" customHeight="1" x14ac:dyDescent="0.25">
      <c r="A394" s="3" t="s">
        <v>27</v>
      </c>
      <c r="B394" s="8" t="s">
        <v>92</v>
      </c>
      <c r="C394" s="13" t="s">
        <v>150</v>
      </c>
      <c r="D394" s="13" t="s">
        <v>150</v>
      </c>
      <c r="E394" s="13" t="s">
        <v>187</v>
      </c>
      <c r="F394" s="13">
        <v>0</v>
      </c>
      <c r="G394" s="13" t="s">
        <v>187</v>
      </c>
      <c r="H394" s="13" t="s">
        <v>187</v>
      </c>
      <c r="I394" s="13" t="s">
        <v>187</v>
      </c>
      <c r="J394" s="13" t="s">
        <v>150</v>
      </c>
      <c r="K394" s="7"/>
    </row>
    <row r="395" spans="1:11" ht="14.25" customHeight="1" x14ac:dyDescent="0.25">
      <c r="A395" s="3" t="s">
        <v>27</v>
      </c>
      <c r="B395" s="8" t="s">
        <v>93</v>
      </c>
      <c r="C395" s="13" t="s">
        <v>150</v>
      </c>
      <c r="D395" s="13">
        <v>0.1</v>
      </c>
      <c r="E395" s="13" t="s">
        <v>187</v>
      </c>
      <c r="F395" s="13">
        <v>1.4</v>
      </c>
      <c r="G395" s="13">
        <v>0</v>
      </c>
      <c r="H395" s="13">
        <v>33.4</v>
      </c>
      <c r="I395" s="13" t="s">
        <v>187</v>
      </c>
      <c r="J395" s="13" t="s">
        <v>150</v>
      </c>
      <c r="K395" s="7"/>
    </row>
    <row r="396" spans="1:11" ht="14.25" customHeight="1" x14ac:dyDescent="0.25">
      <c r="A396" s="3" t="s">
        <v>27</v>
      </c>
      <c r="B396" s="3" t="s">
        <v>94</v>
      </c>
      <c r="C396" s="13">
        <v>0.3</v>
      </c>
      <c r="D396" s="13">
        <v>5.3</v>
      </c>
      <c r="E396" s="13" t="s">
        <v>187</v>
      </c>
      <c r="F396" s="13">
        <v>81.3</v>
      </c>
      <c r="G396" s="13">
        <v>52.2</v>
      </c>
      <c r="H396" s="13">
        <v>13.4</v>
      </c>
      <c r="I396" s="13" t="s">
        <v>187</v>
      </c>
      <c r="J396" s="13">
        <v>0.3</v>
      </c>
      <c r="K396" s="7"/>
    </row>
    <row r="397" spans="1:11" ht="14.25" customHeight="1" x14ac:dyDescent="0.25">
      <c r="A397" s="3"/>
      <c r="B397" s="8"/>
      <c r="C397" s="11"/>
      <c r="D397" s="11"/>
      <c r="E397" s="11"/>
      <c r="F397" s="11"/>
      <c r="G397" s="11"/>
      <c r="H397" s="11"/>
      <c r="I397" s="11"/>
      <c r="J397" s="11"/>
      <c r="K397" s="7"/>
    </row>
    <row r="398" spans="1:11" ht="14.25" customHeight="1" x14ac:dyDescent="0.25">
      <c r="A398" s="3" t="s">
        <v>179</v>
      </c>
      <c r="B398" s="3" t="s">
        <v>180</v>
      </c>
      <c r="C398" s="11"/>
      <c r="D398" s="11"/>
      <c r="E398" s="11"/>
      <c r="F398" s="11"/>
      <c r="G398" s="11"/>
      <c r="H398" s="11"/>
      <c r="I398" s="11"/>
      <c r="J398" s="11"/>
      <c r="K398" s="7"/>
    </row>
    <row r="399" spans="1:11" ht="14.25" customHeight="1" x14ac:dyDescent="0.25">
      <c r="A399" s="3"/>
      <c r="B399" s="8"/>
      <c r="C399" s="11"/>
      <c r="D399" s="11"/>
      <c r="E399" s="11"/>
      <c r="F399" s="11"/>
      <c r="G399" s="11"/>
      <c r="H399" s="11"/>
      <c r="I399" s="11"/>
      <c r="J399" s="11"/>
      <c r="K399" s="7"/>
    </row>
    <row r="400" spans="1:11" ht="14.25" customHeight="1" x14ac:dyDescent="0.25">
      <c r="A400" s="3"/>
      <c r="B400" s="8"/>
      <c r="C400" s="11"/>
      <c r="D400" s="11"/>
      <c r="E400" s="11"/>
      <c r="F400" s="11"/>
      <c r="G400" s="11"/>
      <c r="H400" s="11"/>
      <c r="I400" s="11"/>
      <c r="J400" s="11"/>
      <c r="K400" s="7"/>
    </row>
    <row r="401" spans="1:11" ht="14.25" customHeight="1" x14ac:dyDescent="0.25">
      <c r="A401" s="3" t="s">
        <v>179</v>
      </c>
      <c r="B401" s="3" t="s">
        <v>120</v>
      </c>
      <c r="C401" s="13">
        <v>1.1000000000000001</v>
      </c>
      <c r="D401" s="13">
        <v>1.4</v>
      </c>
      <c r="E401" s="13">
        <v>0</v>
      </c>
      <c r="F401" s="13">
        <v>68</v>
      </c>
      <c r="G401" s="13">
        <v>1.4</v>
      </c>
      <c r="H401" s="13">
        <v>4.3</v>
      </c>
      <c r="I401" s="13">
        <v>0</v>
      </c>
      <c r="J401" s="13">
        <v>0.4</v>
      </c>
      <c r="K401" s="7"/>
    </row>
    <row r="402" spans="1:11" ht="14.25" customHeight="1" x14ac:dyDescent="0.25">
      <c r="A402" s="3" t="s">
        <v>179</v>
      </c>
      <c r="B402" s="3" t="s">
        <v>82</v>
      </c>
      <c r="C402" s="13" t="s">
        <v>150</v>
      </c>
      <c r="D402" s="13">
        <v>14.3</v>
      </c>
      <c r="E402" s="13">
        <v>0</v>
      </c>
      <c r="F402" s="13">
        <v>90.2</v>
      </c>
      <c r="G402" s="13">
        <v>6.8</v>
      </c>
      <c r="H402" s="13">
        <v>0</v>
      </c>
      <c r="I402" s="13">
        <v>0</v>
      </c>
      <c r="J402" s="13" t="s">
        <v>150</v>
      </c>
      <c r="K402" s="7"/>
    </row>
    <row r="403" spans="1:11" ht="14.25" customHeight="1" x14ac:dyDescent="0.25">
      <c r="A403" s="3" t="s">
        <v>179</v>
      </c>
      <c r="B403" s="8" t="s">
        <v>152</v>
      </c>
      <c r="C403" s="13" t="s">
        <v>150</v>
      </c>
      <c r="D403" s="13">
        <v>14.3</v>
      </c>
      <c r="E403" s="13">
        <v>0</v>
      </c>
      <c r="F403" s="13">
        <v>56.8</v>
      </c>
      <c r="G403" s="13">
        <v>3.5</v>
      </c>
      <c r="H403" s="13">
        <v>0</v>
      </c>
      <c r="I403" s="13">
        <v>0</v>
      </c>
      <c r="J403" s="13" t="s">
        <v>150</v>
      </c>
      <c r="K403" s="7"/>
    </row>
    <row r="404" spans="1:11" ht="14.25" customHeight="1" x14ac:dyDescent="0.25">
      <c r="A404" s="3" t="s">
        <v>179</v>
      </c>
      <c r="B404" s="8" t="s">
        <v>151</v>
      </c>
      <c r="C404" s="13" t="s">
        <v>150</v>
      </c>
      <c r="D404" s="13" t="s">
        <v>187</v>
      </c>
      <c r="E404" s="13" t="s">
        <v>187</v>
      </c>
      <c r="F404" s="13">
        <v>92.2</v>
      </c>
      <c r="G404" s="13">
        <v>8.5</v>
      </c>
      <c r="H404" s="13" t="s">
        <v>187</v>
      </c>
      <c r="I404" s="13">
        <v>0</v>
      </c>
      <c r="J404" s="13" t="s">
        <v>150</v>
      </c>
      <c r="K404" s="7"/>
    </row>
    <row r="405" spans="1:11" s="10" customFormat="1" ht="14.25" customHeight="1" x14ac:dyDescent="0.25">
      <c r="A405" s="3" t="s">
        <v>179</v>
      </c>
      <c r="B405" s="3" t="s">
        <v>83</v>
      </c>
      <c r="C405" s="13" t="s">
        <v>150</v>
      </c>
      <c r="D405" s="13">
        <v>1</v>
      </c>
      <c r="E405" s="13">
        <v>0</v>
      </c>
      <c r="F405" s="13">
        <v>0.4</v>
      </c>
      <c r="G405" s="13">
        <v>0.9</v>
      </c>
      <c r="H405" s="13">
        <v>0.3</v>
      </c>
      <c r="I405" s="13">
        <v>0</v>
      </c>
      <c r="J405" s="13" t="s">
        <v>150</v>
      </c>
    </row>
    <row r="406" spans="1:11" ht="14.25" customHeight="1" x14ac:dyDescent="0.25">
      <c r="A406" s="3" t="s">
        <v>179</v>
      </c>
      <c r="B406" s="8" t="s">
        <v>84</v>
      </c>
      <c r="C406" s="13" t="s">
        <v>150</v>
      </c>
      <c r="D406" s="13">
        <v>14.9</v>
      </c>
      <c r="E406" s="13">
        <v>0</v>
      </c>
      <c r="F406" s="13">
        <v>0</v>
      </c>
      <c r="G406" s="13">
        <v>0.9</v>
      </c>
      <c r="H406" s="13">
        <v>0</v>
      </c>
      <c r="I406" s="13">
        <v>0</v>
      </c>
      <c r="J406" s="13" t="s">
        <v>150</v>
      </c>
      <c r="K406" s="7"/>
    </row>
    <row r="407" spans="1:11" ht="14.25" customHeight="1" x14ac:dyDescent="0.25">
      <c r="A407" s="3" t="s">
        <v>179</v>
      </c>
      <c r="B407" s="8" t="s">
        <v>85</v>
      </c>
      <c r="C407" s="13" t="s">
        <v>150</v>
      </c>
      <c r="D407" s="13">
        <v>17.8</v>
      </c>
      <c r="E407" s="13" t="s">
        <v>187</v>
      </c>
      <c r="F407" s="13" t="s">
        <v>187</v>
      </c>
      <c r="G407" s="13">
        <v>84.8</v>
      </c>
      <c r="H407" s="13" t="s">
        <v>187</v>
      </c>
      <c r="I407" s="13" t="s">
        <v>187</v>
      </c>
      <c r="J407" s="13" t="s">
        <v>150</v>
      </c>
      <c r="K407" s="7"/>
    </row>
    <row r="408" spans="1:11" ht="14.25" customHeight="1" x14ac:dyDescent="0.25">
      <c r="A408" s="3" t="s">
        <v>179</v>
      </c>
      <c r="B408" s="8" t="s">
        <v>86</v>
      </c>
      <c r="C408" s="13" t="s">
        <v>150</v>
      </c>
      <c r="D408" s="13">
        <v>1</v>
      </c>
      <c r="E408" s="13" t="s">
        <v>187</v>
      </c>
      <c r="F408" s="13">
        <v>0.7</v>
      </c>
      <c r="G408" s="13">
        <v>50.3</v>
      </c>
      <c r="H408" s="13">
        <v>3.5</v>
      </c>
      <c r="I408" s="13" t="s">
        <v>187</v>
      </c>
      <c r="J408" s="13" t="s">
        <v>150</v>
      </c>
      <c r="K408" s="7"/>
    </row>
    <row r="409" spans="1:11" ht="14.25" customHeight="1" x14ac:dyDescent="0.25">
      <c r="A409" s="3" t="s">
        <v>179</v>
      </c>
      <c r="B409" s="8" t="s">
        <v>87</v>
      </c>
      <c r="C409" s="13" t="s">
        <v>150</v>
      </c>
      <c r="D409" s="13">
        <v>0</v>
      </c>
      <c r="E409" s="13" t="s">
        <v>150</v>
      </c>
      <c r="F409" s="13" t="s">
        <v>150</v>
      </c>
      <c r="G409" s="13" t="s">
        <v>150</v>
      </c>
      <c r="H409" s="13" t="s">
        <v>150</v>
      </c>
      <c r="I409" s="13" t="s">
        <v>150</v>
      </c>
      <c r="J409" s="13" t="s">
        <v>150</v>
      </c>
      <c r="K409" s="7"/>
    </row>
    <row r="410" spans="1:11" ht="14.25" customHeight="1" x14ac:dyDescent="0.25">
      <c r="A410" s="3" t="s">
        <v>179</v>
      </c>
      <c r="B410" s="8" t="s">
        <v>88</v>
      </c>
      <c r="C410" s="13" t="s">
        <v>150</v>
      </c>
      <c r="D410" s="13">
        <v>4.8</v>
      </c>
      <c r="E410" s="13" t="s">
        <v>187</v>
      </c>
      <c r="F410" s="13">
        <v>0</v>
      </c>
      <c r="G410" s="13">
        <v>0</v>
      </c>
      <c r="H410" s="13" t="s">
        <v>187</v>
      </c>
      <c r="I410" s="13" t="s">
        <v>187</v>
      </c>
      <c r="J410" s="13" t="s">
        <v>150</v>
      </c>
      <c r="K410" s="7"/>
    </row>
    <row r="411" spans="1:11" ht="14.25" customHeight="1" x14ac:dyDescent="0.25">
      <c r="A411" s="3" t="s">
        <v>179</v>
      </c>
      <c r="B411" s="3" t="s">
        <v>89</v>
      </c>
      <c r="C411" s="13" t="s">
        <v>150</v>
      </c>
      <c r="D411" s="13">
        <v>5</v>
      </c>
      <c r="E411" s="13" t="s">
        <v>187</v>
      </c>
      <c r="F411" s="13">
        <v>1.1000000000000001</v>
      </c>
      <c r="G411" s="13">
        <v>2.9</v>
      </c>
      <c r="H411" s="13">
        <v>4.4000000000000004</v>
      </c>
      <c r="I411" s="13" t="s">
        <v>187</v>
      </c>
      <c r="J411" s="13" t="s">
        <v>150</v>
      </c>
      <c r="K411" s="7"/>
    </row>
    <row r="412" spans="1:11" ht="14.25" customHeight="1" x14ac:dyDescent="0.25">
      <c r="A412" s="3" t="s">
        <v>179</v>
      </c>
      <c r="B412" s="8" t="s">
        <v>95</v>
      </c>
      <c r="C412" s="13" t="s">
        <v>150</v>
      </c>
      <c r="D412" s="13">
        <v>6.9</v>
      </c>
      <c r="E412" s="13" t="s">
        <v>187</v>
      </c>
      <c r="F412" s="13">
        <v>2.8</v>
      </c>
      <c r="G412" s="13">
        <v>3</v>
      </c>
      <c r="H412" s="13">
        <v>0</v>
      </c>
      <c r="I412" s="13" t="s">
        <v>187</v>
      </c>
      <c r="J412" s="13" t="s">
        <v>150</v>
      </c>
      <c r="K412" s="7"/>
    </row>
    <row r="413" spans="1:11" ht="14.25" customHeight="1" x14ac:dyDescent="0.25">
      <c r="A413" s="3" t="s">
        <v>179</v>
      </c>
      <c r="B413" s="8" t="s">
        <v>90</v>
      </c>
      <c r="C413" s="13" t="s">
        <v>150</v>
      </c>
      <c r="D413" s="13">
        <v>5.5</v>
      </c>
      <c r="E413" s="13" t="s">
        <v>150</v>
      </c>
      <c r="F413" s="13" t="s">
        <v>150</v>
      </c>
      <c r="G413" s="13" t="s">
        <v>150</v>
      </c>
      <c r="H413" s="13" t="s">
        <v>150</v>
      </c>
      <c r="I413" s="13" t="s">
        <v>150</v>
      </c>
      <c r="J413" s="13" t="s">
        <v>150</v>
      </c>
      <c r="K413" s="7"/>
    </row>
    <row r="414" spans="1:11" ht="14.25" customHeight="1" x14ac:dyDescent="0.25">
      <c r="A414" s="3" t="s">
        <v>179</v>
      </c>
      <c r="B414" s="8" t="s">
        <v>118</v>
      </c>
      <c r="C414" s="13" t="s">
        <v>150</v>
      </c>
      <c r="D414" s="13">
        <v>1.9</v>
      </c>
      <c r="E414" s="13" t="s">
        <v>187</v>
      </c>
      <c r="F414" s="13" t="s">
        <v>187</v>
      </c>
      <c r="G414" s="13">
        <v>0</v>
      </c>
      <c r="H414" s="13">
        <v>0</v>
      </c>
      <c r="I414" s="13" t="s">
        <v>187</v>
      </c>
      <c r="J414" s="13" t="s">
        <v>150</v>
      </c>
      <c r="K414" s="7"/>
    </row>
    <row r="415" spans="1:11" ht="14.25" customHeight="1" x14ac:dyDescent="0.25">
      <c r="A415" s="3" t="s">
        <v>179</v>
      </c>
      <c r="B415" s="8" t="s">
        <v>91</v>
      </c>
      <c r="C415" s="13" t="s">
        <v>150</v>
      </c>
      <c r="D415" s="13">
        <v>0</v>
      </c>
      <c r="E415" s="13" t="s">
        <v>150</v>
      </c>
      <c r="F415" s="13">
        <v>1.1000000000000001</v>
      </c>
      <c r="G415" s="13">
        <v>0</v>
      </c>
      <c r="H415" s="13">
        <v>5</v>
      </c>
      <c r="I415" s="13" t="s">
        <v>150</v>
      </c>
      <c r="J415" s="13" t="s">
        <v>150</v>
      </c>
      <c r="K415" s="7"/>
    </row>
    <row r="416" spans="1:11" ht="14.25" customHeight="1" x14ac:dyDescent="0.25">
      <c r="A416" s="3" t="s">
        <v>179</v>
      </c>
      <c r="B416" s="8" t="s">
        <v>92</v>
      </c>
      <c r="C416" s="13" t="s">
        <v>150</v>
      </c>
      <c r="D416" s="13" t="s">
        <v>150</v>
      </c>
      <c r="E416" s="13" t="s">
        <v>187</v>
      </c>
      <c r="F416" s="13">
        <v>0</v>
      </c>
      <c r="G416" s="13" t="s">
        <v>187</v>
      </c>
      <c r="H416" s="13" t="s">
        <v>187</v>
      </c>
      <c r="I416" s="13" t="s">
        <v>187</v>
      </c>
      <c r="J416" s="13" t="s">
        <v>150</v>
      </c>
      <c r="K416" s="7"/>
    </row>
    <row r="417" spans="1:11" ht="14.25" customHeight="1" x14ac:dyDescent="0.25">
      <c r="A417" s="3" t="s">
        <v>179</v>
      </c>
      <c r="B417" s="8" t="s">
        <v>93</v>
      </c>
      <c r="C417" s="13" t="s">
        <v>150</v>
      </c>
      <c r="D417" s="13">
        <v>0</v>
      </c>
      <c r="E417" s="13" t="s">
        <v>187</v>
      </c>
      <c r="F417" s="13">
        <v>0.1</v>
      </c>
      <c r="G417" s="13" t="s">
        <v>187</v>
      </c>
      <c r="H417" s="13">
        <v>0</v>
      </c>
      <c r="I417" s="13" t="s">
        <v>187</v>
      </c>
      <c r="J417" s="13" t="s">
        <v>150</v>
      </c>
      <c r="K417" s="7"/>
    </row>
    <row r="418" spans="1:11" ht="14.25" customHeight="1" x14ac:dyDescent="0.25">
      <c r="A418" s="3" t="s">
        <v>179</v>
      </c>
      <c r="B418" s="3" t="s">
        <v>94</v>
      </c>
      <c r="C418" s="13">
        <v>0.4</v>
      </c>
      <c r="D418" s="13">
        <v>1.5</v>
      </c>
      <c r="E418" s="13" t="s">
        <v>187</v>
      </c>
      <c r="F418" s="13" t="s">
        <v>187</v>
      </c>
      <c r="G418" s="13">
        <v>75</v>
      </c>
      <c r="H418" s="13">
        <v>36.5</v>
      </c>
      <c r="I418" s="13" t="s">
        <v>187</v>
      </c>
      <c r="J418" s="13">
        <v>0.4</v>
      </c>
      <c r="K418" s="7"/>
    </row>
    <row r="419" spans="1:11" ht="14.25" customHeight="1" x14ac:dyDescent="0.25">
      <c r="A419" s="3"/>
      <c r="B419" s="8"/>
      <c r="C419" s="11"/>
      <c r="D419" s="11"/>
      <c r="E419" s="11"/>
      <c r="F419" s="11"/>
      <c r="G419" s="11"/>
      <c r="H419" s="11"/>
      <c r="I419" s="11"/>
      <c r="J419" s="11"/>
      <c r="K419" s="7"/>
    </row>
    <row r="420" spans="1:11" ht="14.25" customHeight="1" x14ac:dyDescent="0.25">
      <c r="A420" s="3" t="s">
        <v>28</v>
      </c>
      <c r="B420" s="3" t="s">
        <v>32</v>
      </c>
      <c r="C420" s="11"/>
      <c r="D420" s="11"/>
      <c r="E420" s="11"/>
      <c r="F420" s="11"/>
      <c r="G420" s="11"/>
      <c r="H420" s="11"/>
      <c r="I420" s="11"/>
      <c r="J420" s="11"/>
      <c r="K420" s="7"/>
    </row>
    <row r="421" spans="1:11" ht="14.25" customHeight="1" x14ac:dyDescent="0.25">
      <c r="B421" s="4"/>
      <c r="C421" s="11"/>
      <c r="D421" s="11"/>
      <c r="E421" s="11"/>
      <c r="F421" s="11"/>
      <c r="G421" s="11"/>
      <c r="H421" s="11"/>
      <c r="I421" s="11"/>
      <c r="J421" s="11"/>
      <c r="K421" s="7"/>
    </row>
    <row r="422" spans="1:11" ht="14.25" customHeight="1" x14ac:dyDescent="0.25">
      <c r="A422" s="3"/>
      <c r="B422" s="8"/>
      <c r="C422" s="11"/>
      <c r="D422" s="11"/>
      <c r="E422" s="11"/>
      <c r="F422" s="11"/>
      <c r="G422" s="11"/>
      <c r="H422" s="11"/>
      <c r="I422" s="11"/>
      <c r="J422" s="11"/>
      <c r="K422" s="7"/>
    </row>
    <row r="423" spans="1:11" ht="14.25" customHeight="1" x14ac:dyDescent="0.25">
      <c r="A423" s="3" t="s">
        <v>28</v>
      </c>
      <c r="B423" s="3" t="s">
        <v>120</v>
      </c>
      <c r="C423" s="13">
        <v>8.3000000000000007</v>
      </c>
      <c r="D423" s="13">
        <v>5.4</v>
      </c>
      <c r="E423" s="13">
        <v>69.7</v>
      </c>
      <c r="F423" s="13">
        <v>32.5</v>
      </c>
      <c r="G423" s="13">
        <v>12.9</v>
      </c>
      <c r="H423" s="13">
        <v>13.2</v>
      </c>
      <c r="I423" s="13">
        <v>98.9</v>
      </c>
      <c r="J423" s="13">
        <v>16.5</v>
      </c>
      <c r="K423" s="7"/>
    </row>
    <row r="424" spans="1:11" ht="14.25" customHeight="1" x14ac:dyDescent="0.25">
      <c r="A424" s="3" t="s">
        <v>28</v>
      </c>
      <c r="B424" s="3" t="s">
        <v>82</v>
      </c>
      <c r="C424" s="13" t="s">
        <v>150</v>
      </c>
      <c r="D424" s="13">
        <v>24.9</v>
      </c>
      <c r="E424" s="13" t="s">
        <v>187</v>
      </c>
      <c r="F424" s="13">
        <v>35.299999999999997</v>
      </c>
      <c r="G424" s="13">
        <v>27.2</v>
      </c>
      <c r="H424" s="13">
        <v>52</v>
      </c>
      <c r="I424" s="13" t="s">
        <v>187</v>
      </c>
      <c r="J424" s="13" t="s">
        <v>150</v>
      </c>
      <c r="K424" s="7"/>
    </row>
    <row r="425" spans="1:11" ht="14.25" customHeight="1" x14ac:dyDescent="0.25">
      <c r="A425" s="3" t="s">
        <v>28</v>
      </c>
      <c r="B425" s="8" t="s">
        <v>152</v>
      </c>
      <c r="C425" s="13" t="s">
        <v>150</v>
      </c>
      <c r="D425" s="13">
        <v>24.9</v>
      </c>
      <c r="E425" s="13" t="s">
        <v>187</v>
      </c>
      <c r="F425" s="13">
        <v>47.6</v>
      </c>
      <c r="G425" s="13">
        <v>22.9</v>
      </c>
      <c r="H425" s="13">
        <v>13.7</v>
      </c>
      <c r="I425" s="13" t="s">
        <v>187</v>
      </c>
      <c r="J425" s="13" t="s">
        <v>150</v>
      </c>
      <c r="K425" s="7"/>
    </row>
    <row r="426" spans="1:11" s="10" customFormat="1" ht="14.25" customHeight="1" x14ac:dyDescent="0.25">
      <c r="A426" s="3" t="s">
        <v>28</v>
      </c>
      <c r="B426" s="8" t="s">
        <v>151</v>
      </c>
      <c r="C426" s="13" t="s">
        <v>150</v>
      </c>
      <c r="D426" s="13" t="s">
        <v>187</v>
      </c>
      <c r="E426" s="13" t="s">
        <v>187</v>
      </c>
      <c r="F426" s="13">
        <v>52.8</v>
      </c>
      <c r="G426" s="13">
        <v>39.1</v>
      </c>
      <c r="H426" s="13">
        <v>63.6</v>
      </c>
      <c r="I426" s="13" t="s">
        <v>187</v>
      </c>
      <c r="J426" s="13" t="s">
        <v>150</v>
      </c>
    </row>
    <row r="427" spans="1:11" ht="14.25" customHeight="1" x14ac:dyDescent="0.25">
      <c r="A427" s="3" t="s">
        <v>28</v>
      </c>
      <c r="B427" s="3" t="s">
        <v>83</v>
      </c>
      <c r="C427" s="13" t="s">
        <v>150</v>
      </c>
      <c r="D427" s="13">
        <v>6.1</v>
      </c>
      <c r="E427" s="13" t="s">
        <v>187</v>
      </c>
      <c r="F427" s="13">
        <v>41.3</v>
      </c>
      <c r="G427" s="13">
        <v>16.3</v>
      </c>
      <c r="H427" s="13">
        <v>27.7</v>
      </c>
      <c r="I427" s="13">
        <v>98.9</v>
      </c>
      <c r="J427" s="13" t="s">
        <v>150</v>
      </c>
      <c r="K427" s="7"/>
    </row>
    <row r="428" spans="1:11" ht="14.25" customHeight="1" x14ac:dyDescent="0.25">
      <c r="A428" s="3" t="s">
        <v>28</v>
      </c>
      <c r="B428" s="8" t="s">
        <v>84</v>
      </c>
      <c r="C428" s="13" t="s">
        <v>150</v>
      </c>
      <c r="D428" s="13">
        <v>18.3</v>
      </c>
      <c r="E428" s="13" t="s">
        <v>187</v>
      </c>
      <c r="F428" s="13">
        <v>46.3</v>
      </c>
      <c r="G428" s="13">
        <v>15.4</v>
      </c>
      <c r="H428" s="13">
        <v>28.9</v>
      </c>
      <c r="I428" s="13">
        <v>98.9</v>
      </c>
      <c r="J428" s="13" t="s">
        <v>150</v>
      </c>
      <c r="K428" s="7"/>
    </row>
    <row r="429" spans="1:11" ht="14.25" customHeight="1" x14ac:dyDescent="0.25">
      <c r="A429" s="3" t="s">
        <v>28</v>
      </c>
      <c r="B429" s="8" t="s">
        <v>85</v>
      </c>
      <c r="C429" s="13" t="s">
        <v>150</v>
      </c>
      <c r="D429" s="13">
        <v>27.6</v>
      </c>
      <c r="E429" s="13" t="s">
        <v>187</v>
      </c>
      <c r="F429" s="13" t="s">
        <v>187</v>
      </c>
      <c r="G429" s="13" t="s">
        <v>187</v>
      </c>
      <c r="H429" s="13" t="s">
        <v>187</v>
      </c>
      <c r="I429" s="13" t="s">
        <v>187</v>
      </c>
      <c r="J429" s="13" t="s">
        <v>150</v>
      </c>
      <c r="K429" s="7"/>
    </row>
    <row r="430" spans="1:11" ht="14.25" customHeight="1" x14ac:dyDescent="0.25">
      <c r="A430" s="3" t="s">
        <v>28</v>
      </c>
      <c r="B430" s="8" t="s">
        <v>86</v>
      </c>
      <c r="C430" s="13" t="s">
        <v>150</v>
      </c>
      <c r="D430" s="13">
        <v>6</v>
      </c>
      <c r="E430" s="13" t="s">
        <v>187</v>
      </c>
      <c r="F430" s="13">
        <v>41.4</v>
      </c>
      <c r="G430" s="13">
        <v>73.7</v>
      </c>
      <c r="H430" s="13">
        <v>46</v>
      </c>
      <c r="I430" s="13" t="s">
        <v>187</v>
      </c>
      <c r="J430" s="13" t="s">
        <v>150</v>
      </c>
      <c r="K430" s="7"/>
    </row>
    <row r="431" spans="1:11" ht="14.25" customHeight="1" x14ac:dyDescent="0.25">
      <c r="A431" s="3" t="s">
        <v>28</v>
      </c>
      <c r="B431" s="8" t="s">
        <v>87</v>
      </c>
      <c r="C431" s="13" t="s">
        <v>150</v>
      </c>
      <c r="D431" s="13">
        <v>52.9</v>
      </c>
      <c r="E431" s="13" t="s">
        <v>150</v>
      </c>
      <c r="F431" s="13" t="s">
        <v>150</v>
      </c>
      <c r="G431" s="13" t="s">
        <v>150</v>
      </c>
      <c r="H431" s="13" t="s">
        <v>150</v>
      </c>
      <c r="I431" s="13" t="s">
        <v>150</v>
      </c>
      <c r="J431" s="13" t="s">
        <v>150</v>
      </c>
      <c r="K431" s="7"/>
    </row>
    <row r="432" spans="1:11" ht="14.25" customHeight="1" x14ac:dyDescent="0.25">
      <c r="A432" s="3" t="s">
        <v>28</v>
      </c>
      <c r="B432" s="8" t="s">
        <v>88</v>
      </c>
      <c r="C432" s="13" t="s">
        <v>150</v>
      </c>
      <c r="D432" s="13">
        <v>43.8</v>
      </c>
      <c r="E432" s="13" t="s">
        <v>187</v>
      </c>
      <c r="F432" s="13">
        <v>30.8</v>
      </c>
      <c r="G432" s="13">
        <v>0</v>
      </c>
      <c r="H432" s="13" t="s">
        <v>187</v>
      </c>
      <c r="I432" s="13" t="s">
        <v>187</v>
      </c>
      <c r="J432" s="13" t="s">
        <v>150</v>
      </c>
      <c r="K432" s="7"/>
    </row>
    <row r="433" spans="1:11" ht="14.25" customHeight="1" x14ac:dyDescent="0.25">
      <c r="A433" s="3" t="s">
        <v>28</v>
      </c>
      <c r="B433" s="3" t="s">
        <v>89</v>
      </c>
      <c r="C433" s="13" t="s">
        <v>150</v>
      </c>
      <c r="D433" s="13">
        <v>7.7</v>
      </c>
      <c r="E433" s="13">
        <v>84.5</v>
      </c>
      <c r="F433" s="13">
        <v>41.9</v>
      </c>
      <c r="G433" s="13">
        <v>13</v>
      </c>
      <c r="H433" s="13">
        <v>15.8</v>
      </c>
      <c r="I433" s="13" t="s">
        <v>187</v>
      </c>
      <c r="J433" s="13" t="s">
        <v>150</v>
      </c>
      <c r="K433" s="7"/>
    </row>
    <row r="434" spans="1:11" ht="14.25" customHeight="1" x14ac:dyDescent="0.25">
      <c r="A434" s="3" t="s">
        <v>28</v>
      </c>
      <c r="B434" s="8" t="s">
        <v>95</v>
      </c>
      <c r="C434" s="13" t="s">
        <v>150</v>
      </c>
      <c r="D434" s="13">
        <v>8.6999999999999993</v>
      </c>
      <c r="E434" s="13">
        <v>84.5</v>
      </c>
      <c r="F434" s="13">
        <v>61.6</v>
      </c>
      <c r="G434" s="13">
        <v>13.5</v>
      </c>
      <c r="H434" s="13">
        <v>38</v>
      </c>
      <c r="I434" s="13" t="s">
        <v>187</v>
      </c>
      <c r="J434" s="13" t="s">
        <v>150</v>
      </c>
      <c r="K434" s="7"/>
    </row>
    <row r="435" spans="1:11" ht="14.25" customHeight="1" x14ac:dyDescent="0.25">
      <c r="A435" s="3" t="s">
        <v>28</v>
      </c>
      <c r="B435" s="8" t="s">
        <v>90</v>
      </c>
      <c r="C435" s="13" t="s">
        <v>150</v>
      </c>
      <c r="D435" s="13">
        <v>9.1999999999999993</v>
      </c>
      <c r="E435" s="13" t="s">
        <v>150</v>
      </c>
      <c r="F435" s="13" t="s">
        <v>150</v>
      </c>
      <c r="G435" s="13" t="s">
        <v>150</v>
      </c>
      <c r="H435" s="13" t="s">
        <v>150</v>
      </c>
      <c r="I435" s="13" t="s">
        <v>150</v>
      </c>
      <c r="J435" s="13" t="s">
        <v>150</v>
      </c>
      <c r="K435" s="7"/>
    </row>
    <row r="436" spans="1:11" ht="14.25" customHeight="1" x14ac:dyDescent="0.25">
      <c r="A436" s="3" t="s">
        <v>28</v>
      </c>
      <c r="B436" s="8" t="s">
        <v>118</v>
      </c>
      <c r="C436" s="13" t="s">
        <v>150</v>
      </c>
      <c r="D436" s="13">
        <v>14.4</v>
      </c>
      <c r="E436" s="13" t="s">
        <v>187</v>
      </c>
      <c r="F436" s="13">
        <v>41.6</v>
      </c>
      <c r="G436" s="13">
        <v>22.5</v>
      </c>
      <c r="H436" s="13">
        <v>9</v>
      </c>
      <c r="I436" s="13" t="s">
        <v>187</v>
      </c>
      <c r="J436" s="13" t="s">
        <v>150</v>
      </c>
      <c r="K436" s="7"/>
    </row>
    <row r="437" spans="1:11" ht="14.25" customHeight="1" x14ac:dyDescent="0.25">
      <c r="A437" s="3" t="s">
        <v>28</v>
      </c>
      <c r="B437" s="8" t="s">
        <v>91</v>
      </c>
      <c r="C437" s="13" t="s">
        <v>150</v>
      </c>
      <c r="D437" s="13">
        <v>25.2</v>
      </c>
      <c r="E437" s="13" t="s">
        <v>150</v>
      </c>
      <c r="F437" s="13">
        <v>42.6</v>
      </c>
      <c r="G437" s="13" t="s">
        <v>187</v>
      </c>
      <c r="H437" s="13">
        <v>13.7</v>
      </c>
      <c r="I437" s="13" t="s">
        <v>150</v>
      </c>
      <c r="J437" s="13" t="s">
        <v>150</v>
      </c>
      <c r="K437" s="7"/>
    </row>
    <row r="438" spans="1:11" ht="14.25" customHeight="1" x14ac:dyDescent="0.25">
      <c r="A438" s="3" t="s">
        <v>28</v>
      </c>
      <c r="B438" s="8" t="s">
        <v>92</v>
      </c>
      <c r="C438" s="13" t="s">
        <v>150</v>
      </c>
      <c r="D438" s="13" t="s">
        <v>150</v>
      </c>
      <c r="E438" s="13" t="s">
        <v>187</v>
      </c>
      <c r="F438" s="13">
        <v>24.6</v>
      </c>
      <c r="G438" s="13" t="s">
        <v>187</v>
      </c>
      <c r="H438" s="13">
        <v>0</v>
      </c>
      <c r="I438" s="13" t="s">
        <v>187</v>
      </c>
      <c r="J438" s="13" t="s">
        <v>150</v>
      </c>
      <c r="K438" s="7"/>
    </row>
    <row r="439" spans="1:11" ht="14.25" customHeight="1" x14ac:dyDescent="0.25">
      <c r="A439" s="3" t="s">
        <v>28</v>
      </c>
      <c r="B439" s="8" t="s">
        <v>93</v>
      </c>
      <c r="C439" s="13" t="s">
        <v>150</v>
      </c>
      <c r="D439" s="13">
        <v>41.6</v>
      </c>
      <c r="E439" s="13" t="s">
        <v>187</v>
      </c>
      <c r="F439" s="13">
        <v>15.8</v>
      </c>
      <c r="G439" s="13">
        <v>27.1</v>
      </c>
      <c r="H439" s="13">
        <v>69</v>
      </c>
      <c r="I439" s="13" t="s">
        <v>187</v>
      </c>
      <c r="J439" s="13" t="s">
        <v>150</v>
      </c>
      <c r="K439" s="7"/>
    </row>
    <row r="440" spans="1:11" ht="14.25" customHeight="1" x14ac:dyDescent="0.25">
      <c r="A440" s="3" t="s">
        <v>28</v>
      </c>
      <c r="B440" s="3" t="s">
        <v>94</v>
      </c>
      <c r="C440" s="13">
        <v>16</v>
      </c>
      <c r="D440" s="13">
        <v>43.2</v>
      </c>
      <c r="E440" s="13">
        <v>92.2</v>
      </c>
      <c r="F440" s="13">
        <v>49</v>
      </c>
      <c r="G440" s="13">
        <v>57.8</v>
      </c>
      <c r="H440" s="13">
        <v>42.6</v>
      </c>
      <c r="I440" s="13" t="s">
        <v>187</v>
      </c>
      <c r="J440" s="13">
        <v>16.5</v>
      </c>
      <c r="K440" s="7"/>
    </row>
    <row r="441" spans="1:11" ht="14.25" customHeight="1" x14ac:dyDescent="0.25">
      <c r="A441" s="3"/>
      <c r="B441" s="8"/>
      <c r="C441" s="11"/>
      <c r="D441" s="11"/>
      <c r="E441" s="11"/>
      <c r="F441" s="11"/>
      <c r="G441" s="11"/>
      <c r="H441" s="11"/>
      <c r="I441" s="11"/>
      <c r="J441" s="11"/>
      <c r="K441" s="7"/>
    </row>
    <row r="442" spans="1:11" ht="14.25" customHeight="1" x14ac:dyDescent="0.25">
      <c r="A442" s="3" t="s">
        <v>9</v>
      </c>
      <c r="B442" s="3" t="s">
        <v>104</v>
      </c>
      <c r="C442" s="11"/>
      <c r="D442" s="11"/>
      <c r="E442" s="11"/>
      <c r="F442" s="11"/>
      <c r="G442" s="11"/>
      <c r="H442" s="11"/>
      <c r="I442" s="11"/>
      <c r="J442" s="11"/>
      <c r="K442" s="7"/>
    </row>
    <row r="443" spans="1:11" ht="14.25" customHeight="1" x14ac:dyDescent="0.25">
      <c r="A443" s="3"/>
      <c r="B443" s="8"/>
      <c r="C443" s="11"/>
      <c r="D443" s="11"/>
      <c r="E443" s="11"/>
      <c r="F443" s="11"/>
      <c r="G443" s="11"/>
      <c r="H443" s="11"/>
      <c r="I443" s="11"/>
      <c r="J443" s="11"/>
      <c r="K443" s="7"/>
    </row>
    <row r="444" spans="1:11" ht="14.25" customHeight="1" x14ac:dyDescent="0.25">
      <c r="A444" s="3"/>
      <c r="B444" s="8"/>
      <c r="C444" s="11"/>
      <c r="D444" s="11"/>
      <c r="E444" s="11"/>
      <c r="F444" s="11"/>
      <c r="G444" s="11"/>
      <c r="H444" s="11"/>
      <c r="I444" s="11"/>
      <c r="J444" s="11"/>
      <c r="K444" s="7"/>
    </row>
    <row r="445" spans="1:11" ht="14.25" customHeight="1" x14ac:dyDescent="0.25">
      <c r="A445" s="3" t="s">
        <v>9</v>
      </c>
      <c r="B445" s="3" t="s">
        <v>120</v>
      </c>
      <c r="C445" s="13">
        <v>0.4</v>
      </c>
      <c r="D445" s="13">
        <v>1.4</v>
      </c>
      <c r="E445" s="13">
        <v>1.1000000000000001</v>
      </c>
      <c r="F445" s="13">
        <v>4.2</v>
      </c>
      <c r="G445" s="13">
        <v>1.4</v>
      </c>
      <c r="H445" s="13">
        <v>7.1</v>
      </c>
      <c r="I445" s="13">
        <v>0.1</v>
      </c>
      <c r="J445" s="13">
        <v>0.1</v>
      </c>
      <c r="K445" s="7"/>
    </row>
    <row r="446" spans="1:11" ht="14.25" customHeight="1" x14ac:dyDescent="0.25">
      <c r="A446" s="3" t="s">
        <v>9</v>
      </c>
      <c r="B446" s="3" t="s">
        <v>82</v>
      </c>
      <c r="C446" s="13" t="s">
        <v>150</v>
      </c>
      <c r="D446" s="13">
        <v>5.6</v>
      </c>
      <c r="E446" s="13">
        <v>0.1</v>
      </c>
      <c r="F446" s="13">
        <v>2.2000000000000002</v>
      </c>
      <c r="G446" s="13">
        <v>1.7</v>
      </c>
      <c r="H446" s="13">
        <v>24.1</v>
      </c>
      <c r="I446" s="13">
        <v>0.1</v>
      </c>
      <c r="J446" s="13" t="s">
        <v>150</v>
      </c>
      <c r="K446" s="7"/>
    </row>
    <row r="447" spans="1:11" s="10" customFormat="1" ht="14.25" customHeight="1" x14ac:dyDescent="0.25">
      <c r="A447" s="3" t="s">
        <v>9</v>
      </c>
      <c r="B447" s="8" t="s">
        <v>152</v>
      </c>
      <c r="C447" s="13" t="s">
        <v>150</v>
      </c>
      <c r="D447" s="13">
        <v>5.6</v>
      </c>
      <c r="E447" s="13">
        <v>0.5</v>
      </c>
      <c r="F447" s="13">
        <v>7.9</v>
      </c>
      <c r="G447" s="13">
        <v>4.3</v>
      </c>
      <c r="H447" s="13">
        <v>0</v>
      </c>
      <c r="I447" s="13">
        <v>0.1</v>
      </c>
      <c r="J447" s="13" t="s">
        <v>150</v>
      </c>
    </row>
    <row r="448" spans="1:11" ht="14.25" customHeight="1" x14ac:dyDescent="0.25">
      <c r="A448" s="3" t="s">
        <v>9</v>
      </c>
      <c r="B448" s="8" t="s">
        <v>151</v>
      </c>
      <c r="C448" s="13" t="s">
        <v>150</v>
      </c>
      <c r="D448" s="13" t="s">
        <v>187</v>
      </c>
      <c r="E448" s="13">
        <v>0</v>
      </c>
      <c r="F448" s="13">
        <v>2.1</v>
      </c>
      <c r="G448" s="13">
        <v>2</v>
      </c>
      <c r="H448" s="13">
        <v>28.2</v>
      </c>
      <c r="I448" s="13">
        <v>0</v>
      </c>
      <c r="J448" s="13" t="s">
        <v>150</v>
      </c>
      <c r="K448" s="7"/>
    </row>
    <row r="449" spans="1:11" ht="14.25" customHeight="1" x14ac:dyDescent="0.25">
      <c r="A449" s="3" t="s">
        <v>9</v>
      </c>
      <c r="B449" s="3" t="s">
        <v>83</v>
      </c>
      <c r="C449" s="13" t="s">
        <v>150</v>
      </c>
      <c r="D449" s="13">
        <v>1.2</v>
      </c>
      <c r="E449" s="13">
        <v>3.3</v>
      </c>
      <c r="F449" s="13">
        <v>4.8</v>
      </c>
      <c r="G449" s="13">
        <v>2.2999999999999998</v>
      </c>
      <c r="H449" s="13">
        <v>18.2</v>
      </c>
      <c r="I449" s="13">
        <v>0</v>
      </c>
      <c r="J449" s="13" t="s">
        <v>150</v>
      </c>
      <c r="K449" s="7"/>
    </row>
    <row r="450" spans="1:11" ht="14.25" customHeight="1" x14ac:dyDescent="0.25">
      <c r="A450" s="3" t="s">
        <v>9</v>
      </c>
      <c r="B450" s="8" t="s">
        <v>84</v>
      </c>
      <c r="C450" s="13" t="s">
        <v>150</v>
      </c>
      <c r="D450" s="13">
        <v>7.6</v>
      </c>
      <c r="E450" s="13">
        <v>3.3</v>
      </c>
      <c r="F450" s="13">
        <v>5.3</v>
      </c>
      <c r="G450" s="13">
        <v>2.5</v>
      </c>
      <c r="H450" s="13">
        <v>1.6</v>
      </c>
      <c r="I450" s="13">
        <v>0</v>
      </c>
      <c r="J450" s="13" t="s">
        <v>150</v>
      </c>
      <c r="K450" s="7"/>
    </row>
    <row r="451" spans="1:11" ht="14.25" customHeight="1" x14ac:dyDescent="0.25">
      <c r="A451" s="3" t="s">
        <v>9</v>
      </c>
      <c r="B451" s="8" t="s">
        <v>85</v>
      </c>
      <c r="C451" s="13" t="s">
        <v>150</v>
      </c>
      <c r="D451" s="13">
        <v>11.1</v>
      </c>
      <c r="E451" s="13" t="s">
        <v>187</v>
      </c>
      <c r="F451" s="13" t="s">
        <v>187</v>
      </c>
      <c r="G451" s="13">
        <v>97.6</v>
      </c>
      <c r="H451" s="13" t="s">
        <v>187</v>
      </c>
      <c r="I451" s="13" t="s">
        <v>187</v>
      </c>
      <c r="J451" s="13" t="s">
        <v>150</v>
      </c>
      <c r="K451" s="7"/>
    </row>
    <row r="452" spans="1:11" ht="14.25" customHeight="1" x14ac:dyDescent="0.25">
      <c r="A452" s="3" t="s">
        <v>9</v>
      </c>
      <c r="B452" s="8" t="s">
        <v>86</v>
      </c>
      <c r="C452" s="13" t="s">
        <v>150</v>
      </c>
      <c r="D452" s="13">
        <v>1.2</v>
      </c>
      <c r="E452" s="13">
        <v>0</v>
      </c>
      <c r="F452" s="13">
        <v>0</v>
      </c>
      <c r="G452" s="13">
        <v>6.1</v>
      </c>
      <c r="H452" s="13">
        <v>43.4</v>
      </c>
      <c r="I452" s="13">
        <v>0</v>
      </c>
      <c r="J452" s="13" t="s">
        <v>150</v>
      </c>
      <c r="K452" s="7"/>
    </row>
    <row r="453" spans="1:11" ht="14.25" customHeight="1" x14ac:dyDescent="0.25">
      <c r="A453" s="3" t="s">
        <v>9</v>
      </c>
      <c r="B453" s="8" t="s">
        <v>87</v>
      </c>
      <c r="C453" s="13" t="s">
        <v>150</v>
      </c>
      <c r="D453" s="13">
        <v>4.4000000000000004</v>
      </c>
      <c r="E453" s="13" t="s">
        <v>150</v>
      </c>
      <c r="F453" s="13" t="s">
        <v>150</v>
      </c>
      <c r="G453" s="13" t="s">
        <v>150</v>
      </c>
      <c r="H453" s="13" t="s">
        <v>150</v>
      </c>
      <c r="I453" s="13" t="s">
        <v>150</v>
      </c>
      <c r="J453" s="13" t="s">
        <v>150</v>
      </c>
      <c r="K453" s="7"/>
    </row>
    <row r="454" spans="1:11" ht="14.25" customHeight="1" x14ac:dyDescent="0.25">
      <c r="A454" s="3" t="s">
        <v>9</v>
      </c>
      <c r="B454" s="8" t="s">
        <v>88</v>
      </c>
      <c r="C454" s="13" t="s">
        <v>150</v>
      </c>
      <c r="D454" s="13">
        <v>0.4</v>
      </c>
      <c r="E454" s="13" t="s">
        <v>187</v>
      </c>
      <c r="F454" s="13">
        <v>0</v>
      </c>
      <c r="G454" s="13">
        <v>8.6999999999999993</v>
      </c>
      <c r="H454" s="13">
        <v>98.5</v>
      </c>
      <c r="I454" s="13">
        <v>0</v>
      </c>
      <c r="J454" s="13" t="s">
        <v>150</v>
      </c>
      <c r="K454" s="7"/>
    </row>
    <row r="455" spans="1:11" ht="14.25" customHeight="1" x14ac:dyDescent="0.25">
      <c r="A455" s="3" t="s">
        <v>9</v>
      </c>
      <c r="B455" s="3" t="s">
        <v>89</v>
      </c>
      <c r="C455" s="13" t="s">
        <v>150</v>
      </c>
      <c r="D455" s="13">
        <v>5.5</v>
      </c>
      <c r="E455" s="13">
        <v>5.9</v>
      </c>
      <c r="F455" s="13">
        <v>9.9</v>
      </c>
      <c r="G455" s="13">
        <v>7.2</v>
      </c>
      <c r="H455" s="13">
        <v>8.6999999999999993</v>
      </c>
      <c r="I455" s="13">
        <v>0</v>
      </c>
      <c r="J455" s="13" t="s">
        <v>150</v>
      </c>
      <c r="K455" s="7"/>
    </row>
    <row r="456" spans="1:11" ht="14.25" customHeight="1" x14ac:dyDescent="0.25">
      <c r="A456" s="3" t="s">
        <v>9</v>
      </c>
      <c r="B456" s="8" t="s">
        <v>95</v>
      </c>
      <c r="C456" s="13" t="s">
        <v>150</v>
      </c>
      <c r="D456" s="13">
        <v>5.8</v>
      </c>
      <c r="E456" s="13">
        <v>29.2</v>
      </c>
      <c r="F456" s="13">
        <v>69.099999999999994</v>
      </c>
      <c r="G456" s="13">
        <v>8.8000000000000007</v>
      </c>
      <c r="H456" s="13">
        <v>46</v>
      </c>
      <c r="I456" s="13">
        <v>0</v>
      </c>
      <c r="J456" s="13" t="s">
        <v>150</v>
      </c>
      <c r="K456" s="7"/>
    </row>
    <row r="457" spans="1:11" ht="14.25" customHeight="1" x14ac:dyDescent="0.25">
      <c r="A457" s="3" t="s">
        <v>9</v>
      </c>
      <c r="B457" s="8" t="s">
        <v>90</v>
      </c>
      <c r="C457" s="13" t="s">
        <v>150</v>
      </c>
      <c r="D457" s="13">
        <v>6.3</v>
      </c>
      <c r="E457" s="13" t="s">
        <v>150</v>
      </c>
      <c r="F457" s="13" t="s">
        <v>150</v>
      </c>
      <c r="G457" s="13" t="s">
        <v>150</v>
      </c>
      <c r="H457" s="13" t="s">
        <v>150</v>
      </c>
      <c r="I457" s="13" t="s">
        <v>150</v>
      </c>
      <c r="J457" s="13" t="s">
        <v>150</v>
      </c>
      <c r="K457" s="7"/>
    </row>
    <row r="458" spans="1:11" ht="14.25" customHeight="1" x14ac:dyDescent="0.25">
      <c r="A458" s="3" t="s">
        <v>9</v>
      </c>
      <c r="B458" s="8" t="s">
        <v>118</v>
      </c>
      <c r="C458" s="13" t="s">
        <v>150</v>
      </c>
      <c r="D458" s="13">
        <v>6.9</v>
      </c>
      <c r="E458" s="13" t="s">
        <v>187</v>
      </c>
      <c r="F458" s="13">
        <v>0</v>
      </c>
      <c r="G458" s="13">
        <v>29</v>
      </c>
      <c r="H458" s="13">
        <v>59.2</v>
      </c>
      <c r="I458" s="13" t="s">
        <v>187</v>
      </c>
      <c r="J458" s="13" t="s">
        <v>150</v>
      </c>
      <c r="K458" s="7"/>
    </row>
    <row r="459" spans="1:11" ht="14.25" customHeight="1" x14ac:dyDescent="0.25">
      <c r="A459" s="3" t="s">
        <v>9</v>
      </c>
      <c r="B459" s="8" t="s">
        <v>91</v>
      </c>
      <c r="C459" s="13" t="s">
        <v>150</v>
      </c>
      <c r="D459" s="13">
        <v>17.600000000000001</v>
      </c>
      <c r="E459" s="13" t="s">
        <v>150</v>
      </c>
      <c r="F459" s="13">
        <v>10.6</v>
      </c>
      <c r="G459" s="13">
        <v>98</v>
      </c>
      <c r="H459" s="13">
        <v>9.1999999999999993</v>
      </c>
      <c r="I459" s="13" t="s">
        <v>150</v>
      </c>
      <c r="J459" s="13" t="s">
        <v>150</v>
      </c>
      <c r="K459" s="7"/>
    </row>
    <row r="460" spans="1:11" ht="14.25" customHeight="1" x14ac:dyDescent="0.25">
      <c r="A460" s="3" t="s">
        <v>9</v>
      </c>
      <c r="B460" s="8" t="s">
        <v>92</v>
      </c>
      <c r="C460" s="13" t="s">
        <v>150</v>
      </c>
      <c r="D460" s="13" t="s">
        <v>150</v>
      </c>
      <c r="E460" s="13">
        <v>0</v>
      </c>
      <c r="F460" s="13">
        <v>24.5</v>
      </c>
      <c r="G460" s="13">
        <v>0</v>
      </c>
      <c r="H460" s="13" t="s">
        <v>187</v>
      </c>
      <c r="I460" s="13">
        <v>0</v>
      </c>
      <c r="J460" s="13" t="s">
        <v>150</v>
      </c>
      <c r="K460" s="7"/>
    </row>
    <row r="461" spans="1:11" ht="14.25" customHeight="1" x14ac:dyDescent="0.25">
      <c r="A461" s="3" t="s">
        <v>9</v>
      </c>
      <c r="B461" s="8" t="s">
        <v>93</v>
      </c>
      <c r="C461" s="13" t="s">
        <v>150</v>
      </c>
      <c r="D461" s="13">
        <v>0</v>
      </c>
      <c r="E461" s="13">
        <v>0</v>
      </c>
      <c r="F461" s="13">
        <v>0.3</v>
      </c>
      <c r="G461" s="13">
        <v>0</v>
      </c>
      <c r="H461" s="13">
        <v>0</v>
      </c>
      <c r="I461" s="13" t="s">
        <v>187</v>
      </c>
      <c r="J461" s="13" t="s">
        <v>150</v>
      </c>
      <c r="K461" s="7"/>
    </row>
    <row r="462" spans="1:11" ht="14.25" customHeight="1" x14ac:dyDescent="0.25">
      <c r="A462" s="3" t="s">
        <v>9</v>
      </c>
      <c r="B462" s="3" t="s">
        <v>94</v>
      </c>
      <c r="C462" s="13">
        <v>0.1</v>
      </c>
      <c r="D462" s="13">
        <v>10.4</v>
      </c>
      <c r="E462" s="13">
        <v>0</v>
      </c>
      <c r="F462" s="13">
        <v>0</v>
      </c>
      <c r="G462" s="13">
        <v>7.1</v>
      </c>
      <c r="H462" s="13">
        <v>31.2</v>
      </c>
      <c r="I462" s="13" t="s">
        <v>187</v>
      </c>
      <c r="J462" s="13">
        <v>0.1</v>
      </c>
      <c r="K462" s="7"/>
    </row>
    <row r="463" spans="1:11" ht="14.25" customHeight="1" x14ac:dyDescent="0.25">
      <c r="A463" s="3"/>
      <c r="B463" s="8"/>
      <c r="C463" s="11"/>
      <c r="D463" s="11"/>
      <c r="E463" s="11"/>
      <c r="F463" s="11"/>
      <c r="G463" s="11"/>
      <c r="H463" s="11"/>
      <c r="I463" s="11"/>
      <c r="J463" s="11"/>
      <c r="K463" s="7"/>
    </row>
    <row r="464" spans="1:11" ht="14.25" customHeight="1" x14ac:dyDescent="0.25">
      <c r="A464" s="3" t="s">
        <v>24</v>
      </c>
      <c r="B464" s="3" t="s">
        <v>33</v>
      </c>
      <c r="C464" s="11"/>
      <c r="D464" s="11"/>
      <c r="E464" s="11"/>
      <c r="F464" s="11"/>
      <c r="G464" s="11"/>
      <c r="H464" s="11"/>
      <c r="I464" s="11"/>
      <c r="J464" s="11"/>
      <c r="K464" s="7"/>
    </row>
    <row r="465" spans="1:11" ht="14.25" customHeight="1" x14ac:dyDescent="0.25">
      <c r="B465" s="4"/>
      <c r="C465" s="11"/>
      <c r="D465" s="11"/>
      <c r="E465" s="11"/>
      <c r="F465" s="11"/>
      <c r="G465" s="11"/>
      <c r="H465" s="11"/>
      <c r="I465" s="11"/>
      <c r="J465" s="11"/>
      <c r="K465" s="7"/>
    </row>
    <row r="466" spans="1:11" ht="14.25" customHeight="1" x14ac:dyDescent="0.25">
      <c r="A466" s="3"/>
      <c r="B466" s="8"/>
      <c r="C466" s="11"/>
      <c r="D466" s="11"/>
      <c r="E466" s="11"/>
      <c r="F466" s="11"/>
      <c r="G466" s="11"/>
      <c r="H466" s="11"/>
      <c r="I466" s="11"/>
      <c r="J466" s="11"/>
      <c r="K466" s="7"/>
    </row>
    <row r="467" spans="1:11" ht="14.25" customHeight="1" x14ac:dyDescent="0.25">
      <c r="A467" s="3" t="s">
        <v>24</v>
      </c>
      <c r="B467" s="3" t="s">
        <v>120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7"/>
    </row>
    <row r="468" spans="1:11" s="10" customFormat="1" ht="14.25" customHeight="1" x14ac:dyDescent="0.25">
      <c r="A468" s="3" t="s">
        <v>24</v>
      </c>
      <c r="B468" s="3" t="s">
        <v>82</v>
      </c>
      <c r="C468" s="13" t="s">
        <v>150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 t="s">
        <v>150</v>
      </c>
    </row>
    <row r="469" spans="1:11" ht="14.25" customHeight="1" x14ac:dyDescent="0.25">
      <c r="A469" s="3" t="s">
        <v>24</v>
      </c>
      <c r="B469" s="8" t="s">
        <v>152</v>
      </c>
      <c r="C469" s="13" t="s">
        <v>150</v>
      </c>
      <c r="D469" s="13">
        <v>0</v>
      </c>
      <c r="E469" s="13" t="s">
        <v>187</v>
      </c>
      <c r="F469" s="13" t="s">
        <v>187</v>
      </c>
      <c r="G469" s="13">
        <v>0</v>
      </c>
      <c r="H469" s="13" t="s">
        <v>187</v>
      </c>
      <c r="I469" s="13" t="s">
        <v>187</v>
      </c>
      <c r="J469" s="13" t="s">
        <v>150</v>
      </c>
      <c r="K469" s="7"/>
    </row>
    <row r="470" spans="1:11" ht="14.25" customHeight="1" x14ac:dyDescent="0.25">
      <c r="A470" s="3" t="s">
        <v>24</v>
      </c>
      <c r="B470" s="8" t="s">
        <v>151</v>
      </c>
      <c r="C470" s="13" t="s">
        <v>150</v>
      </c>
      <c r="D470" s="13" t="s">
        <v>187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 t="s">
        <v>150</v>
      </c>
      <c r="K470" s="7"/>
    </row>
    <row r="471" spans="1:11" ht="14.25" customHeight="1" x14ac:dyDescent="0.25">
      <c r="A471" s="3" t="s">
        <v>24</v>
      </c>
      <c r="B471" s="3" t="s">
        <v>83</v>
      </c>
      <c r="C471" s="13" t="s">
        <v>150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 t="s">
        <v>187</v>
      </c>
      <c r="J471" s="13" t="s">
        <v>150</v>
      </c>
      <c r="K471" s="7"/>
    </row>
    <row r="472" spans="1:11" ht="14.25" customHeight="1" x14ac:dyDescent="0.25">
      <c r="A472" s="3" t="s">
        <v>24</v>
      </c>
      <c r="B472" s="8" t="s">
        <v>84</v>
      </c>
      <c r="C472" s="13" t="s">
        <v>150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3" t="s">
        <v>187</v>
      </c>
      <c r="J472" s="13" t="s">
        <v>150</v>
      </c>
      <c r="K472" s="7"/>
    </row>
    <row r="473" spans="1:11" ht="14.25" customHeight="1" x14ac:dyDescent="0.25">
      <c r="A473" s="3" t="s">
        <v>24</v>
      </c>
      <c r="B473" s="8" t="s">
        <v>85</v>
      </c>
      <c r="C473" s="13" t="s">
        <v>150</v>
      </c>
      <c r="D473" s="13">
        <v>0</v>
      </c>
      <c r="E473" s="13" t="s">
        <v>187</v>
      </c>
      <c r="F473" s="13" t="s">
        <v>187</v>
      </c>
      <c r="G473" s="13" t="s">
        <v>187</v>
      </c>
      <c r="H473" s="13" t="s">
        <v>187</v>
      </c>
      <c r="I473" s="13" t="s">
        <v>187</v>
      </c>
      <c r="J473" s="13" t="s">
        <v>150</v>
      </c>
      <c r="K473" s="7"/>
    </row>
    <row r="474" spans="1:11" ht="14.25" customHeight="1" x14ac:dyDescent="0.25">
      <c r="A474" s="3" t="s">
        <v>24</v>
      </c>
      <c r="B474" s="8" t="s">
        <v>86</v>
      </c>
      <c r="C474" s="13" t="s">
        <v>150</v>
      </c>
      <c r="D474" s="13">
        <v>0</v>
      </c>
      <c r="E474" s="13" t="s">
        <v>187</v>
      </c>
      <c r="F474" s="13">
        <v>0</v>
      </c>
      <c r="G474" s="13">
        <v>0</v>
      </c>
      <c r="H474" s="13" t="s">
        <v>187</v>
      </c>
      <c r="I474" s="13" t="s">
        <v>187</v>
      </c>
      <c r="J474" s="13" t="s">
        <v>150</v>
      </c>
      <c r="K474" s="7"/>
    </row>
    <row r="475" spans="1:11" ht="14.25" customHeight="1" x14ac:dyDescent="0.25">
      <c r="A475" s="3" t="s">
        <v>24</v>
      </c>
      <c r="B475" s="8" t="s">
        <v>87</v>
      </c>
      <c r="C475" s="13" t="s">
        <v>150</v>
      </c>
      <c r="D475" s="13">
        <v>0</v>
      </c>
      <c r="E475" s="13" t="s">
        <v>150</v>
      </c>
      <c r="F475" s="13" t="s">
        <v>150</v>
      </c>
      <c r="G475" s="13" t="s">
        <v>150</v>
      </c>
      <c r="H475" s="13" t="s">
        <v>150</v>
      </c>
      <c r="I475" s="13" t="s">
        <v>150</v>
      </c>
      <c r="J475" s="13" t="s">
        <v>150</v>
      </c>
      <c r="K475" s="7"/>
    </row>
    <row r="476" spans="1:11" ht="14.25" customHeight="1" x14ac:dyDescent="0.25">
      <c r="A476" s="3" t="s">
        <v>24</v>
      </c>
      <c r="B476" s="8" t="s">
        <v>88</v>
      </c>
      <c r="C476" s="13" t="s">
        <v>150</v>
      </c>
      <c r="D476" s="13" t="s">
        <v>187</v>
      </c>
      <c r="E476" s="13" t="s">
        <v>187</v>
      </c>
      <c r="F476" s="13" t="s">
        <v>187</v>
      </c>
      <c r="G476" s="13">
        <v>0</v>
      </c>
      <c r="H476" s="13" t="s">
        <v>187</v>
      </c>
      <c r="I476" s="13" t="s">
        <v>187</v>
      </c>
      <c r="J476" s="13" t="s">
        <v>150</v>
      </c>
      <c r="K476" s="7"/>
    </row>
    <row r="477" spans="1:11" ht="14.25" customHeight="1" x14ac:dyDescent="0.25">
      <c r="A477" s="3" t="s">
        <v>24</v>
      </c>
      <c r="B477" s="3" t="s">
        <v>89</v>
      </c>
      <c r="C477" s="13" t="s">
        <v>150</v>
      </c>
      <c r="D477" s="13">
        <v>0</v>
      </c>
      <c r="E477" s="13" t="s">
        <v>187</v>
      </c>
      <c r="F477" s="13">
        <v>0</v>
      </c>
      <c r="G477" s="13">
        <v>0</v>
      </c>
      <c r="H477" s="13">
        <v>0</v>
      </c>
      <c r="I477" s="13" t="s">
        <v>187</v>
      </c>
      <c r="J477" s="13" t="s">
        <v>150</v>
      </c>
      <c r="K477" s="7"/>
    </row>
    <row r="478" spans="1:11" ht="14.25" customHeight="1" x14ac:dyDescent="0.25">
      <c r="A478" s="3" t="s">
        <v>24</v>
      </c>
      <c r="B478" s="8" t="s">
        <v>95</v>
      </c>
      <c r="C478" s="13" t="s">
        <v>150</v>
      </c>
      <c r="D478" s="13">
        <v>0</v>
      </c>
      <c r="E478" s="13" t="s">
        <v>187</v>
      </c>
      <c r="F478" s="13" t="s">
        <v>187</v>
      </c>
      <c r="G478" s="13">
        <v>0</v>
      </c>
      <c r="H478" s="13">
        <v>0</v>
      </c>
      <c r="I478" s="13" t="s">
        <v>187</v>
      </c>
      <c r="J478" s="13" t="s">
        <v>150</v>
      </c>
      <c r="K478" s="7"/>
    </row>
    <row r="479" spans="1:11" ht="14.25" customHeight="1" x14ac:dyDescent="0.25">
      <c r="A479" s="3" t="s">
        <v>24</v>
      </c>
      <c r="B479" s="8" t="s">
        <v>90</v>
      </c>
      <c r="C479" s="13" t="s">
        <v>150</v>
      </c>
      <c r="D479" s="13">
        <v>0</v>
      </c>
      <c r="E479" s="13" t="s">
        <v>150</v>
      </c>
      <c r="F479" s="13" t="s">
        <v>150</v>
      </c>
      <c r="G479" s="13" t="s">
        <v>150</v>
      </c>
      <c r="H479" s="13" t="s">
        <v>150</v>
      </c>
      <c r="I479" s="13" t="s">
        <v>150</v>
      </c>
      <c r="J479" s="13" t="s">
        <v>150</v>
      </c>
      <c r="K479" s="7"/>
    </row>
    <row r="480" spans="1:11" ht="14.25" customHeight="1" x14ac:dyDescent="0.25">
      <c r="A480" s="3" t="s">
        <v>24</v>
      </c>
      <c r="B480" s="8" t="s">
        <v>118</v>
      </c>
      <c r="C480" s="13" t="s">
        <v>150</v>
      </c>
      <c r="D480" s="13">
        <v>0</v>
      </c>
      <c r="E480" s="13" t="s">
        <v>187</v>
      </c>
      <c r="F480" s="13">
        <v>0</v>
      </c>
      <c r="G480" s="13">
        <v>0</v>
      </c>
      <c r="H480" s="13">
        <v>0</v>
      </c>
      <c r="I480" s="13" t="s">
        <v>187</v>
      </c>
      <c r="J480" s="13" t="s">
        <v>150</v>
      </c>
      <c r="K480" s="7"/>
    </row>
    <row r="481" spans="1:11" ht="14.25" customHeight="1" x14ac:dyDescent="0.25">
      <c r="A481" s="3" t="s">
        <v>24</v>
      </c>
      <c r="B481" s="8" t="s">
        <v>91</v>
      </c>
      <c r="C481" s="13" t="s">
        <v>150</v>
      </c>
      <c r="D481" s="13" t="s">
        <v>187</v>
      </c>
      <c r="E481" s="13" t="s">
        <v>150</v>
      </c>
      <c r="F481" s="13">
        <v>0</v>
      </c>
      <c r="G481" s="13" t="s">
        <v>187</v>
      </c>
      <c r="H481" s="13">
        <v>0</v>
      </c>
      <c r="I481" s="13" t="s">
        <v>150</v>
      </c>
      <c r="J481" s="13" t="s">
        <v>150</v>
      </c>
      <c r="K481" s="7"/>
    </row>
    <row r="482" spans="1:11" ht="14.25" customHeight="1" x14ac:dyDescent="0.25">
      <c r="A482" s="3" t="s">
        <v>24</v>
      </c>
      <c r="B482" s="8" t="s">
        <v>92</v>
      </c>
      <c r="C482" s="13" t="s">
        <v>150</v>
      </c>
      <c r="D482" s="13" t="s">
        <v>150</v>
      </c>
      <c r="E482" s="13" t="s">
        <v>187</v>
      </c>
      <c r="F482" s="13">
        <v>0</v>
      </c>
      <c r="G482" s="13">
        <v>0</v>
      </c>
      <c r="H482" s="13" t="s">
        <v>187</v>
      </c>
      <c r="I482" s="13" t="s">
        <v>187</v>
      </c>
      <c r="J482" s="13" t="s">
        <v>150</v>
      </c>
      <c r="K482" s="7"/>
    </row>
    <row r="483" spans="1:11" ht="14.25" customHeight="1" x14ac:dyDescent="0.25">
      <c r="A483" s="3" t="s">
        <v>24</v>
      </c>
      <c r="B483" s="8" t="s">
        <v>93</v>
      </c>
      <c r="C483" s="13" t="s">
        <v>150</v>
      </c>
      <c r="D483" s="13" t="s">
        <v>187</v>
      </c>
      <c r="E483" s="13" t="s">
        <v>187</v>
      </c>
      <c r="F483" s="13">
        <v>0</v>
      </c>
      <c r="G483" s="13" t="s">
        <v>187</v>
      </c>
      <c r="H483" s="13">
        <v>0</v>
      </c>
      <c r="I483" s="13" t="s">
        <v>187</v>
      </c>
      <c r="J483" s="13" t="s">
        <v>150</v>
      </c>
      <c r="K483" s="7"/>
    </row>
    <row r="484" spans="1:11" ht="14.25" customHeight="1" x14ac:dyDescent="0.25">
      <c r="A484" s="3" t="s">
        <v>24</v>
      </c>
      <c r="B484" s="3" t="s">
        <v>94</v>
      </c>
      <c r="C484" s="13">
        <v>0</v>
      </c>
      <c r="D484" s="13" t="s">
        <v>187</v>
      </c>
      <c r="E484" s="13" t="s">
        <v>187</v>
      </c>
      <c r="F484" s="13" t="s">
        <v>187</v>
      </c>
      <c r="G484" s="13" t="s">
        <v>187</v>
      </c>
      <c r="H484" s="13">
        <v>0</v>
      </c>
      <c r="I484" s="13" t="s">
        <v>187</v>
      </c>
      <c r="J484" s="13">
        <v>0</v>
      </c>
      <c r="K484" s="7"/>
    </row>
    <row r="485" spans="1:11" ht="14.25" customHeight="1" x14ac:dyDescent="0.25">
      <c r="A485" s="3"/>
      <c r="B485" s="8"/>
      <c r="C485" s="11"/>
      <c r="D485" s="11"/>
      <c r="E485" s="11"/>
      <c r="F485" s="11"/>
      <c r="G485" s="11"/>
      <c r="H485" s="11"/>
      <c r="I485" s="11"/>
      <c r="J485" s="11"/>
      <c r="K485" s="7"/>
    </row>
    <row r="486" spans="1:11" ht="14.25" customHeight="1" x14ac:dyDescent="0.25">
      <c r="A486" s="3" t="s">
        <v>50</v>
      </c>
      <c r="B486" s="3" t="s">
        <v>53</v>
      </c>
      <c r="C486" s="11"/>
      <c r="D486" s="11"/>
      <c r="E486" s="11"/>
      <c r="F486" s="11"/>
      <c r="G486" s="11"/>
      <c r="H486" s="11"/>
      <c r="I486" s="11"/>
      <c r="J486" s="11"/>
      <c r="K486" s="7"/>
    </row>
    <row r="487" spans="1:11" ht="14.25" customHeight="1" x14ac:dyDescent="0.25">
      <c r="A487" s="3"/>
      <c r="B487" s="8"/>
      <c r="C487" s="11"/>
      <c r="D487" s="11"/>
      <c r="E487" s="11"/>
      <c r="F487" s="11"/>
      <c r="G487" s="11"/>
      <c r="H487" s="11"/>
      <c r="I487" s="11"/>
      <c r="J487" s="11"/>
      <c r="K487" s="7"/>
    </row>
    <row r="488" spans="1:11" ht="14.25" customHeight="1" x14ac:dyDescent="0.25">
      <c r="A488" s="3"/>
      <c r="B488" s="8"/>
      <c r="C488" s="11"/>
      <c r="D488" s="11"/>
      <c r="E488" s="11"/>
      <c r="F488" s="11"/>
      <c r="G488" s="11"/>
      <c r="H488" s="11"/>
      <c r="I488" s="11"/>
      <c r="J488" s="11"/>
      <c r="K488" s="7"/>
    </row>
    <row r="489" spans="1:11" s="10" customFormat="1" ht="14.25" customHeight="1" x14ac:dyDescent="0.25">
      <c r="A489" s="3" t="s">
        <v>50</v>
      </c>
      <c r="B489" s="3" t="s">
        <v>120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</row>
    <row r="490" spans="1:11" ht="14.25" customHeight="1" x14ac:dyDescent="0.25">
      <c r="A490" s="3" t="s">
        <v>50</v>
      </c>
      <c r="B490" s="3" t="s">
        <v>82</v>
      </c>
      <c r="C490" s="13" t="s">
        <v>150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 t="s">
        <v>150</v>
      </c>
      <c r="K490" s="7"/>
    </row>
    <row r="491" spans="1:11" ht="14.25" customHeight="1" x14ac:dyDescent="0.25">
      <c r="A491" s="3" t="s">
        <v>50</v>
      </c>
      <c r="B491" s="8" t="s">
        <v>152</v>
      </c>
      <c r="C491" s="13" t="s">
        <v>150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 t="s">
        <v>150</v>
      </c>
      <c r="K491" s="7"/>
    </row>
    <row r="492" spans="1:11" ht="14.25" customHeight="1" x14ac:dyDescent="0.25">
      <c r="A492" s="3" t="s">
        <v>50</v>
      </c>
      <c r="B492" s="8" t="s">
        <v>151</v>
      </c>
      <c r="C492" s="13" t="s">
        <v>150</v>
      </c>
      <c r="D492" s="13" t="s">
        <v>187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 t="s">
        <v>150</v>
      </c>
      <c r="K492" s="7"/>
    </row>
    <row r="493" spans="1:11" ht="14.25" customHeight="1" x14ac:dyDescent="0.25">
      <c r="A493" s="3" t="s">
        <v>50</v>
      </c>
      <c r="B493" s="3" t="s">
        <v>83</v>
      </c>
      <c r="C493" s="13" t="s">
        <v>150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 t="s">
        <v>150</v>
      </c>
      <c r="K493" s="7"/>
    </row>
    <row r="494" spans="1:11" ht="14.25" customHeight="1" x14ac:dyDescent="0.25">
      <c r="A494" s="3" t="s">
        <v>50</v>
      </c>
      <c r="B494" s="8" t="s">
        <v>84</v>
      </c>
      <c r="C494" s="13" t="s">
        <v>150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 t="s">
        <v>150</v>
      </c>
      <c r="K494" s="7"/>
    </row>
    <row r="495" spans="1:11" ht="14.25" customHeight="1" x14ac:dyDescent="0.25">
      <c r="A495" s="3" t="s">
        <v>50</v>
      </c>
      <c r="B495" s="8" t="s">
        <v>85</v>
      </c>
      <c r="C495" s="13" t="s">
        <v>150</v>
      </c>
      <c r="D495" s="13">
        <v>0</v>
      </c>
      <c r="E495" s="13" t="s">
        <v>187</v>
      </c>
      <c r="F495" s="13" t="s">
        <v>187</v>
      </c>
      <c r="G495" s="13" t="s">
        <v>187</v>
      </c>
      <c r="H495" s="13" t="s">
        <v>187</v>
      </c>
      <c r="I495" s="13" t="s">
        <v>187</v>
      </c>
      <c r="J495" s="13" t="s">
        <v>150</v>
      </c>
      <c r="K495" s="7"/>
    </row>
    <row r="496" spans="1:11" ht="14.25" customHeight="1" x14ac:dyDescent="0.25">
      <c r="A496" s="3" t="s">
        <v>50</v>
      </c>
      <c r="B496" s="8" t="s">
        <v>86</v>
      </c>
      <c r="C496" s="13" t="s">
        <v>150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 t="s">
        <v>150</v>
      </c>
      <c r="K496" s="7"/>
    </row>
    <row r="497" spans="1:11" ht="14.25" customHeight="1" x14ac:dyDescent="0.25">
      <c r="A497" s="3" t="s">
        <v>50</v>
      </c>
      <c r="B497" s="8" t="s">
        <v>87</v>
      </c>
      <c r="C497" s="13" t="s">
        <v>150</v>
      </c>
      <c r="D497" s="13">
        <v>0</v>
      </c>
      <c r="E497" s="13" t="s">
        <v>150</v>
      </c>
      <c r="F497" s="13" t="s">
        <v>150</v>
      </c>
      <c r="G497" s="13" t="s">
        <v>150</v>
      </c>
      <c r="H497" s="13" t="s">
        <v>150</v>
      </c>
      <c r="I497" s="13" t="s">
        <v>150</v>
      </c>
      <c r="J497" s="13" t="s">
        <v>150</v>
      </c>
      <c r="K497" s="7"/>
    </row>
    <row r="498" spans="1:11" ht="14.25" customHeight="1" x14ac:dyDescent="0.25">
      <c r="A498" s="3" t="s">
        <v>50</v>
      </c>
      <c r="B498" s="8" t="s">
        <v>88</v>
      </c>
      <c r="C498" s="13" t="s">
        <v>150</v>
      </c>
      <c r="D498" s="13">
        <v>0</v>
      </c>
      <c r="E498" s="13" t="s">
        <v>187</v>
      </c>
      <c r="F498" s="13">
        <v>0</v>
      </c>
      <c r="G498" s="13">
        <v>0</v>
      </c>
      <c r="H498" s="13" t="s">
        <v>187</v>
      </c>
      <c r="I498" s="13">
        <v>0</v>
      </c>
      <c r="J498" s="13" t="s">
        <v>150</v>
      </c>
      <c r="K498" s="7"/>
    </row>
    <row r="499" spans="1:11" ht="14.25" customHeight="1" x14ac:dyDescent="0.25">
      <c r="A499" s="3" t="s">
        <v>50</v>
      </c>
      <c r="B499" s="3" t="s">
        <v>89</v>
      </c>
      <c r="C499" s="13" t="s">
        <v>150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3" t="s">
        <v>150</v>
      </c>
      <c r="K499" s="7"/>
    </row>
    <row r="500" spans="1:11" ht="14.25" customHeight="1" x14ac:dyDescent="0.25">
      <c r="A500" s="3" t="s">
        <v>50</v>
      </c>
      <c r="B500" s="8" t="s">
        <v>95</v>
      </c>
      <c r="C500" s="13" t="s">
        <v>150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 t="s">
        <v>150</v>
      </c>
      <c r="K500" s="7"/>
    </row>
    <row r="501" spans="1:11" ht="14.25" customHeight="1" x14ac:dyDescent="0.25">
      <c r="A501" s="3" t="s">
        <v>50</v>
      </c>
      <c r="B501" s="8" t="s">
        <v>90</v>
      </c>
      <c r="C501" s="13" t="s">
        <v>150</v>
      </c>
      <c r="D501" s="13">
        <v>0</v>
      </c>
      <c r="E501" s="13" t="s">
        <v>150</v>
      </c>
      <c r="F501" s="13" t="s">
        <v>150</v>
      </c>
      <c r="G501" s="13" t="s">
        <v>150</v>
      </c>
      <c r="H501" s="13" t="s">
        <v>150</v>
      </c>
      <c r="I501" s="13" t="s">
        <v>150</v>
      </c>
      <c r="J501" s="13" t="s">
        <v>150</v>
      </c>
      <c r="K501" s="7"/>
    </row>
    <row r="502" spans="1:11" ht="14.25" customHeight="1" x14ac:dyDescent="0.25">
      <c r="A502" s="3" t="s">
        <v>50</v>
      </c>
      <c r="B502" s="8" t="s">
        <v>118</v>
      </c>
      <c r="C502" s="13" t="s">
        <v>150</v>
      </c>
      <c r="D502" s="13">
        <v>0</v>
      </c>
      <c r="E502" s="13" t="s">
        <v>187</v>
      </c>
      <c r="F502" s="13">
        <v>0</v>
      </c>
      <c r="G502" s="13">
        <v>0</v>
      </c>
      <c r="H502" s="13">
        <v>0</v>
      </c>
      <c r="I502" s="13" t="s">
        <v>187</v>
      </c>
      <c r="J502" s="13" t="s">
        <v>150</v>
      </c>
      <c r="K502" s="7"/>
    </row>
    <row r="503" spans="1:11" ht="14.25" customHeight="1" x14ac:dyDescent="0.25">
      <c r="A503" s="3" t="s">
        <v>50</v>
      </c>
      <c r="B503" s="8" t="s">
        <v>91</v>
      </c>
      <c r="C503" s="13" t="s">
        <v>150</v>
      </c>
      <c r="D503" s="13">
        <v>0</v>
      </c>
      <c r="E503" s="13" t="s">
        <v>150</v>
      </c>
      <c r="F503" s="13">
        <v>0</v>
      </c>
      <c r="G503" s="13" t="s">
        <v>187</v>
      </c>
      <c r="H503" s="13">
        <v>0</v>
      </c>
      <c r="I503" s="13" t="s">
        <v>150</v>
      </c>
      <c r="J503" s="13" t="s">
        <v>150</v>
      </c>
      <c r="K503" s="7"/>
    </row>
    <row r="504" spans="1:11" ht="14.25" customHeight="1" x14ac:dyDescent="0.25">
      <c r="A504" s="3" t="s">
        <v>50</v>
      </c>
      <c r="B504" s="8" t="s">
        <v>92</v>
      </c>
      <c r="C504" s="13" t="s">
        <v>150</v>
      </c>
      <c r="D504" s="13" t="s">
        <v>150</v>
      </c>
      <c r="E504" s="13">
        <v>0</v>
      </c>
      <c r="F504" s="13">
        <v>0</v>
      </c>
      <c r="G504" s="13">
        <v>0</v>
      </c>
      <c r="H504" s="13" t="s">
        <v>187</v>
      </c>
      <c r="I504" s="13" t="s">
        <v>187</v>
      </c>
      <c r="J504" s="13" t="s">
        <v>150</v>
      </c>
      <c r="K504" s="7"/>
    </row>
    <row r="505" spans="1:11" ht="14.25" customHeight="1" x14ac:dyDescent="0.25">
      <c r="A505" s="3" t="s">
        <v>50</v>
      </c>
      <c r="B505" s="8" t="s">
        <v>93</v>
      </c>
      <c r="C505" s="13" t="s">
        <v>150</v>
      </c>
      <c r="D505" s="13">
        <v>0</v>
      </c>
      <c r="E505" s="13" t="s">
        <v>187</v>
      </c>
      <c r="F505" s="13">
        <v>0</v>
      </c>
      <c r="G505" s="13">
        <v>0</v>
      </c>
      <c r="H505" s="13">
        <v>0</v>
      </c>
      <c r="I505" s="13" t="s">
        <v>187</v>
      </c>
      <c r="J505" s="13" t="s">
        <v>150</v>
      </c>
      <c r="K505" s="7"/>
    </row>
    <row r="506" spans="1:11" ht="14.25" customHeight="1" x14ac:dyDescent="0.25">
      <c r="A506" s="3" t="s">
        <v>50</v>
      </c>
      <c r="B506" s="3" t="s">
        <v>94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 t="s">
        <v>187</v>
      </c>
      <c r="J506" s="13">
        <v>0</v>
      </c>
      <c r="K506" s="7"/>
    </row>
    <row r="507" spans="1:11" ht="14.25" customHeight="1" x14ac:dyDescent="0.25">
      <c r="A507" s="3"/>
      <c r="B507" s="8"/>
      <c r="C507" s="11"/>
      <c r="D507" s="11"/>
      <c r="E507" s="11"/>
      <c r="F507" s="11"/>
      <c r="G507" s="11"/>
      <c r="H507" s="11"/>
      <c r="I507" s="11"/>
      <c r="J507" s="11"/>
      <c r="K507" s="7"/>
    </row>
    <row r="508" spans="1:11" ht="14.25" customHeight="1" x14ac:dyDescent="0.25">
      <c r="A508" s="3" t="s">
        <v>51</v>
      </c>
      <c r="B508" s="3" t="s">
        <v>54</v>
      </c>
      <c r="C508" s="11"/>
      <c r="D508" s="11"/>
      <c r="E508" s="11"/>
      <c r="F508" s="11"/>
      <c r="G508" s="11"/>
      <c r="H508" s="11"/>
      <c r="I508" s="11"/>
      <c r="J508" s="11"/>
      <c r="K508" s="7"/>
    </row>
    <row r="509" spans="1:11" ht="14.25" customHeight="1" x14ac:dyDescent="0.25">
      <c r="B509" s="4"/>
      <c r="C509" s="11"/>
      <c r="D509" s="11"/>
      <c r="E509" s="11"/>
      <c r="F509" s="11"/>
      <c r="G509" s="11"/>
      <c r="H509" s="11"/>
      <c r="I509" s="11"/>
      <c r="J509" s="11"/>
      <c r="K509" s="7"/>
    </row>
    <row r="510" spans="1:11" s="10" customFormat="1" ht="14.25" customHeight="1" x14ac:dyDescent="0.25">
      <c r="A510" s="3"/>
      <c r="B510" s="8"/>
      <c r="C510" s="11"/>
      <c r="D510" s="11"/>
      <c r="E510" s="11"/>
      <c r="F510" s="11"/>
      <c r="G510" s="11"/>
      <c r="H510" s="11"/>
      <c r="I510" s="11"/>
      <c r="J510" s="11"/>
    </row>
    <row r="511" spans="1:11" ht="14.25" customHeight="1" x14ac:dyDescent="0.25">
      <c r="A511" s="3" t="s">
        <v>51</v>
      </c>
      <c r="B511" s="3" t="s">
        <v>120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7"/>
    </row>
    <row r="512" spans="1:11" ht="14.25" customHeight="1" x14ac:dyDescent="0.25">
      <c r="A512" s="3" t="s">
        <v>51</v>
      </c>
      <c r="B512" s="3" t="s">
        <v>82</v>
      </c>
      <c r="C512" s="13" t="s">
        <v>150</v>
      </c>
      <c r="D512" s="13">
        <v>0</v>
      </c>
      <c r="E512" s="13">
        <v>0</v>
      </c>
      <c r="F512" s="13">
        <v>0</v>
      </c>
      <c r="G512" s="13">
        <v>0</v>
      </c>
      <c r="H512" s="13" t="s">
        <v>187</v>
      </c>
      <c r="I512" s="13">
        <v>0</v>
      </c>
      <c r="J512" s="13" t="s">
        <v>150</v>
      </c>
      <c r="K512" s="7"/>
    </row>
    <row r="513" spans="1:11" ht="14.25" customHeight="1" x14ac:dyDescent="0.25">
      <c r="A513" s="3" t="s">
        <v>51</v>
      </c>
      <c r="B513" s="8" t="s">
        <v>152</v>
      </c>
      <c r="C513" s="13" t="s">
        <v>150</v>
      </c>
      <c r="D513" s="13">
        <v>0</v>
      </c>
      <c r="E513" s="13">
        <v>0</v>
      </c>
      <c r="F513" s="13">
        <v>0</v>
      </c>
      <c r="G513" s="13">
        <v>0</v>
      </c>
      <c r="H513" s="13" t="s">
        <v>187</v>
      </c>
      <c r="I513" s="13">
        <v>0</v>
      </c>
      <c r="J513" s="13" t="s">
        <v>150</v>
      </c>
      <c r="K513" s="7"/>
    </row>
    <row r="514" spans="1:11" ht="14.25" customHeight="1" x14ac:dyDescent="0.25">
      <c r="A514" s="3" t="s">
        <v>51</v>
      </c>
      <c r="B514" s="8" t="s">
        <v>151</v>
      </c>
      <c r="C514" s="13" t="s">
        <v>150</v>
      </c>
      <c r="D514" s="13" t="s">
        <v>187</v>
      </c>
      <c r="E514" s="13">
        <v>0</v>
      </c>
      <c r="F514" s="13">
        <v>0</v>
      </c>
      <c r="G514" s="13">
        <v>0</v>
      </c>
      <c r="H514" s="13" t="s">
        <v>187</v>
      </c>
      <c r="I514" s="13">
        <v>0</v>
      </c>
      <c r="J514" s="13" t="s">
        <v>150</v>
      </c>
      <c r="K514" s="7"/>
    </row>
    <row r="515" spans="1:11" ht="14.25" customHeight="1" x14ac:dyDescent="0.25">
      <c r="A515" s="3" t="s">
        <v>51</v>
      </c>
      <c r="B515" s="3" t="s">
        <v>83</v>
      </c>
      <c r="C515" s="13" t="s">
        <v>150</v>
      </c>
      <c r="D515" s="13">
        <v>0</v>
      </c>
      <c r="E515" s="13" t="s">
        <v>187</v>
      </c>
      <c r="F515" s="13">
        <v>0</v>
      </c>
      <c r="G515" s="13">
        <v>0</v>
      </c>
      <c r="H515" s="13">
        <v>0</v>
      </c>
      <c r="I515" s="13" t="s">
        <v>187</v>
      </c>
      <c r="J515" s="13" t="s">
        <v>150</v>
      </c>
      <c r="K515" s="7"/>
    </row>
    <row r="516" spans="1:11" ht="14.25" customHeight="1" x14ac:dyDescent="0.25">
      <c r="A516" s="3" t="s">
        <v>51</v>
      </c>
      <c r="B516" s="8" t="s">
        <v>84</v>
      </c>
      <c r="C516" s="13" t="s">
        <v>150</v>
      </c>
      <c r="D516" s="13">
        <v>0</v>
      </c>
      <c r="E516" s="13" t="s">
        <v>187</v>
      </c>
      <c r="F516" s="13" t="s">
        <v>187</v>
      </c>
      <c r="G516" s="13">
        <v>0</v>
      </c>
      <c r="H516" s="13">
        <v>0</v>
      </c>
      <c r="I516" s="13" t="s">
        <v>187</v>
      </c>
      <c r="J516" s="13" t="s">
        <v>150</v>
      </c>
      <c r="K516" s="7"/>
    </row>
    <row r="517" spans="1:11" ht="14.25" customHeight="1" x14ac:dyDescent="0.25">
      <c r="A517" s="3" t="s">
        <v>51</v>
      </c>
      <c r="B517" s="8" t="s">
        <v>85</v>
      </c>
      <c r="C517" s="13" t="s">
        <v>150</v>
      </c>
      <c r="D517" s="13">
        <v>0</v>
      </c>
      <c r="E517" s="13" t="s">
        <v>187</v>
      </c>
      <c r="F517" s="13" t="s">
        <v>187</v>
      </c>
      <c r="G517" s="13" t="s">
        <v>187</v>
      </c>
      <c r="H517" s="13" t="s">
        <v>187</v>
      </c>
      <c r="I517" s="13" t="s">
        <v>187</v>
      </c>
      <c r="J517" s="13" t="s">
        <v>150</v>
      </c>
      <c r="K517" s="7"/>
    </row>
    <row r="518" spans="1:11" ht="14.25" customHeight="1" x14ac:dyDescent="0.25">
      <c r="A518" s="3" t="s">
        <v>51</v>
      </c>
      <c r="B518" s="8" t="s">
        <v>86</v>
      </c>
      <c r="C518" s="13" t="s">
        <v>150</v>
      </c>
      <c r="D518" s="13">
        <v>0</v>
      </c>
      <c r="E518" s="13" t="s">
        <v>187</v>
      </c>
      <c r="F518" s="13">
        <v>0</v>
      </c>
      <c r="G518" s="13" t="s">
        <v>187</v>
      </c>
      <c r="H518" s="13" t="s">
        <v>187</v>
      </c>
      <c r="I518" s="13" t="s">
        <v>187</v>
      </c>
      <c r="J518" s="13" t="s">
        <v>150</v>
      </c>
      <c r="K518" s="7"/>
    </row>
    <row r="519" spans="1:11" ht="14.25" customHeight="1" x14ac:dyDescent="0.25">
      <c r="A519" s="3" t="s">
        <v>51</v>
      </c>
      <c r="B519" s="8" t="s">
        <v>87</v>
      </c>
      <c r="C519" s="13" t="s">
        <v>150</v>
      </c>
      <c r="D519" s="13">
        <v>0</v>
      </c>
      <c r="E519" s="13" t="s">
        <v>150</v>
      </c>
      <c r="F519" s="13" t="s">
        <v>150</v>
      </c>
      <c r="G519" s="13" t="s">
        <v>150</v>
      </c>
      <c r="H519" s="13" t="s">
        <v>150</v>
      </c>
      <c r="I519" s="13" t="s">
        <v>150</v>
      </c>
      <c r="J519" s="13" t="s">
        <v>150</v>
      </c>
      <c r="K519" s="7"/>
    </row>
    <row r="520" spans="1:11" ht="14.25" customHeight="1" x14ac:dyDescent="0.25">
      <c r="A520" s="3" t="s">
        <v>51</v>
      </c>
      <c r="B520" s="8" t="s">
        <v>88</v>
      </c>
      <c r="C520" s="13" t="s">
        <v>150</v>
      </c>
      <c r="D520" s="13">
        <v>0</v>
      </c>
      <c r="E520" s="13" t="s">
        <v>187</v>
      </c>
      <c r="F520" s="13" t="s">
        <v>187</v>
      </c>
      <c r="G520" s="13" t="s">
        <v>187</v>
      </c>
      <c r="H520" s="13" t="s">
        <v>187</v>
      </c>
      <c r="I520" s="13" t="s">
        <v>187</v>
      </c>
      <c r="J520" s="13" t="s">
        <v>150</v>
      </c>
      <c r="K520" s="7"/>
    </row>
    <row r="521" spans="1:11" ht="14.25" customHeight="1" x14ac:dyDescent="0.25">
      <c r="A521" s="3" t="s">
        <v>51</v>
      </c>
      <c r="B521" s="3" t="s">
        <v>89</v>
      </c>
      <c r="C521" s="13" t="s">
        <v>150</v>
      </c>
      <c r="D521" s="13">
        <v>0</v>
      </c>
      <c r="E521" s="13" t="s">
        <v>187</v>
      </c>
      <c r="F521" s="13">
        <v>0</v>
      </c>
      <c r="G521" s="13">
        <v>0</v>
      </c>
      <c r="H521" s="13">
        <v>0</v>
      </c>
      <c r="I521" s="13" t="s">
        <v>187</v>
      </c>
      <c r="J521" s="13" t="s">
        <v>150</v>
      </c>
      <c r="K521" s="7"/>
    </row>
    <row r="522" spans="1:11" ht="14.25" customHeight="1" x14ac:dyDescent="0.25">
      <c r="A522" s="3" t="s">
        <v>51</v>
      </c>
      <c r="B522" s="8" t="s">
        <v>95</v>
      </c>
      <c r="C522" s="13" t="s">
        <v>150</v>
      </c>
      <c r="D522" s="13">
        <v>0</v>
      </c>
      <c r="E522" s="13" t="s">
        <v>187</v>
      </c>
      <c r="F522" s="13" t="s">
        <v>187</v>
      </c>
      <c r="G522" s="13">
        <v>0</v>
      </c>
      <c r="H522" s="13">
        <v>0</v>
      </c>
      <c r="I522" s="13" t="s">
        <v>187</v>
      </c>
      <c r="J522" s="13" t="s">
        <v>150</v>
      </c>
      <c r="K522" s="7"/>
    </row>
    <row r="523" spans="1:11" ht="14.25" customHeight="1" x14ac:dyDescent="0.25">
      <c r="A523" s="3" t="s">
        <v>51</v>
      </c>
      <c r="B523" s="8" t="s">
        <v>90</v>
      </c>
      <c r="C523" s="13" t="s">
        <v>150</v>
      </c>
      <c r="D523" s="13">
        <v>0</v>
      </c>
      <c r="E523" s="13" t="s">
        <v>150</v>
      </c>
      <c r="F523" s="13" t="s">
        <v>150</v>
      </c>
      <c r="G523" s="13" t="s">
        <v>150</v>
      </c>
      <c r="H523" s="13" t="s">
        <v>150</v>
      </c>
      <c r="I523" s="13" t="s">
        <v>150</v>
      </c>
      <c r="J523" s="13" t="s">
        <v>150</v>
      </c>
      <c r="K523" s="7"/>
    </row>
    <row r="524" spans="1:11" ht="14.25" customHeight="1" x14ac:dyDescent="0.25">
      <c r="A524" s="3" t="s">
        <v>51</v>
      </c>
      <c r="B524" s="8" t="s">
        <v>118</v>
      </c>
      <c r="C524" s="13" t="s">
        <v>150</v>
      </c>
      <c r="D524" s="13">
        <v>0</v>
      </c>
      <c r="E524" s="13" t="s">
        <v>187</v>
      </c>
      <c r="F524" s="13" t="s">
        <v>187</v>
      </c>
      <c r="G524" s="13" t="s">
        <v>187</v>
      </c>
      <c r="H524" s="13" t="s">
        <v>187</v>
      </c>
      <c r="I524" s="13" t="s">
        <v>187</v>
      </c>
      <c r="J524" s="13" t="s">
        <v>150</v>
      </c>
      <c r="K524" s="7"/>
    </row>
    <row r="525" spans="1:11" ht="14.25" customHeight="1" x14ac:dyDescent="0.25">
      <c r="A525" s="3" t="s">
        <v>51</v>
      </c>
      <c r="B525" s="8" t="s">
        <v>91</v>
      </c>
      <c r="C525" s="13" t="s">
        <v>150</v>
      </c>
      <c r="D525" s="13">
        <v>0</v>
      </c>
      <c r="E525" s="13" t="s">
        <v>150</v>
      </c>
      <c r="F525" s="13">
        <v>0</v>
      </c>
      <c r="G525" s="13" t="s">
        <v>187</v>
      </c>
      <c r="H525" s="13">
        <v>0</v>
      </c>
      <c r="I525" s="13" t="s">
        <v>150</v>
      </c>
      <c r="J525" s="13" t="s">
        <v>150</v>
      </c>
      <c r="K525" s="7"/>
    </row>
    <row r="526" spans="1:11" ht="14.25" customHeight="1" x14ac:dyDescent="0.25">
      <c r="A526" s="3" t="s">
        <v>51</v>
      </c>
      <c r="B526" s="8" t="s">
        <v>92</v>
      </c>
      <c r="C526" s="13" t="s">
        <v>150</v>
      </c>
      <c r="D526" s="13" t="s">
        <v>150</v>
      </c>
      <c r="E526" s="13" t="s">
        <v>187</v>
      </c>
      <c r="F526" s="13" t="s">
        <v>187</v>
      </c>
      <c r="G526" s="13" t="s">
        <v>187</v>
      </c>
      <c r="H526" s="13" t="s">
        <v>187</v>
      </c>
      <c r="I526" s="13" t="s">
        <v>187</v>
      </c>
      <c r="J526" s="13" t="s">
        <v>150</v>
      </c>
      <c r="K526" s="7"/>
    </row>
    <row r="527" spans="1:11" ht="14.25" customHeight="1" x14ac:dyDescent="0.25">
      <c r="A527" s="3" t="s">
        <v>51</v>
      </c>
      <c r="B527" s="8" t="s">
        <v>93</v>
      </c>
      <c r="C527" s="13" t="s">
        <v>150</v>
      </c>
      <c r="D527" s="13">
        <v>0</v>
      </c>
      <c r="E527" s="13" t="s">
        <v>187</v>
      </c>
      <c r="F527" s="13">
        <v>0</v>
      </c>
      <c r="G527" s="13" t="s">
        <v>187</v>
      </c>
      <c r="H527" s="13">
        <v>0</v>
      </c>
      <c r="I527" s="13" t="s">
        <v>187</v>
      </c>
      <c r="J527" s="13" t="s">
        <v>150</v>
      </c>
      <c r="K527" s="7"/>
    </row>
    <row r="528" spans="1:11" ht="14.25" customHeight="1" x14ac:dyDescent="0.25">
      <c r="A528" s="3" t="s">
        <v>51</v>
      </c>
      <c r="B528" s="3" t="s">
        <v>94</v>
      </c>
      <c r="C528" s="13">
        <v>0</v>
      </c>
      <c r="D528" s="13">
        <v>0</v>
      </c>
      <c r="E528" s="13" t="s">
        <v>187</v>
      </c>
      <c r="F528" s="13" t="s">
        <v>187</v>
      </c>
      <c r="G528" s="13" t="s">
        <v>187</v>
      </c>
      <c r="H528" s="13">
        <v>0</v>
      </c>
      <c r="I528" s="13" t="s">
        <v>187</v>
      </c>
      <c r="J528" s="13">
        <v>0</v>
      </c>
      <c r="K528" s="7"/>
    </row>
    <row r="529" spans="1:11" ht="14.25" customHeight="1" x14ac:dyDescent="0.25">
      <c r="A529" s="3"/>
      <c r="B529" s="8"/>
      <c r="C529" s="11"/>
      <c r="D529" s="11"/>
      <c r="E529" s="11"/>
      <c r="F529" s="11"/>
      <c r="G529" s="11"/>
      <c r="H529" s="11"/>
      <c r="I529" s="11"/>
      <c r="J529" s="11"/>
      <c r="K529" s="7"/>
    </row>
    <row r="530" spans="1:11" ht="14.25" customHeight="1" x14ac:dyDescent="0.25">
      <c r="A530" s="3" t="s">
        <v>52</v>
      </c>
      <c r="B530" s="3" t="s">
        <v>55</v>
      </c>
      <c r="C530" s="11"/>
      <c r="D530" s="11"/>
      <c r="E530" s="11"/>
      <c r="F530" s="11"/>
      <c r="G530" s="11"/>
      <c r="H530" s="11"/>
      <c r="I530" s="11"/>
      <c r="J530" s="11"/>
      <c r="K530" s="7"/>
    </row>
    <row r="531" spans="1:11" s="10" customFormat="1" ht="14.25" customHeight="1" x14ac:dyDescent="0.25">
      <c r="A531" s="3"/>
      <c r="B531" s="8"/>
      <c r="C531" s="11"/>
      <c r="D531" s="11"/>
      <c r="E531" s="11"/>
      <c r="F531" s="11"/>
      <c r="G531" s="11"/>
      <c r="H531" s="11"/>
      <c r="I531" s="11"/>
      <c r="J531" s="11"/>
    </row>
    <row r="532" spans="1:11" ht="14.25" customHeight="1" x14ac:dyDescent="0.25">
      <c r="A532" s="3"/>
      <c r="B532" s="8"/>
      <c r="C532" s="11"/>
      <c r="D532" s="11"/>
      <c r="E532" s="11"/>
      <c r="F532" s="11"/>
      <c r="G532" s="11"/>
      <c r="H532" s="11"/>
      <c r="I532" s="11"/>
      <c r="J532" s="11"/>
      <c r="K532" s="7"/>
    </row>
    <row r="533" spans="1:11" ht="14.25" customHeight="1" x14ac:dyDescent="0.25">
      <c r="A533" s="3" t="s">
        <v>52</v>
      </c>
      <c r="B533" s="3" t="s">
        <v>120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7"/>
    </row>
    <row r="534" spans="1:11" ht="14.25" customHeight="1" x14ac:dyDescent="0.25">
      <c r="A534" s="3" t="s">
        <v>52</v>
      </c>
      <c r="B534" s="3" t="s">
        <v>82</v>
      </c>
      <c r="C534" s="13" t="s">
        <v>150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 t="s">
        <v>150</v>
      </c>
      <c r="K534" s="7"/>
    </row>
    <row r="535" spans="1:11" ht="14.25" customHeight="1" x14ac:dyDescent="0.25">
      <c r="A535" s="3" t="s">
        <v>52</v>
      </c>
      <c r="B535" s="8" t="s">
        <v>152</v>
      </c>
      <c r="C535" s="13" t="s">
        <v>150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 t="s">
        <v>150</v>
      </c>
      <c r="K535" s="7"/>
    </row>
    <row r="536" spans="1:11" ht="14.25" customHeight="1" x14ac:dyDescent="0.25">
      <c r="A536" s="3" t="s">
        <v>52</v>
      </c>
      <c r="B536" s="8" t="s">
        <v>151</v>
      </c>
      <c r="C536" s="13" t="s">
        <v>150</v>
      </c>
      <c r="D536" s="13" t="s">
        <v>187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 t="s">
        <v>150</v>
      </c>
      <c r="K536" s="7"/>
    </row>
    <row r="537" spans="1:11" ht="14.25" customHeight="1" x14ac:dyDescent="0.25">
      <c r="A537" s="3" t="s">
        <v>52</v>
      </c>
      <c r="B537" s="3" t="s">
        <v>83</v>
      </c>
      <c r="C537" s="13" t="s">
        <v>150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 t="s">
        <v>187</v>
      </c>
      <c r="J537" s="13" t="s">
        <v>150</v>
      </c>
      <c r="K537" s="7"/>
    </row>
    <row r="538" spans="1:11" ht="14.25" customHeight="1" x14ac:dyDescent="0.25">
      <c r="A538" s="3" t="s">
        <v>52</v>
      </c>
      <c r="B538" s="8" t="s">
        <v>84</v>
      </c>
      <c r="C538" s="13" t="s">
        <v>150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 t="s">
        <v>187</v>
      </c>
      <c r="J538" s="13" t="s">
        <v>150</v>
      </c>
      <c r="K538" s="7"/>
    </row>
    <row r="539" spans="1:11" ht="14.25" customHeight="1" x14ac:dyDescent="0.25">
      <c r="A539" s="3" t="s">
        <v>52</v>
      </c>
      <c r="B539" s="8" t="s">
        <v>85</v>
      </c>
      <c r="C539" s="13" t="s">
        <v>150</v>
      </c>
      <c r="D539" s="13">
        <v>0</v>
      </c>
      <c r="E539" s="13" t="s">
        <v>187</v>
      </c>
      <c r="F539" s="13" t="s">
        <v>187</v>
      </c>
      <c r="G539" s="13" t="s">
        <v>187</v>
      </c>
      <c r="H539" s="13" t="s">
        <v>187</v>
      </c>
      <c r="I539" s="13" t="s">
        <v>187</v>
      </c>
      <c r="J539" s="13" t="s">
        <v>150</v>
      </c>
      <c r="K539" s="7"/>
    </row>
    <row r="540" spans="1:11" ht="14.25" customHeight="1" x14ac:dyDescent="0.25">
      <c r="A540" s="3" t="s">
        <v>52</v>
      </c>
      <c r="B540" s="8" t="s">
        <v>86</v>
      </c>
      <c r="C540" s="13" t="s">
        <v>150</v>
      </c>
      <c r="D540" s="13">
        <v>0</v>
      </c>
      <c r="E540" s="13" t="s">
        <v>187</v>
      </c>
      <c r="F540" s="13">
        <v>0</v>
      </c>
      <c r="G540" s="13">
        <v>0</v>
      </c>
      <c r="H540" s="13">
        <v>0</v>
      </c>
      <c r="I540" s="13" t="s">
        <v>187</v>
      </c>
      <c r="J540" s="13" t="s">
        <v>150</v>
      </c>
      <c r="K540" s="7"/>
    </row>
    <row r="541" spans="1:11" ht="14.25" customHeight="1" x14ac:dyDescent="0.25">
      <c r="A541" s="3" t="s">
        <v>52</v>
      </c>
      <c r="B541" s="8" t="s">
        <v>87</v>
      </c>
      <c r="C541" s="13" t="s">
        <v>150</v>
      </c>
      <c r="D541" s="13">
        <v>0</v>
      </c>
      <c r="E541" s="13" t="s">
        <v>150</v>
      </c>
      <c r="F541" s="13" t="s">
        <v>150</v>
      </c>
      <c r="G541" s="13" t="s">
        <v>150</v>
      </c>
      <c r="H541" s="13" t="s">
        <v>150</v>
      </c>
      <c r="I541" s="13" t="s">
        <v>150</v>
      </c>
      <c r="J541" s="13" t="s">
        <v>150</v>
      </c>
      <c r="K541" s="7"/>
    </row>
    <row r="542" spans="1:11" ht="14.25" customHeight="1" x14ac:dyDescent="0.25">
      <c r="A542" s="3" t="s">
        <v>52</v>
      </c>
      <c r="B542" s="8" t="s">
        <v>88</v>
      </c>
      <c r="C542" s="13" t="s">
        <v>150</v>
      </c>
      <c r="D542" s="13">
        <v>0</v>
      </c>
      <c r="E542" s="13" t="s">
        <v>187</v>
      </c>
      <c r="F542" s="13" t="s">
        <v>187</v>
      </c>
      <c r="G542" s="13">
        <v>0</v>
      </c>
      <c r="H542" s="13" t="s">
        <v>187</v>
      </c>
      <c r="I542" s="13" t="s">
        <v>187</v>
      </c>
      <c r="J542" s="13" t="s">
        <v>150</v>
      </c>
      <c r="K542" s="7"/>
    </row>
    <row r="543" spans="1:11" ht="14.25" customHeight="1" x14ac:dyDescent="0.25">
      <c r="A543" s="3" t="s">
        <v>52</v>
      </c>
      <c r="B543" s="3" t="s">
        <v>89</v>
      </c>
      <c r="C543" s="13" t="s">
        <v>150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 t="s">
        <v>150</v>
      </c>
      <c r="K543" s="7"/>
    </row>
    <row r="544" spans="1:11" ht="14.25" customHeight="1" x14ac:dyDescent="0.25">
      <c r="A544" s="3" t="s">
        <v>52</v>
      </c>
      <c r="B544" s="8" t="s">
        <v>95</v>
      </c>
      <c r="C544" s="13" t="s">
        <v>150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 t="s">
        <v>150</v>
      </c>
      <c r="K544" s="7"/>
    </row>
    <row r="545" spans="1:10" ht="14.25" customHeight="1" x14ac:dyDescent="0.25">
      <c r="A545" s="3" t="s">
        <v>52</v>
      </c>
      <c r="B545" s="8" t="s">
        <v>90</v>
      </c>
      <c r="C545" s="13" t="s">
        <v>150</v>
      </c>
      <c r="D545" s="13">
        <v>0</v>
      </c>
      <c r="E545" s="13" t="s">
        <v>150</v>
      </c>
      <c r="F545" s="13" t="s">
        <v>150</v>
      </c>
      <c r="G545" s="13" t="s">
        <v>150</v>
      </c>
      <c r="H545" s="13" t="s">
        <v>150</v>
      </c>
      <c r="I545" s="13" t="s">
        <v>150</v>
      </c>
      <c r="J545" s="13" t="s">
        <v>150</v>
      </c>
    </row>
    <row r="546" spans="1:10" ht="14.25" customHeight="1" x14ac:dyDescent="0.25">
      <c r="A546" s="3" t="s">
        <v>52</v>
      </c>
      <c r="B546" s="8" t="s">
        <v>118</v>
      </c>
      <c r="C546" s="13" t="s">
        <v>150</v>
      </c>
      <c r="D546" s="13">
        <v>0</v>
      </c>
      <c r="E546" s="13" t="s">
        <v>187</v>
      </c>
      <c r="F546" s="13">
        <v>0</v>
      </c>
      <c r="G546" s="13">
        <v>0</v>
      </c>
      <c r="H546" s="13">
        <v>0</v>
      </c>
      <c r="I546" s="13" t="s">
        <v>187</v>
      </c>
      <c r="J546" s="13" t="s">
        <v>150</v>
      </c>
    </row>
    <row r="547" spans="1:10" ht="14.25" customHeight="1" x14ac:dyDescent="0.25">
      <c r="A547" s="3" t="s">
        <v>52</v>
      </c>
      <c r="B547" s="8" t="s">
        <v>91</v>
      </c>
      <c r="C547" s="13" t="s">
        <v>150</v>
      </c>
      <c r="D547" s="13">
        <v>0</v>
      </c>
      <c r="E547" s="13" t="s">
        <v>150</v>
      </c>
      <c r="F547" s="13">
        <v>0</v>
      </c>
      <c r="G547" s="13" t="s">
        <v>187</v>
      </c>
      <c r="H547" s="13">
        <v>0</v>
      </c>
      <c r="I547" s="13" t="s">
        <v>150</v>
      </c>
      <c r="J547" s="13" t="s">
        <v>150</v>
      </c>
    </row>
    <row r="548" spans="1:10" ht="14.25" customHeight="1" x14ac:dyDescent="0.25">
      <c r="A548" s="3" t="s">
        <v>52</v>
      </c>
      <c r="B548" s="8" t="s">
        <v>92</v>
      </c>
      <c r="C548" s="13" t="s">
        <v>150</v>
      </c>
      <c r="D548" s="13" t="s">
        <v>150</v>
      </c>
      <c r="E548" s="13" t="s">
        <v>187</v>
      </c>
      <c r="F548" s="13">
        <v>0</v>
      </c>
      <c r="G548" s="13">
        <v>0</v>
      </c>
      <c r="H548" s="13" t="s">
        <v>187</v>
      </c>
      <c r="I548" s="13">
        <v>0</v>
      </c>
      <c r="J548" s="13" t="s">
        <v>150</v>
      </c>
    </row>
    <row r="549" spans="1:10" ht="14.25" customHeight="1" x14ac:dyDescent="0.25">
      <c r="A549" s="3" t="s">
        <v>52</v>
      </c>
      <c r="B549" s="8" t="s">
        <v>93</v>
      </c>
      <c r="C549" s="13" t="s">
        <v>150</v>
      </c>
      <c r="D549" s="13">
        <v>0</v>
      </c>
      <c r="E549" s="13">
        <v>0</v>
      </c>
      <c r="F549" s="13">
        <v>0</v>
      </c>
      <c r="G549" s="13" t="s">
        <v>187</v>
      </c>
      <c r="H549" s="13">
        <v>0</v>
      </c>
      <c r="I549" s="13" t="s">
        <v>187</v>
      </c>
      <c r="J549" s="13" t="s">
        <v>150</v>
      </c>
    </row>
    <row r="550" spans="1:10" ht="14.25" customHeight="1" x14ac:dyDescent="0.25">
      <c r="A550" s="3" t="s">
        <v>52</v>
      </c>
      <c r="B550" s="3" t="s">
        <v>94</v>
      </c>
      <c r="C550" s="13">
        <v>0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 t="s">
        <v>187</v>
      </c>
      <c r="J550" s="13">
        <v>0</v>
      </c>
    </row>
    <row r="551" spans="1:10" ht="14.25" customHeight="1" x14ac:dyDescent="0.25">
      <c r="A551" s="3"/>
      <c r="B551" s="8"/>
      <c r="C551" s="11"/>
      <c r="D551" s="11"/>
      <c r="E551" s="11"/>
      <c r="F551" s="11"/>
      <c r="G551" s="11"/>
      <c r="H551" s="11"/>
      <c r="I551" s="11"/>
      <c r="J551" s="11"/>
    </row>
    <row r="552" spans="1:10" s="10" customFormat="1" ht="14.25" customHeight="1" x14ac:dyDescent="0.25">
      <c r="A552" s="3" t="s">
        <v>10</v>
      </c>
      <c r="B552" s="3" t="s">
        <v>105</v>
      </c>
      <c r="C552" s="11"/>
      <c r="D552" s="11"/>
      <c r="E552" s="11"/>
      <c r="F552" s="11"/>
      <c r="G552" s="11"/>
      <c r="H552" s="11"/>
      <c r="I552" s="11"/>
      <c r="J552" s="11"/>
    </row>
    <row r="553" spans="1:10" ht="14.25" customHeight="1" x14ac:dyDescent="0.25">
      <c r="B553" s="4"/>
      <c r="C553" s="11"/>
      <c r="D553" s="11"/>
      <c r="E553" s="11"/>
      <c r="F553" s="11"/>
      <c r="G553" s="11"/>
      <c r="H553" s="11"/>
      <c r="I553" s="11"/>
      <c r="J553" s="11"/>
    </row>
    <row r="554" spans="1:10" ht="14.25" customHeight="1" x14ac:dyDescent="0.25">
      <c r="A554" s="3"/>
      <c r="B554" s="8"/>
      <c r="C554" s="11"/>
      <c r="D554" s="11"/>
      <c r="E554" s="11"/>
      <c r="F554" s="11"/>
      <c r="G554" s="11"/>
      <c r="H554" s="11"/>
      <c r="I554" s="11"/>
      <c r="J554" s="11"/>
    </row>
    <row r="555" spans="1:10" ht="14.25" customHeight="1" x14ac:dyDescent="0.25">
      <c r="A555" s="3" t="s">
        <v>10</v>
      </c>
      <c r="B555" s="3" t="s">
        <v>120</v>
      </c>
      <c r="C555" s="13">
        <v>10.8</v>
      </c>
      <c r="D555" s="13">
        <v>13</v>
      </c>
      <c r="E555" s="13">
        <v>92.3</v>
      </c>
      <c r="F555" s="13">
        <v>65.5</v>
      </c>
      <c r="G555" s="13">
        <v>13.5</v>
      </c>
      <c r="H555" s="13">
        <v>22.7</v>
      </c>
      <c r="I555" s="13" t="s">
        <v>187</v>
      </c>
      <c r="J555" s="13">
        <v>53.1</v>
      </c>
    </row>
    <row r="556" spans="1:10" ht="14.25" customHeight="1" x14ac:dyDescent="0.25">
      <c r="A556" s="3" t="s">
        <v>10</v>
      </c>
      <c r="B556" s="3" t="s">
        <v>82</v>
      </c>
      <c r="C556" s="13" t="s">
        <v>150</v>
      </c>
      <c r="D556" s="13">
        <v>49.9</v>
      </c>
      <c r="E556" s="13" t="s">
        <v>187</v>
      </c>
      <c r="F556" s="13">
        <v>93.1</v>
      </c>
      <c r="G556" s="13">
        <v>25.9</v>
      </c>
      <c r="H556" s="13">
        <v>81.400000000000006</v>
      </c>
      <c r="I556" s="13" t="s">
        <v>187</v>
      </c>
      <c r="J556" s="13" t="s">
        <v>150</v>
      </c>
    </row>
    <row r="557" spans="1:10" ht="14.25" customHeight="1" x14ac:dyDescent="0.25">
      <c r="A557" s="3" t="s">
        <v>10</v>
      </c>
      <c r="B557" s="8" t="s">
        <v>152</v>
      </c>
      <c r="C557" s="13" t="s">
        <v>150</v>
      </c>
      <c r="D557" s="13">
        <v>49.9</v>
      </c>
      <c r="E557" s="13" t="s">
        <v>187</v>
      </c>
      <c r="F557" s="13" t="s">
        <v>187</v>
      </c>
      <c r="G557" s="13">
        <v>39</v>
      </c>
      <c r="H557" s="13">
        <v>93.1</v>
      </c>
      <c r="I557" s="13" t="s">
        <v>187</v>
      </c>
      <c r="J557" s="13" t="s">
        <v>150</v>
      </c>
    </row>
    <row r="558" spans="1:10" ht="14.25" customHeight="1" x14ac:dyDescent="0.25">
      <c r="A558" s="3" t="s">
        <v>10</v>
      </c>
      <c r="B558" s="8" t="s">
        <v>151</v>
      </c>
      <c r="C558" s="13" t="s">
        <v>150</v>
      </c>
      <c r="D558" s="13" t="s">
        <v>187</v>
      </c>
      <c r="E558" s="13" t="s">
        <v>187</v>
      </c>
      <c r="F558" s="13">
        <v>93.1</v>
      </c>
      <c r="G558" s="13">
        <v>33.1</v>
      </c>
      <c r="H558" s="13">
        <v>93.3</v>
      </c>
      <c r="I558" s="13" t="s">
        <v>187</v>
      </c>
      <c r="J558" s="13" t="s">
        <v>150</v>
      </c>
    </row>
    <row r="559" spans="1:10" ht="14.25" customHeight="1" x14ac:dyDescent="0.25">
      <c r="A559" s="3" t="s">
        <v>10</v>
      </c>
      <c r="B559" s="3" t="s">
        <v>83</v>
      </c>
      <c r="C559" s="13" t="s">
        <v>150</v>
      </c>
      <c r="D559" s="13">
        <v>13.3</v>
      </c>
      <c r="E559" s="13" t="s">
        <v>187</v>
      </c>
      <c r="F559" s="13">
        <v>57.4</v>
      </c>
      <c r="G559" s="13">
        <v>19.3</v>
      </c>
      <c r="H559" s="13">
        <v>69.8</v>
      </c>
      <c r="I559" s="13" t="s">
        <v>187</v>
      </c>
      <c r="J559" s="13" t="s">
        <v>150</v>
      </c>
    </row>
    <row r="560" spans="1:10" ht="14.25" customHeight="1" x14ac:dyDescent="0.25">
      <c r="A560" s="3" t="s">
        <v>10</v>
      </c>
      <c r="B560" s="8" t="s">
        <v>84</v>
      </c>
      <c r="C560" s="13" t="s">
        <v>150</v>
      </c>
      <c r="D560" s="13">
        <v>18.600000000000001</v>
      </c>
      <c r="E560" s="13" t="s">
        <v>187</v>
      </c>
      <c r="F560" s="13">
        <v>57.4</v>
      </c>
      <c r="G560" s="13">
        <v>15.2</v>
      </c>
      <c r="H560" s="13">
        <v>84.6</v>
      </c>
      <c r="I560" s="13" t="s">
        <v>187</v>
      </c>
      <c r="J560" s="13" t="s">
        <v>150</v>
      </c>
    </row>
    <row r="561" spans="1:10" ht="14.25" customHeight="1" x14ac:dyDescent="0.25">
      <c r="A561" s="3" t="s">
        <v>10</v>
      </c>
      <c r="B561" s="8" t="s">
        <v>85</v>
      </c>
      <c r="C561" s="13" t="s">
        <v>150</v>
      </c>
      <c r="D561" s="13">
        <v>15.2</v>
      </c>
      <c r="E561" s="13" t="s">
        <v>187</v>
      </c>
      <c r="F561" s="13" t="s">
        <v>187</v>
      </c>
      <c r="G561" s="13">
        <v>96.7</v>
      </c>
      <c r="H561" s="13" t="s">
        <v>187</v>
      </c>
      <c r="I561" s="13" t="s">
        <v>187</v>
      </c>
      <c r="J561" s="13" t="s">
        <v>150</v>
      </c>
    </row>
    <row r="562" spans="1:10" ht="14.25" customHeight="1" x14ac:dyDescent="0.25">
      <c r="A562" s="3" t="s">
        <v>10</v>
      </c>
      <c r="B562" s="8" t="s">
        <v>86</v>
      </c>
      <c r="C562" s="13" t="s">
        <v>150</v>
      </c>
      <c r="D562" s="13">
        <v>15.2</v>
      </c>
      <c r="E562" s="13" t="s">
        <v>187</v>
      </c>
      <c r="F562" s="13" t="s">
        <v>187</v>
      </c>
      <c r="G562" s="13">
        <v>38.4</v>
      </c>
      <c r="H562" s="13">
        <v>60.7</v>
      </c>
      <c r="I562" s="13" t="s">
        <v>187</v>
      </c>
      <c r="J562" s="13" t="s">
        <v>150</v>
      </c>
    </row>
    <row r="563" spans="1:10" ht="14.25" customHeight="1" x14ac:dyDescent="0.25">
      <c r="A563" s="3" t="s">
        <v>10</v>
      </c>
      <c r="B563" s="8" t="s">
        <v>87</v>
      </c>
      <c r="C563" s="13" t="s">
        <v>150</v>
      </c>
      <c r="D563" s="13">
        <v>32.1</v>
      </c>
      <c r="E563" s="13" t="s">
        <v>150</v>
      </c>
      <c r="F563" s="13" t="s">
        <v>150</v>
      </c>
      <c r="G563" s="13" t="s">
        <v>150</v>
      </c>
      <c r="H563" s="13" t="s">
        <v>150</v>
      </c>
      <c r="I563" s="13" t="s">
        <v>150</v>
      </c>
      <c r="J563" s="13" t="s">
        <v>150</v>
      </c>
    </row>
    <row r="564" spans="1:10" ht="14.25" customHeight="1" x14ac:dyDescent="0.25">
      <c r="A564" s="3" t="s">
        <v>10</v>
      </c>
      <c r="B564" s="8" t="s">
        <v>88</v>
      </c>
      <c r="C564" s="13" t="s">
        <v>150</v>
      </c>
      <c r="D564" s="13">
        <v>33.799999999999997</v>
      </c>
      <c r="E564" s="13" t="s">
        <v>187</v>
      </c>
      <c r="F564" s="13" t="s">
        <v>187</v>
      </c>
      <c r="G564" s="13">
        <v>55.4</v>
      </c>
      <c r="H564" s="13">
        <v>58.4</v>
      </c>
      <c r="I564" s="13" t="s">
        <v>187</v>
      </c>
      <c r="J564" s="13" t="s">
        <v>150</v>
      </c>
    </row>
    <row r="565" spans="1:10" ht="14.25" customHeight="1" x14ac:dyDescent="0.25">
      <c r="A565" s="3" t="s">
        <v>10</v>
      </c>
      <c r="B565" s="3" t="s">
        <v>89</v>
      </c>
      <c r="C565" s="13" t="s">
        <v>150</v>
      </c>
      <c r="D565" s="13">
        <v>25.4</v>
      </c>
      <c r="E565" s="13">
        <v>92.3</v>
      </c>
      <c r="F565" s="13">
        <v>75.400000000000006</v>
      </c>
      <c r="G565" s="13">
        <v>12.8</v>
      </c>
      <c r="H565" s="13">
        <v>18.600000000000001</v>
      </c>
      <c r="I565" s="13" t="s">
        <v>187</v>
      </c>
      <c r="J565" s="13" t="s">
        <v>150</v>
      </c>
    </row>
    <row r="566" spans="1:10" ht="14.25" customHeight="1" x14ac:dyDescent="0.25">
      <c r="A566" s="3" t="s">
        <v>10</v>
      </c>
      <c r="B566" s="8" t="s">
        <v>95</v>
      </c>
      <c r="C566" s="13" t="s">
        <v>150</v>
      </c>
      <c r="D566" s="13">
        <v>38.700000000000003</v>
      </c>
      <c r="E566" s="13">
        <v>92.3</v>
      </c>
      <c r="F566" s="13">
        <v>81.900000000000006</v>
      </c>
      <c r="G566" s="13">
        <v>12.8</v>
      </c>
      <c r="H566" s="13">
        <v>50.5</v>
      </c>
      <c r="I566" s="13" t="s">
        <v>187</v>
      </c>
      <c r="J566" s="13" t="s">
        <v>150</v>
      </c>
    </row>
    <row r="567" spans="1:10" ht="14.25" customHeight="1" x14ac:dyDescent="0.25">
      <c r="A567" s="3" t="s">
        <v>10</v>
      </c>
      <c r="B567" s="8" t="s">
        <v>90</v>
      </c>
      <c r="C567" s="13" t="s">
        <v>150</v>
      </c>
      <c r="D567" s="13">
        <v>11</v>
      </c>
      <c r="E567" s="13" t="s">
        <v>150</v>
      </c>
      <c r="F567" s="13" t="s">
        <v>150</v>
      </c>
      <c r="G567" s="13" t="s">
        <v>150</v>
      </c>
      <c r="H567" s="13" t="s">
        <v>150</v>
      </c>
      <c r="I567" s="13" t="s">
        <v>150</v>
      </c>
      <c r="J567" s="13" t="s">
        <v>150</v>
      </c>
    </row>
    <row r="568" spans="1:10" ht="14.25" customHeight="1" x14ac:dyDescent="0.25">
      <c r="A568" s="3" t="s">
        <v>10</v>
      </c>
      <c r="B568" s="8" t="s">
        <v>118</v>
      </c>
      <c r="C568" s="13" t="s">
        <v>150</v>
      </c>
      <c r="D568" s="13">
        <v>21</v>
      </c>
      <c r="E568" s="13" t="s">
        <v>187</v>
      </c>
      <c r="F568" s="13">
        <v>93.1</v>
      </c>
      <c r="G568" s="13">
        <v>25.2</v>
      </c>
      <c r="H568" s="13">
        <v>95.8</v>
      </c>
      <c r="I568" s="13" t="s">
        <v>187</v>
      </c>
      <c r="J568" s="13" t="s">
        <v>150</v>
      </c>
    </row>
    <row r="569" spans="1:10" ht="14.25" customHeight="1" x14ac:dyDescent="0.25">
      <c r="A569" s="3" t="s">
        <v>10</v>
      </c>
      <c r="B569" s="8" t="s">
        <v>91</v>
      </c>
      <c r="C569" s="13" t="s">
        <v>150</v>
      </c>
      <c r="D569" s="13">
        <v>41.9</v>
      </c>
      <c r="E569" s="13" t="s">
        <v>150</v>
      </c>
      <c r="F569" s="13">
        <v>50.6</v>
      </c>
      <c r="G569" s="13" t="s">
        <v>187</v>
      </c>
      <c r="H569" s="13">
        <v>20.2</v>
      </c>
      <c r="I569" s="13" t="s">
        <v>150</v>
      </c>
      <c r="J569" s="13" t="s">
        <v>150</v>
      </c>
    </row>
    <row r="570" spans="1:10" ht="14.25" customHeight="1" x14ac:dyDescent="0.25">
      <c r="A570" s="3" t="s">
        <v>10</v>
      </c>
      <c r="B570" s="8" t="s">
        <v>92</v>
      </c>
      <c r="C570" s="13" t="s">
        <v>150</v>
      </c>
      <c r="D570" s="13" t="s">
        <v>150</v>
      </c>
      <c r="E570" s="13" t="s">
        <v>187</v>
      </c>
      <c r="F570" s="13">
        <v>76.8</v>
      </c>
      <c r="G570" s="13">
        <v>68.8</v>
      </c>
      <c r="H570" s="13" t="s">
        <v>187</v>
      </c>
      <c r="I570" s="13" t="s">
        <v>187</v>
      </c>
      <c r="J570" s="13" t="s">
        <v>150</v>
      </c>
    </row>
    <row r="571" spans="1:10" ht="14.25" customHeight="1" x14ac:dyDescent="0.25">
      <c r="A571" s="3" t="s">
        <v>10</v>
      </c>
      <c r="B571" s="8" t="s">
        <v>93</v>
      </c>
      <c r="C571" s="13" t="s">
        <v>150</v>
      </c>
      <c r="D571" s="13">
        <v>98.9</v>
      </c>
      <c r="E571" s="13" t="s">
        <v>187</v>
      </c>
      <c r="F571" s="13">
        <v>76.7</v>
      </c>
      <c r="G571" s="13" t="s">
        <v>187</v>
      </c>
      <c r="H571" s="13">
        <v>98.5</v>
      </c>
      <c r="I571" s="13" t="s">
        <v>187</v>
      </c>
      <c r="J571" s="13" t="s">
        <v>150</v>
      </c>
    </row>
    <row r="572" spans="1:10" ht="14.25" customHeight="1" x14ac:dyDescent="0.25">
      <c r="A572" s="3" t="s">
        <v>10</v>
      </c>
      <c r="B572" s="3" t="s">
        <v>94</v>
      </c>
      <c r="C572" s="13">
        <v>35.1</v>
      </c>
      <c r="D572" s="13">
        <v>36.799999999999997</v>
      </c>
      <c r="E572" s="13" t="s">
        <v>187</v>
      </c>
      <c r="F572" s="13">
        <v>27.2</v>
      </c>
      <c r="G572" s="13">
        <v>60.8</v>
      </c>
      <c r="H572" s="13">
        <v>51.7</v>
      </c>
      <c r="I572" s="13" t="s">
        <v>187</v>
      </c>
      <c r="J572" s="13">
        <v>53.1</v>
      </c>
    </row>
    <row r="573" spans="1:10" s="10" customFormat="1" ht="14.25" customHeight="1" x14ac:dyDescent="0.25">
      <c r="A573" s="3"/>
      <c r="B573" s="8"/>
      <c r="C573" s="11"/>
      <c r="D573" s="11"/>
      <c r="E573" s="11"/>
      <c r="F573" s="11"/>
      <c r="G573" s="11"/>
      <c r="H573" s="11"/>
      <c r="I573" s="11"/>
      <c r="J573" s="11"/>
    </row>
    <row r="574" spans="1:10" ht="14.25" customHeight="1" x14ac:dyDescent="0.25">
      <c r="A574" s="3" t="s">
        <v>11</v>
      </c>
      <c r="B574" s="3" t="s">
        <v>106</v>
      </c>
      <c r="C574" s="11"/>
      <c r="D574" s="11"/>
      <c r="E574" s="11"/>
      <c r="F574" s="11"/>
      <c r="G574" s="11"/>
      <c r="H574" s="11"/>
      <c r="I574" s="11"/>
      <c r="J574" s="11"/>
    </row>
    <row r="575" spans="1:10" ht="14.25" customHeight="1" x14ac:dyDescent="0.25">
      <c r="B575" s="4"/>
      <c r="C575" s="11"/>
      <c r="D575" s="11"/>
      <c r="E575" s="11"/>
      <c r="F575" s="11"/>
      <c r="G575" s="11"/>
      <c r="H575" s="11"/>
      <c r="I575" s="11"/>
      <c r="J575" s="11"/>
    </row>
    <row r="576" spans="1:10" ht="14.25" customHeight="1" x14ac:dyDescent="0.25">
      <c r="A576" s="3"/>
      <c r="B576" s="8"/>
      <c r="C576" s="11"/>
      <c r="D576" s="11"/>
      <c r="E576" s="11"/>
      <c r="F576" s="11"/>
      <c r="G576" s="11"/>
      <c r="H576" s="11"/>
      <c r="I576" s="11"/>
      <c r="J576" s="11"/>
    </row>
    <row r="577" spans="1:10" ht="14.25" customHeight="1" x14ac:dyDescent="0.25">
      <c r="A577" s="3" t="s">
        <v>11</v>
      </c>
      <c r="B577" s="3" t="s">
        <v>120</v>
      </c>
      <c r="C577" s="13">
        <v>0.1</v>
      </c>
      <c r="D577" s="13">
        <v>0.2</v>
      </c>
      <c r="E577" s="13">
        <v>2</v>
      </c>
      <c r="F577" s="13">
        <v>2.1</v>
      </c>
      <c r="G577" s="13">
        <v>0.2</v>
      </c>
      <c r="H577" s="13">
        <v>0.3</v>
      </c>
      <c r="I577" s="13">
        <v>4</v>
      </c>
      <c r="J577" s="13">
        <v>0.1</v>
      </c>
    </row>
    <row r="578" spans="1:10" ht="14.25" customHeight="1" x14ac:dyDescent="0.25">
      <c r="A578" s="3" t="s">
        <v>11</v>
      </c>
      <c r="B578" s="3" t="s">
        <v>82</v>
      </c>
      <c r="C578" s="13" t="s">
        <v>150</v>
      </c>
      <c r="D578" s="13">
        <v>1.4</v>
      </c>
      <c r="E578" s="13">
        <v>0.5</v>
      </c>
      <c r="F578" s="13">
        <v>1.2</v>
      </c>
      <c r="G578" s="13">
        <v>0.3</v>
      </c>
      <c r="H578" s="13">
        <v>0.3</v>
      </c>
      <c r="I578" s="13">
        <v>0</v>
      </c>
      <c r="J578" s="13" t="s">
        <v>150</v>
      </c>
    </row>
    <row r="579" spans="1:10" ht="14.25" customHeight="1" x14ac:dyDescent="0.25">
      <c r="A579" s="3" t="s">
        <v>11</v>
      </c>
      <c r="B579" s="8" t="s">
        <v>152</v>
      </c>
      <c r="C579" s="13" t="s">
        <v>150</v>
      </c>
      <c r="D579" s="13">
        <v>1.4</v>
      </c>
      <c r="E579" s="13">
        <v>0.5</v>
      </c>
      <c r="F579" s="13">
        <v>16.100000000000001</v>
      </c>
      <c r="G579" s="13">
        <v>0.4</v>
      </c>
      <c r="H579" s="13">
        <v>0.2</v>
      </c>
      <c r="I579" s="13">
        <v>0</v>
      </c>
      <c r="J579" s="13" t="s">
        <v>150</v>
      </c>
    </row>
    <row r="580" spans="1:10" ht="14.25" customHeight="1" x14ac:dyDescent="0.25">
      <c r="A580" s="3" t="s">
        <v>11</v>
      </c>
      <c r="B580" s="8" t="s">
        <v>151</v>
      </c>
      <c r="C580" s="13" t="s">
        <v>150</v>
      </c>
      <c r="D580" s="13" t="s">
        <v>187</v>
      </c>
      <c r="E580" s="13">
        <v>0</v>
      </c>
      <c r="F580" s="13">
        <v>1.2</v>
      </c>
      <c r="G580" s="13">
        <v>0.3</v>
      </c>
      <c r="H580" s="13">
        <v>0.4</v>
      </c>
      <c r="I580" s="13">
        <v>0</v>
      </c>
      <c r="J580" s="13" t="s">
        <v>150</v>
      </c>
    </row>
    <row r="581" spans="1:10" ht="14.25" customHeight="1" x14ac:dyDescent="0.25">
      <c r="A581" s="3" t="s">
        <v>11</v>
      </c>
      <c r="B581" s="3" t="s">
        <v>83</v>
      </c>
      <c r="C581" s="13" t="s">
        <v>150</v>
      </c>
      <c r="D581" s="13">
        <v>0.2</v>
      </c>
      <c r="E581" s="13">
        <v>3.1</v>
      </c>
      <c r="F581" s="13">
        <v>3.6</v>
      </c>
      <c r="G581" s="13">
        <v>0.3</v>
      </c>
      <c r="H581" s="13">
        <v>0.3</v>
      </c>
      <c r="I581" s="13">
        <v>5.3</v>
      </c>
      <c r="J581" s="13" t="s">
        <v>150</v>
      </c>
    </row>
    <row r="582" spans="1:10" ht="14.25" customHeight="1" x14ac:dyDescent="0.25">
      <c r="A582" s="3" t="s">
        <v>11</v>
      </c>
      <c r="B582" s="8" t="s">
        <v>84</v>
      </c>
      <c r="C582" s="13" t="s">
        <v>150</v>
      </c>
      <c r="D582" s="13">
        <v>1.6</v>
      </c>
      <c r="E582" s="13">
        <v>3.1</v>
      </c>
      <c r="F582" s="13">
        <v>5</v>
      </c>
      <c r="G582" s="13">
        <v>0.3</v>
      </c>
      <c r="H582" s="13">
        <v>0.3</v>
      </c>
      <c r="I582" s="13">
        <v>12.5</v>
      </c>
      <c r="J582" s="13" t="s">
        <v>150</v>
      </c>
    </row>
    <row r="583" spans="1:10" ht="14.25" customHeight="1" x14ac:dyDescent="0.25">
      <c r="A583" s="3" t="s">
        <v>11</v>
      </c>
      <c r="B583" s="8" t="s">
        <v>85</v>
      </c>
      <c r="C583" s="13" t="s">
        <v>150</v>
      </c>
      <c r="D583" s="13">
        <v>0.3</v>
      </c>
      <c r="E583" s="13" t="s">
        <v>187</v>
      </c>
      <c r="F583" s="13">
        <v>0</v>
      </c>
      <c r="G583" s="13">
        <v>0.4</v>
      </c>
      <c r="H583" s="13">
        <v>0</v>
      </c>
      <c r="I583" s="13" t="s">
        <v>187</v>
      </c>
      <c r="J583" s="13" t="s">
        <v>150</v>
      </c>
    </row>
    <row r="584" spans="1:10" ht="14.25" customHeight="1" x14ac:dyDescent="0.25">
      <c r="A584" s="3" t="s">
        <v>11</v>
      </c>
      <c r="B584" s="8" t="s">
        <v>86</v>
      </c>
      <c r="C584" s="13" t="s">
        <v>150</v>
      </c>
      <c r="D584" s="13">
        <v>0.1</v>
      </c>
      <c r="E584" s="13" t="s">
        <v>187</v>
      </c>
      <c r="F584" s="13">
        <v>8.3000000000000007</v>
      </c>
      <c r="G584" s="13">
        <v>3.5</v>
      </c>
      <c r="H584" s="13">
        <v>9.8000000000000007</v>
      </c>
      <c r="I584" s="13" t="s">
        <v>187</v>
      </c>
      <c r="J584" s="13" t="s">
        <v>150</v>
      </c>
    </row>
    <row r="585" spans="1:10" ht="14.25" customHeight="1" x14ac:dyDescent="0.25">
      <c r="A585" s="3" t="s">
        <v>11</v>
      </c>
      <c r="B585" s="8" t="s">
        <v>87</v>
      </c>
      <c r="C585" s="13" t="s">
        <v>150</v>
      </c>
      <c r="D585" s="13">
        <v>0.4</v>
      </c>
      <c r="E585" s="13" t="s">
        <v>150</v>
      </c>
      <c r="F585" s="13" t="s">
        <v>150</v>
      </c>
      <c r="G585" s="13" t="s">
        <v>150</v>
      </c>
      <c r="H585" s="13" t="s">
        <v>150</v>
      </c>
      <c r="I585" s="13" t="s">
        <v>150</v>
      </c>
      <c r="J585" s="13" t="s">
        <v>150</v>
      </c>
    </row>
    <row r="586" spans="1:10" ht="14.25" customHeight="1" x14ac:dyDescent="0.25">
      <c r="A586" s="3" t="s">
        <v>11</v>
      </c>
      <c r="B586" s="8" t="s">
        <v>88</v>
      </c>
      <c r="C586" s="13" t="s">
        <v>150</v>
      </c>
      <c r="D586" s="13">
        <v>4.8</v>
      </c>
      <c r="E586" s="13" t="s">
        <v>187</v>
      </c>
      <c r="F586" s="13">
        <v>0.1</v>
      </c>
      <c r="G586" s="13">
        <v>0.4</v>
      </c>
      <c r="H586" s="13">
        <v>0</v>
      </c>
      <c r="I586" s="13">
        <v>0</v>
      </c>
      <c r="J586" s="13" t="s">
        <v>150</v>
      </c>
    </row>
    <row r="587" spans="1:10" ht="14.25" customHeight="1" x14ac:dyDescent="0.25">
      <c r="A587" s="3" t="s">
        <v>11</v>
      </c>
      <c r="B587" s="3" t="s">
        <v>89</v>
      </c>
      <c r="C587" s="13" t="s">
        <v>150</v>
      </c>
      <c r="D587" s="13">
        <v>0.4</v>
      </c>
      <c r="E587" s="13">
        <v>14.4</v>
      </c>
      <c r="F587" s="13">
        <v>4.0999999999999996</v>
      </c>
      <c r="G587" s="13">
        <v>0.7</v>
      </c>
      <c r="H587" s="13">
        <v>4.5999999999999996</v>
      </c>
      <c r="I587" s="13">
        <v>0</v>
      </c>
      <c r="J587" s="13" t="s">
        <v>150</v>
      </c>
    </row>
    <row r="588" spans="1:10" ht="14.25" customHeight="1" x14ac:dyDescent="0.25">
      <c r="A588" s="3" t="s">
        <v>11</v>
      </c>
      <c r="B588" s="8" t="s">
        <v>95</v>
      </c>
      <c r="C588" s="13" t="s">
        <v>150</v>
      </c>
      <c r="D588" s="13">
        <v>0.4</v>
      </c>
      <c r="E588" s="13">
        <v>14.6</v>
      </c>
      <c r="F588" s="13">
        <v>18</v>
      </c>
      <c r="G588" s="13">
        <v>3.4</v>
      </c>
      <c r="H588" s="13">
        <v>3.7</v>
      </c>
      <c r="I588" s="13">
        <v>0</v>
      </c>
      <c r="J588" s="13" t="s">
        <v>150</v>
      </c>
    </row>
    <row r="589" spans="1:10" ht="14.25" customHeight="1" x14ac:dyDescent="0.25">
      <c r="A589" s="3" t="s">
        <v>11</v>
      </c>
      <c r="B589" s="8" t="s">
        <v>90</v>
      </c>
      <c r="C589" s="13" t="s">
        <v>150</v>
      </c>
      <c r="D589" s="13">
        <v>0.5</v>
      </c>
      <c r="E589" s="13" t="s">
        <v>150</v>
      </c>
      <c r="F589" s="13" t="s">
        <v>150</v>
      </c>
      <c r="G589" s="13" t="s">
        <v>150</v>
      </c>
      <c r="H589" s="13" t="s">
        <v>150</v>
      </c>
      <c r="I589" s="13" t="s">
        <v>150</v>
      </c>
      <c r="J589" s="13" t="s">
        <v>150</v>
      </c>
    </row>
    <row r="590" spans="1:10" ht="14.25" customHeight="1" x14ac:dyDescent="0.25">
      <c r="A590" s="3" t="s">
        <v>11</v>
      </c>
      <c r="B590" s="8" t="s">
        <v>118</v>
      </c>
      <c r="C590" s="13" t="s">
        <v>150</v>
      </c>
      <c r="D590" s="13">
        <v>0.8</v>
      </c>
      <c r="E590" s="13" t="s">
        <v>187</v>
      </c>
      <c r="F590" s="13">
        <v>0.1</v>
      </c>
      <c r="G590" s="13">
        <v>3.5</v>
      </c>
      <c r="H590" s="13">
        <v>0.1</v>
      </c>
      <c r="I590" s="13" t="s">
        <v>187</v>
      </c>
      <c r="J590" s="13" t="s">
        <v>150</v>
      </c>
    </row>
    <row r="591" spans="1:10" ht="14.25" customHeight="1" x14ac:dyDescent="0.25">
      <c r="A591" s="3" t="s">
        <v>11</v>
      </c>
      <c r="B591" s="8" t="s">
        <v>91</v>
      </c>
      <c r="C591" s="13" t="s">
        <v>150</v>
      </c>
      <c r="D591" s="13">
        <v>1.7</v>
      </c>
      <c r="E591" s="13" t="s">
        <v>150</v>
      </c>
      <c r="F591" s="13">
        <v>4.4000000000000004</v>
      </c>
      <c r="G591" s="13">
        <v>20.7</v>
      </c>
      <c r="H591" s="13">
        <v>8.4</v>
      </c>
      <c r="I591" s="13" t="s">
        <v>150</v>
      </c>
      <c r="J591" s="13" t="s">
        <v>150</v>
      </c>
    </row>
    <row r="592" spans="1:10" ht="14.25" customHeight="1" x14ac:dyDescent="0.25">
      <c r="A592" s="3" t="s">
        <v>11</v>
      </c>
      <c r="B592" s="8" t="s">
        <v>92</v>
      </c>
      <c r="C592" s="13" t="s">
        <v>150</v>
      </c>
      <c r="D592" s="13" t="s">
        <v>150</v>
      </c>
      <c r="E592" s="13" t="s">
        <v>187</v>
      </c>
      <c r="F592" s="13">
        <v>16.100000000000001</v>
      </c>
      <c r="G592" s="13">
        <v>0.1</v>
      </c>
      <c r="H592" s="13">
        <v>0</v>
      </c>
      <c r="I592" s="13" t="s">
        <v>187</v>
      </c>
      <c r="J592" s="13" t="s">
        <v>150</v>
      </c>
    </row>
    <row r="593" spans="1:10" ht="14.25" customHeight="1" x14ac:dyDescent="0.25">
      <c r="A593" s="3" t="s">
        <v>11</v>
      </c>
      <c r="B593" s="8" t="s">
        <v>93</v>
      </c>
      <c r="C593" s="13" t="s">
        <v>150</v>
      </c>
      <c r="D593" s="13">
        <v>0.5</v>
      </c>
      <c r="E593" s="13">
        <v>79.900000000000006</v>
      </c>
      <c r="F593" s="13">
        <v>9.8000000000000007</v>
      </c>
      <c r="G593" s="13">
        <v>3.4</v>
      </c>
      <c r="H593" s="13">
        <v>49.3</v>
      </c>
      <c r="I593" s="13" t="s">
        <v>187</v>
      </c>
      <c r="J593" s="13" t="s">
        <v>150</v>
      </c>
    </row>
    <row r="594" spans="1:10" s="10" customFormat="1" ht="14.25" customHeight="1" x14ac:dyDescent="0.25">
      <c r="A594" s="3" t="s">
        <v>11</v>
      </c>
      <c r="B594" s="3" t="s">
        <v>94</v>
      </c>
      <c r="C594" s="13">
        <v>0.1</v>
      </c>
      <c r="D594" s="13">
        <v>6.9</v>
      </c>
      <c r="E594" s="13">
        <v>0.5</v>
      </c>
      <c r="F594" s="13">
        <v>0.4</v>
      </c>
      <c r="G594" s="13">
        <v>1.4</v>
      </c>
      <c r="H594" s="13">
        <v>0.1</v>
      </c>
      <c r="I594" s="13" t="s">
        <v>187</v>
      </c>
      <c r="J594" s="13">
        <v>0.1</v>
      </c>
    </row>
    <row r="595" spans="1:10" ht="14.25" customHeight="1" x14ac:dyDescent="0.25">
      <c r="A595" s="3"/>
      <c r="B595" s="8"/>
      <c r="C595" s="11"/>
      <c r="D595" s="11"/>
      <c r="E595" s="11"/>
      <c r="F595" s="11"/>
      <c r="G595" s="11"/>
      <c r="H595" s="11"/>
      <c r="I595" s="11"/>
      <c r="J595" s="11"/>
    </row>
    <row r="596" spans="1:10" ht="14.25" customHeight="1" x14ac:dyDescent="0.25">
      <c r="A596" s="3" t="s">
        <v>56</v>
      </c>
      <c r="B596" s="3" t="s">
        <v>81</v>
      </c>
      <c r="C596" s="11"/>
      <c r="D596" s="11"/>
      <c r="E596" s="11"/>
      <c r="F596" s="11"/>
      <c r="G596" s="11"/>
      <c r="H596" s="11"/>
      <c r="I596" s="11"/>
      <c r="J596" s="11"/>
    </row>
    <row r="597" spans="1:10" ht="14.25" customHeight="1" x14ac:dyDescent="0.25">
      <c r="A597" s="3"/>
      <c r="B597" s="8"/>
      <c r="C597" s="11"/>
      <c r="D597" s="11"/>
      <c r="E597" s="11"/>
      <c r="F597" s="11"/>
      <c r="G597" s="11"/>
      <c r="H597" s="11"/>
      <c r="I597" s="11"/>
      <c r="J597" s="11"/>
    </row>
    <row r="598" spans="1:10" ht="14.25" customHeight="1" x14ac:dyDescent="0.25">
      <c r="A598" s="3"/>
      <c r="B598" s="8"/>
      <c r="C598" s="11"/>
      <c r="D598" s="11"/>
      <c r="E598" s="11"/>
      <c r="F598" s="11"/>
      <c r="G598" s="11"/>
      <c r="H598" s="11"/>
      <c r="I598" s="11"/>
      <c r="J598" s="11"/>
    </row>
    <row r="599" spans="1:10" ht="14.25" customHeight="1" x14ac:dyDescent="0.25">
      <c r="A599" s="3" t="s">
        <v>56</v>
      </c>
      <c r="B599" s="3" t="s">
        <v>120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</row>
    <row r="600" spans="1:10" ht="14.25" customHeight="1" x14ac:dyDescent="0.25">
      <c r="A600" s="3" t="s">
        <v>56</v>
      </c>
      <c r="B600" s="3" t="s">
        <v>82</v>
      </c>
      <c r="C600" s="13" t="s">
        <v>150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3" t="s">
        <v>150</v>
      </c>
    </row>
    <row r="601" spans="1:10" ht="14.25" customHeight="1" x14ac:dyDescent="0.25">
      <c r="A601" s="3" t="s">
        <v>56</v>
      </c>
      <c r="B601" s="8" t="s">
        <v>152</v>
      </c>
      <c r="C601" s="13" t="s">
        <v>150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 t="s">
        <v>150</v>
      </c>
    </row>
    <row r="602" spans="1:10" ht="14.25" customHeight="1" x14ac:dyDescent="0.25">
      <c r="A602" s="3" t="s">
        <v>56</v>
      </c>
      <c r="B602" s="8" t="s">
        <v>151</v>
      </c>
      <c r="C602" s="13" t="s">
        <v>150</v>
      </c>
      <c r="D602" s="13" t="s">
        <v>187</v>
      </c>
      <c r="E602" s="13">
        <v>0</v>
      </c>
      <c r="F602" s="13">
        <v>0</v>
      </c>
      <c r="G602" s="13">
        <v>0</v>
      </c>
      <c r="H602" s="13">
        <v>0</v>
      </c>
      <c r="I602" s="13" t="s">
        <v>187</v>
      </c>
      <c r="J602" s="13" t="s">
        <v>150</v>
      </c>
    </row>
    <row r="603" spans="1:10" ht="14.25" customHeight="1" x14ac:dyDescent="0.25">
      <c r="A603" s="3" t="s">
        <v>56</v>
      </c>
      <c r="B603" s="3" t="s">
        <v>83</v>
      </c>
      <c r="C603" s="13" t="s">
        <v>150</v>
      </c>
      <c r="D603" s="13">
        <v>0</v>
      </c>
      <c r="E603" s="13">
        <v>0</v>
      </c>
      <c r="F603" s="13">
        <v>0</v>
      </c>
      <c r="G603" s="13">
        <v>0</v>
      </c>
      <c r="H603" s="13">
        <v>0</v>
      </c>
      <c r="I603" s="13" t="s">
        <v>187</v>
      </c>
      <c r="J603" s="13" t="s">
        <v>150</v>
      </c>
    </row>
    <row r="604" spans="1:10" ht="14.25" customHeight="1" x14ac:dyDescent="0.25">
      <c r="A604" s="3" t="s">
        <v>56</v>
      </c>
      <c r="B604" s="8" t="s">
        <v>84</v>
      </c>
      <c r="C604" s="13" t="s">
        <v>150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 t="s">
        <v>187</v>
      </c>
      <c r="J604" s="13" t="s">
        <v>150</v>
      </c>
    </row>
    <row r="605" spans="1:10" ht="14.25" customHeight="1" x14ac:dyDescent="0.25">
      <c r="A605" s="3" t="s">
        <v>56</v>
      </c>
      <c r="B605" s="8" t="s">
        <v>85</v>
      </c>
      <c r="C605" s="13" t="s">
        <v>150</v>
      </c>
      <c r="D605" s="13">
        <v>0</v>
      </c>
      <c r="E605" s="13" t="s">
        <v>187</v>
      </c>
      <c r="F605" s="13">
        <v>0</v>
      </c>
      <c r="G605" s="13">
        <v>0</v>
      </c>
      <c r="H605" s="13">
        <v>0</v>
      </c>
      <c r="I605" s="13" t="s">
        <v>187</v>
      </c>
      <c r="J605" s="13" t="s">
        <v>150</v>
      </c>
    </row>
    <row r="606" spans="1:10" ht="14.25" customHeight="1" x14ac:dyDescent="0.25">
      <c r="A606" s="3" t="s">
        <v>56</v>
      </c>
      <c r="B606" s="8" t="s">
        <v>86</v>
      </c>
      <c r="C606" s="13" t="s">
        <v>150</v>
      </c>
      <c r="D606" s="13">
        <v>0</v>
      </c>
      <c r="E606" s="13" t="s">
        <v>187</v>
      </c>
      <c r="F606" s="13">
        <v>0</v>
      </c>
      <c r="G606" s="13">
        <v>0</v>
      </c>
      <c r="H606" s="13">
        <v>0</v>
      </c>
      <c r="I606" s="13" t="s">
        <v>187</v>
      </c>
      <c r="J606" s="13" t="s">
        <v>150</v>
      </c>
    </row>
    <row r="607" spans="1:10" ht="14.25" customHeight="1" x14ac:dyDescent="0.25">
      <c r="A607" s="3" t="s">
        <v>56</v>
      </c>
      <c r="B607" s="8" t="s">
        <v>87</v>
      </c>
      <c r="C607" s="13" t="s">
        <v>150</v>
      </c>
      <c r="D607" s="13">
        <v>0</v>
      </c>
      <c r="E607" s="13" t="s">
        <v>150</v>
      </c>
      <c r="F607" s="13" t="s">
        <v>150</v>
      </c>
      <c r="G607" s="13" t="s">
        <v>150</v>
      </c>
      <c r="H607" s="13" t="s">
        <v>150</v>
      </c>
      <c r="I607" s="13" t="s">
        <v>150</v>
      </c>
      <c r="J607" s="13" t="s">
        <v>150</v>
      </c>
    </row>
    <row r="608" spans="1:10" ht="14.25" customHeight="1" x14ac:dyDescent="0.25">
      <c r="A608" s="3" t="s">
        <v>56</v>
      </c>
      <c r="B608" s="8" t="s">
        <v>88</v>
      </c>
      <c r="C608" s="13" t="s">
        <v>150</v>
      </c>
      <c r="D608" s="13">
        <v>0</v>
      </c>
      <c r="E608" s="13" t="s">
        <v>187</v>
      </c>
      <c r="F608" s="13">
        <v>0</v>
      </c>
      <c r="G608" s="13">
        <v>0</v>
      </c>
      <c r="H608" s="13">
        <v>0</v>
      </c>
      <c r="I608" s="13" t="s">
        <v>187</v>
      </c>
      <c r="J608" s="13" t="s">
        <v>150</v>
      </c>
    </row>
    <row r="609" spans="1:10" ht="14.25" customHeight="1" x14ac:dyDescent="0.25">
      <c r="A609" s="3" t="s">
        <v>56</v>
      </c>
      <c r="B609" s="3" t="s">
        <v>89</v>
      </c>
      <c r="C609" s="13" t="s">
        <v>150</v>
      </c>
      <c r="D609" s="13">
        <v>0</v>
      </c>
      <c r="E609" s="13" t="s">
        <v>187</v>
      </c>
      <c r="F609" s="13">
        <v>0</v>
      </c>
      <c r="G609" s="13">
        <v>0</v>
      </c>
      <c r="H609" s="13">
        <v>0</v>
      </c>
      <c r="I609" s="13" t="s">
        <v>187</v>
      </c>
      <c r="J609" s="13" t="s">
        <v>150</v>
      </c>
    </row>
    <row r="610" spans="1:10" ht="14.25" customHeight="1" x14ac:dyDescent="0.25">
      <c r="A610" s="3" t="s">
        <v>56</v>
      </c>
      <c r="B610" s="8" t="s">
        <v>95</v>
      </c>
      <c r="C610" s="13" t="s">
        <v>150</v>
      </c>
      <c r="D610" s="13">
        <v>0</v>
      </c>
      <c r="E610" s="13" t="s">
        <v>187</v>
      </c>
      <c r="F610" s="13">
        <v>0</v>
      </c>
      <c r="G610" s="13">
        <v>0</v>
      </c>
      <c r="H610" s="13">
        <v>0</v>
      </c>
      <c r="I610" s="13" t="s">
        <v>187</v>
      </c>
      <c r="J610" s="13" t="s">
        <v>150</v>
      </c>
    </row>
    <row r="611" spans="1:10" ht="14.25" customHeight="1" x14ac:dyDescent="0.25">
      <c r="A611" s="3" t="s">
        <v>56</v>
      </c>
      <c r="B611" s="8" t="s">
        <v>90</v>
      </c>
      <c r="C611" s="13" t="s">
        <v>150</v>
      </c>
      <c r="D611" s="13">
        <v>0</v>
      </c>
      <c r="E611" s="13" t="s">
        <v>150</v>
      </c>
      <c r="F611" s="13" t="s">
        <v>150</v>
      </c>
      <c r="G611" s="13" t="s">
        <v>150</v>
      </c>
      <c r="H611" s="13" t="s">
        <v>150</v>
      </c>
      <c r="I611" s="13" t="s">
        <v>150</v>
      </c>
      <c r="J611" s="13" t="s">
        <v>150</v>
      </c>
    </row>
    <row r="612" spans="1:10" ht="14.25" customHeight="1" x14ac:dyDescent="0.25">
      <c r="A612" s="3" t="s">
        <v>56</v>
      </c>
      <c r="B612" s="8" t="s">
        <v>118</v>
      </c>
      <c r="C612" s="13" t="s">
        <v>150</v>
      </c>
      <c r="D612" s="13">
        <v>0</v>
      </c>
      <c r="E612" s="13" t="s">
        <v>187</v>
      </c>
      <c r="F612" s="13">
        <v>0</v>
      </c>
      <c r="G612" s="13">
        <v>0</v>
      </c>
      <c r="H612" s="13">
        <v>0</v>
      </c>
      <c r="I612" s="13" t="s">
        <v>187</v>
      </c>
      <c r="J612" s="13" t="s">
        <v>150</v>
      </c>
    </row>
    <row r="613" spans="1:10" ht="14.25" customHeight="1" x14ac:dyDescent="0.25">
      <c r="A613" s="3" t="s">
        <v>56</v>
      </c>
      <c r="B613" s="8" t="s">
        <v>91</v>
      </c>
      <c r="C613" s="13" t="s">
        <v>150</v>
      </c>
      <c r="D613" s="13">
        <v>0</v>
      </c>
      <c r="E613" s="13" t="s">
        <v>150</v>
      </c>
      <c r="F613" s="13">
        <v>0</v>
      </c>
      <c r="G613" s="13">
        <v>0</v>
      </c>
      <c r="H613" s="13">
        <v>0</v>
      </c>
      <c r="I613" s="13" t="s">
        <v>150</v>
      </c>
      <c r="J613" s="13" t="s">
        <v>150</v>
      </c>
    </row>
    <row r="614" spans="1:10" ht="14.25" customHeight="1" x14ac:dyDescent="0.25">
      <c r="A614" s="3" t="s">
        <v>56</v>
      </c>
      <c r="B614" s="8" t="s">
        <v>92</v>
      </c>
      <c r="C614" s="13" t="s">
        <v>150</v>
      </c>
      <c r="D614" s="13" t="s">
        <v>150</v>
      </c>
      <c r="E614" s="13" t="s">
        <v>187</v>
      </c>
      <c r="F614" s="13">
        <v>0</v>
      </c>
      <c r="G614" s="13">
        <v>0</v>
      </c>
      <c r="H614" s="13">
        <v>0</v>
      </c>
      <c r="I614" s="13" t="s">
        <v>187</v>
      </c>
      <c r="J614" s="13" t="s">
        <v>150</v>
      </c>
    </row>
    <row r="615" spans="1:10" s="10" customFormat="1" ht="14.25" customHeight="1" x14ac:dyDescent="0.25">
      <c r="A615" s="3" t="s">
        <v>56</v>
      </c>
      <c r="B615" s="8" t="s">
        <v>93</v>
      </c>
      <c r="C615" s="13" t="s">
        <v>150</v>
      </c>
      <c r="D615" s="13">
        <v>0</v>
      </c>
      <c r="E615" s="13" t="s">
        <v>187</v>
      </c>
      <c r="F615" s="13">
        <v>0</v>
      </c>
      <c r="G615" s="13">
        <v>0</v>
      </c>
      <c r="H615" s="13" t="s">
        <v>187</v>
      </c>
      <c r="I615" s="13" t="s">
        <v>187</v>
      </c>
      <c r="J615" s="13" t="s">
        <v>150</v>
      </c>
    </row>
    <row r="616" spans="1:10" ht="14.25" customHeight="1" x14ac:dyDescent="0.25">
      <c r="A616" s="3" t="s">
        <v>56</v>
      </c>
      <c r="B616" s="3" t="s">
        <v>94</v>
      </c>
      <c r="C616" s="13">
        <v>0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 t="s">
        <v>187</v>
      </c>
      <c r="J616" s="13">
        <v>0</v>
      </c>
    </row>
    <row r="617" spans="1:10" ht="14.25" customHeight="1" x14ac:dyDescent="0.25">
      <c r="A617" s="3"/>
      <c r="B617" s="8"/>
      <c r="C617" s="11"/>
      <c r="D617" s="11"/>
      <c r="E617" s="11"/>
      <c r="F617" s="11"/>
      <c r="G617" s="11"/>
      <c r="H617" s="11"/>
      <c r="I617" s="11"/>
      <c r="J617" s="11"/>
    </row>
    <row r="618" spans="1:10" ht="14.25" customHeight="1" x14ac:dyDescent="0.25">
      <c r="A618" s="3" t="s">
        <v>181</v>
      </c>
      <c r="B618" s="3" t="s">
        <v>182</v>
      </c>
      <c r="C618" s="11"/>
      <c r="D618" s="11"/>
      <c r="E618" s="11"/>
      <c r="F618" s="11"/>
      <c r="G618" s="11"/>
      <c r="H618" s="11"/>
      <c r="I618" s="11"/>
      <c r="J618" s="11"/>
    </row>
    <row r="619" spans="1:10" ht="14.25" customHeight="1" x14ac:dyDescent="0.25">
      <c r="A619" s="3"/>
      <c r="B619" s="8"/>
      <c r="C619" s="11"/>
      <c r="D619" s="11"/>
      <c r="E619" s="11"/>
      <c r="F619" s="11"/>
      <c r="G619" s="11"/>
      <c r="H619" s="11"/>
      <c r="I619" s="11"/>
      <c r="J619" s="11"/>
    </row>
    <row r="620" spans="1:10" ht="14.25" customHeight="1" x14ac:dyDescent="0.25">
      <c r="A620" s="3"/>
      <c r="B620" s="8"/>
      <c r="C620" s="11"/>
      <c r="D620" s="11"/>
      <c r="E620" s="11"/>
      <c r="F620" s="11"/>
      <c r="G620" s="11"/>
      <c r="H620" s="11"/>
      <c r="I620" s="11"/>
      <c r="J620" s="11"/>
    </row>
    <row r="621" spans="1:10" ht="14.25" customHeight="1" x14ac:dyDescent="0.25">
      <c r="A621" s="3" t="s">
        <v>181</v>
      </c>
      <c r="B621" s="3" t="s">
        <v>120</v>
      </c>
      <c r="C621" s="13">
        <v>3.6</v>
      </c>
      <c r="D621" s="13">
        <v>6</v>
      </c>
      <c r="E621" s="13">
        <v>10.6</v>
      </c>
      <c r="F621" s="13">
        <v>3.9</v>
      </c>
      <c r="G621" s="13">
        <v>5</v>
      </c>
      <c r="H621" s="13">
        <v>9.1999999999999993</v>
      </c>
      <c r="I621" s="13">
        <v>62.9</v>
      </c>
      <c r="J621" s="13">
        <v>13.1</v>
      </c>
    </row>
    <row r="622" spans="1:10" ht="14.25" customHeight="1" x14ac:dyDescent="0.25">
      <c r="A622" s="3" t="s">
        <v>181</v>
      </c>
      <c r="B622" s="3" t="s">
        <v>82</v>
      </c>
      <c r="C622" s="13" t="s">
        <v>150</v>
      </c>
      <c r="D622" s="13">
        <v>24.6</v>
      </c>
      <c r="E622" s="13">
        <v>64.599999999999994</v>
      </c>
      <c r="F622" s="13">
        <v>21.2</v>
      </c>
      <c r="G622" s="13">
        <v>15.5</v>
      </c>
      <c r="H622" s="13">
        <v>67.2</v>
      </c>
      <c r="I622" s="13" t="s">
        <v>187</v>
      </c>
      <c r="J622" s="13" t="s">
        <v>150</v>
      </c>
    </row>
    <row r="623" spans="1:10" ht="14.25" customHeight="1" x14ac:dyDescent="0.25">
      <c r="A623" s="3" t="s">
        <v>181</v>
      </c>
      <c r="B623" s="8" t="s">
        <v>152</v>
      </c>
      <c r="C623" s="13" t="s">
        <v>150</v>
      </c>
      <c r="D623" s="13">
        <v>24.6</v>
      </c>
      <c r="E623" s="13">
        <v>64.599999999999994</v>
      </c>
      <c r="F623" s="13">
        <v>42.3</v>
      </c>
      <c r="G623" s="13">
        <v>23.1</v>
      </c>
      <c r="H623" s="13">
        <v>41.1</v>
      </c>
      <c r="I623" s="13" t="s">
        <v>187</v>
      </c>
      <c r="J623" s="13" t="s">
        <v>150</v>
      </c>
    </row>
    <row r="624" spans="1:10" ht="14.25" customHeight="1" x14ac:dyDescent="0.25">
      <c r="A624" s="3" t="s">
        <v>181</v>
      </c>
      <c r="B624" s="8" t="s">
        <v>151</v>
      </c>
      <c r="C624" s="13" t="s">
        <v>150</v>
      </c>
      <c r="D624" s="13" t="s">
        <v>187</v>
      </c>
      <c r="E624" s="13" t="s">
        <v>187</v>
      </c>
      <c r="F624" s="13">
        <v>24.3</v>
      </c>
      <c r="G624" s="13">
        <v>15.7</v>
      </c>
      <c r="H624" s="13">
        <v>85.5</v>
      </c>
      <c r="I624" s="13" t="s">
        <v>187</v>
      </c>
      <c r="J624" s="13" t="s">
        <v>150</v>
      </c>
    </row>
    <row r="625" spans="1:10" ht="14.25" customHeight="1" x14ac:dyDescent="0.25">
      <c r="A625" s="3" t="s">
        <v>181</v>
      </c>
      <c r="B625" s="3" t="s">
        <v>83</v>
      </c>
      <c r="C625" s="13" t="s">
        <v>150</v>
      </c>
      <c r="D625" s="13">
        <v>3.8</v>
      </c>
      <c r="E625" s="13">
        <v>11.2</v>
      </c>
      <c r="F625" s="13">
        <v>4.4000000000000004</v>
      </c>
      <c r="G625" s="13">
        <v>5.3</v>
      </c>
      <c r="H625" s="13">
        <v>9.8000000000000007</v>
      </c>
      <c r="I625" s="13">
        <v>62.9</v>
      </c>
      <c r="J625" s="13" t="s">
        <v>150</v>
      </c>
    </row>
    <row r="626" spans="1:10" ht="14.25" customHeight="1" x14ac:dyDescent="0.25">
      <c r="A626" s="3" t="s">
        <v>181</v>
      </c>
      <c r="B626" s="8" t="s">
        <v>84</v>
      </c>
      <c r="C626" s="13" t="s">
        <v>150</v>
      </c>
      <c r="D626" s="13">
        <v>12</v>
      </c>
      <c r="E626" s="13">
        <v>11.2</v>
      </c>
      <c r="F626" s="13">
        <v>5.7</v>
      </c>
      <c r="G626" s="13">
        <v>5.5</v>
      </c>
      <c r="H626" s="13">
        <v>9</v>
      </c>
      <c r="I626" s="13">
        <v>62.9</v>
      </c>
      <c r="J626" s="13" t="s">
        <v>150</v>
      </c>
    </row>
    <row r="627" spans="1:10" ht="14.25" customHeight="1" x14ac:dyDescent="0.25">
      <c r="A627" s="3" t="s">
        <v>181</v>
      </c>
      <c r="B627" s="8" t="s">
        <v>85</v>
      </c>
      <c r="C627" s="13" t="s">
        <v>150</v>
      </c>
      <c r="D627" s="13">
        <v>24.3</v>
      </c>
      <c r="E627" s="13" t="s">
        <v>187</v>
      </c>
      <c r="F627" s="13">
        <v>0</v>
      </c>
      <c r="G627" s="13">
        <v>0.5</v>
      </c>
      <c r="H627" s="13" t="s">
        <v>187</v>
      </c>
      <c r="I627" s="13" t="s">
        <v>187</v>
      </c>
      <c r="J627" s="13" t="s">
        <v>150</v>
      </c>
    </row>
    <row r="628" spans="1:10" ht="14.25" customHeight="1" x14ac:dyDescent="0.25">
      <c r="A628" s="3" t="s">
        <v>181</v>
      </c>
      <c r="B628" s="8" t="s">
        <v>86</v>
      </c>
      <c r="C628" s="13" t="s">
        <v>150</v>
      </c>
      <c r="D628" s="13">
        <v>3.5</v>
      </c>
      <c r="E628" s="13" t="s">
        <v>187</v>
      </c>
      <c r="F628" s="13">
        <v>18.2</v>
      </c>
      <c r="G628" s="13">
        <v>28</v>
      </c>
      <c r="H628" s="13">
        <v>51.4</v>
      </c>
      <c r="I628" s="13" t="s">
        <v>187</v>
      </c>
      <c r="J628" s="13" t="s">
        <v>150</v>
      </c>
    </row>
    <row r="629" spans="1:10" ht="14.25" customHeight="1" x14ac:dyDescent="0.25">
      <c r="A629" s="3" t="s">
        <v>181</v>
      </c>
      <c r="B629" s="8" t="s">
        <v>87</v>
      </c>
      <c r="C629" s="13" t="s">
        <v>150</v>
      </c>
      <c r="D629" s="13">
        <v>81.099999999999994</v>
      </c>
      <c r="E629" s="13" t="s">
        <v>150</v>
      </c>
      <c r="F629" s="13" t="s">
        <v>150</v>
      </c>
      <c r="G629" s="13" t="s">
        <v>150</v>
      </c>
      <c r="H629" s="13" t="s">
        <v>150</v>
      </c>
      <c r="I629" s="13" t="s">
        <v>150</v>
      </c>
      <c r="J629" s="13" t="s">
        <v>150</v>
      </c>
    </row>
    <row r="630" spans="1:10" ht="14.25" customHeight="1" x14ac:dyDescent="0.25">
      <c r="A630" s="3" t="s">
        <v>181</v>
      </c>
      <c r="B630" s="8" t="s">
        <v>88</v>
      </c>
      <c r="C630" s="13" t="s">
        <v>150</v>
      </c>
      <c r="D630" s="13">
        <v>46.6</v>
      </c>
      <c r="E630" s="13" t="s">
        <v>187</v>
      </c>
      <c r="F630" s="13">
        <v>0.1</v>
      </c>
      <c r="G630" s="13">
        <v>61.1</v>
      </c>
      <c r="H630" s="13">
        <v>0</v>
      </c>
      <c r="I630" s="13" t="s">
        <v>187</v>
      </c>
      <c r="J630" s="13" t="s">
        <v>150</v>
      </c>
    </row>
    <row r="631" spans="1:10" ht="14.25" customHeight="1" x14ac:dyDescent="0.25">
      <c r="A631" s="3" t="s">
        <v>181</v>
      </c>
      <c r="B631" s="3" t="s">
        <v>89</v>
      </c>
      <c r="C631" s="13" t="s">
        <v>150</v>
      </c>
      <c r="D631" s="13">
        <v>4.7</v>
      </c>
      <c r="E631" s="13">
        <v>14.4</v>
      </c>
      <c r="F631" s="13">
        <v>7.2</v>
      </c>
      <c r="G631" s="13">
        <v>8.9</v>
      </c>
      <c r="H631" s="13">
        <v>12.4</v>
      </c>
      <c r="I631" s="13" t="s">
        <v>187</v>
      </c>
      <c r="J631" s="13" t="s">
        <v>150</v>
      </c>
    </row>
    <row r="632" spans="1:10" ht="14.25" customHeight="1" x14ac:dyDescent="0.25">
      <c r="A632" s="3" t="s">
        <v>181</v>
      </c>
      <c r="B632" s="8" t="s">
        <v>95</v>
      </c>
      <c r="C632" s="13" t="s">
        <v>150</v>
      </c>
      <c r="D632" s="13">
        <v>5.3</v>
      </c>
      <c r="E632" s="13">
        <v>14.6</v>
      </c>
      <c r="F632" s="13">
        <v>18.8</v>
      </c>
      <c r="G632" s="13">
        <v>9.3000000000000007</v>
      </c>
      <c r="H632" s="13">
        <v>11.9</v>
      </c>
      <c r="I632" s="13" t="s">
        <v>187</v>
      </c>
      <c r="J632" s="13" t="s">
        <v>150</v>
      </c>
    </row>
    <row r="633" spans="1:10" ht="14.25" customHeight="1" x14ac:dyDescent="0.25">
      <c r="A633" s="3" t="s">
        <v>181</v>
      </c>
      <c r="B633" s="8" t="s">
        <v>90</v>
      </c>
      <c r="C633" s="13" t="s">
        <v>150</v>
      </c>
      <c r="D633" s="13">
        <v>6.1</v>
      </c>
      <c r="E633" s="13" t="s">
        <v>150</v>
      </c>
      <c r="F633" s="13" t="s">
        <v>150</v>
      </c>
      <c r="G633" s="13" t="s">
        <v>150</v>
      </c>
      <c r="H633" s="13" t="s">
        <v>150</v>
      </c>
      <c r="I633" s="13" t="s">
        <v>150</v>
      </c>
      <c r="J633" s="13" t="s">
        <v>150</v>
      </c>
    </row>
    <row r="634" spans="1:10" ht="14.25" customHeight="1" x14ac:dyDescent="0.25">
      <c r="A634" s="3" t="s">
        <v>181</v>
      </c>
      <c r="B634" s="8" t="s">
        <v>118</v>
      </c>
      <c r="C634" s="13" t="s">
        <v>150</v>
      </c>
      <c r="D634" s="13">
        <v>5.4</v>
      </c>
      <c r="E634" s="13" t="s">
        <v>187</v>
      </c>
      <c r="F634" s="13">
        <v>0</v>
      </c>
      <c r="G634" s="13">
        <v>10.9</v>
      </c>
      <c r="H634" s="13">
        <v>9.4</v>
      </c>
      <c r="I634" s="13" t="s">
        <v>187</v>
      </c>
      <c r="J634" s="13" t="s">
        <v>150</v>
      </c>
    </row>
    <row r="635" spans="1:10" ht="14.25" customHeight="1" x14ac:dyDescent="0.25">
      <c r="A635" s="3" t="s">
        <v>181</v>
      </c>
      <c r="B635" s="8" t="s">
        <v>91</v>
      </c>
      <c r="C635" s="13" t="s">
        <v>150</v>
      </c>
      <c r="D635" s="13">
        <v>0</v>
      </c>
      <c r="E635" s="13" t="s">
        <v>150</v>
      </c>
      <c r="F635" s="13">
        <v>7.8</v>
      </c>
      <c r="G635" s="13">
        <v>21.6</v>
      </c>
      <c r="H635" s="13">
        <v>19</v>
      </c>
      <c r="I635" s="13" t="s">
        <v>150</v>
      </c>
      <c r="J635" s="13" t="s">
        <v>150</v>
      </c>
    </row>
    <row r="636" spans="1:10" s="10" customFormat="1" ht="14.25" customHeight="1" x14ac:dyDescent="0.25">
      <c r="A636" s="3" t="s">
        <v>181</v>
      </c>
      <c r="B636" s="8" t="s">
        <v>92</v>
      </c>
      <c r="C636" s="13" t="s">
        <v>150</v>
      </c>
      <c r="D636" s="13" t="s">
        <v>150</v>
      </c>
      <c r="E636" s="13" t="s">
        <v>187</v>
      </c>
      <c r="F636" s="13">
        <v>36.700000000000003</v>
      </c>
      <c r="G636" s="13">
        <v>81.099999999999994</v>
      </c>
      <c r="H636" s="13" t="s">
        <v>187</v>
      </c>
      <c r="I636" s="13" t="s">
        <v>187</v>
      </c>
      <c r="J636" s="13" t="s">
        <v>150</v>
      </c>
    </row>
    <row r="637" spans="1:10" ht="14.25" customHeight="1" x14ac:dyDescent="0.25">
      <c r="A637" s="3" t="s">
        <v>181</v>
      </c>
      <c r="B637" s="8" t="s">
        <v>93</v>
      </c>
      <c r="C637" s="13" t="s">
        <v>150</v>
      </c>
      <c r="D637" s="13">
        <v>45.4</v>
      </c>
      <c r="E637" s="13">
        <v>79.900000000000006</v>
      </c>
      <c r="F637" s="13">
        <v>16.5</v>
      </c>
      <c r="G637" s="13">
        <v>47.3</v>
      </c>
      <c r="H637" s="13">
        <v>0.6</v>
      </c>
      <c r="I637" s="13" t="s">
        <v>187</v>
      </c>
      <c r="J637" s="13" t="s">
        <v>150</v>
      </c>
    </row>
    <row r="638" spans="1:10" ht="14.25" customHeight="1" x14ac:dyDescent="0.25">
      <c r="A638" s="3" t="s">
        <v>181</v>
      </c>
      <c r="B638" s="3" t="s">
        <v>94</v>
      </c>
      <c r="C638" s="13">
        <v>12.3</v>
      </c>
      <c r="D638" s="13">
        <v>43.2</v>
      </c>
      <c r="E638" s="13">
        <v>81.099999999999994</v>
      </c>
      <c r="F638" s="13">
        <v>1</v>
      </c>
      <c r="G638" s="13">
        <v>52.4</v>
      </c>
      <c r="H638" s="13">
        <v>1.7</v>
      </c>
      <c r="I638" s="13" t="s">
        <v>187</v>
      </c>
      <c r="J638" s="13">
        <v>13.1</v>
      </c>
    </row>
    <row r="639" spans="1:10" ht="14.25" customHeight="1" x14ac:dyDescent="0.25">
      <c r="A639" s="3"/>
      <c r="B639" s="8"/>
      <c r="C639" s="11"/>
      <c r="D639" s="11"/>
      <c r="E639" s="11"/>
      <c r="F639" s="11"/>
      <c r="G639" s="11"/>
      <c r="H639" s="11"/>
      <c r="I639" s="11"/>
      <c r="J639" s="11"/>
    </row>
    <row r="640" spans="1:10" ht="14.25" customHeight="1" x14ac:dyDescent="0.25">
      <c r="A640" s="3" t="s">
        <v>127</v>
      </c>
      <c r="B640" s="3" t="s">
        <v>128</v>
      </c>
      <c r="C640" s="11"/>
      <c r="D640" s="11"/>
      <c r="E640" s="11"/>
      <c r="F640" s="11"/>
      <c r="G640" s="11"/>
      <c r="H640" s="11"/>
      <c r="I640" s="11"/>
      <c r="J640" s="11"/>
    </row>
    <row r="641" spans="1:10" ht="14.25" customHeight="1" x14ac:dyDescent="0.25">
      <c r="A641" s="3"/>
      <c r="B641" s="8"/>
      <c r="C641" s="11"/>
      <c r="D641" s="11"/>
      <c r="E641" s="11"/>
      <c r="F641" s="11"/>
      <c r="G641" s="11"/>
      <c r="H641" s="11"/>
      <c r="I641" s="11"/>
      <c r="J641" s="11"/>
    </row>
    <row r="642" spans="1:10" ht="14.25" customHeight="1" x14ac:dyDescent="0.25">
      <c r="A642" s="3"/>
      <c r="B642" s="8"/>
      <c r="C642" s="11"/>
      <c r="D642" s="11"/>
      <c r="E642" s="11"/>
      <c r="F642" s="11"/>
      <c r="G642" s="11"/>
      <c r="H642" s="11"/>
      <c r="I642" s="11"/>
      <c r="J642" s="11"/>
    </row>
    <row r="643" spans="1:10" ht="14.25" customHeight="1" x14ac:dyDescent="0.25">
      <c r="A643" s="3" t="s">
        <v>127</v>
      </c>
      <c r="B643" s="3" t="s">
        <v>120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</row>
    <row r="644" spans="1:10" ht="14.25" customHeight="1" x14ac:dyDescent="0.25">
      <c r="A644" s="3" t="s">
        <v>127</v>
      </c>
      <c r="B644" s="3" t="s">
        <v>82</v>
      </c>
      <c r="C644" s="13" t="s">
        <v>150</v>
      </c>
      <c r="D644" s="13">
        <v>0</v>
      </c>
      <c r="E644" s="13">
        <v>0</v>
      </c>
      <c r="F644" s="13" t="s">
        <v>187</v>
      </c>
      <c r="G644" s="13">
        <v>0</v>
      </c>
      <c r="H644" s="13" t="s">
        <v>187</v>
      </c>
      <c r="I644" s="13">
        <v>0</v>
      </c>
      <c r="J644" s="13" t="s">
        <v>150</v>
      </c>
    </row>
    <row r="645" spans="1:10" ht="14.25" customHeight="1" x14ac:dyDescent="0.25">
      <c r="A645" s="3" t="s">
        <v>127</v>
      </c>
      <c r="B645" s="8" t="s">
        <v>152</v>
      </c>
      <c r="C645" s="13" t="s">
        <v>150</v>
      </c>
      <c r="D645" s="13">
        <v>0</v>
      </c>
      <c r="E645" s="13">
        <v>0</v>
      </c>
      <c r="F645" s="13" t="s">
        <v>187</v>
      </c>
      <c r="G645" s="13">
        <v>0</v>
      </c>
      <c r="H645" s="13" t="s">
        <v>187</v>
      </c>
      <c r="I645" s="13">
        <v>0</v>
      </c>
      <c r="J645" s="13" t="s">
        <v>150</v>
      </c>
    </row>
    <row r="646" spans="1:10" ht="14.25" customHeight="1" x14ac:dyDescent="0.25">
      <c r="A646" s="3" t="s">
        <v>127</v>
      </c>
      <c r="B646" s="8" t="s">
        <v>151</v>
      </c>
      <c r="C646" s="13" t="s">
        <v>150</v>
      </c>
      <c r="D646" s="13" t="s">
        <v>187</v>
      </c>
      <c r="E646" s="13">
        <v>0</v>
      </c>
      <c r="F646" s="13" t="s">
        <v>187</v>
      </c>
      <c r="G646" s="13">
        <v>0</v>
      </c>
      <c r="H646" s="13" t="s">
        <v>187</v>
      </c>
      <c r="I646" s="13">
        <v>0</v>
      </c>
      <c r="J646" s="13" t="s">
        <v>150</v>
      </c>
    </row>
    <row r="647" spans="1:10" ht="14.25" customHeight="1" x14ac:dyDescent="0.25">
      <c r="A647" s="3" t="s">
        <v>127</v>
      </c>
      <c r="B647" s="3" t="s">
        <v>83</v>
      </c>
      <c r="C647" s="13" t="s">
        <v>150</v>
      </c>
      <c r="D647" s="13">
        <v>0</v>
      </c>
      <c r="E647" s="13" t="s">
        <v>187</v>
      </c>
      <c r="F647" s="13">
        <v>0</v>
      </c>
      <c r="G647" s="13">
        <v>0</v>
      </c>
      <c r="H647" s="13">
        <v>0</v>
      </c>
      <c r="I647" s="13">
        <v>0</v>
      </c>
      <c r="J647" s="13" t="s">
        <v>150</v>
      </c>
    </row>
    <row r="648" spans="1:10" ht="14.25" customHeight="1" x14ac:dyDescent="0.25">
      <c r="A648" s="3" t="s">
        <v>127</v>
      </c>
      <c r="B648" s="8" t="s">
        <v>84</v>
      </c>
      <c r="C648" s="13" t="s">
        <v>150</v>
      </c>
      <c r="D648" s="13">
        <v>0</v>
      </c>
      <c r="E648" s="13" t="s">
        <v>187</v>
      </c>
      <c r="F648" s="13">
        <v>0</v>
      </c>
      <c r="G648" s="13">
        <v>0</v>
      </c>
      <c r="H648" s="13">
        <v>0</v>
      </c>
      <c r="I648" s="13">
        <v>0</v>
      </c>
      <c r="J648" s="13" t="s">
        <v>150</v>
      </c>
    </row>
    <row r="649" spans="1:10" ht="14.25" customHeight="1" x14ac:dyDescent="0.25">
      <c r="A649" s="3" t="s">
        <v>127</v>
      </c>
      <c r="B649" s="8" t="s">
        <v>85</v>
      </c>
      <c r="C649" s="13" t="s">
        <v>150</v>
      </c>
      <c r="D649" s="13">
        <v>0</v>
      </c>
      <c r="E649" s="13" t="s">
        <v>187</v>
      </c>
      <c r="F649" s="13" t="s">
        <v>187</v>
      </c>
      <c r="G649" s="13" t="s">
        <v>187</v>
      </c>
      <c r="H649" s="13" t="s">
        <v>187</v>
      </c>
      <c r="I649" s="13" t="s">
        <v>187</v>
      </c>
      <c r="J649" s="13" t="s">
        <v>150</v>
      </c>
    </row>
    <row r="650" spans="1:10" ht="14.25" customHeight="1" x14ac:dyDescent="0.25">
      <c r="A650" s="3" t="s">
        <v>127</v>
      </c>
      <c r="B650" s="8" t="s">
        <v>86</v>
      </c>
      <c r="C650" s="13" t="s">
        <v>150</v>
      </c>
      <c r="D650" s="13">
        <v>0</v>
      </c>
      <c r="E650" s="13" t="s">
        <v>187</v>
      </c>
      <c r="F650" s="13">
        <v>0</v>
      </c>
      <c r="G650" s="13">
        <v>0</v>
      </c>
      <c r="H650" s="13" t="s">
        <v>187</v>
      </c>
      <c r="I650" s="13" t="s">
        <v>187</v>
      </c>
      <c r="J650" s="13" t="s">
        <v>150</v>
      </c>
    </row>
    <row r="651" spans="1:10" ht="14.25" customHeight="1" x14ac:dyDescent="0.25">
      <c r="A651" s="3" t="s">
        <v>127</v>
      </c>
      <c r="B651" s="8" t="s">
        <v>87</v>
      </c>
      <c r="C651" s="13" t="s">
        <v>150</v>
      </c>
      <c r="D651" s="13">
        <v>0</v>
      </c>
      <c r="E651" s="13" t="s">
        <v>150</v>
      </c>
      <c r="F651" s="13" t="s">
        <v>150</v>
      </c>
      <c r="G651" s="13" t="s">
        <v>150</v>
      </c>
      <c r="H651" s="13" t="s">
        <v>150</v>
      </c>
      <c r="I651" s="13" t="s">
        <v>150</v>
      </c>
      <c r="J651" s="13" t="s">
        <v>150</v>
      </c>
    </row>
    <row r="652" spans="1:10" ht="14.25" customHeight="1" x14ac:dyDescent="0.25">
      <c r="A652" s="3" t="s">
        <v>127</v>
      </c>
      <c r="B652" s="8" t="s">
        <v>88</v>
      </c>
      <c r="C652" s="13" t="s">
        <v>150</v>
      </c>
      <c r="D652" s="13">
        <v>0</v>
      </c>
      <c r="E652" s="13" t="s">
        <v>187</v>
      </c>
      <c r="F652" s="13" t="s">
        <v>187</v>
      </c>
      <c r="G652" s="13" t="s">
        <v>187</v>
      </c>
      <c r="H652" s="13">
        <v>0</v>
      </c>
      <c r="I652" s="13">
        <v>0</v>
      </c>
      <c r="J652" s="13" t="s">
        <v>150</v>
      </c>
    </row>
    <row r="653" spans="1:10" ht="14.25" customHeight="1" x14ac:dyDescent="0.25">
      <c r="A653" s="3" t="s">
        <v>127</v>
      </c>
      <c r="B653" s="3" t="s">
        <v>89</v>
      </c>
      <c r="C653" s="13" t="s">
        <v>150</v>
      </c>
      <c r="D653" s="13">
        <v>0</v>
      </c>
      <c r="E653" s="13" t="s">
        <v>187</v>
      </c>
      <c r="F653" s="13">
        <v>0</v>
      </c>
      <c r="G653" s="13">
        <v>0</v>
      </c>
      <c r="H653" s="13">
        <v>0</v>
      </c>
      <c r="I653" s="13">
        <v>0</v>
      </c>
      <c r="J653" s="13" t="s">
        <v>150</v>
      </c>
    </row>
    <row r="654" spans="1:10" ht="14.25" customHeight="1" x14ac:dyDescent="0.25">
      <c r="A654" s="3" t="s">
        <v>127</v>
      </c>
      <c r="B654" s="8" t="s">
        <v>95</v>
      </c>
      <c r="C654" s="13" t="s">
        <v>150</v>
      </c>
      <c r="D654" s="13">
        <v>0</v>
      </c>
      <c r="E654" s="13" t="s">
        <v>187</v>
      </c>
      <c r="F654" s="13">
        <v>0</v>
      </c>
      <c r="G654" s="13">
        <v>0</v>
      </c>
      <c r="H654" s="13">
        <v>0</v>
      </c>
      <c r="I654" s="13">
        <v>0</v>
      </c>
      <c r="J654" s="13" t="s">
        <v>150</v>
      </c>
    </row>
    <row r="655" spans="1:10" ht="14.25" customHeight="1" x14ac:dyDescent="0.25">
      <c r="A655" s="3" t="s">
        <v>127</v>
      </c>
      <c r="B655" s="8" t="s">
        <v>90</v>
      </c>
      <c r="C655" s="13" t="s">
        <v>150</v>
      </c>
      <c r="D655" s="13">
        <v>0</v>
      </c>
      <c r="E655" s="13" t="s">
        <v>150</v>
      </c>
      <c r="F655" s="13" t="s">
        <v>150</v>
      </c>
      <c r="G655" s="13" t="s">
        <v>150</v>
      </c>
      <c r="H655" s="13" t="s">
        <v>150</v>
      </c>
      <c r="I655" s="13" t="s">
        <v>150</v>
      </c>
      <c r="J655" s="13" t="s">
        <v>150</v>
      </c>
    </row>
    <row r="656" spans="1:10" s="10" customFormat="1" ht="14.25" customHeight="1" x14ac:dyDescent="0.25">
      <c r="A656" s="3" t="s">
        <v>127</v>
      </c>
      <c r="B656" s="8" t="s">
        <v>118</v>
      </c>
      <c r="C656" s="13" t="s">
        <v>150</v>
      </c>
      <c r="D656" s="13">
        <v>0</v>
      </c>
      <c r="E656" s="13" t="s">
        <v>187</v>
      </c>
      <c r="F656" s="13" t="s">
        <v>187</v>
      </c>
      <c r="G656" s="13">
        <v>0</v>
      </c>
      <c r="H656" s="13">
        <v>0</v>
      </c>
      <c r="I656" s="13" t="s">
        <v>187</v>
      </c>
      <c r="J656" s="13" t="s">
        <v>150</v>
      </c>
    </row>
    <row r="657" spans="1:10" ht="14.25" customHeight="1" x14ac:dyDescent="0.25">
      <c r="A657" s="3" t="s">
        <v>127</v>
      </c>
      <c r="B657" s="8" t="s">
        <v>91</v>
      </c>
      <c r="C657" s="13" t="s">
        <v>150</v>
      </c>
      <c r="D657" s="13" t="s">
        <v>187</v>
      </c>
      <c r="E657" s="13" t="s">
        <v>150</v>
      </c>
      <c r="F657" s="13">
        <v>0</v>
      </c>
      <c r="G657" s="13" t="s">
        <v>187</v>
      </c>
      <c r="H657" s="13">
        <v>0</v>
      </c>
      <c r="I657" s="13" t="s">
        <v>150</v>
      </c>
      <c r="J657" s="13" t="s">
        <v>150</v>
      </c>
    </row>
    <row r="658" spans="1:10" ht="14.25" customHeight="1" x14ac:dyDescent="0.25">
      <c r="A658" s="3" t="s">
        <v>127</v>
      </c>
      <c r="B658" s="8" t="s">
        <v>92</v>
      </c>
      <c r="C658" s="13" t="s">
        <v>150</v>
      </c>
      <c r="D658" s="13" t="s">
        <v>150</v>
      </c>
      <c r="E658" s="13" t="s">
        <v>187</v>
      </c>
      <c r="F658" s="13">
        <v>0</v>
      </c>
      <c r="G658" s="13" t="s">
        <v>187</v>
      </c>
      <c r="H658" s="13" t="s">
        <v>187</v>
      </c>
      <c r="I658" s="13" t="s">
        <v>187</v>
      </c>
      <c r="J658" s="13" t="s">
        <v>150</v>
      </c>
    </row>
    <row r="659" spans="1:10" ht="14.25" customHeight="1" x14ac:dyDescent="0.25">
      <c r="A659" s="3" t="s">
        <v>127</v>
      </c>
      <c r="B659" s="8" t="s">
        <v>93</v>
      </c>
      <c r="C659" s="13" t="s">
        <v>150</v>
      </c>
      <c r="D659" s="13" t="s">
        <v>187</v>
      </c>
      <c r="E659" s="13" t="s">
        <v>187</v>
      </c>
      <c r="F659" s="13">
        <v>0</v>
      </c>
      <c r="G659" s="13">
        <v>0</v>
      </c>
      <c r="H659" s="13">
        <v>0</v>
      </c>
      <c r="I659" s="13" t="s">
        <v>187</v>
      </c>
      <c r="J659" s="13" t="s">
        <v>150</v>
      </c>
    </row>
    <row r="660" spans="1:10" ht="14.25" customHeight="1" x14ac:dyDescent="0.25">
      <c r="A660" s="3" t="s">
        <v>127</v>
      </c>
      <c r="B660" s="3" t="s">
        <v>94</v>
      </c>
      <c r="C660" s="13">
        <v>0</v>
      </c>
      <c r="D660" s="13" t="s">
        <v>187</v>
      </c>
      <c r="E660" s="13" t="s">
        <v>187</v>
      </c>
      <c r="F660" s="13" t="s">
        <v>187</v>
      </c>
      <c r="G660" s="13" t="s">
        <v>187</v>
      </c>
      <c r="H660" s="13">
        <v>0</v>
      </c>
      <c r="I660" s="13" t="s">
        <v>187</v>
      </c>
      <c r="J660" s="13">
        <v>0</v>
      </c>
    </row>
    <row r="661" spans="1:10" ht="14.25" customHeight="1" x14ac:dyDescent="0.25">
      <c r="A661" s="3"/>
      <c r="B661" s="8"/>
      <c r="C661" s="11"/>
      <c r="D661" s="11"/>
      <c r="E661" s="11"/>
      <c r="F661" s="11"/>
      <c r="G661" s="11"/>
      <c r="H661" s="11"/>
      <c r="I661" s="11"/>
      <c r="J661" s="11"/>
    </row>
    <row r="662" spans="1:10" ht="14.25" customHeight="1" x14ac:dyDescent="0.25">
      <c r="A662" s="3" t="s">
        <v>12</v>
      </c>
      <c r="B662" s="3" t="s">
        <v>107</v>
      </c>
      <c r="C662" s="11"/>
      <c r="D662" s="11"/>
      <c r="E662" s="11"/>
      <c r="F662" s="11"/>
      <c r="G662" s="11"/>
      <c r="H662" s="11"/>
      <c r="I662" s="11"/>
      <c r="J662" s="11"/>
    </row>
    <row r="663" spans="1:10" ht="14.25" customHeight="1" x14ac:dyDescent="0.25">
      <c r="B663" s="4"/>
      <c r="C663" s="11"/>
      <c r="D663" s="11"/>
      <c r="E663" s="11"/>
      <c r="F663" s="11"/>
      <c r="G663" s="11"/>
      <c r="H663" s="11"/>
      <c r="I663" s="11"/>
      <c r="J663" s="11"/>
    </row>
    <row r="664" spans="1:10" ht="14.25" customHeight="1" x14ac:dyDescent="0.25">
      <c r="A664" s="3"/>
      <c r="B664" s="8"/>
      <c r="C664" s="11"/>
      <c r="D664" s="11"/>
      <c r="E664" s="11"/>
      <c r="F664" s="11"/>
      <c r="G664" s="11"/>
      <c r="H664" s="11"/>
      <c r="I664" s="11"/>
      <c r="J664" s="11"/>
    </row>
    <row r="665" spans="1:10" ht="14.25" customHeight="1" x14ac:dyDescent="0.25">
      <c r="A665" s="3" t="s">
        <v>12</v>
      </c>
      <c r="B665" s="3" t="s">
        <v>120</v>
      </c>
      <c r="C665" s="13">
        <v>1.3</v>
      </c>
      <c r="D665" s="13">
        <v>2.1</v>
      </c>
      <c r="E665" s="13">
        <v>15.4</v>
      </c>
      <c r="F665" s="13">
        <v>7</v>
      </c>
      <c r="G665" s="13">
        <v>1.8</v>
      </c>
      <c r="H665" s="13">
        <v>21.6</v>
      </c>
      <c r="I665" s="13">
        <v>3.1</v>
      </c>
      <c r="J665" s="13">
        <v>3.4</v>
      </c>
    </row>
    <row r="666" spans="1:10" ht="14.25" customHeight="1" x14ac:dyDescent="0.25">
      <c r="A666" s="3" t="s">
        <v>12</v>
      </c>
      <c r="B666" s="3" t="s">
        <v>82</v>
      </c>
      <c r="C666" s="13" t="s">
        <v>150</v>
      </c>
      <c r="D666" s="13">
        <v>5.3</v>
      </c>
      <c r="E666" s="13">
        <v>21.7</v>
      </c>
      <c r="F666" s="13">
        <v>7.7</v>
      </c>
      <c r="G666" s="13">
        <v>2.2000000000000002</v>
      </c>
      <c r="H666" s="13">
        <v>24.2</v>
      </c>
      <c r="I666" s="13">
        <v>3.2</v>
      </c>
      <c r="J666" s="13" t="s">
        <v>150</v>
      </c>
    </row>
    <row r="667" spans="1:10" ht="14.25" customHeight="1" x14ac:dyDescent="0.25">
      <c r="A667" s="3" t="s">
        <v>12</v>
      </c>
      <c r="B667" s="8" t="s">
        <v>152</v>
      </c>
      <c r="C667" s="13" t="s">
        <v>150</v>
      </c>
      <c r="D667" s="13">
        <v>5.3</v>
      </c>
      <c r="E667" s="13">
        <v>4.5</v>
      </c>
      <c r="F667" s="13">
        <v>3.3</v>
      </c>
      <c r="G667" s="13">
        <v>4.8</v>
      </c>
      <c r="H667" s="13">
        <v>30.6</v>
      </c>
      <c r="I667" s="13">
        <v>8.3000000000000007</v>
      </c>
      <c r="J667" s="13" t="s">
        <v>150</v>
      </c>
    </row>
    <row r="668" spans="1:10" ht="14.25" customHeight="1" x14ac:dyDescent="0.25">
      <c r="A668" s="3" t="s">
        <v>12</v>
      </c>
      <c r="B668" s="8" t="s">
        <v>151</v>
      </c>
      <c r="C668" s="13" t="s">
        <v>150</v>
      </c>
      <c r="D668" s="13" t="s">
        <v>187</v>
      </c>
      <c r="E668" s="13">
        <v>33.299999999999997</v>
      </c>
      <c r="F668" s="13">
        <v>12.9</v>
      </c>
      <c r="G668" s="13">
        <v>2.6</v>
      </c>
      <c r="H668" s="13">
        <v>12.4</v>
      </c>
      <c r="I668" s="13">
        <v>3.4</v>
      </c>
      <c r="J668" s="13" t="s">
        <v>150</v>
      </c>
    </row>
    <row r="669" spans="1:10" ht="14.25" customHeight="1" x14ac:dyDescent="0.25">
      <c r="A669" s="3" t="s">
        <v>12</v>
      </c>
      <c r="B669" s="3" t="s">
        <v>83</v>
      </c>
      <c r="C669" s="13" t="s">
        <v>150</v>
      </c>
      <c r="D669" s="13">
        <v>2.2000000000000002</v>
      </c>
      <c r="E669" s="13">
        <v>23</v>
      </c>
      <c r="F669" s="13">
        <v>6.1</v>
      </c>
      <c r="G669" s="13">
        <v>2</v>
      </c>
      <c r="H669" s="13">
        <v>4.9000000000000004</v>
      </c>
      <c r="I669" s="13">
        <v>14.6</v>
      </c>
      <c r="J669" s="13" t="s">
        <v>150</v>
      </c>
    </row>
    <row r="670" spans="1:10" ht="14.25" customHeight="1" x14ac:dyDescent="0.25">
      <c r="A670" s="3" t="s">
        <v>12</v>
      </c>
      <c r="B670" s="8" t="s">
        <v>84</v>
      </c>
      <c r="C670" s="13" t="s">
        <v>150</v>
      </c>
      <c r="D670" s="13">
        <v>13.8</v>
      </c>
      <c r="E670" s="13">
        <v>24.9</v>
      </c>
      <c r="F670" s="13">
        <v>13.5</v>
      </c>
      <c r="G670" s="13">
        <v>2.4</v>
      </c>
      <c r="H670" s="13">
        <v>13.1</v>
      </c>
      <c r="I670" s="13">
        <v>14.6</v>
      </c>
      <c r="J670" s="13" t="s">
        <v>150</v>
      </c>
    </row>
    <row r="671" spans="1:10" ht="14.25" customHeight="1" x14ac:dyDescent="0.25">
      <c r="A671" s="3" t="s">
        <v>12</v>
      </c>
      <c r="B671" s="8" t="s">
        <v>85</v>
      </c>
      <c r="C671" s="13" t="s">
        <v>150</v>
      </c>
      <c r="D671" s="13">
        <v>2.7</v>
      </c>
      <c r="E671" s="13" t="s">
        <v>187</v>
      </c>
      <c r="F671" s="13">
        <v>0.6</v>
      </c>
      <c r="G671" s="13">
        <v>5.0999999999999996</v>
      </c>
      <c r="H671" s="13">
        <v>0.1</v>
      </c>
      <c r="I671" s="13" t="s">
        <v>187</v>
      </c>
      <c r="J671" s="13" t="s">
        <v>150</v>
      </c>
    </row>
    <row r="672" spans="1:10" ht="14.25" customHeight="1" x14ac:dyDescent="0.25">
      <c r="A672" s="3" t="s">
        <v>12</v>
      </c>
      <c r="B672" s="8" t="s">
        <v>86</v>
      </c>
      <c r="C672" s="13" t="s">
        <v>150</v>
      </c>
      <c r="D672" s="13">
        <v>3</v>
      </c>
      <c r="E672" s="13">
        <v>0</v>
      </c>
      <c r="F672" s="13">
        <v>8.6999999999999993</v>
      </c>
      <c r="G672" s="13">
        <v>0.4</v>
      </c>
      <c r="H672" s="13">
        <v>28.3</v>
      </c>
      <c r="I672" s="13" t="s">
        <v>187</v>
      </c>
      <c r="J672" s="13" t="s">
        <v>150</v>
      </c>
    </row>
    <row r="673" spans="1:10" ht="14.25" customHeight="1" x14ac:dyDescent="0.25">
      <c r="A673" s="3" t="s">
        <v>12</v>
      </c>
      <c r="B673" s="8" t="s">
        <v>87</v>
      </c>
      <c r="C673" s="13" t="s">
        <v>150</v>
      </c>
      <c r="D673" s="13">
        <v>0.9</v>
      </c>
      <c r="E673" s="13" t="s">
        <v>150</v>
      </c>
      <c r="F673" s="13" t="s">
        <v>150</v>
      </c>
      <c r="G673" s="13" t="s">
        <v>150</v>
      </c>
      <c r="H673" s="13" t="s">
        <v>150</v>
      </c>
      <c r="I673" s="13" t="s">
        <v>150</v>
      </c>
      <c r="J673" s="13" t="s">
        <v>150</v>
      </c>
    </row>
    <row r="674" spans="1:10" ht="14.25" customHeight="1" x14ac:dyDescent="0.25">
      <c r="A674" s="3" t="s">
        <v>12</v>
      </c>
      <c r="B674" s="8" t="s">
        <v>88</v>
      </c>
      <c r="C674" s="13" t="s">
        <v>150</v>
      </c>
      <c r="D674" s="13">
        <v>8</v>
      </c>
      <c r="E674" s="13" t="s">
        <v>187</v>
      </c>
      <c r="F674" s="13">
        <v>7.8</v>
      </c>
      <c r="G674" s="13">
        <v>3.9</v>
      </c>
      <c r="H674" s="13">
        <v>0.1</v>
      </c>
      <c r="I674" s="13" t="s">
        <v>187</v>
      </c>
      <c r="J674" s="13" t="s">
        <v>150</v>
      </c>
    </row>
    <row r="675" spans="1:10" ht="14.25" customHeight="1" x14ac:dyDescent="0.25">
      <c r="A675" s="3" t="s">
        <v>12</v>
      </c>
      <c r="B675" s="3" t="s">
        <v>89</v>
      </c>
      <c r="C675" s="13" t="s">
        <v>150</v>
      </c>
      <c r="D675" s="13">
        <v>3.1</v>
      </c>
      <c r="E675" s="13">
        <v>0</v>
      </c>
      <c r="F675" s="13">
        <v>12.5</v>
      </c>
      <c r="G675" s="13">
        <v>5.8</v>
      </c>
      <c r="H675" s="13">
        <v>37.799999999999997</v>
      </c>
      <c r="I675" s="13">
        <v>0</v>
      </c>
      <c r="J675" s="13" t="s">
        <v>150</v>
      </c>
    </row>
    <row r="676" spans="1:10" ht="14.25" customHeight="1" x14ac:dyDescent="0.25">
      <c r="A676" s="3" t="s">
        <v>12</v>
      </c>
      <c r="B676" s="8" t="s">
        <v>95</v>
      </c>
      <c r="C676" s="13" t="s">
        <v>150</v>
      </c>
      <c r="D676" s="13">
        <v>3.2</v>
      </c>
      <c r="E676" s="13" t="s">
        <v>187</v>
      </c>
      <c r="F676" s="13">
        <v>52.9</v>
      </c>
      <c r="G676" s="13">
        <v>7.5</v>
      </c>
      <c r="H676" s="13">
        <v>41.8</v>
      </c>
      <c r="I676" s="13">
        <v>0</v>
      </c>
      <c r="J676" s="13" t="s">
        <v>150</v>
      </c>
    </row>
    <row r="677" spans="1:10" s="10" customFormat="1" ht="14.25" customHeight="1" x14ac:dyDescent="0.25">
      <c r="A677" s="3" t="s">
        <v>12</v>
      </c>
      <c r="B677" s="8" t="s">
        <v>90</v>
      </c>
      <c r="C677" s="13" t="s">
        <v>150</v>
      </c>
      <c r="D677" s="13">
        <v>3.8</v>
      </c>
      <c r="E677" s="13" t="s">
        <v>150</v>
      </c>
      <c r="F677" s="13" t="s">
        <v>150</v>
      </c>
      <c r="G677" s="13" t="s">
        <v>150</v>
      </c>
      <c r="H677" s="13" t="s">
        <v>150</v>
      </c>
      <c r="I677" s="13" t="s">
        <v>150</v>
      </c>
      <c r="J677" s="13" t="s">
        <v>150</v>
      </c>
    </row>
    <row r="678" spans="1:10" ht="14.25" customHeight="1" x14ac:dyDescent="0.25">
      <c r="A678" s="3" t="s">
        <v>12</v>
      </c>
      <c r="B678" s="8" t="s">
        <v>118</v>
      </c>
      <c r="C678" s="13" t="s">
        <v>150</v>
      </c>
      <c r="D678" s="13">
        <v>3.8</v>
      </c>
      <c r="E678" s="13" t="s">
        <v>187</v>
      </c>
      <c r="F678" s="13">
        <v>31.4</v>
      </c>
      <c r="G678" s="13">
        <v>3.4</v>
      </c>
      <c r="H678" s="13">
        <v>56.7</v>
      </c>
      <c r="I678" s="13" t="s">
        <v>187</v>
      </c>
      <c r="J678" s="13" t="s">
        <v>150</v>
      </c>
    </row>
    <row r="679" spans="1:10" ht="14.25" customHeight="1" x14ac:dyDescent="0.25">
      <c r="A679" s="3" t="s">
        <v>12</v>
      </c>
      <c r="B679" s="8" t="s">
        <v>91</v>
      </c>
      <c r="C679" s="13" t="s">
        <v>150</v>
      </c>
      <c r="D679" s="13">
        <v>18.3</v>
      </c>
      <c r="E679" s="13" t="s">
        <v>150</v>
      </c>
      <c r="F679" s="13">
        <v>12.1</v>
      </c>
      <c r="G679" s="13">
        <v>87</v>
      </c>
      <c r="H679" s="13">
        <v>16</v>
      </c>
      <c r="I679" s="13" t="s">
        <v>150</v>
      </c>
      <c r="J679" s="13" t="s">
        <v>150</v>
      </c>
    </row>
    <row r="680" spans="1:10" ht="14.25" customHeight="1" x14ac:dyDescent="0.25">
      <c r="A680" s="3" t="s">
        <v>12</v>
      </c>
      <c r="B680" s="8" t="s">
        <v>92</v>
      </c>
      <c r="C680" s="13" t="s">
        <v>150</v>
      </c>
      <c r="D680" s="13" t="s">
        <v>150</v>
      </c>
      <c r="E680" s="13" t="s">
        <v>187</v>
      </c>
      <c r="F680" s="13">
        <v>10.6</v>
      </c>
      <c r="G680" s="13">
        <v>1.1000000000000001</v>
      </c>
      <c r="H680" s="13">
        <v>0.2</v>
      </c>
      <c r="I680" s="13" t="s">
        <v>187</v>
      </c>
      <c r="J680" s="13" t="s">
        <v>150</v>
      </c>
    </row>
    <row r="681" spans="1:10" ht="14.25" customHeight="1" x14ac:dyDescent="0.25">
      <c r="A681" s="3" t="s">
        <v>12</v>
      </c>
      <c r="B681" s="8" t="s">
        <v>93</v>
      </c>
      <c r="C681" s="13" t="s">
        <v>150</v>
      </c>
      <c r="D681" s="13">
        <v>13.6</v>
      </c>
      <c r="E681" s="13">
        <v>0</v>
      </c>
      <c r="F681" s="13">
        <v>2.2999999999999998</v>
      </c>
      <c r="G681" s="13">
        <v>7.9</v>
      </c>
      <c r="H681" s="13">
        <v>36.200000000000003</v>
      </c>
      <c r="I681" s="13" t="s">
        <v>187</v>
      </c>
      <c r="J681" s="13" t="s">
        <v>150</v>
      </c>
    </row>
    <row r="682" spans="1:10" ht="14.25" customHeight="1" x14ac:dyDescent="0.25">
      <c r="A682" s="3" t="s">
        <v>12</v>
      </c>
      <c r="B682" s="3" t="s">
        <v>94</v>
      </c>
      <c r="C682" s="13">
        <v>3.4</v>
      </c>
      <c r="D682" s="13">
        <v>12.6</v>
      </c>
      <c r="E682" s="13">
        <v>0</v>
      </c>
      <c r="F682" s="13">
        <v>9.6999999999999993</v>
      </c>
      <c r="G682" s="13">
        <v>18</v>
      </c>
      <c r="H682" s="13">
        <v>2.9</v>
      </c>
      <c r="I682" s="13" t="s">
        <v>187</v>
      </c>
      <c r="J682" s="13">
        <v>3.4</v>
      </c>
    </row>
    <row r="683" spans="1:10" ht="14.25" customHeight="1" x14ac:dyDescent="0.25">
      <c r="A683" s="3"/>
      <c r="B683" s="8"/>
      <c r="C683" s="11"/>
      <c r="D683" s="11"/>
      <c r="E683" s="11"/>
      <c r="F683" s="11"/>
      <c r="G683" s="11"/>
      <c r="H683" s="11"/>
      <c r="I683" s="11"/>
      <c r="J683" s="11"/>
    </row>
    <row r="684" spans="1:10" ht="14.25" customHeight="1" x14ac:dyDescent="0.25">
      <c r="A684" s="3" t="s">
        <v>57</v>
      </c>
      <c r="B684" s="3" t="s">
        <v>64</v>
      </c>
      <c r="C684" s="11"/>
      <c r="D684" s="11"/>
      <c r="E684" s="11"/>
      <c r="F684" s="11"/>
      <c r="G684" s="11"/>
      <c r="H684" s="11"/>
      <c r="I684" s="11"/>
      <c r="J684" s="11"/>
    </row>
    <row r="685" spans="1:10" ht="14.25" customHeight="1" x14ac:dyDescent="0.25">
      <c r="A685" s="3"/>
      <c r="B685" s="8"/>
      <c r="C685" s="11"/>
      <c r="D685" s="11"/>
      <c r="E685" s="11"/>
      <c r="F685" s="11"/>
      <c r="G685" s="11"/>
      <c r="H685" s="11"/>
      <c r="I685" s="11"/>
      <c r="J685" s="11"/>
    </row>
    <row r="686" spans="1:10" ht="14.25" customHeight="1" x14ac:dyDescent="0.25">
      <c r="A686" s="3"/>
      <c r="B686" s="8"/>
      <c r="C686" s="11"/>
      <c r="D686" s="11"/>
      <c r="E686" s="11"/>
      <c r="F686" s="11"/>
      <c r="G686" s="11"/>
      <c r="H686" s="11"/>
      <c r="I686" s="11"/>
      <c r="J686" s="11"/>
    </row>
    <row r="687" spans="1:10" ht="14.25" customHeight="1" x14ac:dyDescent="0.25">
      <c r="A687" s="3" t="s">
        <v>57</v>
      </c>
      <c r="B687" s="3" t="s">
        <v>120</v>
      </c>
      <c r="C687" s="13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 t="s">
        <v>187</v>
      </c>
      <c r="J687" s="13">
        <v>0</v>
      </c>
    </row>
    <row r="688" spans="1:10" ht="14.25" customHeight="1" x14ac:dyDescent="0.25">
      <c r="A688" s="3" t="s">
        <v>57</v>
      </c>
      <c r="B688" s="3" t="s">
        <v>82</v>
      </c>
      <c r="C688" s="13" t="s">
        <v>150</v>
      </c>
      <c r="D688" s="13">
        <v>0</v>
      </c>
      <c r="E688" s="13">
        <v>0</v>
      </c>
      <c r="F688" s="13">
        <v>0</v>
      </c>
      <c r="G688" s="13">
        <v>0</v>
      </c>
      <c r="H688" s="13" t="s">
        <v>187</v>
      </c>
      <c r="I688" s="13" t="s">
        <v>187</v>
      </c>
      <c r="J688" s="13" t="s">
        <v>150</v>
      </c>
    </row>
    <row r="689" spans="1:10" ht="14.25" customHeight="1" x14ac:dyDescent="0.25">
      <c r="A689" s="3" t="s">
        <v>57</v>
      </c>
      <c r="B689" s="8" t="s">
        <v>152</v>
      </c>
      <c r="C689" s="13" t="s">
        <v>150</v>
      </c>
      <c r="D689" s="13">
        <v>0</v>
      </c>
      <c r="E689" s="13">
        <v>0</v>
      </c>
      <c r="F689" s="13">
        <v>0</v>
      </c>
      <c r="G689" s="13">
        <v>0</v>
      </c>
      <c r="H689" s="13" t="s">
        <v>187</v>
      </c>
      <c r="I689" s="13" t="s">
        <v>187</v>
      </c>
      <c r="J689" s="13" t="s">
        <v>150</v>
      </c>
    </row>
    <row r="690" spans="1:10" ht="14.25" customHeight="1" x14ac:dyDescent="0.25">
      <c r="A690" s="3" t="s">
        <v>57</v>
      </c>
      <c r="B690" s="8" t="s">
        <v>151</v>
      </c>
      <c r="C690" s="13" t="s">
        <v>150</v>
      </c>
      <c r="D690" s="13" t="s">
        <v>187</v>
      </c>
      <c r="E690" s="13">
        <v>0</v>
      </c>
      <c r="F690" s="13">
        <v>0</v>
      </c>
      <c r="G690" s="13">
        <v>0</v>
      </c>
      <c r="H690" s="13" t="s">
        <v>187</v>
      </c>
      <c r="I690" s="13" t="s">
        <v>187</v>
      </c>
      <c r="J690" s="13" t="s">
        <v>150</v>
      </c>
    </row>
    <row r="691" spans="1:10" ht="14.25" customHeight="1" x14ac:dyDescent="0.25">
      <c r="A691" s="3" t="s">
        <v>57</v>
      </c>
      <c r="B691" s="3" t="s">
        <v>83</v>
      </c>
      <c r="C691" s="13" t="s">
        <v>150</v>
      </c>
      <c r="D691" s="13">
        <v>0</v>
      </c>
      <c r="E691" s="13" t="s">
        <v>187</v>
      </c>
      <c r="F691" s="13">
        <v>0</v>
      </c>
      <c r="G691" s="13">
        <v>0</v>
      </c>
      <c r="H691" s="13">
        <v>0</v>
      </c>
      <c r="I691" s="13" t="s">
        <v>187</v>
      </c>
      <c r="J691" s="13" t="s">
        <v>150</v>
      </c>
    </row>
    <row r="692" spans="1:10" ht="14.25" customHeight="1" x14ac:dyDescent="0.25">
      <c r="A692" s="3" t="s">
        <v>57</v>
      </c>
      <c r="B692" s="8" t="s">
        <v>84</v>
      </c>
      <c r="C692" s="13" t="s">
        <v>150</v>
      </c>
      <c r="D692" s="13">
        <v>0</v>
      </c>
      <c r="E692" s="13" t="s">
        <v>187</v>
      </c>
      <c r="F692" s="13">
        <v>0</v>
      </c>
      <c r="G692" s="13">
        <v>0</v>
      </c>
      <c r="H692" s="13" t="s">
        <v>187</v>
      </c>
      <c r="I692" s="13" t="s">
        <v>187</v>
      </c>
      <c r="J692" s="13" t="s">
        <v>150</v>
      </c>
    </row>
    <row r="693" spans="1:10" ht="14.25" customHeight="1" x14ac:dyDescent="0.25">
      <c r="A693" s="3" t="s">
        <v>57</v>
      </c>
      <c r="B693" s="8" t="s">
        <v>85</v>
      </c>
      <c r="C693" s="13" t="s">
        <v>150</v>
      </c>
      <c r="D693" s="13">
        <v>0</v>
      </c>
      <c r="E693" s="13" t="s">
        <v>187</v>
      </c>
      <c r="F693" s="13" t="s">
        <v>187</v>
      </c>
      <c r="G693" s="13">
        <v>0</v>
      </c>
      <c r="H693" s="13">
        <v>0</v>
      </c>
      <c r="I693" s="13" t="s">
        <v>187</v>
      </c>
      <c r="J693" s="13" t="s">
        <v>150</v>
      </c>
    </row>
    <row r="694" spans="1:10" ht="14.25" customHeight="1" x14ac:dyDescent="0.25">
      <c r="A694" s="3" t="s">
        <v>57</v>
      </c>
      <c r="B694" s="8" t="s">
        <v>86</v>
      </c>
      <c r="C694" s="13" t="s">
        <v>150</v>
      </c>
      <c r="D694" s="13">
        <v>0</v>
      </c>
      <c r="E694" s="13" t="s">
        <v>187</v>
      </c>
      <c r="F694" s="13">
        <v>0</v>
      </c>
      <c r="G694" s="13">
        <v>0</v>
      </c>
      <c r="H694" s="13" t="s">
        <v>187</v>
      </c>
      <c r="I694" s="13" t="s">
        <v>187</v>
      </c>
      <c r="J694" s="13" t="s">
        <v>150</v>
      </c>
    </row>
    <row r="695" spans="1:10" ht="14.25" customHeight="1" x14ac:dyDescent="0.25">
      <c r="A695" s="3" t="s">
        <v>57</v>
      </c>
      <c r="B695" s="8" t="s">
        <v>87</v>
      </c>
      <c r="C695" s="13" t="s">
        <v>150</v>
      </c>
      <c r="D695" s="13">
        <v>0</v>
      </c>
      <c r="E695" s="13" t="s">
        <v>150</v>
      </c>
      <c r="F695" s="13" t="s">
        <v>150</v>
      </c>
      <c r="G695" s="13" t="s">
        <v>150</v>
      </c>
      <c r="H695" s="13" t="s">
        <v>150</v>
      </c>
      <c r="I695" s="13" t="s">
        <v>150</v>
      </c>
      <c r="J695" s="13" t="s">
        <v>150</v>
      </c>
    </row>
    <row r="696" spans="1:10" ht="14.25" customHeight="1" x14ac:dyDescent="0.25">
      <c r="A696" s="3" t="s">
        <v>57</v>
      </c>
      <c r="B696" s="8" t="s">
        <v>88</v>
      </c>
      <c r="C696" s="13" t="s">
        <v>150</v>
      </c>
      <c r="D696" s="13">
        <v>0</v>
      </c>
      <c r="E696" s="13" t="s">
        <v>187</v>
      </c>
      <c r="F696" s="13">
        <v>0</v>
      </c>
      <c r="G696" s="13">
        <v>0</v>
      </c>
      <c r="H696" s="13">
        <v>0</v>
      </c>
      <c r="I696" s="13" t="s">
        <v>187</v>
      </c>
      <c r="J696" s="13" t="s">
        <v>150</v>
      </c>
    </row>
    <row r="697" spans="1:10" ht="14.25" customHeight="1" x14ac:dyDescent="0.25">
      <c r="A697" s="3" t="s">
        <v>57</v>
      </c>
      <c r="B697" s="3" t="s">
        <v>89</v>
      </c>
      <c r="C697" s="13" t="s">
        <v>150</v>
      </c>
      <c r="D697" s="13">
        <v>0</v>
      </c>
      <c r="E697" s="13" t="s">
        <v>187</v>
      </c>
      <c r="F697" s="13">
        <v>0</v>
      </c>
      <c r="G697" s="13">
        <v>0</v>
      </c>
      <c r="H697" s="13">
        <v>0</v>
      </c>
      <c r="I697" s="13" t="s">
        <v>187</v>
      </c>
      <c r="J697" s="13" t="s">
        <v>150</v>
      </c>
    </row>
    <row r="698" spans="1:10" s="10" customFormat="1" ht="14.25" customHeight="1" x14ac:dyDescent="0.25">
      <c r="A698" s="3" t="s">
        <v>57</v>
      </c>
      <c r="B698" s="8" t="s">
        <v>95</v>
      </c>
      <c r="C698" s="13" t="s">
        <v>150</v>
      </c>
      <c r="D698" s="13">
        <v>0</v>
      </c>
      <c r="E698" s="13" t="s">
        <v>187</v>
      </c>
      <c r="F698" s="13" t="s">
        <v>187</v>
      </c>
      <c r="G698" s="13">
        <v>0</v>
      </c>
      <c r="H698" s="13" t="s">
        <v>187</v>
      </c>
      <c r="I698" s="13" t="s">
        <v>187</v>
      </c>
      <c r="J698" s="13" t="s">
        <v>150</v>
      </c>
    </row>
    <row r="699" spans="1:10" ht="14.25" customHeight="1" x14ac:dyDescent="0.25">
      <c r="A699" s="3" t="s">
        <v>57</v>
      </c>
      <c r="B699" s="8" t="s">
        <v>90</v>
      </c>
      <c r="C699" s="13" t="s">
        <v>150</v>
      </c>
      <c r="D699" s="13">
        <v>0</v>
      </c>
      <c r="E699" s="13" t="s">
        <v>150</v>
      </c>
      <c r="F699" s="13" t="s">
        <v>150</v>
      </c>
      <c r="G699" s="13" t="s">
        <v>150</v>
      </c>
      <c r="H699" s="13" t="s">
        <v>150</v>
      </c>
      <c r="I699" s="13" t="s">
        <v>150</v>
      </c>
      <c r="J699" s="13" t="s">
        <v>150</v>
      </c>
    </row>
    <row r="700" spans="1:10" ht="14.25" customHeight="1" x14ac:dyDescent="0.25">
      <c r="A700" s="3" t="s">
        <v>57</v>
      </c>
      <c r="B700" s="8" t="s">
        <v>118</v>
      </c>
      <c r="C700" s="13" t="s">
        <v>150</v>
      </c>
      <c r="D700" s="13">
        <v>0</v>
      </c>
      <c r="E700" s="13" t="s">
        <v>187</v>
      </c>
      <c r="F700" s="13" t="s">
        <v>187</v>
      </c>
      <c r="G700" s="13">
        <v>0</v>
      </c>
      <c r="H700" s="13">
        <v>0</v>
      </c>
      <c r="I700" s="13" t="s">
        <v>187</v>
      </c>
      <c r="J700" s="13" t="s">
        <v>150</v>
      </c>
    </row>
    <row r="701" spans="1:10" ht="14.25" customHeight="1" x14ac:dyDescent="0.25">
      <c r="A701" s="3" t="s">
        <v>57</v>
      </c>
      <c r="B701" s="8" t="s">
        <v>91</v>
      </c>
      <c r="C701" s="13" t="s">
        <v>150</v>
      </c>
      <c r="D701" s="13">
        <v>0</v>
      </c>
      <c r="E701" s="13" t="s">
        <v>150</v>
      </c>
      <c r="F701" s="13">
        <v>0</v>
      </c>
      <c r="G701" s="13" t="s">
        <v>187</v>
      </c>
      <c r="H701" s="13">
        <v>0</v>
      </c>
      <c r="I701" s="13" t="s">
        <v>150</v>
      </c>
      <c r="J701" s="13" t="s">
        <v>150</v>
      </c>
    </row>
    <row r="702" spans="1:10" ht="14.25" customHeight="1" x14ac:dyDescent="0.25">
      <c r="A702" s="3" t="s">
        <v>57</v>
      </c>
      <c r="B702" s="8" t="s">
        <v>92</v>
      </c>
      <c r="C702" s="13" t="s">
        <v>150</v>
      </c>
      <c r="D702" s="13" t="s">
        <v>150</v>
      </c>
      <c r="E702" s="13" t="s">
        <v>187</v>
      </c>
      <c r="F702" s="13">
        <v>0</v>
      </c>
      <c r="G702" s="13">
        <v>0</v>
      </c>
      <c r="H702" s="13" t="s">
        <v>187</v>
      </c>
      <c r="I702" s="13" t="s">
        <v>187</v>
      </c>
      <c r="J702" s="13" t="s">
        <v>150</v>
      </c>
    </row>
    <row r="703" spans="1:10" ht="14.25" customHeight="1" x14ac:dyDescent="0.25">
      <c r="A703" s="3" t="s">
        <v>57</v>
      </c>
      <c r="B703" s="8" t="s">
        <v>93</v>
      </c>
      <c r="C703" s="13" t="s">
        <v>150</v>
      </c>
      <c r="D703" s="13" t="s">
        <v>187</v>
      </c>
      <c r="E703" s="13" t="s">
        <v>187</v>
      </c>
      <c r="F703" s="13">
        <v>0</v>
      </c>
      <c r="G703" s="13">
        <v>0</v>
      </c>
      <c r="H703" s="13" t="s">
        <v>187</v>
      </c>
      <c r="I703" s="13" t="s">
        <v>187</v>
      </c>
      <c r="J703" s="13" t="s">
        <v>150</v>
      </c>
    </row>
    <row r="704" spans="1:10" ht="14.25" customHeight="1" x14ac:dyDescent="0.25">
      <c r="A704" s="3" t="s">
        <v>57</v>
      </c>
      <c r="B704" s="3" t="s">
        <v>94</v>
      </c>
      <c r="C704" s="13">
        <v>0</v>
      </c>
      <c r="D704" s="13">
        <v>0</v>
      </c>
      <c r="E704" s="13" t="s">
        <v>187</v>
      </c>
      <c r="F704" s="13">
        <v>0</v>
      </c>
      <c r="G704" s="13">
        <v>0</v>
      </c>
      <c r="H704" s="13">
        <v>0</v>
      </c>
      <c r="I704" s="13" t="s">
        <v>187</v>
      </c>
      <c r="J704" s="13">
        <v>0</v>
      </c>
    </row>
    <row r="705" spans="1:10" ht="14.25" customHeight="1" x14ac:dyDescent="0.25">
      <c r="A705" s="3"/>
      <c r="B705" s="8"/>
      <c r="C705" s="11"/>
      <c r="D705" s="11"/>
      <c r="E705" s="11"/>
      <c r="F705" s="11"/>
      <c r="G705" s="11"/>
      <c r="H705" s="11"/>
      <c r="I705" s="11"/>
      <c r="J705" s="11"/>
    </row>
    <row r="706" spans="1:10" ht="14.25" customHeight="1" x14ac:dyDescent="0.25">
      <c r="A706" s="3" t="s">
        <v>58</v>
      </c>
      <c r="B706" s="3" t="s">
        <v>65</v>
      </c>
      <c r="C706" s="11"/>
      <c r="D706" s="11"/>
      <c r="E706" s="11"/>
      <c r="F706" s="11"/>
      <c r="G706" s="11"/>
      <c r="H706" s="11"/>
      <c r="I706" s="11"/>
      <c r="J706" s="11"/>
    </row>
    <row r="707" spans="1:10" ht="14.25" customHeight="1" x14ac:dyDescent="0.25">
      <c r="B707" s="4"/>
      <c r="C707" s="11"/>
      <c r="D707" s="11"/>
      <c r="E707" s="11"/>
      <c r="F707" s="11"/>
      <c r="G707" s="11"/>
      <c r="H707" s="11"/>
      <c r="I707" s="11"/>
      <c r="J707" s="11"/>
    </row>
    <row r="708" spans="1:10" ht="14.25" customHeight="1" x14ac:dyDescent="0.25">
      <c r="A708" s="3"/>
      <c r="B708" s="8"/>
      <c r="C708" s="11"/>
      <c r="D708" s="11"/>
      <c r="E708" s="11"/>
      <c r="F708" s="11"/>
      <c r="G708" s="11"/>
      <c r="H708" s="11"/>
      <c r="I708" s="11"/>
      <c r="J708" s="11"/>
    </row>
    <row r="709" spans="1:10" ht="14.25" customHeight="1" x14ac:dyDescent="0.25">
      <c r="A709" s="3" t="s">
        <v>58</v>
      </c>
      <c r="B709" s="3" t="s">
        <v>120</v>
      </c>
      <c r="C709" s="13">
        <v>12.1</v>
      </c>
      <c r="D709" s="13">
        <v>11</v>
      </c>
      <c r="E709" s="13" t="s">
        <v>187</v>
      </c>
      <c r="F709" s="13">
        <v>0.5</v>
      </c>
      <c r="G709" s="13">
        <v>33.799999999999997</v>
      </c>
      <c r="H709" s="13">
        <v>75.099999999999994</v>
      </c>
      <c r="I709" s="13" t="s">
        <v>187</v>
      </c>
      <c r="J709" s="13">
        <v>0</v>
      </c>
    </row>
    <row r="710" spans="1:10" ht="14.25" customHeight="1" x14ac:dyDescent="0.25">
      <c r="A710" s="3" t="s">
        <v>58</v>
      </c>
      <c r="B710" s="3" t="s">
        <v>82</v>
      </c>
      <c r="C710" s="13" t="s">
        <v>150</v>
      </c>
      <c r="D710" s="13">
        <v>0</v>
      </c>
      <c r="E710" s="13" t="s">
        <v>187</v>
      </c>
      <c r="F710" s="13">
        <v>0</v>
      </c>
      <c r="G710" s="13">
        <v>60.5</v>
      </c>
      <c r="H710" s="13" t="s">
        <v>187</v>
      </c>
      <c r="I710" s="13" t="s">
        <v>187</v>
      </c>
      <c r="J710" s="13" t="s">
        <v>150</v>
      </c>
    </row>
    <row r="711" spans="1:10" ht="14.25" customHeight="1" x14ac:dyDescent="0.25">
      <c r="A711" s="3" t="s">
        <v>58</v>
      </c>
      <c r="B711" s="8" t="s">
        <v>152</v>
      </c>
      <c r="C711" s="13" t="s">
        <v>150</v>
      </c>
      <c r="D711" s="13">
        <v>0</v>
      </c>
      <c r="E711" s="13" t="s">
        <v>187</v>
      </c>
      <c r="F711" s="13">
        <v>0</v>
      </c>
      <c r="G711" s="13">
        <v>0</v>
      </c>
      <c r="H711" s="13" t="s">
        <v>187</v>
      </c>
      <c r="I711" s="13" t="s">
        <v>187</v>
      </c>
      <c r="J711" s="13" t="s">
        <v>150</v>
      </c>
    </row>
    <row r="712" spans="1:10" ht="14.25" customHeight="1" x14ac:dyDescent="0.25">
      <c r="A712" s="3" t="s">
        <v>58</v>
      </c>
      <c r="B712" s="8" t="s">
        <v>151</v>
      </c>
      <c r="C712" s="13" t="s">
        <v>150</v>
      </c>
      <c r="D712" s="13" t="s">
        <v>187</v>
      </c>
      <c r="E712" s="13" t="s">
        <v>187</v>
      </c>
      <c r="F712" s="13">
        <v>0</v>
      </c>
      <c r="G712" s="13">
        <v>68</v>
      </c>
      <c r="H712" s="13" t="s">
        <v>187</v>
      </c>
      <c r="I712" s="13" t="s">
        <v>187</v>
      </c>
      <c r="J712" s="13" t="s">
        <v>150</v>
      </c>
    </row>
    <row r="713" spans="1:10" ht="14.25" customHeight="1" x14ac:dyDescent="0.25">
      <c r="A713" s="3" t="s">
        <v>58</v>
      </c>
      <c r="B713" s="3" t="s">
        <v>83</v>
      </c>
      <c r="C713" s="13" t="s">
        <v>150</v>
      </c>
      <c r="D713" s="13">
        <v>11.1</v>
      </c>
      <c r="E713" s="13" t="s">
        <v>187</v>
      </c>
      <c r="F713" s="13">
        <v>0</v>
      </c>
      <c r="G713" s="13">
        <v>8.3000000000000007</v>
      </c>
      <c r="H713" s="13">
        <v>35.200000000000003</v>
      </c>
      <c r="I713" s="13" t="s">
        <v>187</v>
      </c>
      <c r="J713" s="13" t="s">
        <v>150</v>
      </c>
    </row>
    <row r="714" spans="1:10" ht="14.25" customHeight="1" x14ac:dyDescent="0.25">
      <c r="A714" s="3" t="s">
        <v>58</v>
      </c>
      <c r="B714" s="8" t="s">
        <v>84</v>
      </c>
      <c r="C714" s="13" t="s">
        <v>150</v>
      </c>
      <c r="D714" s="13">
        <v>20.6</v>
      </c>
      <c r="E714" s="13" t="s">
        <v>187</v>
      </c>
      <c r="F714" s="13">
        <v>0</v>
      </c>
      <c r="G714" s="13">
        <v>3.8</v>
      </c>
      <c r="H714" s="13" t="s">
        <v>187</v>
      </c>
      <c r="I714" s="13" t="s">
        <v>187</v>
      </c>
      <c r="J714" s="13" t="s">
        <v>150</v>
      </c>
    </row>
    <row r="715" spans="1:10" ht="14.25" customHeight="1" x14ac:dyDescent="0.25">
      <c r="A715" s="3" t="s">
        <v>58</v>
      </c>
      <c r="B715" s="8" t="s">
        <v>85</v>
      </c>
      <c r="C715" s="13" t="s">
        <v>150</v>
      </c>
      <c r="D715" s="13">
        <v>11.4</v>
      </c>
      <c r="E715" s="13" t="s">
        <v>187</v>
      </c>
      <c r="F715" s="13">
        <v>0</v>
      </c>
      <c r="G715" s="13">
        <v>0</v>
      </c>
      <c r="H715" s="13" t="s">
        <v>187</v>
      </c>
      <c r="I715" s="13" t="s">
        <v>187</v>
      </c>
      <c r="J715" s="13" t="s">
        <v>150</v>
      </c>
    </row>
    <row r="716" spans="1:10" ht="14.25" customHeight="1" x14ac:dyDescent="0.25">
      <c r="A716" s="3" t="s">
        <v>58</v>
      </c>
      <c r="B716" s="8" t="s">
        <v>86</v>
      </c>
      <c r="C716" s="13" t="s">
        <v>150</v>
      </c>
      <c r="D716" s="13">
        <v>17.2</v>
      </c>
      <c r="E716" s="13" t="s">
        <v>187</v>
      </c>
      <c r="F716" s="13">
        <v>0</v>
      </c>
      <c r="G716" s="13" t="s">
        <v>187</v>
      </c>
      <c r="H716" s="13">
        <v>50.3</v>
      </c>
      <c r="I716" s="13" t="s">
        <v>187</v>
      </c>
      <c r="J716" s="13" t="s">
        <v>150</v>
      </c>
    </row>
    <row r="717" spans="1:10" ht="14.25" customHeight="1" x14ac:dyDescent="0.25">
      <c r="A717" s="3" t="s">
        <v>58</v>
      </c>
      <c r="B717" s="8" t="s">
        <v>87</v>
      </c>
      <c r="C717" s="13" t="s">
        <v>150</v>
      </c>
      <c r="D717" s="13">
        <v>2.8</v>
      </c>
      <c r="E717" s="13" t="s">
        <v>150</v>
      </c>
      <c r="F717" s="13" t="s">
        <v>150</v>
      </c>
      <c r="G717" s="13" t="s">
        <v>150</v>
      </c>
      <c r="H717" s="13" t="s">
        <v>150</v>
      </c>
      <c r="I717" s="13" t="s">
        <v>150</v>
      </c>
      <c r="J717" s="13" t="s">
        <v>150</v>
      </c>
    </row>
    <row r="718" spans="1:10" ht="14.25" customHeight="1" x14ac:dyDescent="0.25">
      <c r="A718" s="3" t="s">
        <v>58</v>
      </c>
      <c r="B718" s="8" t="s">
        <v>88</v>
      </c>
      <c r="C718" s="13" t="s">
        <v>150</v>
      </c>
      <c r="D718" s="13">
        <v>2.8</v>
      </c>
      <c r="E718" s="13" t="s">
        <v>187</v>
      </c>
      <c r="F718" s="13" t="s">
        <v>187</v>
      </c>
      <c r="G718" s="13">
        <v>11.1</v>
      </c>
      <c r="H718" s="13">
        <v>0</v>
      </c>
      <c r="I718" s="13" t="s">
        <v>187</v>
      </c>
      <c r="J718" s="13" t="s">
        <v>150</v>
      </c>
    </row>
    <row r="719" spans="1:10" s="10" customFormat="1" ht="14.25" customHeight="1" x14ac:dyDescent="0.25">
      <c r="A719" s="3" t="s">
        <v>58</v>
      </c>
      <c r="B719" s="3" t="s">
        <v>89</v>
      </c>
      <c r="C719" s="13" t="s">
        <v>150</v>
      </c>
      <c r="D719" s="13">
        <v>12.6</v>
      </c>
      <c r="E719" s="13" t="s">
        <v>187</v>
      </c>
      <c r="F719" s="13">
        <v>0.9</v>
      </c>
      <c r="G719" s="13">
        <v>37.5</v>
      </c>
      <c r="H719" s="13">
        <v>76.5</v>
      </c>
      <c r="I719" s="13" t="s">
        <v>187</v>
      </c>
      <c r="J719" s="13" t="s">
        <v>150</v>
      </c>
    </row>
    <row r="720" spans="1:10" ht="14.25" customHeight="1" x14ac:dyDescent="0.25">
      <c r="A720" s="3" t="s">
        <v>58</v>
      </c>
      <c r="B720" s="8" t="s">
        <v>95</v>
      </c>
      <c r="C720" s="13" t="s">
        <v>150</v>
      </c>
      <c r="D720" s="13">
        <v>6.4</v>
      </c>
      <c r="E720" s="13" t="s">
        <v>187</v>
      </c>
      <c r="F720" s="13">
        <v>39.6</v>
      </c>
      <c r="G720" s="13">
        <v>37.5</v>
      </c>
      <c r="H720" s="13" t="s">
        <v>187</v>
      </c>
      <c r="I720" s="13" t="s">
        <v>187</v>
      </c>
      <c r="J720" s="13" t="s">
        <v>150</v>
      </c>
    </row>
    <row r="721" spans="1:10" ht="14.25" customHeight="1" x14ac:dyDescent="0.25">
      <c r="A721" s="3" t="s">
        <v>58</v>
      </c>
      <c r="B721" s="8" t="s">
        <v>90</v>
      </c>
      <c r="C721" s="13" t="s">
        <v>150</v>
      </c>
      <c r="D721" s="13">
        <v>19.399999999999999</v>
      </c>
      <c r="E721" s="13" t="s">
        <v>150</v>
      </c>
      <c r="F721" s="13" t="s">
        <v>150</v>
      </c>
      <c r="G721" s="13" t="s">
        <v>150</v>
      </c>
      <c r="H721" s="13" t="s">
        <v>150</v>
      </c>
      <c r="I721" s="13" t="s">
        <v>150</v>
      </c>
      <c r="J721" s="13" t="s">
        <v>150</v>
      </c>
    </row>
    <row r="722" spans="1:10" ht="14.25" customHeight="1" x14ac:dyDescent="0.25">
      <c r="A722" s="3" t="s">
        <v>58</v>
      </c>
      <c r="B722" s="8" t="s">
        <v>118</v>
      </c>
      <c r="C722" s="13" t="s">
        <v>150</v>
      </c>
      <c r="D722" s="13">
        <v>43.8</v>
      </c>
      <c r="E722" s="13" t="s">
        <v>187</v>
      </c>
      <c r="F722" s="13">
        <v>0</v>
      </c>
      <c r="G722" s="13" t="s">
        <v>187</v>
      </c>
      <c r="H722" s="13" t="s">
        <v>187</v>
      </c>
      <c r="I722" s="13" t="s">
        <v>187</v>
      </c>
      <c r="J722" s="13" t="s">
        <v>150</v>
      </c>
    </row>
    <row r="723" spans="1:10" ht="14.25" customHeight="1" x14ac:dyDescent="0.25">
      <c r="A723" s="3" t="s">
        <v>58</v>
      </c>
      <c r="B723" s="8" t="s">
        <v>91</v>
      </c>
      <c r="C723" s="13" t="s">
        <v>150</v>
      </c>
      <c r="D723" s="13" t="s">
        <v>187</v>
      </c>
      <c r="E723" s="13" t="s">
        <v>150</v>
      </c>
      <c r="F723" s="13">
        <v>0</v>
      </c>
      <c r="G723" s="13" t="s">
        <v>187</v>
      </c>
      <c r="H723" s="13">
        <v>76.5</v>
      </c>
      <c r="I723" s="13" t="s">
        <v>150</v>
      </c>
      <c r="J723" s="13" t="s">
        <v>150</v>
      </c>
    </row>
    <row r="724" spans="1:10" ht="14.25" customHeight="1" x14ac:dyDescent="0.25">
      <c r="A724" s="3" t="s">
        <v>58</v>
      </c>
      <c r="B724" s="8" t="s">
        <v>92</v>
      </c>
      <c r="C724" s="13" t="s">
        <v>150</v>
      </c>
      <c r="D724" s="13" t="s">
        <v>150</v>
      </c>
      <c r="E724" s="13" t="s">
        <v>187</v>
      </c>
      <c r="F724" s="13">
        <v>0</v>
      </c>
      <c r="G724" s="13" t="s">
        <v>187</v>
      </c>
      <c r="H724" s="13" t="s">
        <v>187</v>
      </c>
      <c r="I724" s="13" t="s">
        <v>187</v>
      </c>
      <c r="J724" s="13" t="s">
        <v>150</v>
      </c>
    </row>
    <row r="725" spans="1:10" ht="14.25" customHeight="1" x14ac:dyDescent="0.25">
      <c r="A725" s="3" t="s">
        <v>58</v>
      </c>
      <c r="B725" s="8" t="s">
        <v>93</v>
      </c>
      <c r="C725" s="13" t="s">
        <v>150</v>
      </c>
      <c r="D725" s="13" t="s">
        <v>187</v>
      </c>
      <c r="E725" s="13" t="s">
        <v>187</v>
      </c>
      <c r="F725" s="13" t="s">
        <v>187</v>
      </c>
      <c r="G725" s="13" t="s">
        <v>187</v>
      </c>
      <c r="H725" s="13" t="s">
        <v>187</v>
      </c>
      <c r="I725" s="13" t="s">
        <v>187</v>
      </c>
      <c r="J725" s="13" t="s">
        <v>150</v>
      </c>
    </row>
    <row r="726" spans="1:10" ht="14.25" customHeight="1" x14ac:dyDescent="0.25">
      <c r="A726" s="3" t="s">
        <v>58</v>
      </c>
      <c r="B726" s="3" t="s">
        <v>94</v>
      </c>
      <c r="C726" s="13">
        <v>7.5</v>
      </c>
      <c r="D726" s="13">
        <v>41.6</v>
      </c>
      <c r="E726" s="13" t="s">
        <v>187</v>
      </c>
      <c r="F726" s="13">
        <v>50.3</v>
      </c>
      <c r="G726" s="13" t="s">
        <v>187</v>
      </c>
      <c r="H726" s="13">
        <v>0</v>
      </c>
      <c r="I726" s="13" t="s">
        <v>187</v>
      </c>
      <c r="J726" s="13">
        <v>0</v>
      </c>
    </row>
    <row r="727" spans="1:10" ht="14.25" customHeight="1" x14ac:dyDescent="0.25">
      <c r="A727" s="3"/>
      <c r="B727" s="8"/>
      <c r="C727" s="11"/>
      <c r="D727" s="11"/>
      <c r="E727" s="11"/>
      <c r="F727" s="11"/>
      <c r="G727" s="11"/>
      <c r="H727" s="11"/>
      <c r="I727" s="11"/>
      <c r="J727" s="11"/>
    </row>
    <row r="728" spans="1:10" ht="14.25" customHeight="1" x14ac:dyDescent="0.25">
      <c r="A728" s="3" t="s">
        <v>59</v>
      </c>
      <c r="B728" s="3" t="s">
        <v>66</v>
      </c>
      <c r="C728" s="11"/>
      <c r="D728" s="11"/>
      <c r="E728" s="11"/>
      <c r="F728" s="11"/>
      <c r="G728" s="11"/>
      <c r="H728" s="11"/>
      <c r="I728" s="11"/>
      <c r="J728" s="11"/>
    </row>
    <row r="729" spans="1:10" ht="14.25" customHeight="1" x14ac:dyDescent="0.25">
      <c r="A729" s="3"/>
      <c r="B729" s="8"/>
      <c r="C729" s="11"/>
      <c r="D729" s="11"/>
      <c r="E729" s="11"/>
      <c r="F729" s="11"/>
      <c r="G729" s="11"/>
      <c r="H729" s="11"/>
      <c r="I729" s="11"/>
      <c r="J729" s="11"/>
    </row>
    <row r="730" spans="1:10" ht="14.25" customHeight="1" x14ac:dyDescent="0.25">
      <c r="A730" s="3"/>
      <c r="B730" s="8"/>
      <c r="C730" s="11"/>
      <c r="D730" s="11"/>
      <c r="E730" s="11"/>
      <c r="F730" s="11"/>
      <c r="G730" s="11"/>
      <c r="H730" s="11"/>
      <c r="I730" s="11"/>
      <c r="J730" s="11"/>
    </row>
    <row r="731" spans="1:10" ht="14.25" customHeight="1" x14ac:dyDescent="0.25">
      <c r="A731" s="3" t="s">
        <v>59</v>
      </c>
      <c r="B731" s="3" t="s">
        <v>120</v>
      </c>
      <c r="C731" s="13">
        <v>0</v>
      </c>
      <c r="D731" s="13">
        <v>0</v>
      </c>
      <c r="E731" s="13" t="s">
        <v>187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</row>
    <row r="732" spans="1:10" ht="14.25" customHeight="1" x14ac:dyDescent="0.25">
      <c r="A732" s="3" t="s">
        <v>59</v>
      </c>
      <c r="B732" s="3" t="s">
        <v>82</v>
      </c>
      <c r="C732" s="13" t="s">
        <v>150</v>
      </c>
      <c r="D732" s="13">
        <v>0</v>
      </c>
      <c r="E732" s="13" t="s">
        <v>187</v>
      </c>
      <c r="F732" s="13">
        <v>0</v>
      </c>
      <c r="G732" s="13">
        <v>0</v>
      </c>
      <c r="H732" s="13">
        <v>0</v>
      </c>
      <c r="I732" s="13">
        <v>0</v>
      </c>
      <c r="J732" s="13" t="s">
        <v>150</v>
      </c>
    </row>
    <row r="733" spans="1:10" ht="14.25" customHeight="1" x14ac:dyDescent="0.25">
      <c r="A733" s="3" t="s">
        <v>59</v>
      </c>
      <c r="B733" s="8" t="s">
        <v>152</v>
      </c>
      <c r="C733" s="13" t="s">
        <v>150</v>
      </c>
      <c r="D733" s="13">
        <v>0</v>
      </c>
      <c r="E733" s="13" t="s">
        <v>187</v>
      </c>
      <c r="F733" s="13">
        <v>0</v>
      </c>
      <c r="G733" s="13">
        <v>0</v>
      </c>
      <c r="H733" s="13" t="s">
        <v>187</v>
      </c>
      <c r="I733" s="13" t="s">
        <v>187</v>
      </c>
      <c r="J733" s="13" t="s">
        <v>150</v>
      </c>
    </row>
    <row r="734" spans="1:10" ht="14.25" customHeight="1" x14ac:dyDescent="0.25">
      <c r="A734" s="3" t="s">
        <v>59</v>
      </c>
      <c r="B734" s="8" t="s">
        <v>151</v>
      </c>
      <c r="C734" s="13" t="s">
        <v>150</v>
      </c>
      <c r="D734" s="13" t="s">
        <v>187</v>
      </c>
      <c r="E734" s="13" t="s">
        <v>187</v>
      </c>
      <c r="F734" s="13">
        <v>0</v>
      </c>
      <c r="G734" s="13">
        <v>0</v>
      </c>
      <c r="H734" s="13">
        <v>0</v>
      </c>
      <c r="I734" s="13">
        <v>0</v>
      </c>
      <c r="J734" s="13" t="s">
        <v>150</v>
      </c>
    </row>
    <row r="735" spans="1:10" ht="14.25" customHeight="1" x14ac:dyDescent="0.25">
      <c r="A735" s="3" t="s">
        <v>59</v>
      </c>
      <c r="B735" s="3" t="s">
        <v>83</v>
      </c>
      <c r="C735" s="13" t="s">
        <v>150</v>
      </c>
      <c r="D735" s="13">
        <v>0</v>
      </c>
      <c r="E735" s="13" t="s">
        <v>187</v>
      </c>
      <c r="F735" s="13">
        <v>0</v>
      </c>
      <c r="G735" s="13">
        <v>0</v>
      </c>
      <c r="H735" s="13">
        <v>0</v>
      </c>
      <c r="I735" s="13">
        <v>0</v>
      </c>
      <c r="J735" s="13" t="s">
        <v>150</v>
      </c>
    </row>
    <row r="736" spans="1:10" ht="14.25" customHeight="1" x14ac:dyDescent="0.25">
      <c r="A736" s="3" t="s">
        <v>59</v>
      </c>
      <c r="B736" s="8" t="s">
        <v>84</v>
      </c>
      <c r="C736" s="13" t="s">
        <v>150</v>
      </c>
      <c r="D736" s="13">
        <v>0</v>
      </c>
      <c r="E736" s="13" t="s">
        <v>187</v>
      </c>
      <c r="F736" s="13" t="s">
        <v>187</v>
      </c>
      <c r="G736" s="13">
        <v>0</v>
      </c>
      <c r="H736" s="13">
        <v>0</v>
      </c>
      <c r="I736" s="13">
        <v>0</v>
      </c>
      <c r="J736" s="13" t="s">
        <v>150</v>
      </c>
    </row>
    <row r="737" spans="1:10" ht="14.25" customHeight="1" x14ac:dyDescent="0.25">
      <c r="A737" s="3" t="s">
        <v>59</v>
      </c>
      <c r="B737" s="8" t="s">
        <v>85</v>
      </c>
      <c r="C737" s="13" t="s">
        <v>150</v>
      </c>
      <c r="D737" s="13">
        <v>0</v>
      </c>
      <c r="E737" s="13" t="s">
        <v>187</v>
      </c>
      <c r="F737" s="13" t="s">
        <v>187</v>
      </c>
      <c r="G737" s="13" t="s">
        <v>187</v>
      </c>
      <c r="H737" s="13" t="s">
        <v>187</v>
      </c>
      <c r="I737" s="13" t="s">
        <v>187</v>
      </c>
      <c r="J737" s="13" t="s">
        <v>150</v>
      </c>
    </row>
    <row r="738" spans="1:10" ht="14.25" customHeight="1" x14ac:dyDescent="0.25">
      <c r="A738" s="3" t="s">
        <v>59</v>
      </c>
      <c r="B738" s="8" t="s">
        <v>86</v>
      </c>
      <c r="C738" s="13" t="s">
        <v>150</v>
      </c>
      <c r="D738" s="13">
        <v>0</v>
      </c>
      <c r="E738" s="13" t="s">
        <v>187</v>
      </c>
      <c r="F738" s="13">
        <v>0</v>
      </c>
      <c r="G738" s="13">
        <v>0</v>
      </c>
      <c r="H738" s="13" t="s">
        <v>187</v>
      </c>
      <c r="I738" s="13" t="s">
        <v>187</v>
      </c>
      <c r="J738" s="13" t="s">
        <v>150</v>
      </c>
    </row>
    <row r="739" spans="1:10" ht="14.25" customHeight="1" x14ac:dyDescent="0.25">
      <c r="A739" s="3" t="s">
        <v>59</v>
      </c>
      <c r="B739" s="8" t="s">
        <v>87</v>
      </c>
      <c r="C739" s="13" t="s">
        <v>150</v>
      </c>
      <c r="D739" s="13">
        <v>0</v>
      </c>
      <c r="E739" s="13" t="s">
        <v>150</v>
      </c>
      <c r="F739" s="13" t="s">
        <v>150</v>
      </c>
      <c r="G739" s="13" t="s">
        <v>150</v>
      </c>
      <c r="H739" s="13" t="s">
        <v>150</v>
      </c>
      <c r="I739" s="13" t="s">
        <v>150</v>
      </c>
      <c r="J739" s="13" t="s">
        <v>150</v>
      </c>
    </row>
    <row r="740" spans="1:10" s="10" customFormat="1" ht="14.25" customHeight="1" x14ac:dyDescent="0.25">
      <c r="A740" s="3" t="s">
        <v>59</v>
      </c>
      <c r="B740" s="8" t="s">
        <v>88</v>
      </c>
      <c r="C740" s="13" t="s">
        <v>150</v>
      </c>
      <c r="D740" s="13" t="s">
        <v>187</v>
      </c>
      <c r="E740" s="13" t="s">
        <v>187</v>
      </c>
      <c r="F740" s="13" t="s">
        <v>187</v>
      </c>
      <c r="G740" s="13">
        <v>0</v>
      </c>
      <c r="H740" s="13" t="s">
        <v>187</v>
      </c>
      <c r="I740" s="13" t="s">
        <v>187</v>
      </c>
      <c r="J740" s="13" t="s">
        <v>150</v>
      </c>
    </row>
    <row r="741" spans="1:10" ht="14.25" customHeight="1" x14ac:dyDescent="0.25">
      <c r="A741" s="3" t="s">
        <v>59</v>
      </c>
      <c r="B741" s="3" t="s">
        <v>89</v>
      </c>
      <c r="C741" s="13" t="s">
        <v>150</v>
      </c>
      <c r="D741" s="13">
        <v>0</v>
      </c>
      <c r="E741" s="13" t="s">
        <v>187</v>
      </c>
      <c r="F741" s="13">
        <v>0</v>
      </c>
      <c r="G741" s="13">
        <v>0</v>
      </c>
      <c r="H741" s="13">
        <v>0</v>
      </c>
      <c r="I741" s="13" t="s">
        <v>187</v>
      </c>
      <c r="J741" s="13" t="s">
        <v>150</v>
      </c>
    </row>
    <row r="742" spans="1:10" ht="14.25" customHeight="1" x14ac:dyDescent="0.25">
      <c r="A742" s="3" t="s">
        <v>59</v>
      </c>
      <c r="B742" s="8" t="s">
        <v>95</v>
      </c>
      <c r="C742" s="13" t="s">
        <v>150</v>
      </c>
      <c r="D742" s="13">
        <v>0</v>
      </c>
      <c r="E742" s="13" t="s">
        <v>187</v>
      </c>
      <c r="F742" s="13">
        <v>0</v>
      </c>
      <c r="G742" s="13">
        <v>0</v>
      </c>
      <c r="H742" s="13">
        <v>0</v>
      </c>
      <c r="I742" s="13" t="s">
        <v>187</v>
      </c>
      <c r="J742" s="13" t="s">
        <v>150</v>
      </c>
    </row>
    <row r="743" spans="1:10" ht="14.25" customHeight="1" x14ac:dyDescent="0.25">
      <c r="A743" s="3" t="s">
        <v>59</v>
      </c>
      <c r="B743" s="8" t="s">
        <v>90</v>
      </c>
      <c r="C743" s="13" t="s">
        <v>150</v>
      </c>
      <c r="D743" s="13">
        <v>0</v>
      </c>
      <c r="E743" s="13" t="s">
        <v>150</v>
      </c>
      <c r="F743" s="13" t="s">
        <v>150</v>
      </c>
      <c r="G743" s="13" t="s">
        <v>150</v>
      </c>
      <c r="H743" s="13" t="s">
        <v>150</v>
      </c>
      <c r="I743" s="13" t="s">
        <v>150</v>
      </c>
      <c r="J743" s="13" t="s">
        <v>150</v>
      </c>
    </row>
    <row r="744" spans="1:10" ht="14.25" customHeight="1" x14ac:dyDescent="0.25">
      <c r="A744" s="3" t="s">
        <v>59</v>
      </c>
      <c r="B744" s="8" t="s">
        <v>118</v>
      </c>
      <c r="C744" s="13" t="s">
        <v>150</v>
      </c>
      <c r="D744" s="13">
        <v>0</v>
      </c>
      <c r="E744" s="13" t="s">
        <v>187</v>
      </c>
      <c r="F744" s="13" t="s">
        <v>187</v>
      </c>
      <c r="G744" s="13">
        <v>0</v>
      </c>
      <c r="H744" s="13" t="s">
        <v>187</v>
      </c>
      <c r="I744" s="13" t="s">
        <v>187</v>
      </c>
      <c r="J744" s="13" t="s">
        <v>150</v>
      </c>
    </row>
    <row r="745" spans="1:10" ht="14.25" customHeight="1" x14ac:dyDescent="0.25">
      <c r="A745" s="3" t="s">
        <v>59</v>
      </c>
      <c r="B745" s="8" t="s">
        <v>91</v>
      </c>
      <c r="C745" s="13" t="s">
        <v>150</v>
      </c>
      <c r="D745" s="13">
        <v>0</v>
      </c>
      <c r="E745" s="13" t="s">
        <v>150</v>
      </c>
      <c r="F745" s="13">
        <v>0</v>
      </c>
      <c r="G745" s="13" t="s">
        <v>187</v>
      </c>
      <c r="H745" s="13">
        <v>0</v>
      </c>
      <c r="I745" s="13" t="s">
        <v>150</v>
      </c>
      <c r="J745" s="13" t="s">
        <v>150</v>
      </c>
    </row>
    <row r="746" spans="1:10" ht="14.25" customHeight="1" x14ac:dyDescent="0.25">
      <c r="A746" s="3" t="s">
        <v>59</v>
      </c>
      <c r="B746" s="8" t="s">
        <v>92</v>
      </c>
      <c r="C746" s="13" t="s">
        <v>150</v>
      </c>
      <c r="D746" s="13" t="s">
        <v>150</v>
      </c>
      <c r="E746" s="13" t="s">
        <v>187</v>
      </c>
      <c r="F746" s="13">
        <v>0</v>
      </c>
      <c r="G746" s="13" t="s">
        <v>187</v>
      </c>
      <c r="H746" s="13" t="s">
        <v>187</v>
      </c>
      <c r="I746" s="13" t="s">
        <v>187</v>
      </c>
      <c r="J746" s="13" t="s">
        <v>150</v>
      </c>
    </row>
    <row r="747" spans="1:10" ht="14.25" customHeight="1" x14ac:dyDescent="0.25">
      <c r="A747" s="3" t="s">
        <v>59</v>
      </c>
      <c r="B747" s="8" t="s">
        <v>93</v>
      </c>
      <c r="C747" s="13" t="s">
        <v>150</v>
      </c>
      <c r="D747" s="13" t="s">
        <v>187</v>
      </c>
      <c r="E747" s="13" t="s">
        <v>187</v>
      </c>
      <c r="F747" s="13">
        <v>0</v>
      </c>
      <c r="G747" s="13" t="s">
        <v>187</v>
      </c>
      <c r="H747" s="13" t="s">
        <v>187</v>
      </c>
      <c r="I747" s="13" t="s">
        <v>187</v>
      </c>
      <c r="J747" s="13" t="s">
        <v>150</v>
      </c>
    </row>
    <row r="748" spans="1:10" ht="14.25" customHeight="1" x14ac:dyDescent="0.25">
      <c r="A748" s="3" t="s">
        <v>59</v>
      </c>
      <c r="B748" s="3" t="s">
        <v>94</v>
      </c>
      <c r="C748" s="13">
        <v>0</v>
      </c>
      <c r="D748" s="13">
        <v>0</v>
      </c>
      <c r="E748" s="13" t="s">
        <v>187</v>
      </c>
      <c r="F748" s="13" t="s">
        <v>187</v>
      </c>
      <c r="G748" s="13" t="s">
        <v>187</v>
      </c>
      <c r="H748" s="13">
        <v>0</v>
      </c>
      <c r="I748" s="13" t="s">
        <v>187</v>
      </c>
      <c r="J748" s="13">
        <v>0</v>
      </c>
    </row>
    <row r="749" spans="1:10" ht="14.25" customHeight="1" x14ac:dyDescent="0.25">
      <c r="A749" s="3"/>
      <c r="B749" s="8"/>
      <c r="C749" s="11"/>
      <c r="D749" s="11"/>
      <c r="E749" s="11"/>
      <c r="F749" s="11"/>
      <c r="G749" s="11"/>
      <c r="H749" s="11"/>
      <c r="I749" s="11"/>
      <c r="J749" s="11"/>
    </row>
    <row r="750" spans="1:10" ht="14.25" customHeight="1" x14ac:dyDescent="0.25">
      <c r="A750" s="3" t="s">
        <v>129</v>
      </c>
      <c r="B750" s="3" t="s">
        <v>130</v>
      </c>
      <c r="C750" s="11"/>
      <c r="D750" s="11"/>
      <c r="E750" s="11"/>
      <c r="F750" s="11"/>
      <c r="G750" s="11"/>
      <c r="H750" s="11"/>
      <c r="I750" s="11"/>
      <c r="J750" s="11"/>
    </row>
    <row r="751" spans="1:10" ht="14.25" customHeight="1" x14ac:dyDescent="0.25">
      <c r="A751" s="3"/>
      <c r="B751" s="8"/>
      <c r="C751" s="11"/>
      <c r="D751" s="11"/>
      <c r="E751" s="11"/>
      <c r="F751" s="11"/>
      <c r="G751" s="11"/>
      <c r="H751" s="11"/>
      <c r="I751" s="11"/>
      <c r="J751" s="11"/>
    </row>
    <row r="752" spans="1:10" ht="14.25" customHeight="1" x14ac:dyDescent="0.25">
      <c r="A752" s="3"/>
      <c r="B752" s="8"/>
      <c r="C752" s="11"/>
      <c r="D752" s="11"/>
      <c r="E752" s="11"/>
      <c r="F752" s="11"/>
      <c r="G752" s="11"/>
      <c r="H752" s="11"/>
      <c r="I752" s="11"/>
      <c r="J752" s="11"/>
    </row>
    <row r="753" spans="1:10" ht="14.25" customHeight="1" x14ac:dyDescent="0.25">
      <c r="A753" s="3" t="s">
        <v>129</v>
      </c>
      <c r="B753" s="3" t="s">
        <v>120</v>
      </c>
      <c r="C753" s="13">
        <v>0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 t="s">
        <v>187</v>
      </c>
      <c r="J753" s="13">
        <v>0</v>
      </c>
    </row>
    <row r="754" spans="1:10" ht="14.25" customHeight="1" x14ac:dyDescent="0.25">
      <c r="A754" s="3" t="s">
        <v>129</v>
      </c>
      <c r="B754" s="3" t="s">
        <v>82</v>
      </c>
      <c r="C754" s="13" t="s">
        <v>150</v>
      </c>
      <c r="D754" s="13">
        <v>0</v>
      </c>
      <c r="E754" s="13" t="s">
        <v>187</v>
      </c>
      <c r="F754" s="13" t="s">
        <v>187</v>
      </c>
      <c r="G754" s="13">
        <v>0</v>
      </c>
      <c r="H754" s="13" t="s">
        <v>187</v>
      </c>
      <c r="I754" s="13" t="s">
        <v>187</v>
      </c>
      <c r="J754" s="13" t="s">
        <v>150</v>
      </c>
    </row>
    <row r="755" spans="1:10" ht="14.25" customHeight="1" x14ac:dyDescent="0.25">
      <c r="A755" s="3" t="s">
        <v>129</v>
      </c>
      <c r="B755" s="8" t="s">
        <v>152</v>
      </c>
      <c r="C755" s="13" t="s">
        <v>150</v>
      </c>
      <c r="D755" s="13">
        <v>0</v>
      </c>
      <c r="E755" s="13" t="s">
        <v>187</v>
      </c>
      <c r="F755" s="13" t="s">
        <v>187</v>
      </c>
      <c r="G755" s="13">
        <v>0</v>
      </c>
      <c r="H755" s="13" t="s">
        <v>187</v>
      </c>
      <c r="I755" s="13" t="s">
        <v>187</v>
      </c>
      <c r="J755" s="13" t="s">
        <v>150</v>
      </c>
    </row>
    <row r="756" spans="1:10" ht="14.25" customHeight="1" x14ac:dyDescent="0.25">
      <c r="A756" s="3" t="s">
        <v>129</v>
      </c>
      <c r="B756" s="8" t="s">
        <v>151</v>
      </c>
      <c r="C756" s="13" t="s">
        <v>150</v>
      </c>
      <c r="D756" s="13" t="s">
        <v>187</v>
      </c>
      <c r="E756" s="13" t="s">
        <v>187</v>
      </c>
      <c r="F756" s="13" t="s">
        <v>187</v>
      </c>
      <c r="G756" s="13">
        <v>0</v>
      </c>
      <c r="H756" s="13" t="s">
        <v>187</v>
      </c>
      <c r="I756" s="13" t="s">
        <v>187</v>
      </c>
      <c r="J756" s="13" t="s">
        <v>150</v>
      </c>
    </row>
    <row r="757" spans="1:10" ht="14.25" customHeight="1" x14ac:dyDescent="0.25">
      <c r="A757" s="3" t="s">
        <v>129</v>
      </c>
      <c r="B757" s="3" t="s">
        <v>83</v>
      </c>
      <c r="C757" s="13" t="s">
        <v>150</v>
      </c>
      <c r="D757" s="13">
        <v>0</v>
      </c>
      <c r="E757" s="13">
        <v>0</v>
      </c>
      <c r="F757" s="13">
        <v>0</v>
      </c>
      <c r="G757" s="13">
        <v>0</v>
      </c>
      <c r="H757" s="13" t="s">
        <v>187</v>
      </c>
      <c r="I757" s="13" t="s">
        <v>187</v>
      </c>
      <c r="J757" s="13" t="s">
        <v>150</v>
      </c>
    </row>
    <row r="758" spans="1:10" ht="14.25" customHeight="1" x14ac:dyDescent="0.25">
      <c r="A758" s="3" t="s">
        <v>129</v>
      </c>
      <c r="B758" s="8" t="s">
        <v>84</v>
      </c>
      <c r="C758" s="13" t="s">
        <v>150</v>
      </c>
      <c r="D758" s="13">
        <v>0</v>
      </c>
      <c r="E758" s="13" t="s">
        <v>187</v>
      </c>
      <c r="F758" s="13" t="s">
        <v>187</v>
      </c>
      <c r="G758" s="13">
        <v>0</v>
      </c>
      <c r="H758" s="13" t="s">
        <v>187</v>
      </c>
      <c r="I758" s="13" t="s">
        <v>187</v>
      </c>
      <c r="J758" s="13" t="s">
        <v>150</v>
      </c>
    </row>
    <row r="759" spans="1:10" ht="14.25" customHeight="1" x14ac:dyDescent="0.25">
      <c r="A759" s="3" t="s">
        <v>129</v>
      </c>
      <c r="B759" s="8" t="s">
        <v>85</v>
      </c>
      <c r="C759" s="13" t="s">
        <v>150</v>
      </c>
      <c r="D759" s="13">
        <v>0</v>
      </c>
      <c r="E759" s="13" t="s">
        <v>187</v>
      </c>
      <c r="F759" s="13" t="s">
        <v>187</v>
      </c>
      <c r="G759" s="13" t="s">
        <v>187</v>
      </c>
      <c r="H759" s="13" t="s">
        <v>187</v>
      </c>
      <c r="I759" s="13" t="s">
        <v>187</v>
      </c>
      <c r="J759" s="13" t="s">
        <v>150</v>
      </c>
    </row>
    <row r="760" spans="1:10" ht="14.25" customHeight="1" x14ac:dyDescent="0.25">
      <c r="A760" s="3" t="s">
        <v>129</v>
      </c>
      <c r="B760" s="8" t="s">
        <v>86</v>
      </c>
      <c r="C760" s="13" t="s">
        <v>150</v>
      </c>
      <c r="D760" s="13">
        <v>0</v>
      </c>
      <c r="E760" s="13">
        <v>0</v>
      </c>
      <c r="F760" s="13">
        <v>0</v>
      </c>
      <c r="G760" s="13">
        <v>0</v>
      </c>
      <c r="H760" s="13" t="s">
        <v>187</v>
      </c>
      <c r="I760" s="13" t="s">
        <v>187</v>
      </c>
      <c r="J760" s="13" t="s">
        <v>150</v>
      </c>
    </row>
    <row r="761" spans="1:10" s="10" customFormat="1" ht="14.25" customHeight="1" x14ac:dyDescent="0.25">
      <c r="A761" s="3" t="s">
        <v>129</v>
      </c>
      <c r="B761" s="8" t="s">
        <v>87</v>
      </c>
      <c r="C761" s="13" t="s">
        <v>150</v>
      </c>
      <c r="D761" s="13" t="s">
        <v>187</v>
      </c>
      <c r="E761" s="13" t="s">
        <v>150</v>
      </c>
      <c r="F761" s="13" t="s">
        <v>150</v>
      </c>
      <c r="G761" s="13" t="s">
        <v>150</v>
      </c>
      <c r="H761" s="13" t="s">
        <v>150</v>
      </c>
      <c r="I761" s="13" t="s">
        <v>150</v>
      </c>
      <c r="J761" s="13" t="s">
        <v>150</v>
      </c>
    </row>
    <row r="762" spans="1:10" ht="14.25" customHeight="1" x14ac:dyDescent="0.25">
      <c r="A762" s="3" t="s">
        <v>129</v>
      </c>
      <c r="B762" s="8" t="s">
        <v>88</v>
      </c>
      <c r="C762" s="13" t="s">
        <v>150</v>
      </c>
      <c r="D762" s="13">
        <v>0</v>
      </c>
      <c r="E762" s="13" t="s">
        <v>187</v>
      </c>
      <c r="F762" s="13" t="s">
        <v>187</v>
      </c>
      <c r="G762" s="13">
        <v>0</v>
      </c>
      <c r="H762" s="13" t="s">
        <v>187</v>
      </c>
      <c r="I762" s="13" t="s">
        <v>187</v>
      </c>
      <c r="J762" s="13" t="s">
        <v>150</v>
      </c>
    </row>
    <row r="763" spans="1:10" ht="14.25" customHeight="1" x14ac:dyDescent="0.25">
      <c r="A763" s="3" t="s">
        <v>129</v>
      </c>
      <c r="B763" s="3" t="s">
        <v>89</v>
      </c>
      <c r="C763" s="13" t="s">
        <v>150</v>
      </c>
      <c r="D763" s="13">
        <v>0</v>
      </c>
      <c r="E763" s="13" t="s">
        <v>187</v>
      </c>
      <c r="F763" s="13">
        <v>0</v>
      </c>
      <c r="G763" s="13">
        <v>0</v>
      </c>
      <c r="H763" s="13">
        <v>0</v>
      </c>
      <c r="I763" s="13" t="s">
        <v>187</v>
      </c>
      <c r="J763" s="13" t="s">
        <v>150</v>
      </c>
    </row>
    <row r="764" spans="1:10" ht="14.25" customHeight="1" x14ac:dyDescent="0.25">
      <c r="A764" s="3" t="s">
        <v>129</v>
      </c>
      <c r="B764" s="8" t="s">
        <v>95</v>
      </c>
      <c r="C764" s="13" t="s">
        <v>150</v>
      </c>
      <c r="D764" s="13">
        <v>0</v>
      </c>
      <c r="E764" s="13" t="s">
        <v>187</v>
      </c>
      <c r="F764" s="13" t="s">
        <v>187</v>
      </c>
      <c r="G764" s="13">
        <v>0</v>
      </c>
      <c r="H764" s="13" t="s">
        <v>187</v>
      </c>
      <c r="I764" s="13" t="s">
        <v>187</v>
      </c>
      <c r="J764" s="13" t="s">
        <v>150</v>
      </c>
    </row>
    <row r="765" spans="1:10" ht="14.25" customHeight="1" x14ac:dyDescent="0.25">
      <c r="A765" s="3" t="s">
        <v>129</v>
      </c>
      <c r="B765" s="8" t="s">
        <v>90</v>
      </c>
      <c r="C765" s="13" t="s">
        <v>150</v>
      </c>
      <c r="D765" s="13">
        <v>0</v>
      </c>
      <c r="E765" s="13" t="s">
        <v>150</v>
      </c>
      <c r="F765" s="13" t="s">
        <v>150</v>
      </c>
      <c r="G765" s="13" t="s">
        <v>150</v>
      </c>
      <c r="H765" s="13" t="s">
        <v>150</v>
      </c>
      <c r="I765" s="13" t="s">
        <v>150</v>
      </c>
      <c r="J765" s="13" t="s">
        <v>150</v>
      </c>
    </row>
    <row r="766" spans="1:10" ht="14.25" customHeight="1" x14ac:dyDescent="0.25">
      <c r="A766" s="3" t="s">
        <v>129</v>
      </c>
      <c r="B766" s="8" t="s">
        <v>118</v>
      </c>
      <c r="C766" s="13" t="s">
        <v>150</v>
      </c>
      <c r="D766" s="13">
        <v>0</v>
      </c>
      <c r="E766" s="13" t="s">
        <v>187</v>
      </c>
      <c r="F766" s="13" t="s">
        <v>187</v>
      </c>
      <c r="G766" s="13">
        <v>0</v>
      </c>
      <c r="H766" s="13" t="s">
        <v>187</v>
      </c>
      <c r="I766" s="13" t="s">
        <v>187</v>
      </c>
      <c r="J766" s="13" t="s">
        <v>150</v>
      </c>
    </row>
    <row r="767" spans="1:10" ht="14.25" customHeight="1" x14ac:dyDescent="0.25">
      <c r="A767" s="3" t="s">
        <v>129</v>
      </c>
      <c r="B767" s="8" t="s">
        <v>91</v>
      </c>
      <c r="C767" s="13" t="s">
        <v>150</v>
      </c>
      <c r="D767" s="13" t="s">
        <v>187</v>
      </c>
      <c r="E767" s="13" t="s">
        <v>150</v>
      </c>
      <c r="F767" s="13">
        <v>0</v>
      </c>
      <c r="G767" s="13" t="s">
        <v>187</v>
      </c>
      <c r="H767" s="13">
        <v>0</v>
      </c>
      <c r="I767" s="13" t="s">
        <v>150</v>
      </c>
      <c r="J767" s="13" t="s">
        <v>150</v>
      </c>
    </row>
    <row r="768" spans="1:10" ht="14.25" customHeight="1" x14ac:dyDescent="0.25">
      <c r="A768" s="3" t="s">
        <v>129</v>
      </c>
      <c r="B768" s="8" t="s">
        <v>92</v>
      </c>
      <c r="C768" s="13" t="s">
        <v>150</v>
      </c>
      <c r="D768" s="13" t="s">
        <v>150</v>
      </c>
      <c r="E768" s="13" t="s">
        <v>187</v>
      </c>
      <c r="F768" s="13">
        <v>0</v>
      </c>
      <c r="G768" s="13" t="s">
        <v>187</v>
      </c>
      <c r="H768" s="13" t="s">
        <v>187</v>
      </c>
      <c r="I768" s="13" t="s">
        <v>187</v>
      </c>
      <c r="J768" s="13" t="s">
        <v>150</v>
      </c>
    </row>
    <row r="769" spans="1:10" ht="14.25" customHeight="1" x14ac:dyDescent="0.25">
      <c r="A769" s="3" t="s">
        <v>129</v>
      </c>
      <c r="B769" s="8" t="s">
        <v>93</v>
      </c>
      <c r="C769" s="13" t="s">
        <v>150</v>
      </c>
      <c r="D769" s="13" t="s">
        <v>187</v>
      </c>
      <c r="E769" s="13" t="s">
        <v>187</v>
      </c>
      <c r="F769" s="13" t="s">
        <v>187</v>
      </c>
      <c r="G769" s="13">
        <v>0</v>
      </c>
      <c r="H769" s="13" t="s">
        <v>187</v>
      </c>
      <c r="I769" s="13" t="s">
        <v>187</v>
      </c>
      <c r="J769" s="13" t="s">
        <v>150</v>
      </c>
    </row>
    <row r="770" spans="1:10" ht="14.25" customHeight="1" x14ac:dyDescent="0.25">
      <c r="A770" s="3" t="s">
        <v>129</v>
      </c>
      <c r="B770" s="3" t="s">
        <v>94</v>
      </c>
      <c r="C770" s="13">
        <v>0</v>
      </c>
      <c r="D770" s="13" t="s">
        <v>187</v>
      </c>
      <c r="E770" s="13" t="s">
        <v>187</v>
      </c>
      <c r="F770" s="13" t="s">
        <v>187</v>
      </c>
      <c r="G770" s="13" t="s">
        <v>187</v>
      </c>
      <c r="H770" s="13" t="s">
        <v>187</v>
      </c>
      <c r="I770" s="13" t="s">
        <v>187</v>
      </c>
      <c r="J770" s="13">
        <v>0</v>
      </c>
    </row>
    <row r="771" spans="1:10" ht="14.25" customHeight="1" x14ac:dyDescent="0.25">
      <c r="A771" s="3"/>
      <c r="B771" s="8"/>
      <c r="C771" s="11"/>
      <c r="D771" s="11"/>
      <c r="E771" s="11"/>
      <c r="F771" s="11"/>
      <c r="G771" s="11"/>
      <c r="H771" s="11"/>
      <c r="I771" s="11"/>
      <c r="J771" s="11"/>
    </row>
    <row r="772" spans="1:10" ht="14.25" customHeight="1" x14ac:dyDescent="0.25">
      <c r="A772" s="3" t="s">
        <v>60</v>
      </c>
      <c r="B772" s="3" t="s">
        <v>67</v>
      </c>
      <c r="C772" s="11"/>
      <c r="D772" s="11"/>
      <c r="E772" s="11"/>
      <c r="F772" s="11"/>
      <c r="G772" s="11"/>
      <c r="H772" s="11"/>
      <c r="I772" s="11"/>
      <c r="J772" s="11"/>
    </row>
    <row r="773" spans="1:10" ht="14.25" customHeight="1" x14ac:dyDescent="0.25">
      <c r="B773" s="4"/>
      <c r="C773" s="11"/>
      <c r="D773" s="11"/>
      <c r="E773" s="11"/>
      <c r="F773" s="11"/>
      <c r="G773" s="11"/>
      <c r="H773" s="11"/>
      <c r="I773" s="11"/>
      <c r="J773" s="11"/>
    </row>
    <row r="774" spans="1:10" ht="14.25" customHeight="1" x14ac:dyDescent="0.25">
      <c r="A774" s="3"/>
      <c r="B774" s="8"/>
      <c r="C774" s="11"/>
      <c r="D774" s="11"/>
      <c r="E774" s="11"/>
      <c r="F774" s="11"/>
      <c r="G774" s="11"/>
      <c r="H774" s="11"/>
      <c r="I774" s="11"/>
      <c r="J774" s="11"/>
    </row>
    <row r="775" spans="1:10" ht="14.25" customHeight="1" x14ac:dyDescent="0.25">
      <c r="A775" s="3" t="s">
        <v>60</v>
      </c>
      <c r="B775" s="3" t="s">
        <v>120</v>
      </c>
      <c r="C775" s="13">
        <v>7</v>
      </c>
      <c r="D775" s="13">
        <v>3.4</v>
      </c>
      <c r="E775" s="13">
        <v>4.3</v>
      </c>
      <c r="F775" s="13">
        <v>5.2</v>
      </c>
      <c r="G775" s="13">
        <v>3.6</v>
      </c>
      <c r="H775" s="13">
        <v>17.8</v>
      </c>
      <c r="I775" s="13">
        <v>0</v>
      </c>
      <c r="J775" s="13">
        <v>22.8</v>
      </c>
    </row>
    <row r="776" spans="1:10" ht="14.25" customHeight="1" x14ac:dyDescent="0.25">
      <c r="A776" s="3" t="s">
        <v>60</v>
      </c>
      <c r="B776" s="3" t="s">
        <v>82</v>
      </c>
      <c r="C776" s="13" t="s">
        <v>150</v>
      </c>
      <c r="D776" s="13">
        <v>19</v>
      </c>
      <c r="E776" s="13">
        <v>61.2</v>
      </c>
      <c r="F776" s="13">
        <v>12.8</v>
      </c>
      <c r="G776" s="13">
        <v>6.2</v>
      </c>
      <c r="H776" s="13">
        <v>0</v>
      </c>
      <c r="I776" s="13">
        <v>0</v>
      </c>
      <c r="J776" s="13" t="s">
        <v>150</v>
      </c>
    </row>
    <row r="777" spans="1:10" ht="14.25" customHeight="1" x14ac:dyDescent="0.25">
      <c r="A777" s="3" t="s">
        <v>60</v>
      </c>
      <c r="B777" s="8" t="s">
        <v>152</v>
      </c>
      <c r="C777" s="13" t="s">
        <v>150</v>
      </c>
      <c r="D777" s="13">
        <v>19</v>
      </c>
      <c r="E777" s="13">
        <v>61.2</v>
      </c>
      <c r="F777" s="13">
        <v>6.2</v>
      </c>
      <c r="G777" s="13">
        <v>9.6</v>
      </c>
      <c r="H777" s="13">
        <v>0</v>
      </c>
      <c r="I777" s="13">
        <v>0</v>
      </c>
      <c r="J777" s="13" t="s">
        <v>150</v>
      </c>
    </row>
    <row r="778" spans="1:10" ht="14.25" customHeight="1" x14ac:dyDescent="0.25">
      <c r="A778" s="3" t="s">
        <v>60</v>
      </c>
      <c r="B778" s="8" t="s">
        <v>151</v>
      </c>
      <c r="C778" s="13" t="s">
        <v>150</v>
      </c>
      <c r="D778" s="13" t="s">
        <v>187</v>
      </c>
      <c r="E778" s="13" t="s">
        <v>187</v>
      </c>
      <c r="F778" s="13">
        <v>44.1</v>
      </c>
      <c r="G778" s="13">
        <v>8.5</v>
      </c>
      <c r="H778" s="13" t="s">
        <v>187</v>
      </c>
      <c r="I778" s="13">
        <v>0</v>
      </c>
      <c r="J778" s="13" t="s">
        <v>150</v>
      </c>
    </row>
    <row r="779" spans="1:10" ht="14.25" customHeight="1" x14ac:dyDescent="0.25">
      <c r="A779" s="3" t="s">
        <v>60</v>
      </c>
      <c r="B779" s="3" t="s">
        <v>83</v>
      </c>
      <c r="C779" s="13" t="s">
        <v>150</v>
      </c>
      <c r="D779" s="13">
        <v>3.4</v>
      </c>
      <c r="E779" s="13">
        <v>3.1</v>
      </c>
      <c r="F779" s="13">
        <v>5.7</v>
      </c>
      <c r="G779" s="13">
        <v>4.7</v>
      </c>
      <c r="H779" s="13">
        <v>13.8</v>
      </c>
      <c r="I779" s="13">
        <v>0</v>
      </c>
      <c r="J779" s="13" t="s">
        <v>150</v>
      </c>
    </row>
    <row r="780" spans="1:10" ht="14.25" customHeight="1" x14ac:dyDescent="0.25">
      <c r="A780" s="3" t="s">
        <v>60</v>
      </c>
      <c r="B780" s="8" t="s">
        <v>84</v>
      </c>
      <c r="C780" s="13" t="s">
        <v>150</v>
      </c>
      <c r="D780" s="13">
        <v>48.9</v>
      </c>
      <c r="E780" s="13">
        <v>3.1</v>
      </c>
      <c r="F780" s="13">
        <v>7.1</v>
      </c>
      <c r="G780" s="13">
        <v>4.8</v>
      </c>
      <c r="H780" s="13">
        <v>13.8</v>
      </c>
      <c r="I780" s="13">
        <v>0</v>
      </c>
      <c r="J780" s="13" t="s">
        <v>150</v>
      </c>
    </row>
    <row r="781" spans="1:10" ht="14.25" customHeight="1" x14ac:dyDescent="0.25">
      <c r="A781" s="3" t="s">
        <v>60</v>
      </c>
      <c r="B781" s="8" t="s">
        <v>85</v>
      </c>
      <c r="C781" s="13" t="s">
        <v>150</v>
      </c>
      <c r="D781" s="13">
        <v>6.2</v>
      </c>
      <c r="E781" s="13" t="s">
        <v>187</v>
      </c>
      <c r="F781" s="13">
        <v>0</v>
      </c>
      <c r="G781" s="13">
        <v>0</v>
      </c>
      <c r="H781" s="13" t="s">
        <v>187</v>
      </c>
      <c r="I781" s="13" t="s">
        <v>187</v>
      </c>
      <c r="J781" s="13" t="s">
        <v>150</v>
      </c>
    </row>
    <row r="782" spans="1:10" s="10" customFormat="1" ht="14.25" customHeight="1" x14ac:dyDescent="0.25">
      <c r="A782" s="3" t="s">
        <v>60</v>
      </c>
      <c r="B782" s="8" t="s">
        <v>86</v>
      </c>
      <c r="C782" s="13" t="s">
        <v>150</v>
      </c>
      <c r="D782" s="13">
        <v>1</v>
      </c>
      <c r="E782" s="13" t="s">
        <v>187</v>
      </c>
      <c r="F782" s="13">
        <v>1.2</v>
      </c>
      <c r="G782" s="13">
        <v>16.399999999999999</v>
      </c>
      <c r="H782" s="13" t="s">
        <v>187</v>
      </c>
      <c r="I782" s="13" t="s">
        <v>187</v>
      </c>
      <c r="J782" s="13" t="s">
        <v>150</v>
      </c>
    </row>
    <row r="783" spans="1:10" ht="14.25" customHeight="1" x14ac:dyDescent="0.25">
      <c r="A783" s="3" t="s">
        <v>60</v>
      </c>
      <c r="B783" s="8" t="s">
        <v>87</v>
      </c>
      <c r="C783" s="13" t="s">
        <v>150</v>
      </c>
      <c r="D783" s="13">
        <v>1</v>
      </c>
      <c r="E783" s="13" t="s">
        <v>150</v>
      </c>
      <c r="F783" s="13" t="s">
        <v>150</v>
      </c>
      <c r="G783" s="13" t="s">
        <v>150</v>
      </c>
      <c r="H783" s="13" t="s">
        <v>150</v>
      </c>
      <c r="I783" s="13" t="s">
        <v>150</v>
      </c>
      <c r="J783" s="13" t="s">
        <v>150</v>
      </c>
    </row>
    <row r="784" spans="1:10" ht="14.25" customHeight="1" x14ac:dyDescent="0.25">
      <c r="A784" s="3" t="s">
        <v>60</v>
      </c>
      <c r="B784" s="8" t="s">
        <v>88</v>
      </c>
      <c r="C784" s="13" t="s">
        <v>150</v>
      </c>
      <c r="D784" s="13">
        <v>0.5</v>
      </c>
      <c r="E784" s="13" t="s">
        <v>187</v>
      </c>
      <c r="F784" s="13" t="s">
        <v>187</v>
      </c>
      <c r="G784" s="13">
        <v>1.8</v>
      </c>
      <c r="H784" s="13">
        <v>0</v>
      </c>
      <c r="I784" s="13" t="s">
        <v>187</v>
      </c>
      <c r="J784" s="13" t="s">
        <v>150</v>
      </c>
    </row>
    <row r="785" spans="1:10" ht="14.25" customHeight="1" x14ac:dyDescent="0.25">
      <c r="A785" s="3" t="s">
        <v>60</v>
      </c>
      <c r="B785" s="3" t="s">
        <v>89</v>
      </c>
      <c r="C785" s="13" t="s">
        <v>150</v>
      </c>
      <c r="D785" s="13">
        <v>13.6</v>
      </c>
      <c r="E785" s="13" t="s">
        <v>187</v>
      </c>
      <c r="F785" s="13">
        <v>10.4</v>
      </c>
      <c r="G785" s="13">
        <v>6.3</v>
      </c>
      <c r="H785" s="13">
        <v>11.2</v>
      </c>
      <c r="I785" s="13" t="s">
        <v>187</v>
      </c>
      <c r="J785" s="13" t="s">
        <v>150</v>
      </c>
    </row>
    <row r="786" spans="1:10" ht="14.25" customHeight="1" x14ac:dyDescent="0.25">
      <c r="A786" s="3" t="s">
        <v>60</v>
      </c>
      <c r="B786" s="8" t="s">
        <v>95</v>
      </c>
      <c r="C786" s="13" t="s">
        <v>150</v>
      </c>
      <c r="D786" s="13">
        <v>15.2</v>
      </c>
      <c r="E786" s="13" t="s">
        <v>187</v>
      </c>
      <c r="F786" s="13">
        <v>39.9</v>
      </c>
      <c r="G786" s="13">
        <v>7.1</v>
      </c>
      <c r="H786" s="13">
        <v>3.2</v>
      </c>
      <c r="I786" s="13" t="s">
        <v>187</v>
      </c>
      <c r="J786" s="13" t="s">
        <v>150</v>
      </c>
    </row>
    <row r="787" spans="1:10" ht="14.25" customHeight="1" x14ac:dyDescent="0.25">
      <c r="A787" s="3" t="s">
        <v>60</v>
      </c>
      <c r="B787" s="8" t="s">
        <v>90</v>
      </c>
      <c r="C787" s="13" t="s">
        <v>150</v>
      </c>
      <c r="D787" s="13">
        <v>12.8</v>
      </c>
      <c r="E787" s="13" t="s">
        <v>150</v>
      </c>
      <c r="F787" s="13" t="s">
        <v>150</v>
      </c>
      <c r="G787" s="13" t="s">
        <v>150</v>
      </c>
      <c r="H787" s="13" t="s">
        <v>150</v>
      </c>
      <c r="I787" s="13" t="s">
        <v>150</v>
      </c>
      <c r="J787" s="13" t="s">
        <v>150</v>
      </c>
    </row>
    <row r="788" spans="1:10" ht="14.25" customHeight="1" x14ac:dyDescent="0.25">
      <c r="A788" s="3" t="s">
        <v>60</v>
      </c>
      <c r="B788" s="8" t="s">
        <v>118</v>
      </c>
      <c r="C788" s="13" t="s">
        <v>150</v>
      </c>
      <c r="D788" s="13">
        <v>14.3</v>
      </c>
      <c r="E788" s="13" t="s">
        <v>187</v>
      </c>
      <c r="F788" s="13">
        <v>0</v>
      </c>
      <c r="G788" s="13">
        <v>8.3000000000000007</v>
      </c>
      <c r="H788" s="13">
        <v>0</v>
      </c>
      <c r="I788" s="13" t="s">
        <v>187</v>
      </c>
      <c r="J788" s="13" t="s">
        <v>150</v>
      </c>
    </row>
    <row r="789" spans="1:10" ht="14.25" customHeight="1" x14ac:dyDescent="0.25">
      <c r="A789" s="3" t="s">
        <v>60</v>
      </c>
      <c r="B789" s="8" t="s">
        <v>91</v>
      </c>
      <c r="C789" s="13" t="s">
        <v>150</v>
      </c>
      <c r="D789" s="13">
        <v>27.6</v>
      </c>
      <c r="E789" s="13" t="s">
        <v>150</v>
      </c>
      <c r="F789" s="13">
        <v>10.7</v>
      </c>
      <c r="G789" s="13" t="s">
        <v>187</v>
      </c>
      <c r="H789" s="13">
        <v>12.5</v>
      </c>
      <c r="I789" s="13" t="s">
        <v>150</v>
      </c>
      <c r="J789" s="13" t="s">
        <v>150</v>
      </c>
    </row>
    <row r="790" spans="1:10" ht="14.25" customHeight="1" x14ac:dyDescent="0.25">
      <c r="A790" s="3" t="s">
        <v>60</v>
      </c>
      <c r="B790" s="8" t="s">
        <v>92</v>
      </c>
      <c r="C790" s="13" t="s">
        <v>150</v>
      </c>
      <c r="D790" s="13" t="s">
        <v>150</v>
      </c>
      <c r="E790" s="13" t="s">
        <v>187</v>
      </c>
      <c r="F790" s="13">
        <v>12.3</v>
      </c>
      <c r="G790" s="13">
        <v>0</v>
      </c>
      <c r="H790" s="13" t="s">
        <v>187</v>
      </c>
      <c r="I790" s="13" t="s">
        <v>187</v>
      </c>
      <c r="J790" s="13" t="s">
        <v>150</v>
      </c>
    </row>
    <row r="791" spans="1:10" ht="14.25" customHeight="1" x14ac:dyDescent="0.25">
      <c r="A791" s="3" t="s">
        <v>60</v>
      </c>
      <c r="B791" s="8" t="s">
        <v>93</v>
      </c>
      <c r="C791" s="13" t="s">
        <v>150</v>
      </c>
      <c r="D791" s="13">
        <v>8.6</v>
      </c>
      <c r="E791" s="13" t="s">
        <v>187</v>
      </c>
      <c r="F791" s="13">
        <v>23.8</v>
      </c>
      <c r="G791" s="13">
        <v>0</v>
      </c>
      <c r="H791" s="13">
        <v>2.7</v>
      </c>
      <c r="I791" s="13" t="s">
        <v>187</v>
      </c>
      <c r="J791" s="13" t="s">
        <v>150</v>
      </c>
    </row>
    <row r="792" spans="1:10" ht="14.25" customHeight="1" x14ac:dyDescent="0.25">
      <c r="A792" s="3" t="s">
        <v>60</v>
      </c>
      <c r="B792" s="3" t="s">
        <v>94</v>
      </c>
      <c r="C792" s="13">
        <v>22.8</v>
      </c>
      <c r="D792" s="13">
        <v>81.7</v>
      </c>
      <c r="E792" s="13" t="s">
        <v>187</v>
      </c>
      <c r="F792" s="13">
        <v>0</v>
      </c>
      <c r="G792" s="13">
        <v>2491.9</v>
      </c>
      <c r="H792" s="13">
        <v>64.3</v>
      </c>
      <c r="I792" s="13" t="s">
        <v>187</v>
      </c>
      <c r="J792" s="13">
        <v>22.8</v>
      </c>
    </row>
    <row r="793" spans="1:10" ht="14.25" customHeight="1" x14ac:dyDescent="0.25">
      <c r="A793" s="3"/>
      <c r="B793" s="8"/>
      <c r="C793" s="11"/>
      <c r="D793" s="11"/>
      <c r="E793" s="11"/>
      <c r="F793" s="11"/>
      <c r="G793" s="11"/>
      <c r="H793" s="11"/>
      <c r="I793" s="11"/>
      <c r="J793" s="11"/>
    </row>
    <row r="794" spans="1:10" ht="14.25" customHeight="1" x14ac:dyDescent="0.25">
      <c r="A794" s="3" t="s">
        <v>39</v>
      </c>
      <c r="B794" s="3" t="s">
        <v>43</v>
      </c>
      <c r="C794" s="11"/>
      <c r="D794" s="11"/>
      <c r="E794" s="11"/>
      <c r="F794" s="11"/>
      <c r="G794" s="11"/>
      <c r="H794" s="11"/>
      <c r="I794" s="11"/>
      <c r="J794" s="11"/>
    </row>
    <row r="795" spans="1:10" ht="14.25" customHeight="1" x14ac:dyDescent="0.25">
      <c r="A795" s="3"/>
      <c r="B795" s="8"/>
      <c r="C795" s="11"/>
      <c r="D795" s="11"/>
      <c r="E795" s="11"/>
      <c r="F795" s="11"/>
      <c r="G795" s="11"/>
      <c r="H795" s="11"/>
      <c r="I795" s="11"/>
      <c r="J795" s="11"/>
    </row>
    <row r="796" spans="1:10" ht="14.25" customHeight="1" x14ac:dyDescent="0.25">
      <c r="A796" s="3"/>
      <c r="B796" s="8"/>
      <c r="C796" s="11"/>
      <c r="D796" s="11"/>
      <c r="E796" s="11"/>
      <c r="F796" s="11"/>
      <c r="G796" s="11"/>
      <c r="H796" s="11"/>
      <c r="I796" s="11"/>
      <c r="J796" s="11"/>
    </row>
    <row r="797" spans="1:10" ht="14.25" customHeight="1" x14ac:dyDescent="0.25">
      <c r="A797" s="3" t="s">
        <v>39</v>
      </c>
      <c r="B797" s="3" t="s">
        <v>120</v>
      </c>
      <c r="C797" s="13">
        <v>0</v>
      </c>
      <c r="D797" s="13">
        <v>0</v>
      </c>
      <c r="E797" s="13">
        <v>0</v>
      </c>
      <c r="F797" s="13">
        <v>0</v>
      </c>
      <c r="G797" s="13">
        <v>0</v>
      </c>
      <c r="H797" s="13">
        <v>0</v>
      </c>
      <c r="I797" s="13" t="s">
        <v>187</v>
      </c>
      <c r="J797" s="13">
        <v>0</v>
      </c>
    </row>
    <row r="798" spans="1:10" ht="14.25" customHeight="1" x14ac:dyDescent="0.25">
      <c r="A798" s="3" t="s">
        <v>39</v>
      </c>
      <c r="B798" s="3" t="s">
        <v>82</v>
      </c>
      <c r="C798" s="13" t="s">
        <v>150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 t="s">
        <v>187</v>
      </c>
      <c r="J798" s="13" t="s">
        <v>150</v>
      </c>
    </row>
    <row r="799" spans="1:10" ht="14.25" customHeight="1" x14ac:dyDescent="0.25">
      <c r="A799" s="3" t="s">
        <v>39</v>
      </c>
      <c r="B799" s="8" t="s">
        <v>152</v>
      </c>
      <c r="C799" s="13" t="s">
        <v>150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 t="s">
        <v>187</v>
      </c>
      <c r="J799" s="13" t="s">
        <v>150</v>
      </c>
    </row>
    <row r="800" spans="1:10" ht="14.25" customHeight="1" x14ac:dyDescent="0.25">
      <c r="A800" s="3" t="s">
        <v>39</v>
      </c>
      <c r="B800" s="8" t="s">
        <v>151</v>
      </c>
      <c r="C800" s="13" t="s">
        <v>150</v>
      </c>
      <c r="D800" s="13" t="s">
        <v>187</v>
      </c>
      <c r="E800" s="13">
        <v>0</v>
      </c>
      <c r="F800" s="13">
        <v>0</v>
      </c>
      <c r="G800" s="13">
        <v>0</v>
      </c>
      <c r="H800" s="13" t="s">
        <v>187</v>
      </c>
      <c r="I800" s="13" t="s">
        <v>187</v>
      </c>
      <c r="J800" s="13" t="s">
        <v>150</v>
      </c>
    </row>
    <row r="801" spans="1:10" ht="14.25" customHeight="1" x14ac:dyDescent="0.25">
      <c r="A801" s="3" t="s">
        <v>39</v>
      </c>
      <c r="B801" s="3" t="s">
        <v>83</v>
      </c>
      <c r="C801" s="13" t="s">
        <v>150</v>
      </c>
      <c r="D801" s="13">
        <v>0</v>
      </c>
      <c r="E801" s="13" t="s">
        <v>187</v>
      </c>
      <c r="F801" s="13">
        <v>0</v>
      </c>
      <c r="G801" s="13">
        <v>0</v>
      </c>
      <c r="H801" s="13">
        <v>0</v>
      </c>
      <c r="I801" s="13" t="s">
        <v>187</v>
      </c>
      <c r="J801" s="13" t="s">
        <v>150</v>
      </c>
    </row>
    <row r="802" spans="1:10" ht="14.25" customHeight="1" x14ac:dyDescent="0.25">
      <c r="A802" s="3" t="s">
        <v>39</v>
      </c>
      <c r="B802" s="8" t="s">
        <v>84</v>
      </c>
      <c r="C802" s="13" t="s">
        <v>150</v>
      </c>
      <c r="D802" s="13">
        <v>0</v>
      </c>
      <c r="E802" s="13" t="s">
        <v>187</v>
      </c>
      <c r="F802" s="13">
        <v>0</v>
      </c>
      <c r="G802" s="13">
        <v>0</v>
      </c>
      <c r="H802" s="13">
        <v>0</v>
      </c>
      <c r="I802" s="13" t="s">
        <v>187</v>
      </c>
      <c r="J802" s="13" t="s">
        <v>150</v>
      </c>
    </row>
    <row r="803" spans="1:10" s="10" customFormat="1" ht="14.25" customHeight="1" x14ac:dyDescent="0.25">
      <c r="A803" s="3" t="s">
        <v>39</v>
      </c>
      <c r="B803" s="8" t="s">
        <v>85</v>
      </c>
      <c r="C803" s="13" t="s">
        <v>150</v>
      </c>
      <c r="D803" s="13">
        <v>0</v>
      </c>
      <c r="E803" s="13" t="s">
        <v>187</v>
      </c>
      <c r="F803" s="13">
        <v>0</v>
      </c>
      <c r="G803" s="13" t="s">
        <v>187</v>
      </c>
      <c r="H803" s="13" t="s">
        <v>187</v>
      </c>
      <c r="I803" s="13" t="s">
        <v>187</v>
      </c>
      <c r="J803" s="13" t="s">
        <v>150</v>
      </c>
    </row>
    <row r="804" spans="1:10" ht="14.25" customHeight="1" x14ac:dyDescent="0.25">
      <c r="A804" s="3" t="s">
        <v>39</v>
      </c>
      <c r="B804" s="8" t="s">
        <v>86</v>
      </c>
      <c r="C804" s="13" t="s">
        <v>150</v>
      </c>
      <c r="D804" s="13">
        <v>0</v>
      </c>
      <c r="E804" s="13" t="s">
        <v>187</v>
      </c>
      <c r="F804" s="13">
        <v>0</v>
      </c>
      <c r="G804" s="13" t="s">
        <v>187</v>
      </c>
      <c r="H804" s="13" t="s">
        <v>187</v>
      </c>
      <c r="I804" s="13" t="s">
        <v>187</v>
      </c>
      <c r="J804" s="13" t="s">
        <v>150</v>
      </c>
    </row>
    <row r="805" spans="1:10" ht="14.25" customHeight="1" x14ac:dyDescent="0.25">
      <c r="A805" s="3" t="s">
        <v>39</v>
      </c>
      <c r="B805" s="8" t="s">
        <v>87</v>
      </c>
      <c r="C805" s="13" t="s">
        <v>150</v>
      </c>
      <c r="D805" s="13">
        <v>0</v>
      </c>
      <c r="E805" s="13" t="s">
        <v>150</v>
      </c>
      <c r="F805" s="13" t="s">
        <v>150</v>
      </c>
      <c r="G805" s="13" t="s">
        <v>150</v>
      </c>
      <c r="H805" s="13" t="s">
        <v>150</v>
      </c>
      <c r="I805" s="13" t="s">
        <v>150</v>
      </c>
      <c r="J805" s="13" t="s">
        <v>150</v>
      </c>
    </row>
    <row r="806" spans="1:10" ht="14.25" customHeight="1" x14ac:dyDescent="0.25">
      <c r="A806" s="3" t="s">
        <v>39</v>
      </c>
      <c r="B806" s="8" t="s">
        <v>88</v>
      </c>
      <c r="C806" s="13" t="s">
        <v>150</v>
      </c>
      <c r="D806" s="13" t="s">
        <v>187</v>
      </c>
      <c r="E806" s="13" t="s">
        <v>187</v>
      </c>
      <c r="F806" s="13" t="s">
        <v>187</v>
      </c>
      <c r="G806" s="13" t="s">
        <v>187</v>
      </c>
      <c r="H806" s="13" t="s">
        <v>187</v>
      </c>
      <c r="I806" s="13" t="s">
        <v>187</v>
      </c>
      <c r="J806" s="13" t="s">
        <v>150</v>
      </c>
    </row>
    <row r="807" spans="1:10" ht="14.25" customHeight="1" x14ac:dyDescent="0.25">
      <c r="A807" s="3" t="s">
        <v>39</v>
      </c>
      <c r="B807" s="3" t="s">
        <v>89</v>
      </c>
      <c r="C807" s="13" t="s">
        <v>150</v>
      </c>
      <c r="D807" s="13">
        <v>0</v>
      </c>
      <c r="E807" s="13" t="s">
        <v>187</v>
      </c>
      <c r="F807" s="13">
        <v>0</v>
      </c>
      <c r="G807" s="13">
        <v>0</v>
      </c>
      <c r="H807" s="13">
        <v>0</v>
      </c>
      <c r="I807" s="13" t="s">
        <v>187</v>
      </c>
      <c r="J807" s="13" t="s">
        <v>150</v>
      </c>
    </row>
    <row r="808" spans="1:10" ht="14.25" customHeight="1" x14ac:dyDescent="0.25">
      <c r="A808" s="3" t="s">
        <v>39</v>
      </c>
      <c r="B808" s="8" t="s">
        <v>95</v>
      </c>
      <c r="C808" s="13" t="s">
        <v>150</v>
      </c>
      <c r="D808" s="13">
        <v>0</v>
      </c>
      <c r="E808" s="13" t="s">
        <v>187</v>
      </c>
      <c r="F808" s="13">
        <v>0</v>
      </c>
      <c r="G808" s="13">
        <v>0</v>
      </c>
      <c r="H808" s="13">
        <v>0</v>
      </c>
      <c r="I808" s="13" t="s">
        <v>187</v>
      </c>
      <c r="J808" s="13" t="s">
        <v>150</v>
      </c>
    </row>
    <row r="809" spans="1:10" ht="14.25" customHeight="1" x14ac:dyDescent="0.25">
      <c r="A809" s="3" t="s">
        <v>39</v>
      </c>
      <c r="B809" s="8" t="s">
        <v>90</v>
      </c>
      <c r="C809" s="13" t="s">
        <v>150</v>
      </c>
      <c r="D809" s="13">
        <v>0</v>
      </c>
      <c r="E809" s="13" t="s">
        <v>150</v>
      </c>
      <c r="F809" s="13" t="s">
        <v>150</v>
      </c>
      <c r="G809" s="13" t="s">
        <v>150</v>
      </c>
      <c r="H809" s="13" t="s">
        <v>150</v>
      </c>
      <c r="I809" s="13" t="s">
        <v>150</v>
      </c>
      <c r="J809" s="13" t="s">
        <v>150</v>
      </c>
    </row>
    <row r="810" spans="1:10" ht="14.25" customHeight="1" x14ac:dyDescent="0.25">
      <c r="A810" s="3" t="s">
        <v>39</v>
      </c>
      <c r="B810" s="8" t="s">
        <v>118</v>
      </c>
      <c r="C810" s="13" t="s">
        <v>150</v>
      </c>
      <c r="D810" s="13">
        <v>0</v>
      </c>
      <c r="E810" s="13" t="s">
        <v>187</v>
      </c>
      <c r="F810" s="13" t="s">
        <v>187</v>
      </c>
      <c r="G810" s="13">
        <v>0</v>
      </c>
      <c r="H810" s="13">
        <v>0</v>
      </c>
      <c r="I810" s="13" t="s">
        <v>187</v>
      </c>
      <c r="J810" s="13" t="s">
        <v>150</v>
      </c>
    </row>
    <row r="811" spans="1:10" ht="14.25" customHeight="1" x14ac:dyDescent="0.25">
      <c r="A811" s="3" t="s">
        <v>39</v>
      </c>
      <c r="B811" s="8" t="s">
        <v>91</v>
      </c>
      <c r="C811" s="13" t="s">
        <v>150</v>
      </c>
      <c r="D811" s="13">
        <v>0</v>
      </c>
      <c r="E811" s="13" t="s">
        <v>150</v>
      </c>
      <c r="F811" s="13">
        <v>0</v>
      </c>
      <c r="G811" s="13" t="s">
        <v>187</v>
      </c>
      <c r="H811" s="13">
        <v>0</v>
      </c>
      <c r="I811" s="13" t="s">
        <v>150</v>
      </c>
      <c r="J811" s="13" t="s">
        <v>150</v>
      </c>
    </row>
    <row r="812" spans="1:10" ht="14.25" customHeight="1" x14ac:dyDescent="0.25">
      <c r="A812" s="3" t="s">
        <v>39</v>
      </c>
      <c r="B812" s="8" t="s">
        <v>92</v>
      </c>
      <c r="C812" s="13" t="s">
        <v>150</v>
      </c>
      <c r="D812" s="13" t="s">
        <v>150</v>
      </c>
      <c r="E812" s="13" t="s">
        <v>187</v>
      </c>
      <c r="F812" s="13">
        <v>0</v>
      </c>
      <c r="G812" s="13" t="s">
        <v>187</v>
      </c>
      <c r="H812" s="13" t="s">
        <v>187</v>
      </c>
      <c r="I812" s="13" t="s">
        <v>187</v>
      </c>
      <c r="J812" s="13" t="s">
        <v>150</v>
      </c>
    </row>
    <row r="813" spans="1:10" ht="14.25" customHeight="1" x14ac:dyDescent="0.25">
      <c r="A813" s="3" t="s">
        <v>39</v>
      </c>
      <c r="B813" s="8" t="s">
        <v>93</v>
      </c>
      <c r="C813" s="13" t="s">
        <v>150</v>
      </c>
      <c r="D813" s="13">
        <v>0</v>
      </c>
      <c r="E813" s="13" t="s">
        <v>187</v>
      </c>
      <c r="F813" s="13" t="s">
        <v>187</v>
      </c>
      <c r="G813" s="13" t="s">
        <v>187</v>
      </c>
      <c r="H813" s="13" t="s">
        <v>187</v>
      </c>
      <c r="I813" s="13" t="s">
        <v>187</v>
      </c>
      <c r="J813" s="13" t="s">
        <v>150</v>
      </c>
    </row>
    <row r="814" spans="1:10" ht="14.25" customHeight="1" x14ac:dyDescent="0.25">
      <c r="A814" s="3" t="s">
        <v>39</v>
      </c>
      <c r="B814" s="3" t="s">
        <v>94</v>
      </c>
      <c r="C814" s="13">
        <v>0</v>
      </c>
      <c r="D814" s="13" t="s">
        <v>187</v>
      </c>
      <c r="E814" s="13">
        <v>0</v>
      </c>
      <c r="F814" s="13" t="s">
        <v>187</v>
      </c>
      <c r="G814" s="13" t="s">
        <v>187</v>
      </c>
      <c r="H814" s="13" t="s">
        <v>187</v>
      </c>
      <c r="I814" s="13" t="s">
        <v>187</v>
      </c>
      <c r="J814" s="13">
        <v>0</v>
      </c>
    </row>
    <row r="815" spans="1:10" ht="14.25" customHeight="1" x14ac:dyDescent="0.25">
      <c r="A815" s="3"/>
      <c r="B815" s="8"/>
      <c r="C815" s="11"/>
      <c r="D815" s="11"/>
      <c r="E815" s="11"/>
      <c r="F815" s="11"/>
      <c r="G815" s="11"/>
      <c r="H815" s="11"/>
      <c r="I815" s="11"/>
      <c r="J815" s="11"/>
    </row>
    <row r="816" spans="1:10" ht="14.25" customHeight="1" x14ac:dyDescent="0.25">
      <c r="A816" s="3" t="s">
        <v>131</v>
      </c>
      <c r="B816" s="3" t="s">
        <v>132</v>
      </c>
      <c r="C816" s="11"/>
      <c r="D816" s="11"/>
      <c r="E816" s="11"/>
      <c r="F816" s="11"/>
      <c r="G816" s="11"/>
      <c r="H816" s="11"/>
      <c r="I816" s="11"/>
      <c r="J816" s="11"/>
    </row>
    <row r="817" spans="1:10" ht="14.25" customHeight="1" x14ac:dyDescent="0.25">
      <c r="A817" s="3"/>
      <c r="B817" s="8"/>
      <c r="C817" s="11"/>
      <c r="D817" s="11"/>
      <c r="E817" s="11"/>
      <c r="F817" s="11"/>
      <c r="G817" s="11"/>
      <c r="H817" s="11"/>
      <c r="I817" s="11"/>
      <c r="J817" s="11"/>
    </row>
    <row r="818" spans="1:10" ht="14.25" customHeight="1" x14ac:dyDescent="0.25">
      <c r="A818" s="3"/>
      <c r="B818" s="8"/>
      <c r="C818" s="11"/>
      <c r="D818" s="11"/>
      <c r="E818" s="11"/>
      <c r="F818" s="11"/>
      <c r="G818" s="11"/>
      <c r="H818" s="11"/>
      <c r="I818" s="11"/>
      <c r="J818" s="11"/>
    </row>
    <row r="819" spans="1:10" ht="14.25" customHeight="1" x14ac:dyDescent="0.25">
      <c r="A819" s="3" t="s">
        <v>131</v>
      </c>
      <c r="B819" s="3" t="s">
        <v>120</v>
      </c>
      <c r="C819" s="13">
        <v>4</v>
      </c>
      <c r="D819" s="13">
        <v>3.6</v>
      </c>
      <c r="E819" s="13" t="s">
        <v>187</v>
      </c>
      <c r="F819" s="13">
        <v>9.1</v>
      </c>
      <c r="G819" s="13">
        <v>4.8</v>
      </c>
      <c r="H819" s="13">
        <v>27.6</v>
      </c>
      <c r="I819" s="13">
        <v>10.1</v>
      </c>
      <c r="J819" s="13">
        <v>1.5</v>
      </c>
    </row>
    <row r="820" spans="1:10" ht="14.25" customHeight="1" x14ac:dyDescent="0.25">
      <c r="A820" s="3" t="s">
        <v>131</v>
      </c>
      <c r="B820" s="3" t="s">
        <v>82</v>
      </c>
      <c r="C820" s="13" t="s">
        <v>150</v>
      </c>
      <c r="D820" s="13">
        <v>9</v>
      </c>
      <c r="E820" s="13" t="s">
        <v>187</v>
      </c>
      <c r="F820" s="13">
        <v>17.399999999999999</v>
      </c>
      <c r="G820" s="13">
        <v>7.4</v>
      </c>
      <c r="H820" s="13">
        <v>44.5</v>
      </c>
      <c r="I820" s="13">
        <v>9.6</v>
      </c>
      <c r="J820" s="13" t="s">
        <v>150</v>
      </c>
    </row>
    <row r="821" spans="1:10" ht="14.25" customHeight="1" x14ac:dyDescent="0.25">
      <c r="A821" s="3" t="s">
        <v>131</v>
      </c>
      <c r="B821" s="8" t="s">
        <v>152</v>
      </c>
      <c r="C821" s="13" t="s">
        <v>150</v>
      </c>
      <c r="D821" s="13">
        <v>9</v>
      </c>
      <c r="E821" s="13" t="s">
        <v>187</v>
      </c>
      <c r="F821" s="13">
        <v>17.3</v>
      </c>
      <c r="G821" s="13">
        <v>14.3</v>
      </c>
      <c r="H821" s="13">
        <v>24.3</v>
      </c>
      <c r="I821" s="13">
        <v>0</v>
      </c>
      <c r="J821" s="13" t="s">
        <v>150</v>
      </c>
    </row>
    <row r="822" spans="1:10" ht="14.25" customHeight="1" x14ac:dyDescent="0.25">
      <c r="A822" s="3" t="s">
        <v>131</v>
      </c>
      <c r="B822" s="8" t="s">
        <v>151</v>
      </c>
      <c r="C822" s="13" t="s">
        <v>150</v>
      </c>
      <c r="D822" s="13" t="s">
        <v>187</v>
      </c>
      <c r="E822" s="13" t="s">
        <v>187</v>
      </c>
      <c r="F822" s="13">
        <v>25.9</v>
      </c>
      <c r="G822" s="13">
        <v>9.8000000000000007</v>
      </c>
      <c r="H822" s="13">
        <v>71.5</v>
      </c>
      <c r="I822" s="13">
        <v>11.6</v>
      </c>
      <c r="J822" s="13" t="s">
        <v>150</v>
      </c>
    </row>
    <row r="823" spans="1:10" ht="14.25" customHeight="1" x14ac:dyDescent="0.25">
      <c r="A823" s="3" t="s">
        <v>131</v>
      </c>
      <c r="B823" s="3" t="s">
        <v>83</v>
      </c>
      <c r="C823" s="13" t="s">
        <v>150</v>
      </c>
      <c r="D823" s="13">
        <v>3.7</v>
      </c>
      <c r="E823" s="13" t="s">
        <v>187</v>
      </c>
      <c r="F823" s="13">
        <v>30.4</v>
      </c>
      <c r="G823" s="13">
        <v>6.4</v>
      </c>
      <c r="H823" s="13">
        <v>49</v>
      </c>
      <c r="I823" s="13">
        <v>27.3</v>
      </c>
      <c r="J823" s="13" t="s">
        <v>150</v>
      </c>
    </row>
    <row r="824" spans="1:10" s="10" customFormat="1" ht="14.25" customHeight="1" x14ac:dyDescent="0.25">
      <c r="A824" s="3" t="s">
        <v>131</v>
      </c>
      <c r="B824" s="8" t="s">
        <v>84</v>
      </c>
      <c r="C824" s="13" t="s">
        <v>150</v>
      </c>
      <c r="D824" s="13">
        <v>3.7</v>
      </c>
      <c r="E824" s="13" t="s">
        <v>187</v>
      </c>
      <c r="F824" s="13">
        <v>0</v>
      </c>
      <c r="G824" s="13">
        <v>7.3</v>
      </c>
      <c r="H824" s="13">
        <v>55.7</v>
      </c>
      <c r="I824" s="13">
        <v>27.3</v>
      </c>
      <c r="J824" s="13" t="s">
        <v>150</v>
      </c>
    </row>
    <row r="825" spans="1:10" ht="14.25" customHeight="1" x14ac:dyDescent="0.25">
      <c r="A825" s="3" t="s">
        <v>131</v>
      </c>
      <c r="B825" s="8" t="s">
        <v>85</v>
      </c>
      <c r="C825" s="13" t="s">
        <v>150</v>
      </c>
      <c r="D825" s="13">
        <v>5.4</v>
      </c>
      <c r="E825" s="13" t="s">
        <v>187</v>
      </c>
      <c r="F825" s="13" t="s">
        <v>187</v>
      </c>
      <c r="G825" s="13">
        <v>0</v>
      </c>
      <c r="H825" s="13" t="s">
        <v>187</v>
      </c>
      <c r="I825" s="13" t="s">
        <v>187</v>
      </c>
      <c r="J825" s="13" t="s">
        <v>150</v>
      </c>
    </row>
    <row r="826" spans="1:10" ht="14.25" customHeight="1" x14ac:dyDescent="0.25">
      <c r="A826" s="3" t="s">
        <v>131</v>
      </c>
      <c r="B826" s="8" t="s">
        <v>86</v>
      </c>
      <c r="C826" s="13" t="s">
        <v>150</v>
      </c>
      <c r="D826" s="13">
        <v>4.5999999999999996</v>
      </c>
      <c r="E826" s="13" t="s">
        <v>187</v>
      </c>
      <c r="F826" s="13">
        <v>35.5</v>
      </c>
      <c r="G826" s="13">
        <v>0</v>
      </c>
      <c r="H826" s="13">
        <v>8.9</v>
      </c>
      <c r="I826" s="13" t="s">
        <v>187</v>
      </c>
      <c r="J826" s="13" t="s">
        <v>150</v>
      </c>
    </row>
    <row r="827" spans="1:10" ht="14.25" customHeight="1" x14ac:dyDescent="0.25">
      <c r="A827" s="3" t="s">
        <v>131</v>
      </c>
      <c r="B827" s="8" t="s">
        <v>87</v>
      </c>
      <c r="C827" s="13" t="s">
        <v>150</v>
      </c>
      <c r="D827" s="13">
        <v>37.9</v>
      </c>
      <c r="E827" s="13" t="s">
        <v>150</v>
      </c>
      <c r="F827" s="13" t="s">
        <v>150</v>
      </c>
      <c r="G827" s="13" t="s">
        <v>150</v>
      </c>
      <c r="H827" s="13" t="s">
        <v>150</v>
      </c>
      <c r="I827" s="13" t="s">
        <v>150</v>
      </c>
      <c r="J827" s="13" t="s">
        <v>150</v>
      </c>
    </row>
    <row r="828" spans="1:10" ht="14.25" customHeight="1" x14ac:dyDescent="0.25">
      <c r="A828" s="3" t="s">
        <v>131</v>
      </c>
      <c r="B828" s="8" t="s">
        <v>88</v>
      </c>
      <c r="C828" s="13" t="s">
        <v>150</v>
      </c>
      <c r="D828" s="13">
        <v>2.9</v>
      </c>
      <c r="E828" s="13" t="s">
        <v>187</v>
      </c>
      <c r="F828" s="13">
        <v>48.1</v>
      </c>
      <c r="G828" s="13">
        <v>14.7</v>
      </c>
      <c r="H828" s="13">
        <v>50.1</v>
      </c>
      <c r="I828" s="13" t="s">
        <v>187</v>
      </c>
      <c r="J828" s="13" t="s">
        <v>150</v>
      </c>
    </row>
    <row r="829" spans="1:10" ht="14.25" customHeight="1" x14ac:dyDescent="0.25">
      <c r="A829" s="3" t="s">
        <v>131</v>
      </c>
      <c r="B829" s="3" t="s">
        <v>89</v>
      </c>
      <c r="C829" s="13" t="s">
        <v>150</v>
      </c>
      <c r="D829" s="13">
        <v>10.199999999999999</v>
      </c>
      <c r="E829" s="13" t="s">
        <v>187</v>
      </c>
      <c r="F829" s="13">
        <v>10.1</v>
      </c>
      <c r="G829" s="13">
        <v>17.3</v>
      </c>
      <c r="H829" s="13">
        <v>0.9</v>
      </c>
      <c r="I829" s="13" t="s">
        <v>187</v>
      </c>
      <c r="J829" s="13" t="s">
        <v>150</v>
      </c>
    </row>
    <row r="830" spans="1:10" ht="14.25" customHeight="1" x14ac:dyDescent="0.25">
      <c r="A830" s="3" t="s">
        <v>131</v>
      </c>
      <c r="B830" s="8" t="s">
        <v>95</v>
      </c>
      <c r="C830" s="13" t="s">
        <v>150</v>
      </c>
      <c r="D830" s="13">
        <v>8</v>
      </c>
      <c r="E830" s="13" t="s">
        <v>187</v>
      </c>
      <c r="F830" s="13">
        <v>0</v>
      </c>
      <c r="G830" s="13">
        <v>24.7</v>
      </c>
      <c r="H830" s="13">
        <v>0</v>
      </c>
      <c r="I830" s="13" t="s">
        <v>187</v>
      </c>
      <c r="J830" s="13" t="s">
        <v>150</v>
      </c>
    </row>
    <row r="831" spans="1:10" ht="14.25" customHeight="1" x14ac:dyDescent="0.25">
      <c r="A831" s="3" t="s">
        <v>131</v>
      </c>
      <c r="B831" s="8" t="s">
        <v>90</v>
      </c>
      <c r="C831" s="13" t="s">
        <v>150</v>
      </c>
      <c r="D831" s="13">
        <v>10.8</v>
      </c>
      <c r="E831" s="13" t="s">
        <v>150</v>
      </c>
      <c r="F831" s="13" t="s">
        <v>150</v>
      </c>
      <c r="G831" s="13" t="s">
        <v>150</v>
      </c>
      <c r="H831" s="13" t="s">
        <v>150</v>
      </c>
      <c r="I831" s="13" t="s">
        <v>150</v>
      </c>
      <c r="J831" s="13" t="s">
        <v>150</v>
      </c>
    </row>
    <row r="832" spans="1:10" ht="14.25" customHeight="1" x14ac:dyDescent="0.25">
      <c r="A832" s="3" t="s">
        <v>131</v>
      </c>
      <c r="B832" s="8" t="s">
        <v>118</v>
      </c>
      <c r="C832" s="13" t="s">
        <v>150</v>
      </c>
      <c r="D832" s="13">
        <v>17</v>
      </c>
      <c r="E832" s="13" t="s">
        <v>187</v>
      </c>
      <c r="F832" s="13" t="s">
        <v>187</v>
      </c>
      <c r="G832" s="13">
        <v>9.9</v>
      </c>
      <c r="H832" s="13">
        <v>1.1000000000000001</v>
      </c>
      <c r="I832" s="13" t="s">
        <v>187</v>
      </c>
      <c r="J832" s="13" t="s">
        <v>150</v>
      </c>
    </row>
    <row r="833" spans="1:10" ht="14.25" customHeight="1" x14ac:dyDescent="0.25">
      <c r="A833" s="3" t="s">
        <v>131</v>
      </c>
      <c r="B833" s="8" t="s">
        <v>91</v>
      </c>
      <c r="C833" s="13" t="s">
        <v>150</v>
      </c>
      <c r="D833" s="13">
        <v>15.4</v>
      </c>
      <c r="E833" s="13" t="s">
        <v>150</v>
      </c>
      <c r="F833" s="13">
        <v>10.7</v>
      </c>
      <c r="G833" s="13" t="s">
        <v>187</v>
      </c>
      <c r="H833" s="13">
        <v>0.1</v>
      </c>
      <c r="I833" s="13" t="s">
        <v>150</v>
      </c>
      <c r="J833" s="13" t="s">
        <v>150</v>
      </c>
    </row>
    <row r="834" spans="1:10" ht="14.25" customHeight="1" x14ac:dyDescent="0.25">
      <c r="A834" s="3" t="s">
        <v>131</v>
      </c>
      <c r="B834" s="8" t="s">
        <v>92</v>
      </c>
      <c r="C834" s="13" t="s">
        <v>150</v>
      </c>
      <c r="D834" s="13" t="s">
        <v>150</v>
      </c>
      <c r="E834" s="13" t="s">
        <v>187</v>
      </c>
      <c r="F834" s="13">
        <v>76.7</v>
      </c>
      <c r="G834" s="13" t="s">
        <v>187</v>
      </c>
      <c r="H834" s="13" t="s">
        <v>187</v>
      </c>
      <c r="I834" s="13" t="s">
        <v>187</v>
      </c>
      <c r="J834" s="13" t="s">
        <v>150</v>
      </c>
    </row>
    <row r="835" spans="1:10" ht="14.25" customHeight="1" x14ac:dyDescent="0.25">
      <c r="A835" s="3" t="s">
        <v>131</v>
      </c>
      <c r="B835" s="8" t="s">
        <v>93</v>
      </c>
      <c r="C835" s="13" t="s">
        <v>150</v>
      </c>
      <c r="D835" s="13" t="s">
        <v>187</v>
      </c>
      <c r="E835" s="13" t="s">
        <v>187</v>
      </c>
      <c r="F835" s="13">
        <v>0</v>
      </c>
      <c r="G835" s="13">
        <v>55.9</v>
      </c>
      <c r="H835" s="13">
        <v>40.5</v>
      </c>
      <c r="I835" s="13" t="s">
        <v>187</v>
      </c>
      <c r="J835" s="13" t="s">
        <v>150</v>
      </c>
    </row>
    <row r="836" spans="1:10" ht="14.25" customHeight="1" x14ac:dyDescent="0.25">
      <c r="A836" s="3" t="s">
        <v>131</v>
      </c>
      <c r="B836" s="3" t="s">
        <v>94</v>
      </c>
      <c r="C836" s="13">
        <v>0.8</v>
      </c>
      <c r="D836" s="13">
        <v>0.1</v>
      </c>
      <c r="E836" s="13" t="s">
        <v>187</v>
      </c>
      <c r="F836" s="13">
        <v>44.3</v>
      </c>
      <c r="G836" s="13">
        <v>0</v>
      </c>
      <c r="H836" s="13">
        <v>79.400000000000006</v>
      </c>
      <c r="I836" s="13" t="s">
        <v>187</v>
      </c>
      <c r="J836" s="13">
        <v>1.5</v>
      </c>
    </row>
    <row r="837" spans="1:10" ht="14.25" customHeight="1" x14ac:dyDescent="0.25">
      <c r="A837" s="3"/>
      <c r="B837" s="8"/>
      <c r="C837" s="11"/>
      <c r="D837" s="11"/>
      <c r="E837" s="11"/>
      <c r="F837" s="11"/>
      <c r="G837" s="11"/>
      <c r="H837" s="11"/>
      <c r="I837" s="11"/>
      <c r="J837" s="11"/>
    </row>
    <row r="838" spans="1:10" ht="14.25" customHeight="1" x14ac:dyDescent="0.25">
      <c r="A838" s="3" t="s">
        <v>61</v>
      </c>
      <c r="B838" s="3" t="s">
        <v>68</v>
      </c>
      <c r="C838" s="11"/>
      <c r="D838" s="11"/>
      <c r="E838" s="11"/>
      <c r="F838" s="11"/>
      <c r="G838" s="11"/>
      <c r="H838" s="11"/>
      <c r="I838" s="11"/>
      <c r="J838" s="11"/>
    </row>
    <row r="839" spans="1:10" ht="14.25" customHeight="1" x14ac:dyDescent="0.25">
      <c r="B839" s="4"/>
      <c r="C839" s="11"/>
      <c r="D839" s="11"/>
      <c r="E839" s="11"/>
      <c r="F839" s="11"/>
      <c r="G839" s="11"/>
      <c r="H839" s="11"/>
      <c r="I839" s="11"/>
      <c r="J839" s="11"/>
    </row>
    <row r="840" spans="1:10" ht="14.25" customHeight="1" x14ac:dyDescent="0.25">
      <c r="A840" s="3"/>
      <c r="B840" s="8"/>
      <c r="C840" s="11"/>
      <c r="D840" s="11"/>
      <c r="E840" s="11"/>
      <c r="F840" s="11"/>
      <c r="G840" s="11"/>
      <c r="H840" s="11"/>
      <c r="I840" s="11"/>
      <c r="J840" s="11"/>
    </row>
    <row r="841" spans="1:10" ht="14.25" customHeight="1" x14ac:dyDescent="0.25">
      <c r="A841" s="3" t="s">
        <v>61</v>
      </c>
      <c r="B841" s="3" t="s">
        <v>120</v>
      </c>
      <c r="C841" s="13">
        <v>3.6</v>
      </c>
      <c r="D841" s="13">
        <v>5.3</v>
      </c>
      <c r="E841" s="13">
        <v>0</v>
      </c>
      <c r="F841" s="13">
        <v>5.9</v>
      </c>
      <c r="G841" s="13">
        <v>2.6</v>
      </c>
      <c r="H841" s="13">
        <v>11.7</v>
      </c>
      <c r="I841" s="13">
        <v>1.7</v>
      </c>
      <c r="J841" s="13">
        <v>12.4</v>
      </c>
    </row>
    <row r="842" spans="1:10" ht="14.25" customHeight="1" x14ac:dyDescent="0.25">
      <c r="A842" s="3" t="s">
        <v>61</v>
      </c>
      <c r="B842" s="3" t="s">
        <v>82</v>
      </c>
      <c r="C842" s="13" t="s">
        <v>150</v>
      </c>
      <c r="D842" s="13">
        <v>14.3</v>
      </c>
      <c r="E842" s="13">
        <v>0</v>
      </c>
      <c r="F842" s="13">
        <v>4.8</v>
      </c>
      <c r="G842" s="13">
        <v>3.5</v>
      </c>
      <c r="H842" s="13">
        <v>0</v>
      </c>
      <c r="I842" s="13">
        <v>1.7</v>
      </c>
      <c r="J842" s="13" t="s">
        <v>150</v>
      </c>
    </row>
    <row r="843" spans="1:10" ht="14.25" customHeight="1" x14ac:dyDescent="0.25">
      <c r="A843" s="3" t="s">
        <v>61</v>
      </c>
      <c r="B843" s="8" t="s">
        <v>152</v>
      </c>
      <c r="C843" s="13" t="s">
        <v>150</v>
      </c>
      <c r="D843" s="13">
        <v>14.3</v>
      </c>
      <c r="E843" s="13">
        <v>0</v>
      </c>
      <c r="F843" s="13">
        <v>13.1</v>
      </c>
      <c r="G843" s="13">
        <v>13.7</v>
      </c>
      <c r="H843" s="13" t="s">
        <v>187</v>
      </c>
      <c r="I843" s="13">
        <v>0</v>
      </c>
      <c r="J843" s="13" t="s">
        <v>150</v>
      </c>
    </row>
    <row r="844" spans="1:10" ht="14.25" customHeight="1" x14ac:dyDescent="0.25">
      <c r="A844" s="3" t="s">
        <v>61</v>
      </c>
      <c r="B844" s="8" t="s">
        <v>151</v>
      </c>
      <c r="C844" s="13" t="s">
        <v>150</v>
      </c>
      <c r="D844" s="13" t="s">
        <v>187</v>
      </c>
      <c r="E844" s="13" t="s">
        <v>187</v>
      </c>
      <c r="F844" s="13">
        <v>0</v>
      </c>
      <c r="G844" s="13">
        <v>1.6</v>
      </c>
      <c r="H844" s="13">
        <v>0</v>
      </c>
      <c r="I844" s="13">
        <v>1.8</v>
      </c>
      <c r="J844" s="13" t="s">
        <v>150</v>
      </c>
    </row>
    <row r="845" spans="1:10" s="10" customFormat="1" ht="14.25" customHeight="1" x14ac:dyDescent="0.25">
      <c r="A845" s="3" t="s">
        <v>61</v>
      </c>
      <c r="B845" s="3" t="s">
        <v>83</v>
      </c>
      <c r="C845" s="13" t="s">
        <v>150</v>
      </c>
      <c r="D845" s="13">
        <v>5.0999999999999996</v>
      </c>
      <c r="E845" s="13" t="s">
        <v>187</v>
      </c>
      <c r="F845" s="13">
        <v>10.4</v>
      </c>
      <c r="G845" s="13">
        <v>2.9</v>
      </c>
      <c r="H845" s="13">
        <v>1.7</v>
      </c>
      <c r="I845" s="13" t="s">
        <v>187</v>
      </c>
      <c r="J845" s="13" t="s">
        <v>150</v>
      </c>
    </row>
    <row r="846" spans="1:10" ht="14.25" customHeight="1" x14ac:dyDescent="0.25">
      <c r="A846" s="3" t="s">
        <v>61</v>
      </c>
      <c r="B846" s="8" t="s">
        <v>84</v>
      </c>
      <c r="C846" s="13" t="s">
        <v>150</v>
      </c>
      <c r="D846" s="13">
        <v>7.5</v>
      </c>
      <c r="E846" s="13" t="s">
        <v>187</v>
      </c>
      <c r="F846" s="13">
        <v>23.9</v>
      </c>
      <c r="G846" s="13">
        <v>3.6</v>
      </c>
      <c r="H846" s="13">
        <v>0.4</v>
      </c>
      <c r="I846" s="13" t="s">
        <v>187</v>
      </c>
      <c r="J846" s="13" t="s">
        <v>150</v>
      </c>
    </row>
    <row r="847" spans="1:10" ht="14.25" customHeight="1" x14ac:dyDescent="0.25">
      <c r="A847" s="3" t="s">
        <v>61</v>
      </c>
      <c r="B847" s="8" t="s">
        <v>85</v>
      </c>
      <c r="C847" s="13" t="s">
        <v>150</v>
      </c>
      <c r="D847" s="13">
        <v>8.3000000000000007</v>
      </c>
      <c r="E847" s="13" t="s">
        <v>187</v>
      </c>
      <c r="F847" s="13">
        <v>0</v>
      </c>
      <c r="G847" s="13">
        <v>11.4</v>
      </c>
      <c r="H847" s="13">
        <v>16.899999999999999</v>
      </c>
      <c r="I847" s="13" t="s">
        <v>187</v>
      </c>
      <c r="J847" s="13" t="s">
        <v>150</v>
      </c>
    </row>
    <row r="848" spans="1:10" ht="14.25" customHeight="1" x14ac:dyDescent="0.25">
      <c r="A848" s="3" t="s">
        <v>61</v>
      </c>
      <c r="B848" s="8" t="s">
        <v>86</v>
      </c>
      <c r="C848" s="13" t="s">
        <v>150</v>
      </c>
      <c r="D848" s="13">
        <v>4.5999999999999996</v>
      </c>
      <c r="E848" s="13" t="s">
        <v>187</v>
      </c>
      <c r="F848" s="13">
        <v>1.3</v>
      </c>
      <c r="G848" s="13">
        <v>0.1</v>
      </c>
      <c r="H848" s="13">
        <v>76.099999999999994</v>
      </c>
      <c r="I848" s="13" t="s">
        <v>187</v>
      </c>
      <c r="J848" s="13" t="s">
        <v>150</v>
      </c>
    </row>
    <row r="849" spans="1:10" ht="14.25" customHeight="1" x14ac:dyDescent="0.25">
      <c r="A849" s="3" t="s">
        <v>61</v>
      </c>
      <c r="B849" s="8" t="s">
        <v>87</v>
      </c>
      <c r="C849" s="13" t="s">
        <v>150</v>
      </c>
      <c r="D849" s="13">
        <v>0.3</v>
      </c>
      <c r="E849" s="13" t="s">
        <v>150</v>
      </c>
      <c r="F849" s="13" t="s">
        <v>150</v>
      </c>
      <c r="G849" s="13" t="s">
        <v>150</v>
      </c>
      <c r="H849" s="13" t="s">
        <v>150</v>
      </c>
      <c r="I849" s="13" t="s">
        <v>150</v>
      </c>
      <c r="J849" s="13" t="s">
        <v>150</v>
      </c>
    </row>
    <row r="850" spans="1:10" ht="14.25" customHeight="1" x14ac:dyDescent="0.25">
      <c r="A850" s="3" t="s">
        <v>61</v>
      </c>
      <c r="B850" s="8" t="s">
        <v>88</v>
      </c>
      <c r="C850" s="13" t="s">
        <v>150</v>
      </c>
      <c r="D850" s="13">
        <v>19.3</v>
      </c>
      <c r="E850" s="13" t="s">
        <v>187</v>
      </c>
      <c r="F850" s="13">
        <v>15.9</v>
      </c>
      <c r="G850" s="13">
        <v>1.9</v>
      </c>
      <c r="H850" s="13">
        <v>0</v>
      </c>
      <c r="I850" s="13" t="s">
        <v>187</v>
      </c>
      <c r="J850" s="13" t="s">
        <v>150</v>
      </c>
    </row>
    <row r="851" spans="1:10" ht="14.25" customHeight="1" x14ac:dyDescent="0.25">
      <c r="A851" s="3" t="s">
        <v>61</v>
      </c>
      <c r="B851" s="3" t="s">
        <v>89</v>
      </c>
      <c r="C851" s="13" t="s">
        <v>150</v>
      </c>
      <c r="D851" s="13">
        <v>9.8000000000000007</v>
      </c>
      <c r="E851" s="13" t="s">
        <v>187</v>
      </c>
      <c r="F851" s="13">
        <v>3.3</v>
      </c>
      <c r="G851" s="13">
        <v>9.3000000000000007</v>
      </c>
      <c r="H851" s="13">
        <v>14.5</v>
      </c>
      <c r="I851" s="13" t="s">
        <v>187</v>
      </c>
      <c r="J851" s="13" t="s">
        <v>150</v>
      </c>
    </row>
    <row r="852" spans="1:10" ht="14.25" customHeight="1" x14ac:dyDescent="0.25">
      <c r="A852" s="3" t="s">
        <v>61</v>
      </c>
      <c r="B852" s="8" t="s">
        <v>95</v>
      </c>
      <c r="C852" s="13" t="s">
        <v>150</v>
      </c>
      <c r="D852" s="13">
        <v>8.1999999999999993</v>
      </c>
      <c r="E852" s="13" t="s">
        <v>187</v>
      </c>
      <c r="F852" s="13">
        <v>56</v>
      </c>
      <c r="G852" s="13">
        <v>15</v>
      </c>
      <c r="H852" s="13">
        <v>19.399999999999999</v>
      </c>
      <c r="I852" s="13" t="s">
        <v>187</v>
      </c>
      <c r="J852" s="13" t="s">
        <v>150</v>
      </c>
    </row>
    <row r="853" spans="1:10" ht="14.25" customHeight="1" x14ac:dyDescent="0.25">
      <c r="A853" s="3" t="s">
        <v>61</v>
      </c>
      <c r="B853" s="8" t="s">
        <v>90</v>
      </c>
      <c r="C853" s="13" t="s">
        <v>150</v>
      </c>
      <c r="D853" s="13">
        <v>13.1</v>
      </c>
      <c r="E853" s="13" t="s">
        <v>150</v>
      </c>
      <c r="F853" s="13" t="s">
        <v>150</v>
      </c>
      <c r="G853" s="13" t="s">
        <v>150</v>
      </c>
      <c r="H853" s="13" t="s">
        <v>150</v>
      </c>
      <c r="I853" s="13" t="s">
        <v>150</v>
      </c>
      <c r="J853" s="13" t="s">
        <v>150</v>
      </c>
    </row>
    <row r="854" spans="1:10" ht="14.25" customHeight="1" x14ac:dyDescent="0.25">
      <c r="A854" s="3" t="s">
        <v>61</v>
      </c>
      <c r="B854" s="8" t="s">
        <v>118</v>
      </c>
      <c r="C854" s="13" t="s">
        <v>150</v>
      </c>
      <c r="D854" s="13">
        <v>14.2</v>
      </c>
      <c r="E854" s="13" t="s">
        <v>187</v>
      </c>
      <c r="F854" s="13">
        <v>0</v>
      </c>
      <c r="G854" s="13">
        <v>6.4</v>
      </c>
      <c r="H854" s="13">
        <v>0</v>
      </c>
      <c r="I854" s="13" t="s">
        <v>187</v>
      </c>
      <c r="J854" s="13" t="s">
        <v>150</v>
      </c>
    </row>
    <row r="855" spans="1:10" ht="14.25" customHeight="1" x14ac:dyDescent="0.25">
      <c r="A855" s="3" t="s">
        <v>61</v>
      </c>
      <c r="B855" s="8" t="s">
        <v>91</v>
      </c>
      <c r="C855" s="13" t="s">
        <v>150</v>
      </c>
      <c r="D855" s="13">
        <v>17.3</v>
      </c>
      <c r="E855" s="13" t="s">
        <v>150</v>
      </c>
      <c r="F855" s="13">
        <v>1.8</v>
      </c>
      <c r="G855" s="13" t="s">
        <v>187</v>
      </c>
      <c r="H855" s="13">
        <v>15.3</v>
      </c>
      <c r="I855" s="13" t="s">
        <v>150</v>
      </c>
      <c r="J855" s="13" t="s">
        <v>150</v>
      </c>
    </row>
    <row r="856" spans="1:10" ht="14.25" customHeight="1" x14ac:dyDescent="0.25">
      <c r="A856" s="3" t="s">
        <v>61</v>
      </c>
      <c r="B856" s="8" t="s">
        <v>92</v>
      </c>
      <c r="C856" s="13" t="s">
        <v>150</v>
      </c>
      <c r="D856" s="13" t="s">
        <v>150</v>
      </c>
      <c r="E856" s="13" t="s">
        <v>187</v>
      </c>
      <c r="F856" s="13">
        <v>2</v>
      </c>
      <c r="G856" s="13">
        <v>0</v>
      </c>
      <c r="H856" s="13" t="s">
        <v>187</v>
      </c>
      <c r="I856" s="13" t="s">
        <v>187</v>
      </c>
      <c r="J856" s="13" t="s">
        <v>150</v>
      </c>
    </row>
    <row r="857" spans="1:10" ht="14.25" customHeight="1" x14ac:dyDescent="0.25">
      <c r="A857" s="3" t="s">
        <v>61</v>
      </c>
      <c r="B857" s="8" t="s">
        <v>93</v>
      </c>
      <c r="C857" s="13" t="s">
        <v>150</v>
      </c>
      <c r="D857" s="13">
        <v>38.200000000000003</v>
      </c>
      <c r="E857" s="13" t="s">
        <v>187</v>
      </c>
      <c r="F857" s="13">
        <v>37.9</v>
      </c>
      <c r="G857" s="13">
        <v>0</v>
      </c>
      <c r="H857" s="13">
        <v>7</v>
      </c>
      <c r="I857" s="13" t="s">
        <v>187</v>
      </c>
      <c r="J857" s="13" t="s">
        <v>150</v>
      </c>
    </row>
    <row r="858" spans="1:10" ht="14.25" customHeight="1" x14ac:dyDescent="0.25">
      <c r="A858" s="3" t="s">
        <v>61</v>
      </c>
      <c r="B858" s="3" t="s">
        <v>94</v>
      </c>
      <c r="C858" s="13">
        <v>12.4</v>
      </c>
      <c r="D858" s="13">
        <v>52.3</v>
      </c>
      <c r="E858" s="13" t="s">
        <v>187</v>
      </c>
      <c r="F858" s="13">
        <v>0</v>
      </c>
      <c r="G858" s="13">
        <v>94.2</v>
      </c>
      <c r="H858" s="13">
        <v>63.4</v>
      </c>
      <c r="I858" s="13" t="s">
        <v>187</v>
      </c>
      <c r="J858" s="13">
        <v>12.4</v>
      </c>
    </row>
    <row r="859" spans="1:10" ht="14.25" customHeight="1" x14ac:dyDescent="0.25">
      <c r="A859" s="3"/>
      <c r="B859" s="8"/>
      <c r="C859" s="11"/>
      <c r="D859" s="11"/>
      <c r="E859" s="11"/>
      <c r="F859" s="11"/>
      <c r="G859" s="11"/>
      <c r="H859" s="11"/>
      <c r="I859" s="11"/>
      <c r="J859" s="11"/>
    </row>
    <row r="860" spans="1:10" ht="14.25" customHeight="1" x14ac:dyDescent="0.25">
      <c r="A860" s="3" t="s">
        <v>62</v>
      </c>
      <c r="B860" s="3" t="s">
        <v>69</v>
      </c>
      <c r="C860" s="11"/>
      <c r="D860" s="11"/>
      <c r="E860" s="11"/>
      <c r="F860" s="11"/>
      <c r="G860" s="11"/>
      <c r="H860" s="11"/>
      <c r="I860" s="11"/>
      <c r="J860" s="11"/>
    </row>
    <row r="861" spans="1:10" ht="14.25" customHeight="1" x14ac:dyDescent="0.25">
      <c r="A861" s="3"/>
      <c r="B861" s="8"/>
      <c r="C861" s="11"/>
      <c r="D861" s="11"/>
      <c r="E861" s="11"/>
      <c r="F861" s="11"/>
      <c r="G861" s="11"/>
      <c r="H861" s="11"/>
      <c r="I861" s="11"/>
      <c r="J861" s="11"/>
    </row>
    <row r="862" spans="1:10" ht="14.25" customHeight="1" x14ac:dyDescent="0.25">
      <c r="A862" s="3"/>
      <c r="B862" s="8"/>
      <c r="C862" s="11"/>
      <c r="D862" s="11"/>
      <c r="E862" s="11"/>
      <c r="F862" s="11"/>
      <c r="G862" s="11"/>
      <c r="H862" s="11"/>
      <c r="I862" s="11"/>
      <c r="J862" s="11"/>
    </row>
    <row r="863" spans="1:10" ht="14.25" customHeight="1" x14ac:dyDescent="0.25">
      <c r="A863" s="3" t="s">
        <v>62</v>
      </c>
      <c r="B863" s="3" t="s">
        <v>120</v>
      </c>
      <c r="C863" s="13">
        <v>5.4</v>
      </c>
      <c r="D863" s="13">
        <v>2.8</v>
      </c>
      <c r="E863" s="13">
        <v>61.9</v>
      </c>
      <c r="F863" s="13">
        <v>6.8</v>
      </c>
      <c r="G863" s="13">
        <v>8</v>
      </c>
      <c r="H863" s="13">
        <v>9.4</v>
      </c>
      <c r="I863" s="13">
        <v>16.3</v>
      </c>
      <c r="J863" s="13">
        <v>2.4</v>
      </c>
    </row>
    <row r="864" spans="1:10" ht="14.25" customHeight="1" x14ac:dyDescent="0.25">
      <c r="A864" s="3" t="s">
        <v>62</v>
      </c>
      <c r="B864" s="3" t="s">
        <v>82</v>
      </c>
      <c r="C864" s="13" t="s">
        <v>150</v>
      </c>
      <c r="D864" s="13">
        <v>15.5</v>
      </c>
      <c r="E864" s="13">
        <v>0</v>
      </c>
      <c r="F864" s="13">
        <v>0.1</v>
      </c>
      <c r="G864" s="13">
        <v>5.3</v>
      </c>
      <c r="H864" s="13">
        <v>1.9</v>
      </c>
      <c r="I864" s="13">
        <v>16.3</v>
      </c>
      <c r="J864" s="13" t="s">
        <v>150</v>
      </c>
    </row>
    <row r="865" spans="1:10" ht="14.25" customHeight="1" x14ac:dyDescent="0.25">
      <c r="A865" s="3" t="s">
        <v>62</v>
      </c>
      <c r="B865" s="8" t="s">
        <v>152</v>
      </c>
      <c r="C865" s="13" t="s">
        <v>150</v>
      </c>
      <c r="D865" s="13">
        <v>15.5</v>
      </c>
      <c r="E865" s="13">
        <v>0</v>
      </c>
      <c r="F865" s="13">
        <v>0.7</v>
      </c>
      <c r="G865" s="13">
        <v>5.5</v>
      </c>
      <c r="H865" s="13">
        <v>2</v>
      </c>
      <c r="I865" s="13">
        <v>20.9</v>
      </c>
      <c r="J865" s="13" t="s">
        <v>150</v>
      </c>
    </row>
    <row r="866" spans="1:10" s="10" customFormat="1" ht="14.25" customHeight="1" x14ac:dyDescent="0.25">
      <c r="A866" s="3" t="s">
        <v>62</v>
      </c>
      <c r="B866" s="8" t="s">
        <v>151</v>
      </c>
      <c r="C866" s="13" t="s">
        <v>150</v>
      </c>
      <c r="D866" s="13" t="s">
        <v>187</v>
      </c>
      <c r="E866" s="13" t="s">
        <v>187</v>
      </c>
      <c r="F866" s="13">
        <v>0.1</v>
      </c>
      <c r="G866" s="13">
        <v>6.5</v>
      </c>
      <c r="H866" s="13">
        <v>8.6999999999999993</v>
      </c>
      <c r="I866" s="13">
        <v>0</v>
      </c>
      <c r="J866" s="13" t="s">
        <v>150</v>
      </c>
    </row>
    <row r="867" spans="1:10" ht="14.25" customHeight="1" x14ac:dyDescent="0.25">
      <c r="A867" s="3" t="s">
        <v>62</v>
      </c>
      <c r="B867" s="3" t="s">
        <v>83</v>
      </c>
      <c r="C867" s="13" t="s">
        <v>150</v>
      </c>
      <c r="D867" s="13">
        <v>2.9</v>
      </c>
      <c r="E867" s="13">
        <v>62.3</v>
      </c>
      <c r="F867" s="13">
        <v>7.8</v>
      </c>
      <c r="G867" s="13">
        <v>17.600000000000001</v>
      </c>
      <c r="H867" s="13">
        <v>0.8</v>
      </c>
      <c r="I867" s="13" t="s">
        <v>187</v>
      </c>
      <c r="J867" s="13" t="s">
        <v>150</v>
      </c>
    </row>
    <row r="868" spans="1:10" ht="14.25" customHeight="1" x14ac:dyDescent="0.25">
      <c r="A868" s="3" t="s">
        <v>62</v>
      </c>
      <c r="B868" s="8" t="s">
        <v>84</v>
      </c>
      <c r="C868" s="13" t="s">
        <v>150</v>
      </c>
      <c r="D868" s="13">
        <v>6.2</v>
      </c>
      <c r="E868" s="13">
        <v>62.3</v>
      </c>
      <c r="F868" s="13">
        <v>87.9</v>
      </c>
      <c r="G868" s="13">
        <v>20.2</v>
      </c>
      <c r="H868" s="13">
        <v>3.7</v>
      </c>
      <c r="I868" s="13" t="s">
        <v>187</v>
      </c>
      <c r="J868" s="13" t="s">
        <v>150</v>
      </c>
    </row>
    <row r="869" spans="1:10" ht="14.25" customHeight="1" x14ac:dyDescent="0.25">
      <c r="A869" s="3" t="s">
        <v>62</v>
      </c>
      <c r="B869" s="8" t="s">
        <v>85</v>
      </c>
      <c r="C869" s="13" t="s">
        <v>150</v>
      </c>
      <c r="D869" s="13">
        <v>4.5999999999999996</v>
      </c>
      <c r="E869" s="13" t="s">
        <v>187</v>
      </c>
      <c r="F869" s="13">
        <v>0</v>
      </c>
      <c r="G869" s="13">
        <v>0</v>
      </c>
      <c r="H869" s="13">
        <v>0</v>
      </c>
      <c r="I869" s="13" t="s">
        <v>187</v>
      </c>
      <c r="J869" s="13" t="s">
        <v>150</v>
      </c>
    </row>
    <row r="870" spans="1:10" ht="14.25" customHeight="1" x14ac:dyDescent="0.25">
      <c r="A870" s="3" t="s">
        <v>62</v>
      </c>
      <c r="B870" s="8" t="s">
        <v>86</v>
      </c>
      <c r="C870" s="13" t="s">
        <v>150</v>
      </c>
      <c r="D870" s="13">
        <v>3.6</v>
      </c>
      <c r="E870" s="13" t="s">
        <v>187</v>
      </c>
      <c r="F870" s="13">
        <v>0.9</v>
      </c>
      <c r="G870" s="13">
        <v>0.3</v>
      </c>
      <c r="H870" s="13">
        <v>57.7</v>
      </c>
      <c r="I870" s="13" t="s">
        <v>187</v>
      </c>
      <c r="J870" s="13" t="s">
        <v>150</v>
      </c>
    </row>
    <row r="871" spans="1:10" ht="14.25" customHeight="1" x14ac:dyDescent="0.25">
      <c r="A871" s="3" t="s">
        <v>62</v>
      </c>
      <c r="B871" s="8" t="s">
        <v>87</v>
      </c>
      <c r="C871" s="13" t="s">
        <v>150</v>
      </c>
      <c r="D871" s="13">
        <v>1.4</v>
      </c>
      <c r="E871" s="13" t="s">
        <v>150</v>
      </c>
      <c r="F871" s="13" t="s">
        <v>150</v>
      </c>
      <c r="G871" s="13" t="s">
        <v>150</v>
      </c>
      <c r="H871" s="13" t="s">
        <v>150</v>
      </c>
      <c r="I871" s="13" t="s">
        <v>150</v>
      </c>
      <c r="J871" s="13" t="s">
        <v>150</v>
      </c>
    </row>
    <row r="872" spans="1:10" ht="14.25" customHeight="1" x14ac:dyDescent="0.25">
      <c r="A872" s="3" t="s">
        <v>62</v>
      </c>
      <c r="B872" s="8" t="s">
        <v>88</v>
      </c>
      <c r="C872" s="13" t="s">
        <v>150</v>
      </c>
      <c r="D872" s="13">
        <v>13</v>
      </c>
      <c r="E872" s="13" t="s">
        <v>187</v>
      </c>
      <c r="F872" s="13">
        <v>22.9</v>
      </c>
      <c r="G872" s="13">
        <v>4.0999999999999996</v>
      </c>
      <c r="H872" s="13">
        <v>0.1</v>
      </c>
      <c r="I872" s="13" t="s">
        <v>187</v>
      </c>
      <c r="J872" s="13" t="s">
        <v>150</v>
      </c>
    </row>
    <row r="873" spans="1:10" ht="14.25" customHeight="1" x14ac:dyDescent="0.25">
      <c r="A873" s="3" t="s">
        <v>62</v>
      </c>
      <c r="B873" s="3" t="s">
        <v>89</v>
      </c>
      <c r="C873" s="13" t="s">
        <v>150</v>
      </c>
      <c r="D873" s="13">
        <v>4</v>
      </c>
      <c r="E873" s="13" t="s">
        <v>187</v>
      </c>
      <c r="F873" s="13">
        <v>15.6</v>
      </c>
      <c r="G873" s="13">
        <v>6.3</v>
      </c>
      <c r="H873" s="13">
        <v>30.5</v>
      </c>
      <c r="I873" s="13" t="s">
        <v>187</v>
      </c>
      <c r="J873" s="13" t="s">
        <v>150</v>
      </c>
    </row>
    <row r="874" spans="1:10" ht="14.25" customHeight="1" x14ac:dyDescent="0.25">
      <c r="A874" s="3" t="s">
        <v>62</v>
      </c>
      <c r="B874" s="8" t="s">
        <v>95</v>
      </c>
      <c r="C874" s="13" t="s">
        <v>150</v>
      </c>
      <c r="D874" s="13">
        <v>3.6</v>
      </c>
      <c r="E874" s="13" t="s">
        <v>187</v>
      </c>
      <c r="F874" s="13">
        <v>88.8</v>
      </c>
      <c r="G874" s="13">
        <v>9.1999999999999993</v>
      </c>
      <c r="H874" s="13">
        <v>59.2</v>
      </c>
      <c r="I874" s="13" t="s">
        <v>187</v>
      </c>
      <c r="J874" s="13" t="s">
        <v>150</v>
      </c>
    </row>
    <row r="875" spans="1:10" ht="14.25" customHeight="1" x14ac:dyDescent="0.25">
      <c r="A875" s="3" t="s">
        <v>62</v>
      </c>
      <c r="B875" s="8" t="s">
        <v>90</v>
      </c>
      <c r="C875" s="13" t="s">
        <v>150</v>
      </c>
      <c r="D875" s="13">
        <v>4.8</v>
      </c>
      <c r="E875" s="13" t="s">
        <v>150</v>
      </c>
      <c r="F875" s="13" t="s">
        <v>150</v>
      </c>
      <c r="G875" s="13" t="s">
        <v>150</v>
      </c>
      <c r="H875" s="13" t="s">
        <v>150</v>
      </c>
      <c r="I875" s="13" t="s">
        <v>150</v>
      </c>
      <c r="J875" s="13" t="s">
        <v>150</v>
      </c>
    </row>
    <row r="876" spans="1:10" ht="14.25" customHeight="1" x14ac:dyDescent="0.25">
      <c r="A876" s="3" t="s">
        <v>62</v>
      </c>
      <c r="B876" s="8" t="s">
        <v>118</v>
      </c>
      <c r="C876" s="13" t="s">
        <v>150</v>
      </c>
      <c r="D876" s="13">
        <v>10</v>
      </c>
      <c r="E876" s="13" t="s">
        <v>187</v>
      </c>
      <c r="F876" s="13">
        <v>28.5</v>
      </c>
      <c r="G876" s="13">
        <v>1.6</v>
      </c>
      <c r="H876" s="13">
        <v>25.2</v>
      </c>
      <c r="I876" s="13" t="s">
        <v>187</v>
      </c>
      <c r="J876" s="13" t="s">
        <v>150</v>
      </c>
    </row>
    <row r="877" spans="1:10" ht="14.25" customHeight="1" x14ac:dyDescent="0.25">
      <c r="A877" s="3" t="s">
        <v>62</v>
      </c>
      <c r="B877" s="8" t="s">
        <v>91</v>
      </c>
      <c r="C877" s="13" t="s">
        <v>150</v>
      </c>
      <c r="D877" s="13">
        <v>18.100000000000001</v>
      </c>
      <c r="E877" s="13" t="s">
        <v>150</v>
      </c>
      <c r="F877" s="13">
        <v>16.399999999999999</v>
      </c>
      <c r="G877" s="13" t="s">
        <v>187</v>
      </c>
      <c r="H877" s="13">
        <v>36.6</v>
      </c>
      <c r="I877" s="13" t="s">
        <v>150</v>
      </c>
      <c r="J877" s="13" t="s">
        <v>150</v>
      </c>
    </row>
    <row r="878" spans="1:10" ht="14.25" customHeight="1" x14ac:dyDescent="0.25">
      <c r="A878" s="3" t="s">
        <v>62</v>
      </c>
      <c r="B878" s="8" t="s">
        <v>92</v>
      </c>
      <c r="C878" s="13" t="s">
        <v>150</v>
      </c>
      <c r="D878" s="13" t="s">
        <v>150</v>
      </c>
      <c r="E878" s="13" t="s">
        <v>187</v>
      </c>
      <c r="F878" s="13">
        <v>47.8</v>
      </c>
      <c r="G878" s="13">
        <v>79.900000000000006</v>
      </c>
      <c r="H878" s="13">
        <v>0</v>
      </c>
      <c r="I878" s="13" t="s">
        <v>187</v>
      </c>
      <c r="J878" s="13" t="s">
        <v>150</v>
      </c>
    </row>
    <row r="879" spans="1:10" ht="14.25" customHeight="1" x14ac:dyDescent="0.25">
      <c r="A879" s="3" t="s">
        <v>62</v>
      </c>
      <c r="B879" s="8" t="s">
        <v>93</v>
      </c>
      <c r="C879" s="13" t="s">
        <v>150</v>
      </c>
      <c r="D879" s="13">
        <v>37.299999999999997</v>
      </c>
      <c r="E879" s="13" t="s">
        <v>187</v>
      </c>
      <c r="F879" s="13">
        <v>36.4</v>
      </c>
      <c r="G879" s="13">
        <v>24.9</v>
      </c>
      <c r="H879" s="13">
        <v>37.799999999999997</v>
      </c>
      <c r="I879" s="13" t="s">
        <v>187</v>
      </c>
      <c r="J879" s="13" t="s">
        <v>150</v>
      </c>
    </row>
    <row r="880" spans="1:10" ht="14.25" customHeight="1" x14ac:dyDescent="0.25">
      <c r="A880" s="3" t="s">
        <v>62</v>
      </c>
      <c r="B880" s="3" t="s">
        <v>94</v>
      </c>
      <c r="C880" s="13">
        <v>2.4</v>
      </c>
      <c r="D880" s="13">
        <v>12.1</v>
      </c>
      <c r="E880" s="13" t="s">
        <v>187</v>
      </c>
      <c r="F880" s="13">
        <v>45.9</v>
      </c>
      <c r="G880" s="13">
        <v>66.3</v>
      </c>
      <c r="H880" s="13">
        <v>13</v>
      </c>
      <c r="I880" s="13" t="s">
        <v>187</v>
      </c>
      <c r="J880" s="13">
        <v>2.4</v>
      </c>
    </row>
    <row r="881" spans="1:10" ht="14.25" customHeight="1" x14ac:dyDescent="0.25">
      <c r="A881" s="3"/>
      <c r="B881" s="8"/>
      <c r="C881" s="11"/>
      <c r="D881" s="11"/>
      <c r="E881" s="11"/>
      <c r="F881" s="11"/>
      <c r="G881" s="11"/>
      <c r="H881" s="11"/>
      <c r="I881" s="11"/>
      <c r="J881" s="11"/>
    </row>
    <row r="882" spans="1:10" ht="14.25" customHeight="1" x14ac:dyDescent="0.25">
      <c r="A882" s="3" t="s">
        <v>40</v>
      </c>
      <c r="B882" s="3" t="s">
        <v>44</v>
      </c>
      <c r="C882" s="11"/>
      <c r="D882" s="11"/>
      <c r="E882" s="11"/>
      <c r="F882" s="11"/>
      <c r="G882" s="11"/>
      <c r="H882" s="11"/>
      <c r="I882" s="11"/>
      <c r="J882" s="11"/>
    </row>
    <row r="883" spans="1:10" ht="14.25" customHeight="1" x14ac:dyDescent="0.25">
      <c r="B883" s="4"/>
      <c r="C883" s="11"/>
      <c r="D883" s="11"/>
      <c r="E883" s="11"/>
      <c r="F883" s="11"/>
      <c r="G883" s="11"/>
      <c r="H883" s="11"/>
      <c r="I883" s="11"/>
      <c r="J883" s="11"/>
    </row>
    <row r="884" spans="1:10" ht="14.25" customHeight="1" x14ac:dyDescent="0.25">
      <c r="A884" s="3"/>
      <c r="B884" s="8"/>
      <c r="C884" s="11"/>
      <c r="D884" s="11"/>
      <c r="E884" s="11"/>
      <c r="F884" s="11"/>
      <c r="G884" s="11"/>
      <c r="H884" s="11"/>
      <c r="I884" s="11"/>
      <c r="J884" s="11"/>
    </row>
    <row r="885" spans="1:10" ht="14.25" customHeight="1" x14ac:dyDescent="0.25">
      <c r="A885" s="3" t="s">
        <v>40</v>
      </c>
      <c r="B885" s="3" t="s">
        <v>120</v>
      </c>
      <c r="C885" s="13">
        <v>5.0999999999999996</v>
      </c>
      <c r="D885" s="13">
        <v>6</v>
      </c>
      <c r="E885" s="13" t="s">
        <v>187</v>
      </c>
      <c r="F885" s="13">
        <v>3.9</v>
      </c>
      <c r="G885" s="13">
        <v>1.2</v>
      </c>
      <c r="H885" s="13">
        <v>4.5999999999999996</v>
      </c>
      <c r="I885" s="13">
        <v>0</v>
      </c>
      <c r="J885" s="13">
        <v>20.7</v>
      </c>
    </row>
    <row r="886" spans="1:10" ht="14.25" customHeight="1" x14ac:dyDescent="0.25">
      <c r="A886" s="3" t="s">
        <v>40</v>
      </c>
      <c r="B886" s="3" t="s">
        <v>82</v>
      </c>
      <c r="C886" s="13" t="s">
        <v>150</v>
      </c>
      <c r="D886" s="13">
        <v>4.5</v>
      </c>
      <c r="E886" s="13" t="s">
        <v>187</v>
      </c>
      <c r="F886" s="13">
        <v>5.9</v>
      </c>
      <c r="G886" s="13">
        <v>1.3</v>
      </c>
      <c r="H886" s="13" t="s">
        <v>187</v>
      </c>
      <c r="I886" s="13">
        <v>0</v>
      </c>
      <c r="J886" s="13" t="s">
        <v>150</v>
      </c>
    </row>
    <row r="887" spans="1:10" s="10" customFormat="1" ht="14.25" customHeight="1" x14ac:dyDescent="0.25">
      <c r="A887" s="3" t="s">
        <v>40</v>
      </c>
      <c r="B887" s="8" t="s">
        <v>152</v>
      </c>
      <c r="C887" s="13" t="s">
        <v>150</v>
      </c>
      <c r="D887" s="13">
        <v>4.5</v>
      </c>
      <c r="E887" s="13" t="s">
        <v>187</v>
      </c>
      <c r="F887" s="13">
        <v>0</v>
      </c>
      <c r="G887" s="13">
        <v>0.2</v>
      </c>
      <c r="H887" s="13" t="s">
        <v>187</v>
      </c>
      <c r="I887" s="13">
        <v>0</v>
      </c>
      <c r="J887" s="13" t="s">
        <v>150</v>
      </c>
    </row>
    <row r="888" spans="1:10" ht="14.25" customHeight="1" x14ac:dyDescent="0.25">
      <c r="A888" s="3" t="s">
        <v>40</v>
      </c>
      <c r="B888" s="8" t="s">
        <v>151</v>
      </c>
      <c r="C888" s="13" t="s">
        <v>150</v>
      </c>
      <c r="D888" s="13" t="s">
        <v>187</v>
      </c>
      <c r="E888" s="13" t="s">
        <v>187</v>
      </c>
      <c r="F888" s="13">
        <v>39.5</v>
      </c>
      <c r="G888" s="13">
        <v>1.8</v>
      </c>
      <c r="H888" s="13" t="s">
        <v>187</v>
      </c>
      <c r="I888" s="13">
        <v>0</v>
      </c>
      <c r="J888" s="13" t="s">
        <v>150</v>
      </c>
    </row>
    <row r="889" spans="1:10" ht="14.25" customHeight="1" x14ac:dyDescent="0.25">
      <c r="A889" s="3" t="s">
        <v>40</v>
      </c>
      <c r="B889" s="3" t="s">
        <v>83</v>
      </c>
      <c r="C889" s="13" t="s">
        <v>150</v>
      </c>
      <c r="D889" s="13">
        <v>8.3000000000000007</v>
      </c>
      <c r="E889" s="13" t="s">
        <v>187</v>
      </c>
      <c r="F889" s="13">
        <v>0.5</v>
      </c>
      <c r="G889" s="13">
        <v>2.8</v>
      </c>
      <c r="H889" s="13">
        <v>1</v>
      </c>
      <c r="I889" s="13" t="s">
        <v>187</v>
      </c>
      <c r="J889" s="13" t="s">
        <v>150</v>
      </c>
    </row>
    <row r="890" spans="1:10" ht="14.25" customHeight="1" x14ac:dyDescent="0.25">
      <c r="A890" s="3" t="s">
        <v>40</v>
      </c>
      <c r="B890" s="8" t="s">
        <v>84</v>
      </c>
      <c r="C890" s="13" t="s">
        <v>150</v>
      </c>
      <c r="D890" s="13">
        <v>2.2999999999999998</v>
      </c>
      <c r="E890" s="13" t="s">
        <v>187</v>
      </c>
      <c r="F890" s="13" t="s">
        <v>187</v>
      </c>
      <c r="G890" s="13">
        <v>4</v>
      </c>
      <c r="H890" s="13" t="s">
        <v>187</v>
      </c>
      <c r="I890" s="13" t="s">
        <v>187</v>
      </c>
      <c r="J890" s="13" t="s">
        <v>150</v>
      </c>
    </row>
    <row r="891" spans="1:10" ht="14.25" customHeight="1" x14ac:dyDescent="0.25">
      <c r="A891" s="3" t="s">
        <v>40</v>
      </c>
      <c r="B891" s="8" t="s">
        <v>85</v>
      </c>
      <c r="C891" s="13" t="s">
        <v>150</v>
      </c>
      <c r="D891" s="13">
        <v>13</v>
      </c>
      <c r="E891" s="13" t="s">
        <v>187</v>
      </c>
      <c r="F891" s="13" t="s">
        <v>187</v>
      </c>
      <c r="G891" s="13">
        <v>0</v>
      </c>
      <c r="H891" s="13" t="s">
        <v>187</v>
      </c>
      <c r="I891" s="13" t="s">
        <v>187</v>
      </c>
      <c r="J891" s="13" t="s">
        <v>150</v>
      </c>
    </row>
    <row r="892" spans="1:10" ht="14.25" customHeight="1" x14ac:dyDescent="0.25">
      <c r="A892" s="3" t="s">
        <v>40</v>
      </c>
      <c r="B892" s="8" t="s">
        <v>86</v>
      </c>
      <c r="C892" s="13" t="s">
        <v>150</v>
      </c>
      <c r="D892" s="13">
        <v>8.4</v>
      </c>
      <c r="E892" s="13" t="s">
        <v>187</v>
      </c>
      <c r="F892" s="13">
        <v>0.5</v>
      </c>
      <c r="G892" s="13">
        <v>0</v>
      </c>
      <c r="H892" s="13">
        <v>1</v>
      </c>
      <c r="I892" s="13" t="s">
        <v>187</v>
      </c>
      <c r="J892" s="13" t="s">
        <v>150</v>
      </c>
    </row>
    <row r="893" spans="1:10" ht="14.25" customHeight="1" x14ac:dyDescent="0.25">
      <c r="A893" s="3" t="s">
        <v>40</v>
      </c>
      <c r="B893" s="8" t="s">
        <v>87</v>
      </c>
      <c r="C893" s="13" t="s">
        <v>150</v>
      </c>
      <c r="D893" s="13">
        <v>0</v>
      </c>
      <c r="E893" s="13" t="s">
        <v>150</v>
      </c>
      <c r="F893" s="13" t="s">
        <v>150</v>
      </c>
      <c r="G893" s="13" t="s">
        <v>150</v>
      </c>
      <c r="H893" s="13" t="s">
        <v>150</v>
      </c>
      <c r="I893" s="13" t="s">
        <v>150</v>
      </c>
      <c r="J893" s="13" t="s">
        <v>150</v>
      </c>
    </row>
    <row r="894" spans="1:10" ht="14.25" customHeight="1" x14ac:dyDescent="0.25">
      <c r="A894" s="3" t="s">
        <v>40</v>
      </c>
      <c r="B894" s="8" t="s">
        <v>88</v>
      </c>
      <c r="C894" s="13" t="s">
        <v>150</v>
      </c>
      <c r="D894" s="13">
        <v>0</v>
      </c>
      <c r="E894" s="13" t="s">
        <v>187</v>
      </c>
      <c r="F894" s="13">
        <v>14</v>
      </c>
      <c r="G894" s="13">
        <v>0</v>
      </c>
      <c r="H894" s="13">
        <v>0</v>
      </c>
      <c r="I894" s="13" t="s">
        <v>187</v>
      </c>
      <c r="J894" s="13" t="s">
        <v>150</v>
      </c>
    </row>
    <row r="895" spans="1:10" ht="14.25" customHeight="1" x14ac:dyDescent="0.25">
      <c r="A895" s="3" t="s">
        <v>40</v>
      </c>
      <c r="B895" s="3" t="s">
        <v>89</v>
      </c>
      <c r="C895" s="13" t="s">
        <v>150</v>
      </c>
      <c r="D895" s="13">
        <v>4.3</v>
      </c>
      <c r="E895" s="13" t="s">
        <v>187</v>
      </c>
      <c r="F895" s="13">
        <v>2.6</v>
      </c>
      <c r="G895" s="13">
        <v>8.4</v>
      </c>
      <c r="H895" s="13">
        <v>5.4</v>
      </c>
      <c r="I895" s="13" t="s">
        <v>187</v>
      </c>
      <c r="J895" s="13" t="s">
        <v>150</v>
      </c>
    </row>
    <row r="896" spans="1:10" ht="14.25" customHeight="1" x14ac:dyDescent="0.25">
      <c r="A896" s="3" t="s">
        <v>40</v>
      </c>
      <c r="B896" s="8" t="s">
        <v>95</v>
      </c>
      <c r="C896" s="13" t="s">
        <v>150</v>
      </c>
      <c r="D896" s="13">
        <v>4.9000000000000004</v>
      </c>
      <c r="E896" s="13" t="s">
        <v>187</v>
      </c>
      <c r="F896" s="13" t="s">
        <v>187</v>
      </c>
      <c r="G896" s="13">
        <v>10.3</v>
      </c>
      <c r="H896" s="13">
        <v>0</v>
      </c>
      <c r="I896" s="13" t="s">
        <v>187</v>
      </c>
      <c r="J896" s="13" t="s">
        <v>150</v>
      </c>
    </row>
    <row r="897" spans="1:10" ht="14.25" customHeight="1" x14ac:dyDescent="0.25">
      <c r="A897" s="3" t="s">
        <v>40</v>
      </c>
      <c r="B897" s="8" t="s">
        <v>90</v>
      </c>
      <c r="C897" s="13" t="s">
        <v>150</v>
      </c>
      <c r="D897" s="13">
        <v>4.2</v>
      </c>
      <c r="E897" s="13" t="s">
        <v>150</v>
      </c>
      <c r="F897" s="13" t="s">
        <v>150</v>
      </c>
      <c r="G897" s="13" t="s">
        <v>150</v>
      </c>
      <c r="H897" s="13" t="s">
        <v>150</v>
      </c>
      <c r="I897" s="13" t="s">
        <v>150</v>
      </c>
      <c r="J897" s="13" t="s">
        <v>150</v>
      </c>
    </row>
    <row r="898" spans="1:10" ht="14.25" customHeight="1" x14ac:dyDescent="0.25">
      <c r="A898" s="3" t="s">
        <v>40</v>
      </c>
      <c r="B898" s="8" t="s">
        <v>118</v>
      </c>
      <c r="C898" s="13" t="s">
        <v>150</v>
      </c>
      <c r="D898" s="13">
        <v>5</v>
      </c>
      <c r="E898" s="13" t="s">
        <v>187</v>
      </c>
      <c r="F898" s="13" t="s">
        <v>187</v>
      </c>
      <c r="G898" s="13">
        <v>0.6</v>
      </c>
      <c r="H898" s="13">
        <v>40.799999999999997</v>
      </c>
      <c r="I898" s="13" t="s">
        <v>187</v>
      </c>
      <c r="J898" s="13" t="s">
        <v>150</v>
      </c>
    </row>
    <row r="899" spans="1:10" ht="14.25" customHeight="1" x14ac:dyDescent="0.25">
      <c r="A899" s="3" t="s">
        <v>40</v>
      </c>
      <c r="B899" s="8" t="s">
        <v>91</v>
      </c>
      <c r="C899" s="13" t="s">
        <v>150</v>
      </c>
      <c r="D899" s="13">
        <v>3.1</v>
      </c>
      <c r="E899" s="13" t="s">
        <v>150</v>
      </c>
      <c r="F899" s="13">
        <v>2.7</v>
      </c>
      <c r="G899" s="13" t="s">
        <v>187</v>
      </c>
      <c r="H899" s="13">
        <v>5.9</v>
      </c>
      <c r="I899" s="13" t="s">
        <v>150</v>
      </c>
      <c r="J899" s="13" t="s">
        <v>150</v>
      </c>
    </row>
    <row r="900" spans="1:10" ht="14.25" customHeight="1" x14ac:dyDescent="0.25">
      <c r="A900" s="3" t="s">
        <v>40</v>
      </c>
      <c r="B900" s="8" t="s">
        <v>92</v>
      </c>
      <c r="C900" s="13" t="s">
        <v>150</v>
      </c>
      <c r="D900" s="13" t="s">
        <v>150</v>
      </c>
      <c r="E900" s="13" t="s">
        <v>187</v>
      </c>
      <c r="F900" s="13">
        <v>0</v>
      </c>
      <c r="G900" s="13" t="s">
        <v>187</v>
      </c>
      <c r="H900" s="13" t="s">
        <v>187</v>
      </c>
      <c r="I900" s="13" t="s">
        <v>187</v>
      </c>
      <c r="J900" s="13" t="s">
        <v>150</v>
      </c>
    </row>
    <row r="901" spans="1:10" ht="14.25" customHeight="1" x14ac:dyDescent="0.25">
      <c r="A901" s="3" t="s">
        <v>40</v>
      </c>
      <c r="B901" s="8" t="s">
        <v>93</v>
      </c>
      <c r="C901" s="13" t="s">
        <v>150</v>
      </c>
      <c r="D901" s="13">
        <v>0</v>
      </c>
      <c r="E901" s="13" t="s">
        <v>187</v>
      </c>
      <c r="F901" s="13">
        <v>21.3</v>
      </c>
      <c r="G901" s="13">
        <v>12.2</v>
      </c>
      <c r="H901" s="13">
        <v>0</v>
      </c>
      <c r="I901" s="13" t="s">
        <v>187</v>
      </c>
      <c r="J901" s="13" t="s">
        <v>150</v>
      </c>
    </row>
    <row r="902" spans="1:10" ht="14.25" customHeight="1" x14ac:dyDescent="0.25">
      <c r="A902" s="3" t="s">
        <v>40</v>
      </c>
      <c r="B902" s="3" t="s">
        <v>94</v>
      </c>
      <c r="C902" s="13">
        <v>18.3</v>
      </c>
      <c r="D902" s="13">
        <v>6.2</v>
      </c>
      <c r="E902" s="13" t="s">
        <v>187</v>
      </c>
      <c r="F902" s="13">
        <v>0</v>
      </c>
      <c r="G902" s="13" t="s">
        <v>187</v>
      </c>
      <c r="H902" s="13">
        <v>0</v>
      </c>
      <c r="I902" s="13" t="s">
        <v>187</v>
      </c>
      <c r="J902" s="13">
        <v>20.7</v>
      </c>
    </row>
    <row r="903" spans="1:10" ht="14.25" customHeight="1" x14ac:dyDescent="0.25">
      <c r="A903" s="3"/>
      <c r="B903" s="8"/>
      <c r="C903" s="11"/>
      <c r="D903" s="11"/>
      <c r="E903" s="11"/>
      <c r="F903" s="11"/>
      <c r="G903" s="11"/>
      <c r="H903" s="11"/>
      <c r="I903" s="11"/>
      <c r="J903" s="11"/>
    </row>
    <row r="904" spans="1:10" ht="14.25" customHeight="1" x14ac:dyDescent="0.25">
      <c r="A904" s="3" t="s">
        <v>63</v>
      </c>
      <c r="B904" s="3" t="s">
        <v>70</v>
      </c>
      <c r="C904" s="11"/>
      <c r="D904" s="11"/>
      <c r="E904" s="11"/>
      <c r="F904" s="11"/>
      <c r="G904" s="11"/>
      <c r="H904" s="11"/>
      <c r="I904" s="11"/>
      <c r="J904" s="11"/>
    </row>
    <row r="905" spans="1:10" ht="14.25" customHeight="1" x14ac:dyDescent="0.25">
      <c r="A905" s="3"/>
      <c r="B905" s="8"/>
      <c r="C905" s="11"/>
      <c r="D905" s="11"/>
      <c r="E905" s="11"/>
      <c r="F905" s="11"/>
      <c r="G905" s="11"/>
      <c r="H905" s="11"/>
      <c r="I905" s="11"/>
      <c r="J905" s="11"/>
    </row>
    <row r="906" spans="1:10" ht="14.25" customHeight="1" x14ac:dyDescent="0.25">
      <c r="A906" s="3"/>
      <c r="B906" s="8"/>
      <c r="C906" s="11"/>
      <c r="D906" s="11"/>
      <c r="E906" s="11"/>
      <c r="F906" s="11"/>
      <c r="G906" s="11"/>
      <c r="H906" s="11"/>
      <c r="I906" s="11"/>
      <c r="J906" s="11"/>
    </row>
    <row r="907" spans="1:10" ht="14.25" customHeight="1" x14ac:dyDescent="0.25">
      <c r="A907" s="3" t="s">
        <v>63</v>
      </c>
      <c r="B907" s="3" t="s">
        <v>120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</row>
    <row r="908" spans="1:10" s="10" customFormat="1" ht="14.25" customHeight="1" x14ac:dyDescent="0.25">
      <c r="A908" s="3" t="s">
        <v>63</v>
      </c>
      <c r="B908" s="3" t="s">
        <v>82</v>
      </c>
      <c r="C908" s="13" t="s">
        <v>150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 t="s">
        <v>150</v>
      </c>
    </row>
    <row r="909" spans="1:10" ht="14.25" customHeight="1" x14ac:dyDescent="0.25">
      <c r="A909" s="3" t="s">
        <v>63</v>
      </c>
      <c r="B909" s="8" t="s">
        <v>152</v>
      </c>
      <c r="C909" s="13" t="s">
        <v>150</v>
      </c>
      <c r="D909" s="13">
        <v>0</v>
      </c>
      <c r="E909" s="13">
        <v>0</v>
      </c>
      <c r="F909" s="13">
        <v>0</v>
      </c>
      <c r="G909" s="13">
        <v>0</v>
      </c>
      <c r="H909" s="13" t="s">
        <v>187</v>
      </c>
      <c r="I909" s="13">
        <v>0</v>
      </c>
      <c r="J909" s="13" t="s">
        <v>150</v>
      </c>
    </row>
    <row r="910" spans="1:10" ht="14.25" customHeight="1" x14ac:dyDescent="0.25">
      <c r="A910" s="3" t="s">
        <v>63</v>
      </c>
      <c r="B910" s="8" t="s">
        <v>151</v>
      </c>
      <c r="C910" s="13" t="s">
        <v>150</v>
      </c>
      <c r="D910" s="13" t="s">
        <v>187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 t="s">
        <v>150</v>
      </c>
    </row>
    <row r="911" spans="1:10" ht="14.25" customHeight="1" x14ac:dyDescent="0.25">
      <c r="A911" s="3" t="s">
        <v>63</v>
      </c>
      <c r="B911" s="3" t="s">
        <v>83</v>
      </c>
      <c r="C911" s="13" t="s">
        <v>150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 t="s">
        <v>187</v>
      </c>
      <c r="J911" s="13" t="s">
        <v>150</v>
      </c>
    </row>
    <row r="912" spans="1:10" ht="14.25" customHeight="1" x14ac:dyDescent="0.25">
      <c r="A912" s="3" t="s">
        <v>63</v>
      </c>
      <c r="B912" s="8" t="s">
        <v>84</v>
      </c>
      <c r="C912" s="13" t="s">
        <v>150</v>
      </c>
      <c r="D912" s="13">
        <v>0</v>
      </c>
      <c r="E912" s="13">
        <v>0</v>
      </c>
      <c r="F912" s="13" t="s">
        <v>187</v>
      </c>
      <c r="G912" s="13">
        <v>0</v>
      </c>
      <c r="H912" s="13">
        <v>0</v>
      </c>
      <c r="I912" s="13" t="s">
        <v>187</v>
      </c>
      <c r="J912" s="13" t="s">
        <v>150</v>
      </c>
    </row>
    <row r="913" spans="1:10" ht="14.25" customHeight="1" x14ac:dyDescent="0.25">
      <c r="A913" s="3" t="s">
        <v>63</v>
      </c>
      <c r="B913" s="8" t="s">
        <v>85</v>
      </c>
      <c r="C913" s="13" t="s">
        <v>150</v>
      </c>
      <c r="D913" s="13">
        <v>0</v>
      </c>
      <c r="E913" s="13" t="s">
        <v>187</v>
      </c>
      <c r="F913" s="13" t="s">
        <v>187</v>
      </c>
      <c r="G913" s="13">
        <v>0</v>
      </c>
      <c r="H913" s="13" t="s">
        <v>187</v>
      </c>
      <c r="I913" s="13" t="s">
        <v>187</v>
      </c>
      <c r="J913" s="13" t="s">
        <v>150</v>
      </c>
    </row>
    <row r="914" spans="1:10" ht="14.25" customHeight="1" x14ac:dyDescent="0.25">
      <c r="A914" s="3" t="s">
        <v>63</v>
      </c>
      <c r="B914" s="8" t="s">
        <v>86</v>
      </c>
      <c r="C914" s="13" t="s">
        <v>150</v>
      </c>
      <c r="D914" s="13">
        <v>0</v>
      </c>
      <c r="E914" s="13" t="s">
        <v>187</v>
      </c>
      <c r="F914" s="13">
        <v>0</v>
      </c>
      <c r="G914" s="13">
        <v>0</v>
      </c>
      <c r="H914" s="13">
        <v>0</v>
      </c>
      <c r="I914" s="13" t="s">
        <v>187</v>
      </c>
      <c r="J914" s="13" t="s">
        <v>150</v>
      </c>
    </row>
    <row r="915" spans="1:10" ht="14.25" customHeight="1" x14ac:dyDescent="0.25">
      <c r="A915" s="3" t="s">
        <v>63</v>
      </c>
      <c r="B915" s="8" t="s">
        <v>87</v>
      </c>
      <c r="C915" s="13" t="s">
        <v>150</v>
      </c>
      <c r="D915" s="13">
        <v>0</v>
      </c>
      <c r="E915" s="13" t="s">
        <v>150</v>
      </c>
      <c r="F915" s="13" t="s">
        <v>150</v>
      </c>
      <c r="G915" s="13" t="s">
        <v>150</v>
      </c>
      <c r="H915" s="13" t="s">
        <v>150</v>
      </c>
      <c r="I915" s="13" t="s">
        <v>150</v>
      </c>
      <c r="J915" s="13" t="s">
        <v>150</v>
      </c>
    </row>
    <row r="916" spans="1:10" ht="14.25" customHeight="1" x14ac:dyDescent="0.25">
      <c r="A916" s="3" t="s">
        <v>63</v>
      </c>
      <c r="B916" s="8" t="s">
        <v>88</v>
      </c>
      <c r="C916" s="13" t="s">
        <v>150</v>
      </c>
      <c r="D916" s="13">
        <v>0</v>
      </c>
      <c r="E916" s="13" t="s">
        <v>187</v>
      </c>
      <c r="F916" s="13">
        <v>0</v>
      </c>
      <c r="G916" s="13">
        <v>0</v>
      </c>
      <c r="H916" s="13" t="s">
        <v>187</v>
      </c>
      <c r="I916" s="13" t="s">
        <v>187</v>
      </c>
      <c r="J916" s="13" t="s">
        <v>150</v>
      </c>
    </row>
    <row r="917" spans="1:10" ht="14.25" customHeight="1" x14ac:dyDescent="0.25">
      <c r="A917" s="3" t="s">
        <v>63</v>
      </c>
      <c r="B917" s="3" t="s">
        <v>89</v>
      </c>
      <c r="C917" s="13" t="s">
        <v>150</v>
      </c>
      <c r="D917" s="13">
        <v>0</v>
      </c>
      <c r="E917" s="13" t="s">
        <v>187</v>
      </c>
      <c r="F917" s="13">
        <v>0</v>
      </c>
      <c r="G917" s="13">
        <v>0</v>
      </c>
      <c r="H917" s="13">
        <v>0</v>
      </c>
      <c r="I917" s="13" t="s">
        <v>187</v>
      </c>
      <c r="J917" s="13" t="s">
        <v>150</v>
      </c>
    </row>
    <row r="918" spans="1:10" ht="14.25" customHeight="1" x14ac:dyDescent="0.25">
      <c r="A918" s="3" t="s">
        <v>63</v>
      </c>
      <c r="B918" s="8" t="s">
        <v>95</v>
      </c>
      <c r="C918" s="13" t="s">
        <v>150</v>
      </c>
      <c r="D918" s="13">
        <v>0</v>
      </c>
      <c r="E918" s="13" t="s">
        <v>187</v>
      </c>
      <c r="F918" s="13" t="s">
        <v>187</v>
      </c>
      <c r="G918" s="13">
        <v>0</v>
      </c>
      <c r="H918" s="13">
        <v>0</v>
      </c>
      <c r="I918" s="13" t="s">
        <v>187</v>
      </c>
      <c r="J918" s="13" t="s">
        <v>150</v>
      </c>
    </row>
    <row r="919" spans="1:10" ht="14.25" customHeight="1" x14ac:dyDescent="0.25">
      <c r="A919" s="3" t="s">
        <v>63</v>
      </c>
      <c r="B919" s="8" t="s">
        <v>90</v>
      </c>
      <c r="C919" s="13" t="s">
        <v>150</v>
      </c>
      <c r="D919" s="13">
        <v>0</v>
      </c>
      <c r="E919" s="13" t="s">
        <v>150</v>
      </c>
      <c r="F919" s="13" t="s">
        <v>150</v>
      </c>
      <c r="G919" s="13" t="s">
        <v>150</v>
      </c>
      <c r="H919" s="13" t="s">
        <v>150</v>
      </c>
      <c r="I919" s="13" t="s">
        <v>150</v>
      </c>
      <c r="J919" s="13" t="s">
        <v>150</v>
      </c>
    </row>
    <row r="920" spans="1:10" ht="14.25" customHeight="1" x14ac:dyDescent="0.25">
      <c r="A920" s="3" t="s">
        <v>63</v>
      </c>
      <c r="B920" s="8" t="s">
        <v>118</v>
      </c>
      <c r="C920" s="13" t="s">
        <v>150</v>
      </c>
      <c r="D920" s="13">
        <v>0</v>
      </c>
      <c r="E920" s="13" t="s">
        <v>187</v>
      </c>
      <c r="F920" s="13" t="s">
        <v>187</v>
      </c>
      <c r="G920" s="13">
        <v>0</v>
      </c>
      <c r="H920" s="13">
        <v>0</v>
      </c>
      <c r="I920" s="13" t="s">
        <v>187</v>
      </c>
      <c r="J920" s="13" t="s">
        <v>150</v>
      </c>
    </row>
    <row r="921" spans="1:10" ht="14.25" customHeight="1" x14ac:dyDescent="0.25">
      <c r="A921" s="3" t="s">
        <v>63</v>
      </c>
      <c r="B921" s="8" t="s">
        <v>91</v>
      </c>
      <c r="C921" s="13" t="s">
        <v>150</v>
      </c>
      <c r="D921" s="13">
        <v>0</v>
      </c>
      <c r="E921" s="13" t="s">
        <v>150</v>
      </c>
      <c r="F921" s="13">
        <v>0</v>
      </c>
      <c r="G921" s="13" t="s">
        <v>187</v>
      </c>
      <c r="H921" s="13">
        <v>0</v>
      </c>
      <c r="I921" s="13" t="s">
        <v>150</v>
      </c>
      <c r="J921" s="13" t="s">
        <v>150</v>
      </c>
    </row>
    <row r="922" spans="1:10" ht="14.25" customHeight="1" x14ac:dyDescent="0.25">
      <c r="A922" s="3" t="s">
        <v>63</v>
      </c>
      <c r="B922" s="8" t="s">
        <v>92</v>
      </c>
      <c r="C922" s="13" t="s">
        <v>150</v>
      </c>
      <c r="D922" s="13" t="s">
        <v>150</v>
      </c>
      <c r="E922" s="13" t="s">
        <v>187</v>
      </c>
      <c r="F922" s="13">
        <v>0</v>
      </c>
      <c r="G922" s="13" t="s">
        <v>187</v>
      </c>
      <c r="H922" s="13" t="s">
        <v>187</v>
      </c>
      <c r="I922" s="13" t="s">
        <v>187</v>
      </c>
      <c r="J922" s="13" t="s">
        <v>150</v>
      </c>
    </row>
    <row r="923" spans="1:10" ht="14.25" customHeight="1" x14ac:dyDescent="0.25">
      <c r="A923" s="3" t="s">
        <v>63</v>
      </c>
      <c r="B923" s="8" t="s">
        <v>93</v>
      </c>
      <c r="C923" s="13" t="s">
        <v>150</v>
      </c>
      <c r="D923" s="13">
        <v>0</v>
      </c>
      <c r="E923" s="13" t="s">
        <v>187</v>
      </c>
      <c r="F923" s="13">
        <v>0</v>
      </c>
      <c r="G923" s="13">
        <v>0</v>
      </c>
      <c r="H923" s="13">
        <v>0</v>
      </c>
      <c r="I923" s="13" t="s">
        <v>187</v>
      </c>
      <c r="J923" s="13" t="s">
        <v>150</v>
      </c>
    </row>
    <row r="924" spans="1:10" ht="14.25" customHeight="1" x14ac:dyDescent="0.25">
      <c r="A924" s="3" t="s">
        <v>63</v>
      </c>
      <c r="B924" s="3" t="s">
        <v>94</v>
      </c>
      <c r="C924" s="13">
        <v>0</v>
      </c>
      <c r="D924" s="13" t="s">
        <v>187</v>
      </c>
      <c r="E924" s="13" t="s">
        <v>187</v>
      </c>
      <c r="F924" s="13" t="s">
        <v>187</v>
      </c>
      <c r="G924" s="13" t="s">
        <v>187</v>
      </c>
      <c r="H924" s="13">
        <v>0</v>
      </c>
      <c r="I924" s="13" t="s">
        <v>187</v>
      </c>
      <c r="J924" s="13">
        <v>0</v>
      </c>
    </row>
    <row r="925" spans="1:10" ht="14.25" customHeight="1" x14ac:dyDescent="0.25">
      <c r="A925" s="3"/>
      <c r="B925" s="8"/>
      <c r="C925" s="11"/>
      <c r="D925" s="11"/>
      <c r="E925" s="11"/>
      <c r="F925" s="11"/>
      <c r="G925" s="11"/>
      <c r="H925" s="11"/>
      <c r="I925" s="11"/>
      <c r="J925" s="11"/>
    </row>
    <row r="926" spans="1:10" ht="14.25" customHeight="1" x14ac:dyDescent="0.25">
      <c r="A926" s="3" t="s">
        <v>41</v>
      </c>
      <c r="B926" s="3" t="s">
        <v>45</v>
      </c>
      <c r="C926" s="11"/>
      <c r="D926" s="11"/>
      <c r="E926" s="11"/>
      <c r="F926" s="11"/>
      <c r="G926" s="11"/>
      <c r="H926" s="11"/>
      <c r="I926" s="11"/>
      <c r="J926" s="11"/>
    </row>
    <row r="927" spans="1:10" ht="14.25" customHeight="1" x14ac:dyDescent="0.25">
      <c r="B927" s="4"/>
      <c r="C927" s="11"/>
      <c r="D927" s="11"/>
      <c r="E927" s="11"/>
      <c r="F927" s="11"/>
      <c r="G927" s="11"/>
      <c r="H927" s="11"/>
      <c r="I927" s="11"/>
      <c r="J927" s="11"/>
    </row>
    <row r="928" spans="1:10" ht="14.25" customHeight="1" x14ac:dyDescent="0.25">
      <c r="A928" s="3"/>
      <c r="B928" s="8"/>
      <c r="C928" s="11"/>
      <c r="D928" s="11"/>
      <c r="E928" s="11"/>
      <c r="F928" s="11"/>
      <c r="G928" s="11"/>
      <c r="H928" s="11"/>
      <c r="I928" s="11"/>
      <c r="J928" s="11"/>
    </row>
    <row r="929" spans="1:10" s="10" customFormat="1" ht="14.25" customHeight="1" x14ac:dyDescent="0.25">
      <c r="A929" s="3" t="s">
        <v>41</v>
      </c>
      <c r="B929" s="3" t="s">
        <v>120</v>
      </c>
      <c r="C929" s="13">
        <v>0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 t="s">
        <v>187</v>
      </c>
      <c r="J929" s="13">
        <v>0</v>
      </c>
    </row>
    <row r="930" spans="1:10" ht="14.25" customHeight="1" x14ac:dyDescent="0.25">
      <c r="A930" s="3" t="s">
        <v>41</v>
      </c>
      <c r="B930" s="3" t="s">
        <v>82</v>
      </c>
      <c r="C930" s="13" t="s">
        <v>150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 t="s">
        <v>187</v>
      </c>
      <c r="J930" s="13" t="s">
        <v>150</v>
      </c>
    </row>
    <row r="931" spans="1:10" ht="14.25" customHeight="1" x14ac:dyDescent="0.25">
      <c r="A931" s="3" t="s">
        <v>41</v>
      </c>
      <c r="B931" s="8" t="s">
        <v>152</v>
      </c>
      <c r="C931" s="13" t="s">
        <v>150</v>
      </c>
      <c r="D931" s="13">
        <v>0</v>
      </c>
      <c r="E931" s="13" t="s">
        <v>187</v>
      </c>
      <c r="F931" s="13">
        <v>0</v>
      </c>
      <c r="G931" s="13">
        <v>0</v>
      </c>
      <c r="H931" s="13">
        <v>0</v>
      </c>
      <c r="I931" s="13" t="s">
        <v>187</v>
      </c>
      <c r="J931" s="13" t="s">
        <v>150</v>
      </c>
    </row>
    <row r="932" spans="1:10" ht="14.25" customHeight="1" x14ac:dyDescent="0.25">
      <c r="A932" s="3" t="s">
        <v>41</v>
      </c>
      <c r="B932" s="8" t="s">
        <v>151</v>
      </c>
      <c r="C932" s="13" t="s">
        <v>150</v>
      </c>
      <c r="D932" s="13" t="s">
        <v>187</v>
      </c>
      <c r="E932" s="13">
        <v>0</v>
      </c>
      <c r="F932" s="13">
        <v>0</v>
      </c>
      <c r="G932" s="13">
        <v>0</v>
      </c>
      <c r="H932" s="13">
        <v>0</v>
      </c>
      <c r="I932" s="13" t="s">
        <v>187</v>
      </c>
      <c r="J932" s="13" t="s">
        <v>150</v>
      </c>
    </row>
    <row r="933" spans="1:10" ht="14.25" customHeight="1" x14ac:dyDescent="0.25">
      <c r="A933" s="3" t="s">
        <v>41</v>
      </c>
      <c r="B933" s="3" t="s">
        <v>83</v>
      </c>
      <c r="C933" s="13" t="s">
        <v>150</v>
      </c>
      <c r="D933" s="13">
        <v>0</v>
      </c>
      <c r="E933" s="13" t="s">
        <v>187</v>
      </c>
      <c r="F933" s="13">
        <v>0</v>
      </c>
      <c r="G933" s="13">
        <v>0</v>
      </c>
      <c r="H933" s="13">
        <v>0</v>
      </c>
      <c r="I933" s="13" t="s">
        <v>187</v>
      </c>
      <c r="J933" s="13" t="s">
        <v>150</v>
      </c>
    </row>
    <row r="934" spans="1:10" ht="14.25" customHeight="1" x14ac:dyDescent="0.25">
      <c r="A934" s="3" t="s">
        <v>41</v>
      </c>
      <c r="B934" s="8" t="s">
        <v>84</v>
      </c>
      <c r="C934" s="13" t="s">
        <v>150</v>
      </c>
      <c r="D934" s="13">
        <v>0</v>
      </c>
      <c r="E934" s="13" t="s">
        <v>187</v>
      </c>
      <c r="F934" s="13">
        <v>0</v>
      </c>
      <c r="G934" s="13">
        <v>0</v>
      </c>
      <c r="H934" s="13">
        <v>0</v>
      </c>
      <c r="I934" s="13" t="s">
        <v>187</v>
      </c>
      <c r="J934" s="13" t="s">
        <v>150</v>
      </c>
    </row>
    <row r="935" spans="1:10" ht="14.25" customHeight="1" x14ac:dyDescent="0.25">
      <c r="A935" s="3" t="s">
        <v>41</v>
      </c>
      <c r="B935" s="8" t="s">
        <v>85</v>
      </c>
      <c r="C935" s="13" t="s">
        <v>150</v>
      </c>
      <c r="D935" s="13">
        <v>0</v>
      </c>
      <c r="E935" s="13" t="s">
        <v>187</v>
      </c>
      <c r="F935" s="13" t="s">
        <v>187</v>
      </c>
      <c r="G935" s="13" t="s">
        <v>187</v>
      </c>
      <c r="H935" s="13" t="s">
        <v>187</v>
      </c>
      <c r="I935" s="13" t="s">
        <v>187</v>
      </c>
      <c r="J935" s="13" t="s">
        <v>150</v>
      </c>
    </row>
    <row r="936" spans="1:10" ht="14.25" customHeight="1" x14ac:dyDescent="0.25">
      <c r="A936" s="3" t="s">
        <v>41</v>
      </c>
      <c r="B936" s="8" t="s">
        <v>86</v>
      </c>
      <c r="C936" s="13" t="s">
        <v>150</v>
      </c>
      <c r="D936" s="13">
        <v>0</v>
      </c>
      <c r="E936" s="13" t="s">
        <v>187</v>
      </c>
      <c r="F936" s="13">
        <v>0</v>
      </c>
      <c r="G936" s="13">
        <v>0</v>
      </c>
      <c r="H936" s="13">
        <v>0</v>
      </c>
      <c r="I936" s="13" t="s">
        <v>187</v>
      </c>
      <c r="J936" s="13" t="s">
        <v>150</v>
      </c>
    </row>
    <row r="937" spans="1:10" ht="14.25" customHeight="1" x14ac:dyDescent="0.25">
      <c r="A937" s="3" t="s">
        <v>41</v>
      </c>
      <c r="B937" s="8" t="s">
        <v>87</v>
      </c>
      <c r="C937" s="13" t="s">
        <v>150</v>
      </c>
      <c r="D937" s="13">
        <v>0</v>
      </c>
      <c r="E937" s="13" t="s">
        <v>150</v>
      </c>
      <c r="F937" s="13" t="s">
        <v>150</v>
      </c>
      <c r="G937" s="13" t="s">
        <v>150</v>
      </c>
      <c r="H937" s="13" t="s">
        <v>150</v>
      </c>
      <c r="I937" s="13" t="s">
        <v>150</v>
      </c>
      <c r="J937" s="13" t="s">
        <v>150</v>
      </c>
    </row>
    <row r="938" spans="1:10" ht="14.25" customHeight="1" x14ac:dyDescent="0.25">
      <c r="A938" s="3" t="s">
        <v>41</v>
      </c>
      <c r="B938" s="8" t="s">
        <v>88</v>
      </c>
      <c r="C938" s="13" t="s">
        <v>150</v>
      </c>
      <c r="D938" s="13">
        <v>0</v>
      </c>
      <c r="E938" s="13" t="s">
        <v>187</v>
      </c>
      <c r="F938" s="13" t="s">
        <v>187</v>
      </c>
      <c r="G938" s="13">
        <v>0</v>
      </c>
      <c r="H938" s="13">
        <v>0</v>
      </c>
      <c r="I938" s="13" t="s">
        <v>187</v>
      </c>
      <c r="J938" s="13" t="s">
        <v>150</v>
      </c>
    </row>
    <row r="939" spans="1:10" ht="14.25" customHeight="1" x14ac:dyDescent="0.25">
      <c r="A939" s="3" t="s">
        <v>41</v>
      </c>
      <c r="B939" s="3" t="s">
        <v>89</v>
      </c>
      <c r="C939" s="13" t="s">
        <v>150</v>
      </c>
      <c r="D939" s="13">
        <v>0</v>
      </c>
      <c r="E939" s="13" t="s">
        <v>187</v>
      </c>
      <c r="F939" s="13">
        <v>0</v>
      </c>
      <c r="G939" s="13">
        <v>0</v>
      </c>
      <c r="H939" s="13">
        <v>0</v>
      </c>
      <c r="I939" s="13" t="s">
        <v>187</v>
      </c>
      <c r="J939" s="13" t="s">
        <v>150</v>
      </c>
    </row>
    <row r="940" spans="1:10" ht="14.25" customHeight="1" x14ac:dyDescent="0.25">
      <c r="A940" s="3" t="s">
        <v>41</v>
      </c>
      <c r="B940" s="8" t="s">
        <v>95</v>
      </c>
      <c r="C940" s="13" t="s">
        <v>150</v>
      </c>
      <c r="D940" s="13">
        <v>0</v>
      </c>
      <c r="E940" s="13" t="s">
        <v>187</v>
      </c>
      <c r="F940" s="13">
        <v>0</v>
      </c>
      <c r="G940" s="13">
        <v>0</v>
      </c>
      <c r="H940" s="13">
        <v>0</v>
      </c>
      <c r="I940" s="13" t="s">
        <v>187</v>
      </c>
      <c r="J940" s="13" t="s">
        <v>150</v>
      </c>
    </row>
    <row r="941" spans="1:10" ht="14.25" customHeight="1" x14ac:dyDescent="0.25">
      <c r="A941" s="3" t="s">
        <v>41</v>
      </c>
      <c r="B941" s="8" t="s">
        <v>90</v>
      </c>
      <c r="C941" s="13" t="s">
        <v>150</v>
      </c>
      <c r="D941" s="13">
        <v>0</v>
      </c>
      <c r="E941" s="13" t="s">
        <v>150</v>
      </c>
      <c r="F941" s="13" t="s">
        <v>150</v>
      </c>
      <c r="G941" s="13" t="s">
        <v>150</v>
      </c>
      <c r="H941" s="13" t="s">
        <v>150</v>
      </c>
      <c r="I941" s="13" t="s">
        <v>150</v>
      </c>
      <c r="J941" s="13" t="s">
        <v>150</v>
      </c>
    </row>
    <row r="942" spans="1:10" ht="14.25" customHeight="1" x14ac:dyDescent="0.25">
      <c r="A942" s="3" t="s">
        <v>41</v>
      </c>
      <c r="B942" s="8" t="s">
        <v>118</v>
      </c>
      <c r="C942" s="13" t="s">
        <v>150</v>
      </c>
      <c r="D942" s="13">
        <v>0</v>
      </c>
      <c r="E942" s="13" t="s">
        <v>187</v>
      </c>
      <c r="F942" s="13">
        <v>0</v>
      </c>
      <c r="G942" s="13">
        <v>0</v>
      </c>
      <c r="H942" s="13">
        <v>0</v>
      </c>
      <c r="I942" s="13" t="s">
        <v>187</v>
      </c>
      <c r="J942" s="13" t="s">
        <v>150</v>
      </c>
    </row>
    <row r="943" spans="1:10" ht="14.25" customHeight="1" x14ac:dyDescent="0.25">
      <c r="A943" s="3" t="s">
        <v>41</v>
      </c>
      <c r="B943" s="8" t="s">
        <v>91</v>
      </c>
      <c r="C943" s="13" t="s">
        <v>150</v>
      </c>
      <c r="D943" s="13">
        <v>0</v>
      </c>
      <c r="E943" s="13" t="s">
        <v>150</v>
      </c>
      <c r="F943" s="13">
        <v>0</v>
      </c>
      <c r="G943" s="13" t="s">
        <v>187</v>
      </c>
      <c r="H943" s="13">
        <v>0</v>
      </c>
      <c r="I943" s="13" t="s">
        <v>150</v>
      </c>
      <c r="J943" s="13" t="s">
        <v>150</v>
      </c>
    </row>
    <row r="944" spans="1:10" ht="14.25" customHeight="1" x14ac:dyDescent="0.25">
      <c r="A944" s="3" t="s">
        <v>41</v>
      </c>
      <c r="B944" s="8" t="s">
        <v>92</v>
      </c>
      <c r="C944" s="13" t="s">
        <v>150</v>
      </c>
      <c r="D944" s="13" t="s">
        <v>150</v>
      </c>
      <c r="E944" s="13" t="s">
        <v>187</v>
      </c>
      <c r="F944" s="13">
        <v>0</v>
      </c>
      <c r="G944" s="13">
        <v>0</v>
      </c>
      <c r="H944" s="13" t="s">
        <v>187</v>
      </c>
      <c r="I944" s="13" t="s">
        <v>187</v>
      </c>
      <c r="J944" s="13" t="s">
        <v>150</v>
      </c>
    </row>
    <row r="945" spans="1:10" ht="14.25" customHeight="1" x14ac:dyDescent="0.25">
      <c r="A945" s="3" t="s">
        <v>41</v>
      </c>
      <c r="B945" s="8" t="s">
        <v>93</v>
      </c>
      <c r="C945" s="13" t="s">
        <v>150</v>
      </c>
      <c r="D945" s="13">
        <v>0</v>
      </c>
      <c r="E945" s="13" t="s">
        <v>187</v>
      </c>
      <c r="F945" s="13">
        <v>0</v>
      </c>
      <c r="G945" s="13">
        <v>0</v>
      </c>
      <c r="H945" s="13">
        <v>0</v>
      </c>
      <c r="I945" s="13" t="s">
        <v>187</v>
      </c>
      <c r="J945" s="13" t="s">
        <v>150</v>
      </c>
    </row>
    <row r="946" spans="1:10" ht="14.25" customHeight="1" x14ac:dyDescent="0.25">
      <c r="A946" s="3" t="s">
        <v>41</v>
      </c>
      <c r="B946" s="3" t="s">
        <v>94</v>
      </c>
      <c r="C946" s="13">
        <v>0</v>
      </c>
      <c r="D946" s="13" t="s">
        <v>187</v>
      </c>
      <c r="E946" s="13" t="s">
        <v>187</v>
      </c>
      <c r="F946" s="13">
        <v>0</v>
      </c>
      <c r="G946" s="13">
        <v>0</v>
      </c>
      <c r="H946" s="13">
        <v>0</v>
      </c>
      <c r="I946" s="13" t="s">
        <v>187</v>
      </c>
      <c r="J946" s="13">
        <v>0</v>
      </c>
    </row>
    <row r="947" spans="1:10" ht="14.25" customHeight="1" x14ac:dyDescent="0.25">
      <c r="A947" s="3"/>
      <c r="B947" s="8"/>
      <c r="C947" s="11"/>
      <c r="D947" s="11"/>
      <c r="E947" s="11"/>
      <c r="F947" s="11"/>
      <c r="G947" s="11"/>
      <c r="H947" s="11"/>
      <c r="I947" s="11"/>
      <c r="J947" s="11"/>
    </row>
    <row r="948" spans="1:10" ht="14.25" customHeight="1" x14ac:dyDescent="0.25">
      <c r="A948" s="3" t="s">
        <v>42</v>
      </c>
      <c r="B948" s="3" t="s">
        <v>46</v>
      </c>
      <c r="C948" s="11"/>
      <c r="D948" s="11"/>
      <c r="E948" s="11"/>
      <c r="F948" s="11"/>
      <c r="G948" s="11"/>
      <c r="H948" s="11"/>
      <c r="I948" s="11"/>
      <c r="J948" s="11"/>
    </row>
    <row r="949" spans="1:10" ht="14.25" customHeight="1" x14ac:dyDescent="0.25">
      <c r="A949" s="3"/>
      <c r="B949" s="8"/>
      <c r="C949" s="11"/>
      <c r="D949" s="11"/>
      <c r="E949" s="11"/>
      <c r="F949" s="11"/>
      <c r="G949" s="11"/>
      <c r="H949" s="11"/>
      <c r="I949" s="11"/>
      <c r="J949" s="11"/>
    </row>
    <row r="950" spans="1:10" s="10" customFormat="1" ht="14.25" customHeight="1" x14ac:dyDescent="0.25">
      <c r="A950" s="3"/>
      <c r="B950" s="8"/>
      <c r="C950" s="11"/>
      <c r="D950" s="11"/>
      <c r="E950" s="11"/>
      <c r="F950" s="11"/>
      <c r="G950" s="11"/>
      <c r="H950" s="11"/>
      <c r="I950" s="11"/>
      <c r="J950" s="11"/>
    </row>
    <row r="951" spans="1:10" ht="14.25" customHeight="1" x14ac:dyDescent="0.25">
      <c r="A951" s="3" t="s">
        <v>42</v>
      </c>
      <c r="B951" s="3" t="s">
        <v>120</v>
      </c>
      <c r="C951" s="13">
        <v>0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3">
        <v>0</v>
      </c>
    </row>
    <row r="952" spans="1:10" ht="14.25" customHeight="1" x14ac:dyDescent="0.25">
      <c r="A952" s="3" t="s">
        <v>42</v>
      </c>
      <c r="B952" s="3" t="s">
        <v>82</v>
      </c>
      <c r="C952" s="13" t="s">
        <v>150</v>
      </c>
      <c r="D952" s="13">
        <v>0</v>
      </c>
      <c r="E952" s="13">
        <v>0</v>
      </c>
      <c r="F952" s="13">
        <v>0</v>
      </c>
      <c r="G952" s="13">
        <v>0</v>
      </c>
      <c r="H952" s="13" t="s">
        <v>187</v>
      </c>
      <c r="I952" s="13" t="s">
        <v>187</v>
      </c>
      <c r="J952" s="13" t="s">
        <v>150</v>
      </c>
    </row>
    <row r="953" spans="1:10" ht="14.25" customHeight="1" x14ac:dyDescent="0.25">
      <c r="A953" s="3" t="s">
        <v>42</v>
      </c>
      <c r="B953" s="8" t="s">
        <v>152</v>
      </c>
      <c r="C953" s="13" t="s">
        <v>150</v>
      </c>
      <c r="D953" s="13">
        <v>0</v>
      </c>
      <c r="E953" s="13" t="s">
        <v>187</v>
      </c>
      <c r="F953" s="13" t="s">
        <v>187</v>
      </c>
      <c r="G953" s="13">
        <v>0</v>
      </c>
      <c r="H953" s="13" t="s">
        <v>187</v>
      </c>
      <c r="I953" s="13" t="s">
        <v>187</v>
      </c>
      <c r="J953" s="13" t="s">
        <v>150</v>
      </c>
    </row>
    <row r="954" spans="1:10" ht="14.25" customHeight="1" x14ac:dyDescent="0.25">
      <c r="A954" s="3" t="s">
        <v>42</v>
      </c>
      <c r="B954" s="8" t="s">
        <v>151</v>
      </c>
      <c r="C954" s="13" t="s">
        <v>150</v>
      </c>
      <c r="D954" s="13" t="s">
        <v>187</v>
      </c>
      <c r="E954" s="13">
        <v>0</v>
      </c>
      <c r="F954" s="13">
        <v>0</v>
      </c>
      <c r="G954" s="13">
        <v>0</v>
      </c>
      <c r="H954" s="13" t="s">
        <v>187</v>
      </c>
      <c r="I954" s="13" t="s">
        <v>187</v>
      </c>
      <c r="J954" s="13" t="s">
        <v>150</v>
      </c>
    </row>
    <row r="955" spans="1:10" ht="14.25" customHeight="1" x14ac:dyDescent="0.25">
      <c r="A955" s="3" t="s">
        <v>42</v>
      </c>
      <c r="B955" s="3" t="s">
        <v>83</v>
      </c>
      <c r="C955" s="13" t="s">
        <v>150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3" t="s">
        <v>150</v>
      </c>
    </row>
    <row r="956" spans="1:10" ht="14.25" customHeight="1" x14ac:dyDescent="0.25">
      <c r="A956" s="3" t="s">
        <v>42</v>
      </c>
      <c r="B956" s="8" t="s">
        <v>84</v>
      </c>
      <c r="C956" s="13" t="s">
        <v>150</v>
      </c>
      <c r="D956" s="13">
        <v>0</v>
      </c>
      <c r="E956" s="13">
        <v>0</v>
      </c>
      <c r="F956" s="13">
        <v>0</v>
      </c>
      <c r="G956" s="13">
        <v>0</v>
      </c>
      <c r="H956" s="13" t="s">
        <v>187</v>
      </c>
      <c r="I956" s="13">
        <v>0</v>
      </c>
      <c r="J956" s="13" t="s">
        <v>150</v>
      </c>
    </row>
    <row r="957" spans="1:10" ht="14.25" customHeight="1" x14ac:dyDescent="0.25">
      <c r="A957" s="3" t="s">
        <v>42</v>
      </c>
      <c r="B957" s="8" t="s">
        <v>85</v>
      </c>
      <c r="C957" s="13" t="s">
        <v>150</v>
      </c>
      <c r="D957" s="13">
        <v>0</v>
      </c>
      <c r="E957" s="13" t="s">
        <v>187</v>
      </c>
      <c r="F957" s="13" t="s">
        <v>187</v>
      </c>
      <c r="G957" s="13" t="s">
        <v>187</v>
      </c>
      <c r="H957" s="13" t="s">
        <v>187</v>
      </c>
      <c r="I957" s="13" t="s">
        <v>187</v>
      </c>
      <c r="J957" s="13" t="s">
        <v>150</v>
      </c>
    </row>
    <row r="958" spans="1:10" ht="14.25" customHeight="1" x14ac:dyDescent="0.25">
      <c r="A958" s="3" t="s">
        <v>42</v>
      </c>
      <c r="B958" s="8" t="s">
        <v>86</v>
      </c>
      <c r="C958" s="13" t="s">
        <v>150</v>
      </c>
      <c r="D958" s="13">
        <v>0</v>
      </c>
      <c r="E958" s="13" t="s">
        <v>187</v>
      </c>
      <c r="F958" s="13">
        <v>0</v>
      </c>
      <c r="G958" s="13">
        <v>0</v>
      </c>
      <c r="H958" s="13">
        <v>0</v>
      </c>
      <c r="I958" s="13" t="s">
        <v>187</v>
      </c>
      <c r="J958" s="13" t="s">
        <v>150</v>
      </c>
    </row>
    <row r="959" spans="1:10" ht="14.25" customHeight="1" x14ac:dyDescent="0.25">
      <c r="A959" s="3" t="s">
        <v>42</v>
      </c>
      <c r="B959" s="8" t="s">
        <v>87</v>
      </c>
      <c r="C959" s="13" t="s">
        <v>150</v>
      </c>
      <c r="D959" s="13">
        <v>0</v>
      </c>
      <c r="E959" s="13" t="s">
        <v>150</v>
      </c>
      <c r="F959" s="13" t="s">
        <v>150</v>
      </c>
      <c r="G959" s="13" t="s">
        <v>150</v>
      </c>
      <c r="H959" s="13" t="s">
        <v>150</v>
      </c>
      <c r="I959" s="13" t="s">
        <v>150</v>
      </c>
      <c r="J959" s="13" t="s">
        <v>150</v>
      </c>
    </row>
    <row r="960" spans="1:10" ht="14.25" customHeight="1" x14ac:dyDescent="0.25">
      <c r="A960" s="3" t="s">
        <v>42</v>
      </c>
      <c r="B960" s="8" t="s">
        <v>88</v>
      </c>
      <c r="C960" s="13" t="s">
        <v>150</v>
      </c>
      <c r="D960" s="13">
        <v>0</v>
      </c>
      <c r="E960" s="13" t="s">
        <v>187</v>
      </c>
      <c r="F960" s="13">
        <v>0</v>
      </c>
      <c r="G960" s="13">
        <v>0</v>
      </c>
      <c r="H960" s="13" t="s">
        <v>187</v>
      </c>
      <c r="I960" s="13" t="s">
        <v>187</v>
      </c>
      <c r="J960" s="13" t="s">
        <v>150</v>
      </c>
    </row>
    <row r="961" spans="1:10" ht="14.25" customHeight="1" x14ac:dyDescent="0.25">
      <c r="A961" s="3" t="s">
        <v>42</v>
      </c>
      <c r="B961" s="3" t="s">
        <v>89</v>
      </c>
      <c r="C961" s="13" t="s">
        <v>150</v>
      </c>
      <c r="D961" s="13">
        <v>0</v>
      </c>
      <c r="E961" s="13" t="s">
        <v>187</v>
      </c>
      <c r="F961" s="13">
        <v>0</v>
      </c>
      <c r="G961" s="13">
        <v>0</v>
      </c>
      <c r="H961" s="13">
        <v>0</v>
      </c>
      <c r="I961" s="13" t="s">
        <v>187</v>
      </c>
      <c r="J961" s="13" t="s">
        <v>150</v>
      </c>
    </row>
    <row r="962" spans="1:10" ht="14.25" customHeight="1" x14ac:dyDescent="0.25">
      <c r="A962" s="3" t="s">
        <v>42</v>
      </c>
      <c r="B962" s="8" t="s">
        <v>95</v>
      </c>
      <c r="C962" s="13" t="s">
        <v>150</v>
      </c>
      <c r="D962" s="13">
        <v>0</v>
      </c>
      <c r="E962" s="13" t="s">
        <v>187</v>
      </c>
      <c r="F962" s="13">
        <v>0</v>
      </c>
      <c r="G962" s="13">
        <v>0</v>
      </c>
      <c r="H962" s="13">
        <v>0</v>
      </c>
      <c r="I962" s="13" t="s">
        <v>187</v>
      </c>
      <c r="J962" s="13" t="s">
        <v>150</v>
      </c>
    </row>
    <row r="963" spans="1:10" ht="14.25" customHeight="1" x14ac:dyDescent="0.25">
      <c r="A963" s="3" t="s">
        <v>42</v>
      </c>
      <c r="B963" s="8" t="s">
        <v>90</v>
      </c>
      <c r="C963" s="13" t="s">
        <v>150</v>
      </c>
      <c r="D963" s="13">
        <v>0</v>
      </c>
      <c r="E963" s="13" t="s">
        <v>150</v>
      </c>
      <c r="F963" s="13" t="s">
        <v>150</v>
      </c>
      <c r="G963" s="13" t="s">
        <v>150</v>
      </c>
      <c r="H963" s="13" t="s">
        <v>150</v>
      </c>
      <c r="I963" s="13" t="s">
        <v>150</v>
      </c>
      <c r="J963" s="13" t="s">
        <v>150</v>
      </c>
    </row>
    <row r="964" spans="1:10" ht="14.25" customHeight="1" x14ac:dyDescent="0.25">
      <c r="A964" s="3" t="s">
        <v>42</v>
      </c>
      <c r="B964" s="8" t="s">
        <v>118</v>
      </c>
      <c r="C964" s="13" t="s">
        <v>150</v>
      </c>
      <c r="D964" s="13">
        <v>0</v>
      </c>
      <c r="E964" s="13" t="s">
        <v>187</v>
      </c>
      <c r="F964" s="13" t="s">
        <v>187</v>
      </c>
      <c r="G964" s="13">
        <v>0</v>
      </c>
      <c r="H964" s="13" t="s">
        <v>187</v>
      </c>
      <c r="I964" s="13" t="s">
        <v>187</v>
      </c>
      <c r="J964" s="13" t="s">
        <v>150</v>
      </c>
    </row>
    <row r="965" spans="1:10" ht="14.25" customHeight="1" x14ac:dyDescent="0.25">
      <c r="A965" s="3" t="s">
        <v>42</v>
      </c>
      <c r="B965" s="8" t="s">
        <v>91</v>
      </c>
      <c r="C965" s="13" t="s">
        <v>150</v>
      </c>
      <c r="D965" s="13">
        <v>0</v>
      </c>
      <c r="E965" s="13" t="s">
        <v>150</v>
      </c>
      <c r="F965" s="13">
        <v>0</v>
      </c>
      <c r="G965" s="13" t="s">
        <v>187</v>
      </c>
      <c r="H965" s="13">
        <v>0</v>
      </c>
      <c r="I965" s="13" t="s">
        <v>150</v>
      </c>
      <c r="J965" s="13" t="s">
        <v>150</v>
      </c>
    </row>
    <row r="966" spans="1:10" ht="14.25" customHeight="1" x14ac:dyDescent="0.25">
      <c r="A966" s="3" t="s">
        <v>42</v>
      </c>
      <c r="B966" s="8" t="s">
        <v>92</v>
      </c>
      <c r="C966" s="13" t="s">
        <v>150</v>
      </c>
      <c r="D966" s="13" t="s">
        <v>150</v>
      </c>
      <c r="E966" s="13" t="s">
        <v>187</v>
      </c>
      <c r="F966" s="13">
        <v>0</v>
      </c>
      <c r="G966" s="13" t="s">
        <v>187</v>
      </c>
      <c r="H966" s="13" t="s">
        <v>187</v>
      </c>
      <c r="I966" s="13" t="s">
        <v>187</v>
      </c>
      <c r="J966" s="13" t="s">
        <v>150</v>
      </c>
    </row>
    <row r="967" spans="1:10" ht="14.25" customHeight="1" x14ac:dyDescent="0.25">
      <c r="A967" s="3" t="s">
        <v>42</v>
      </c>
      <c r="B967" s="8" t="s">
        <v>93</v>
      </c>
      <c r="C967" s="13" t="s">
        <v>150</v>
      </c>
      <c r="D967" s="13">
        <v>0</v>
      </c>
      <c r="E967" s="13" t="s">
        <v>187</v>
      </c>
      <c r="F967" s="13">
        <v>0</v>
      </c>
      <c r="G967" s="13" t="s">
        <v>187</v>
      </c>
      <c r="H967" s="13" t="s">
        <v>187</v>
      </c>
      <c r="I967" s="13" t="s">
        <v>187</v>
      </c>
      <c r="J967" s="13" t="s">
        <v>150</v>
      </c>
    </row>
    <row r="968" spans="1:10" ht="14.25" customHeight="1" x14ac:dyDescent="0.25">
      <c r="A968" s="3" t="s">
        <v>42</v>
      </c>
      <c r="B968" s="3" t="s">
        <v>94</v>
      </c>
      <c r="C968" s="13">
        <v>0</v>
      </c>
      <c r="D968" s="13">
        <v>0</v>
      </c>
      <c r="E968" s="13" t="s">
        <v>187</v>
      </c>
      <c r="F968" s="13" t="s">
        <v>187</v>
      </c>
      <c r="G968" s="13">
        <v>0</v>
      </c>
      <c r="H968" s="13" t="s">
        <v>187</v>
      </c>
      <c r="I968" s="13" t="s">
        <v>187</v>
      </c>
      <c r="J968" s="13">
        <v>0</v>
      </c>
    </row>
    <row r="969" spans="1:10" ht="14.25" customHeight="1" x14ac:dyDescent="0.25">
      <c r="A969" s="3"/>
      <c r="B969" s="8"/>
      <c r="C969" s="11"/>
      <c r="D969" s="11"/>
      <c r="E969" s="11"/>
      <c r="F969" s="11"/>
      <c r="G969" s="11"/>
      <c r="H969" s="11"/>
      <c r="I969" s="11"/>
      <c r="J969" s="11"/>
    </row>
    <row r="970" spans="1:10" ht="14.25" customHeight="1" x14ac:dyDescent="0.25">
      <c r="A970" s="3" t="s">
        <v>133</v>
      </c>
      <c r="B970" s="3" t="s">
        <v>134</v>
      </c>
      <c r="C970" s="11"/>
      <c r="D970" s="11"/>
      <c r="E970" s="11"/>
      <c r="F970" s="11"/>
      <c r="G970" s="11"/>
      <c r="H970" s="11"/>
      <c r="I970" s="11"/>
      <c r="J970" s="11"/>
    </row>
    <row r="971" spans="1:10" s="10" customFormat="1" ht="14.25" customHeight="1" x14ac:dyDescent="0.25">
      <c r="A971" s="3"/>
      <c r="B971" s="8"/>
      <c r="C971" s="11"/>
      <c r="D971" s="11"/>
      <c r="E971" s="11"/>
      <c r="F971" s="11"/>
      <c r="G971" s="11"/>
      <c r="H971" s="11"/>
      <c r="I971" s="11"/>
      <c r="J971" s="11"/>
    </row>
    <row r="972" spans="1:10" ht="14.25" customHeight="1" x14ac:dyDescent="0.25">
      <c r="A972" s="3"/>
      <c r="B972" s="8"/>
      <c r="C972" s="11"/>
      <c r="D972" s="11"/>
      <c r="E972" s="11"/>
      <c r="F972" s="11"/>
      <c r="G972" s="11"/>
      <c r="H972" s="11"/>
      <c r="I972" s="11"/>
      <c r="J972" s="11"/>
    </row>
    <row r="973" spans="1:10" ht="14.25" customHeight="1" x14ac:dyDescent="0.25">
      <c r="A973" s="3" t="s">
        <v>133</v>
      </c>
      <c r="B973" s="3" t="s">
        <v>120</v>
      </c>
      <c r="C973" s="13">
        <v>3.8</v>
      </c>
      <c r="D973" s="13">
        <v>2.4</v>
      </c>
      <c r="E973" s="13">
        <v>20.399999999999999</v>
      </c>
      <c r="F973" s="13">
        <v>2.5</v>
      </c>
      <c r="G973" s="13">
        <v>5.9</v>
      </c>
      <c r="H973" s="13">
        <v>32.4</v>
      </c>
      <c r="I973" s="13">
        <v>0</v>
      </c>
      <c r="J973" s="13">
        <v>6.7</v>
      </c>
    </row>
    <row r="974" spans="1:10" ht="14.25" customHeight="1" x14ac:dyDescent="0.25">
      <c r="A974" s="3" t="s">
        <v>133</v>
      </c>
      <c r="B974" s="3" t="s">
        <v>82</v>
      </c>
      <c r="C974" s="13" t="s">
        <v>150</v>
      </c>
      <c r="D974" s="13">
        <v>5.7</v>
      </c>
      <c r="E974" s="13">
        <v>0</v>
      </c>
      <c r="F974" s="13">
        <v>1.8</v>
      </c>
      <c r="G974" s="13">
        <v>7.3</v>
      </c>
      <c r="H974" s="13">
        <v>57.8</v>
      </c>
      <c r="I974" s="13">
        <v>0</v>
      </c>
      <c r="J974" s="13" t="s">
        <v>150</v>
      </c>
    </row>
    <row r="975" spans="1:10" ht="14.25" customHeight="1" x14ac:dyDescent="0.25">
      <c r="A975" s="3" t="s">
        <v>133</v>
      </c>
      <c r="B975" s="8" t="s">
        <v>152</v>
      </c>
      <c r="C975" s="13" t="s">
        <v>150</v>
      </c>
      <c r="D975" s="13">
        <v>5.7</v>
      </c>
      <c r="E975" s="13">
        <v>0</v>
      </c>
      <c r="F975" s="13">
        <v>2.4</v>
      </c>
      <c r="G975" s="13">
        <v>4.9000000000000004</v>
      </c>
      <c r="H975" s="13">
        <v>83.3</v>
      </c>
      <c r="I975" s="13">
        <v>0</v>
      </c>
      <c r="J975" s="13" t="s">
        <v>150</v>
      </c>
    </row>
    <row r="976" spans="1:10" ht="14.25" customHeight="1" x14ac:dyDescent="0.25">
      <c r="A976" s="3" t="s">
        <v>133</v>
      </c>
      <c r="B976" s="8" t="s">
        <v>151</v>
      </c>
      <c r="C976" s="13" t="s">
        <v>150</v>
      </c>
      <c r="D976" s="13" t="s">
        <v>187</v>
      </c>
      <c r="E976" s="13">
        <v>0</v>
      </c>
      <c r="F976" s="13">
        <v>0.4</v>
      </c>
      <c r="G976" s="13">
        <v>11.7</v>
      </c>
      <c r="H976" s="13">
        <v>79.2</v>
      </c>
      <c r="I976" s="13" t="s">
        <v>187</v>
      </c>
      <c r="J976" s="13" t="s">
        <v>150</v>
      </c>
    </row>
    <row r="977" spans="1:10" ht="14.25" customHeight="1" x14ac:dyDescent="0.25">
      <c r="A977" s="3" t="s">
        <v>133</v>
      </c>
      <c r="B977" s="3" t="s">
        <v>83</v>
      </c>
      <c r="C977" s="13" t="s">
        <v>150</v>
      </c>
      <c r="D977" s="13">
        <v>2.4</v>
      </c>
      <c r="E977" s="13">
        <v>75.900000000000006</v>
      </c>
      <c r="F977" s="13">
        <v>11.2</v>
      </c>
      <c r="G977" s="13">
        <v>13.3</v>
      </c>
      <c r="H977" s="13">
        <v>20.2</v>
      </c>
      <c r="I977" s="13" t="s">
        <v>187</v>
      </c>
      <c r="J977" s="13" t="s">
        <v>150</v>
      </c>
    </row>
    <row r="978" spans="1:10" ht="14.25" customHeight="1" x14ac:dyDescent="0.25">
      <c r="A978" s="3" t="s">
        <v>133</v>
      </c>
      <c r="B978" s="8" t="s">
        <v>84</v>
      </c>
      <c r="C978" s="13" t="s">
        <v>150</v>
      </c>
      <c r="D978" s="13">
        <v>6.9</v>
      </c>
      <c r="E978" s="13">
        <v>75.900000000000006</v>
      </c>
      <c r="F978" s="13" t="s">
        <v>187</v>
      </c>
      <c r="G978" s="13">
        <v>16.8</v>
      </c>
      <c r="H978" s="13">
        <v>11.8</v>
      </c>
      <c r="I978" s="13" t="s">
        <v>187</v>
      </c>
      <c r="J978" s="13" t="s">
        <v>150</v>
      </c>
    </row>
    <row r="979" spans="1:10" ht="14.25" customHeight="1" x14ac:dyDescent="0.25">
      <c r="A979" s="3" t="s">
        <v>133</v>
      </c>
      <c r="B979" s="8" t="s">
        <v>85</v>
      </c>
      <c r="C979" s="13" t="s">
        <v>150</v>
      </c>
      <c r="D979" s="13">
        <v>3.5</v>
      </c>
      <c r="E979" s="13" t="s">
        <v>187</v>
      </c>
      <c r="F979" s="13">
        <v>73</v>
      </c>
      <c r="G979" s="13">
        <v>0.9</v>
      </c>
      <c r="H979" s="13" t="s">
        <v>187</v>
      </c>
      <c r="I979" s="13" t="s">
        <v>187</v>
      </c>
      <c r="J979" s="13" t="s">
        <v>150</v>
      </c>
    </row>
    <row r="980" spans="1:10" ht="14.25" customHeight="1" x14ac:dyDescent="0.25">
      <c r="A980" s="3" t="s">
        <v>133</v>
      </c>
      <c r="B980" s="8" t="s">
        <v>86</v>
      </c>
      <c r="C980" s="13" t="s">
        <v>150</v>
      </c>
      <c r="D980" s="13">
        <v>2.1</v>
      </c>
      <c r="E980" s="13" t="s">
        <v>187</v>
      </c>
      <c r="F980" s="13">
        <v>0</v>
      </c>
      <c r="G980" s="13">
        <v>30.3</v>
      </c>
      <c r="H980" s="13">
        <v>86.1</v>
      </c>
      <c r="I980" s="13" t="s">
        <v>187</v>
      </c>
      <c r="J980" s="13" t="s">
        <v>150</v>
      </c>
    </row>
    <row r="981" spans="1:10" ht="14.25" customHeight="1" x14ac:dyDescent="0.25">
      <c r="A981" s="3" t="s">
        <v>133</v>
      </c>
      <c r="B981" s="8" t="s">
        <v>87</v>
      </c>
      <c r="C981" s="13" t="s">
        <v>150</v>
      </c>
      <c r="D981" s="13">
        <v>2</v>
      </c>
      <c r="E981" s="13" t="s">
        <v>150</v>
      </c>
      <c r="F981" s="13" t="s">
        <v>150</v>
      </c>
      <c r="G981" s="13" t="s">
        <v>150</v>
      </c>
      <c r="H981" s="13" t="s">
        <v>150</v>
      </c>
      <c r="I981" s="13" t="s">
        <v>150</v>
      </c>
      <c r="J981" s="13" t="s">
        <v>150</v>
      </c>
    </row>
    <row r="982" spans="1:10" ht="14.25" customHeight="1" x14ac:dyDescent="0.25">
      <c r="A982" s="3" t="s">
        <v>133</v>
      </c>
      <c r="B982" s="8" t="s">
        <v>88</v>
      </c>
      <c r="C982" s="13" t="s">
        <v>150</v>
      </c>
      <c r="D982" s="13">
        <v>8.5</v>
      </c>
      <c r="E982" s="13" t="s">
        <v>187</v>
      </c>
      <c r="F982" s="13">
        <v>13.4</v>
      </c>
      <c r="G982" s="13">
        <v>6.6</v>
      </c>
      <c r="H982" s="13">
        <v>0</v>
      </c>
      <c r="I982" s="13" t="s">
        <v>187</v>
      </c>
      <c r="J982" s="13" t="s">
        <v>150</v>
      </c>
    </row>
    <row r="983" spans="1:10" ht="14.25" customHeight="1" x14ac:dyDescent="0.25">
      <c r="A983" s="3" t="s">
        <v>133</v>
      </c>
      <c r="B983" s="3" t="s">
        <v>89</v>
      </c>
      <c r="C983" s="13" t="s">
        <v>150</v>
      </c>
      <c r="D983" s="13">
        <v>3.3</v>
      </c>
      <c r="E983" s="13">
        <v>0</v>
      </c>
      <c r="F983" s="13">
        <v>6.1</v>
      </c>
      <c r="G983" s="13">
        <v>4.3</v>
      </c>
      <c r="H983" s="13">
        <v>16.100000000000001</v>
      </c>
      <c r="I983" s="13">
        <v>0</v>
      </c>
      <c r="J983" s="13" t="s">
        <v>150</v>
      </c>
    </row>
    <row r="984" spans="1:10" ht="14.25" customHeight="1" x14ac:dyDescent="0.25">
      <c r="A984" s="3" t="s">
        <v>133</v>
      </c>
      <c r="B984" s="8" t="s">
        <v>95</v>
      </c>
      <c r="C984" s="13" t="s">
        <v>150</v>
      </c>
      <c r="D984" s="13">
        <v>4.0999999999999996</v>
      </c>
      <c r="E984" s="13" t="s">
        <v>187</v>
      </c>
      <c r="F984" s="13">
        <v>0</v>
      </c>
      <c r="G984" s="13">
        <v>4.9000000000000004</v>
      </c>
      <c r="H984" s="13">
        <v>34.5</v>
      </c>
      <c r="I984" s="13">
        <v>0</v>
      </c>
      <c r="J984" s="13" t="s">
        <v>150</v>
      </c>
    </row>
    <row r="985" spans="1:10" ht="14.25" customHeight="1" x14ac:dyDescent="0.25">
      <c r="A985" s="3" t="s">
        <v>133</v>
      </c>
      <c r="B985" s="8" t="s">
        <v>90</v>
      </c>
      <c r="C985" s="13" t="s">
        <v>150</v>
      </c>
      <c r="D985" s="13">
        <v>2.7</v>
      </c>
      <c r="E985" s="13" t="s">
        <v>150</v>
      </c>
      <c r="F985" s="13" t="s">
        <v>150</v>
      </c>
      <c r="G985" s="13" t="s">
        <v>150</v>
      </c>
      <c r="H985" s="13" t="s">
        <v>150</v>
      </c>
      <c r="I985" s="13" t="s">
        <v>150</v>
      </c>
      <c r="J985" s="13" t="s">
        <v>150</v>
      </c>
    </row>
    <row r="986" spans="1:10" ht="14.25" customHeight="1" x14ac:dyDescent="0.25">
      <c r="A986" s="3" t="s">
        <v>133</v>
      </c>
      <c r="B986" s="8" t="s">
        <v>118</v>
      </c>
      <c r="C986" s="13" t="s">
        <v>150</v>
      </c>
      <c r="D986" s="13">
        <v>2.9</v>
      </c>
      <c r="E986" s="13" t="s">
        <v>187</v>
      </c>
      <c r="F986" s="13">
        <v>8.1999999999999993</v>
      </c>
      <c r="G986" s="13">
        <v>5.4</v>
      </c>
      <c r="H986" s="13">
        <v>0.1</v>
      </c>
      <c r="I986" s="13" t="s">
        <v>187</v>
      </c>
      <c r="J986" s="13" t="s">
        <v>150</v>
      </c>
    </row>
    <row r="987" spans="1:10" ht="14.25" customHeight="1" x14ac:dyDescent="0.25">
      <c r="A987" s="3" t="s">
        <v>133</v>
      </c>
      <c r="B987" s="8" t="s">
        <v>91</v>
      </c>
      <c r="C987" s="13" t="s">
        <v>150</v>
      </c>
      <c r="D987" s="13">
        <v>15.3</v>
      </c>
      <c r="E987" s="13" t="s">
        <v>150</v>
      </c>
      <c r="F987" s="13">
        <v>17.600000000000001</v>
      </c>
      <c r="G987" s="13" t="s">
        <v>187</v>
      </c>
      <c r="H987" s="13">
        <v>16.100000000000001</v>
      </c>
      <c r="I987" s="13" t="s">
        <v>150</v>
      </c>
      <c r="J987" s="13" t="s">
        <v>150</v>
      </c>
    </row>
    <row r="988" spans="1:10" ht="14.25" customHeight="1" x14ac:dyDescent="0.25">
      <c r="A988" s="3" t="s">
        <v>133</v>
      </c>
      <c r="B988" s="8" t="s">
        <v>92</v>
      </c>
      <c r="C988" s="13" t="s">
        <v>150</v>
      </c>
      <c r="D988" s="13" t="s">
        <v>150</v>
      </c>
      <c r="E988" s="13" t="s">
        <v>187</v>
      </c>
      <c r="F988" s="13">
        <v>10.4</v>
      </c>
      <c r="G988" s="13">
        <v>8.3000000000000007</v>
      </c>
      <c r="H988" s="13">
        <v>10.6</v>
      </c>
      <c r="I988" s="13" t="s">
        <v>187</v>
      </c>
      <c r="J988" s="13" t="s">
        <v>150</v>
      </c>
    </row>
    <row r="989" spans="1:10" ht="14.25" customHeight="1" x14ac:dyDescent="0.25">
      <c r="A989" s="3" t="s">
        <v>133</v>
      </c>
      <c r="B989" s="8" t="s">
        <v>93</v>
      </c>
      <c r="C989" s="13" t="s">
        <v>150</v>
      </c>
      <c r="D989" s="13">
        <v>8.9</v>
      </c>
      <c r="E989" s="13">
        <v>0</v>
      </c>
      <c r="F989" s="13">
        <v>4.5</v>
      </c>
      <c r="G989" s="13">
        <v>1</v>
      </c>
      <c r="H989" s="13">
        <v>36.6</v>
      </c>
      <c r="I989" s="13" t="s">
        <v>187</v>
      </c>
      <c r="J989" s="13" t="s">
        <v>150</v>
      </c>
    </row>
    <row r="990" spans="1:10" ht="14.25" customHeight="1" x14ac:dyDescent="0.25">
      <c r="A990" s="3" t="s">
        <v>133</v>
      </c>
      <c r="B990" s="3" t="s">
        <v>94</v>
      </c>
      <c r="C990" s="13">
        <v>6.5</v>
      </c>
      <c r="D990" s="13">
        <v>15.9</v>
      </c>
      <c r="E990" s="13" t="s">
        <v>187</v>
      </c>
      <c r="F990" s="13">
        <v>0</v>
      </c>
      <c r="G990" s="13">
        <v>18.2</v>
      </c>
      <c r="H990" s="13">
        <v>0.1</v>
      </c>
      <c r="I990" s="13" t="s">
        <v>187</v>
      </c>
      <c r="J990" s="13">
        <v>6.7</v>
      </c>
    </row>
    <row r="991" spans="1:10" ht="14.25" customHeight="1" x14ac:dyDescent="0.25">
      <c r="A991" s="3"/>
      <c r="B991" s="8"/>
      <c r="C991" s="11"/>
      <c r="D991" s="11"/>
      <c r="E991" s="11"/>
      <c r="F991" s="11"/>
      <c r="G991" s="11"/>
      <c r="H991" s="11"/>
      <c r="I991" s="11"/>
      <c r="J991" s="11"/>
    </row>
    <row r="992" spans="1:10" s="10" customFormat="1" ht="14.25" customHeight="1" x14ac:dyDescent="0.25">
      <c r="A992" s="3" t="s">
        <v>135</v>
      </c>
      <c r="B992" s="3" t="s">
        <v>136</v>
      </c>
      <c r="C992" s="11"/>
      <c r="D992" s="11"/>
      <c r="E992" s="11"/>
      <c r="F992" s="11"/>
      <c r="G992" s="11"/>
      <c r="H992" s="11"/>
      <c r="I992" s="11"/>
      <c r="J992" s="11"/>
    </row>
    <row r="993" spans="1:10" ht="14.25" customHeight="1" x14ac:dyDescent="0.25">
      <c r="B993" s="4"/>
      <c r="C993" s="11"/>
      <c r="D993" s="11"/>
      <c r="E993" s="11"/>
      <c r="F993" s="11"/>
      <c r="G993" s="11"/>
      <c r="H993" s="11"/>
      <c r="I993" s="11"/>
      <c r="J993" s="11"/>
    </row>
    <row r="994" spans="1:10" ht="14.25" customHeight="1" x14ac:dyDescent="0.25">
      <c r="A994" s="3"/>
      <c r="B994" s="8"/>
      <c r="C994" s="11"/>
      <c r="D994" s="11"/>
      <c r="E994" s="11"/>
      <c r="F994" s="11"/>
      <c r="G994" s="11"/>
      <c r="H994" s="11"/>
      <c r="I994" s="11"/>
      <c r="J994" s="11"/>
    </row>
    <row r="995" spans="1:10" ht="14.25" customHeight="1" x14ac:dyDescent="0.25">
      <c r="A995" s="3" t="s">
        <v>135</v>
      </c>
      <c r="B995" s="3" t="s">
        <v>120</v>
      </c>
      <c r="C995" s="13">
        <v>1.5</v>
      </c>
      <c r="D995" s="13">
        <v>2</v>
      </c>
      <c r="E995" s="13">
        <v>20.9</v>
      </c>
      <c r="F995" s="13">
        <v>3.8</v>
      </c>
      <c r="G995" s="13">
        <v>1.7</v>
      </c>
      <c r="H995" s="13">
        <v>45.3</v>
      </c>
      <c r="I995" s="13">
        <v>0</v>
      </c>
      <c r="J995" s="13">
        <v>0.1</v>
      </c>
    </row>
    <row r="996" spans="1:10" ht="14.25" customHeight="1" x14ac:dyDescent="0.25">
      <c r="A996" s="3" t="s">
        <v>135</v>
      </c>
      <c r="B996" s="3" t="s">
        <v>82</v>
      </c>
      <c r="C996" s="13" t="s">
        <v>150</v>
      </c>
      <c r="D996" s="13">
        <v>5</v>
      </c>
      <c r="E996" s="13">
        <v>0</v>
      </c>
      <c r="F996" s="13">
        <v>2.8</v>
      </c>
      <c r="G996" s="13">
        <v>1.7</v>
      </c>
      <c r="H996" s="13">
        <v>88.6</v>
      </c>
      <c r="I996" s="13">
        <v>0</v>
      </c>
      <c r="J996" s="13" t="s">
        <v>150</v>
      </c>
    </row>
    <row r="997" spans="1:10" ht="14.25" customHeight="1" x14ac:dyDescent="0.25">
      <c r="A997" s="3" t="s">
        <v>135</v>
      </c>
      <c r="B997" s="8" t="s">
        <v>152</v>
      </c>
      <c r="C997" s="13" t="s">
        <v>150</v>
      </c>
      <c r="D997" s="13">
        <v>5</v>
      </c>
      <c r="E997" s="13">
        <v>0</v>
      </c>
      <c r="F997" s="13">
        <v>4.5</v>
      </c>
      <c r="G997" s="13">
        <v>1.8</v>
      </c>
      <c r="H997" s="13">
        <v>88.8</v>
      </c>
      <c r="I997" s="13">
        <v>0</v>
      </c>
      <c r="J997" s="13" t="s">
        <v>150</v>
      </c>
    </row>
    <row r="998" spans="1:10" ht="14.25" customHeight="1" x14ac:dyDescent="0.25">
      <c r="A998" s="3" t="s">
        <v>135</v>
      </c>
      <c r="B998" s="8" t="s">
        <v>151</v>
      </c>
      <c r="C998" s="13" t="s">
        <v>150</v>
      </c>
      <c r="D998" s="13" t="s">
        <v>187</v>
      </c>
      <c r="E998" s="13">
        <v>0</v>
      </c>
      <c r="F998" s="13">
        <v>0.5</v>
      </c>
      <c r="G998" s="13">
        <v>3</v>
      </c>
      <c r="H998" s="13">
        <v>0</v>
      </c>
      <c r="I998" s="13" t="s">
        <v>187</v>
      </c>
      <c r="J998" s="13" t="s">
        <v>150</v>
      </c>
    </row>
    <row r="999" spans="1:10" ht="14.25" customHeight="1" x14ac:dyDescent="0.25">
      <c r="A999" s="3" t="s">
        <v>135</v>
      </c>
      <c r="B999" s="3" t="s">
        <v>83</v>
      </c>
      <c r="C999" s="13" t="s">
        <v>150</v>
      </c>
      <c r="D999" s="13">
        <v>1.9</v>
      </c>
      <c r="E999" s="13">
        <v>75.900000000000006</v>
      </c>
      <c r="F999" s="13">
        <v>0</v>
      </c>
      <c r="G999" s="13">
        <v>5.6</v>
      </c>
      <c r="H999" s="13">
        <v>30.7</v>
      </c>
      <c r="I999" s="13" t="s">
        <v>187</v>
      </c>
      <c r="J999" s="13" t="s">
        <v>150</v>
      </c>
    </row>
    <row r="1000" spans="1:10" ht="14.25" customHeight="1" x14ac:dyDescent="0.25">
      <c r="A1000" s="3" t="s">
        <v>135</v>
      </c>
      <c r="B1000" s="8" t="s">
        <v>84</v>
      </c>
      <c r="C1000" s="13" t="s">
        <v>150</v>
      </c>
      <c r="D1000" s="13">
        <v>7.9</v>
      </c>
      <c r="E1000" s="13">
        <v>75.900000000000006</v>
      </c>
      <c r="F1000" s="13" t="s">
        <v>187</v>
      </c>
      <c r="G1000" s="13">
        <v>7.5</v>
      </c>
      <c r="H1000" s="13">
        <v>82.5</v>
      </c>
      <c r="I1000" s="13" t="s">
        <v>187</v>
      </c>
      <c r="J1000" s="13" t="s">
        <v>150</v>
      </c>
    </row>
    <row r="1001" spans="1:10" ht="14.25" customHeight="1" x14ac:dyDescent="0.25">
      <c r="A1001" s="3" t="s">
        <v>135</v>
      </c>
      <c r="B1001" s="8" t="s">
        <v>85</v>
      </c>
      <c r="C1001" s="13" t="s">
        <v>150</v>
      </c>
      <c r="D1001" s="13">
        <v>1.6</v>
      </c>
      <c r="E1001" s="13" t="s">
        <v>187</v>
      </c>
      <c r="F1001" s="13" t="s">
        <v>187</v>
      </c>
      <c r="G1001" s="13">
        <v>0.1</v>
      </c>
      <c r="H1001" s="13" t="s">
        <v>187</v>
      </c>
      <c r="I1001" s="13" t="s">
        <v>187</v>
      </c>
      <c r="J1001" s="13" t="s">
        <v>150</v>
      </c>
    </row>
    <row r="1002" spans="1:10" ht="14.25" customHeight="1" x14ac:dyDescent="0.25">
      <c r="A1002" s="3" t="s">
        <v>135</v>
      </c>
      <c r="B1002" s="8" t="s">
        <v>86</v>
      </c>
      <c r="C1002" s="13" t="s">
        <v>150</v>
      </c>
      <c r="D1002" s="13">
        <v>2.2000000000000002</v>
      </c>
      <c r="E1002" s="13" t="s">
        <v>187</v>
      </c>
      <c r="F1002" s="13">
        <v>0</v>
      </c>
      <c r="G1002" s="13">
        <v>18.7</v>
      </c>
      <c r="H1002" s="13">
        <v>86.9</v>
      </c>
      <c r="I1002" s="13" t="s">
        <v>187</v>
      </c>
      <c r="J1002" s="13" t="s">
        <v>150</v>
      </c>
    </row>
    <row r="1003" spans="1:10" ht="14.25" customHeight="1" x14ac:dyDescent="0.25">
      <c r="A1003" s="3" t="s">
        <v>135</v>
      </c>
      <c r="B1003" s="8" t="s">
        <v>87</v>
      </c>
      <c r="C1003" s="13" t="s">
        <v>150</v>
      </c>
      <c r="D1003" s="13">
        <v>3.2</v>
      </c>
      <c r="E1003" s="13" t="s">
        <v>150</v>
      </c>
      <c r="F1003" s="13" t="s">
        <v>150</v>
      </c>
      <c r="G1003" s="13" t="s">
        <v>150</v>
      </c>
      <c r="H1003" s="13" t="s">
        <v>150</v>
      </c>
      <c r="I1003" s="13" t="s">
        <v>150</v>
      </c>
      <c r="J1003" s="13" t="s">
        <v>150</v>
      </c>
    </row>
    <row r="1004" spans="1:10" ht="14.25" customHeight="1" x14ac:dyDescent="0.25">
      <c r="A1004" s="3" t="s">
        <v>135</v>
      </c>
      <c r="B1004" s="8" t="s">
        <v>88</v>
      </c>
      <c r="C1004" s="13" t="s">
        <v>150</v>
      </c>
      <c r="D1004" s="13">
        <v>0.4</v>
      </c>
      <c r="E1004" s="13" t="s">
        <v>187</v>
      </c>
      <c r="F1004" s="13">
        <v>0</v>
      </c>
      <c r="G1004" s="13">
        <v>8.8000000000000007</v>
      </c>
      <c r="H1004" s="13">
        <v>0</v>
      </c>
      <c r="I1004" s="13" t="s">
        <v>187</v>
      </c>
      <c r="J1004" s="13" t="s">
        <v>150</v>
      </c>
    </row>
    <row r="1005" spans="1:10" ht="14.25" customHeight="1" x14ac:dyDescent="0.25">
      <c r="A1005" s="3" t="s">
        <v>135</v>
      </c>
      <c r="B1005" s="3" t="s">
        <v>89</v>
      </c>
      <c r="C1005" s="13" t="s">
        <v>150</v>
      </c>
      <c r="D1005" s="13">
        <v>2.9</v>
      </c>
      <c r="E1005" s="13" t="s">
        <v>187</v>
      </c>
      <c r="F1005" s="13">
        <v>8.1999999999999993</v>
      </c>
      <c r="G1005" s="13">
        <v>3.7</v>
      </c>
      <c r="H1005" s="13">
        <v>12.4</v>
      </c>
      <c r="I1005" s="13">
        <v>0</v>
      </c>
      <c r="J1005" s="13" t="s">
        <v>150</v>
      </c>
    </row>
    <row r="1006" spans="1:10" ht="14.25" customHeight="1" x14ac:dyDescent="0.25">
      <c r="A1006" s="3" t="s">
        <v>135</v>
      </c>
      <c r="B1006" s="8" t="s">
        <v>95</v>
      </c>
      <c r="C1006" s="13" t="s">
        <v>150</v>
      </c>
      <c r="D1006" s="13">
        <v>3.6</v>
      </c>
      <c r="E1006" s="13" t="s">
        <v>187</v>
      </c>
      <c r="F1006" s="13">
        <v>0</v>
      </c>
      <c r="G1006" s="13">
        <v>4.2</v>
      </c>
      <c r="H1006" s="13">
        <v>0</v>
      </c>
      <c r="I1006" s="13">
        <v>0</v>
      </c>
      <c r="J1006" s="13" t="s">
        <v>150</v>
      </c>
    </row>
    <row r="1007" spans="1:10" ht="14.25" customHeight="1" x14ac:dyDescent="0.25">
      <c r="A1007" s="3" t="s">
        <v>135</v>
      </c>
      <c r="B1007" s="8" t="s">
        <v>90</v>
      </c>
      <c r="C1007" s="13" t="s">
        <v>150</v>
      </c>
      <c r="D1007" s="13">
        <v>3.2</v>
      </c>
      <c r="E1007" s="13" t="s">
        <v>150</v>
      </c>
      <c r="F1007" s="13" t="s">
        <v>150</v>
      </c>
      <c r="G1007" s="13" t="s">
        <v>150</v>
      </c>
      <c r="H1007" s="13" t="s">
        <v>150</v>
      </c>
      <c r="I1007" s="13" t="s">
        <v>150</v>
      </c>
      <c r="J1007" s="13" t="s">
        <v>150</v>
      </c>
    </row>
    <row r="1008" spans="1:10" ht="14.25" customHeight="1" x14ac:dyDescent="0.25">
      <c r="A1008" s="3" t="s">
        <v>135</v>
      </c>
      <c r="B1008" s="8" t="s">
        <v>118</v>
      </c>
      <c r="C1008" s="13" t="s">
        <v>150</v>
      </c>
      <c r="D1008" s="13">
        <v>3.9</v>
      </c>
      <c r="E1008" s="13" t="s">
        <v>187</v>
      </c>
      <c r="F1008" s="13">
        <v>9.6999999999999993</v>
      </c>
      <c r="G1008" s="13">
        <v>6.7</v>
      </c>
      <c r="H1008" s="13">
        <v>0</v>
      </c>
      <c r="I1008" s="13" t="s">
        <v>187</v>
      </c>
      <c r="J1008" s="13" t="s">
        <v>150</v>
      </c>
    </row>
    <row r="1009" spans="1:10" ht="14.25" customHeight="1" x14ac:dyDescent="0.25">
      <c r="A1009" s="3" t="s">
        <v>135</v>
      </c>
      <c r="B1009" s="8" t="s">
        <v>91</v>
      </c>
      <c r="C1009" s="13" t="s">
        <v>150</v>
      </c>
      <c r="D1009" s="13">
        <v>8.6</v>
      </c>
      <c r="E1009" s="13" t="s">
        <v>150</v>
      </c>
      <c r="F1009" s="13">
        <v>28.1</v>
      </c>
      <c r="G1009" s="13" t="s">
        <v>187</v>
      </c>
      <c r="H1009" s="13">
        <v>13.3</v>
      </c>
      <c r="I1009" s="13" t="s">
        <v>150</v>
      </c>
      <c r="J1009" s="13" t="s">
        <v>150</v>
      </c>
    </row>
    <row r="1010" spans="1:10" ht="14.25" customHeight="1" x14ac:dyDescent="0.25">
      <c r="A1010" s="3" t="s">
        <v>135</v>
      </c>
      <c r="B1010" s="8" t="s">
        <v>92</v>
      </c>
      <c r="C1010" s="13" t="s">
        <v>150</v>
      </c>
      <c r="D1010" s="13" t="s">
        <v>150</v>
      </c>
      <c r="E1010" s="13" t="s">
        <v>187</v>
      </c>
      <c r="F1010" s="13">
        <v>15.6</v>
      </c>
      <c r="G1010" s="13">
        <v>5.7</v>
      </c>
      <c r="H1010" s="13">
        <v>40</v>
      </c>
      <c r="I1010" s="13" t="s">
        <v>187</v>
      </c>
      <c r="J1010" s="13" t="s">
        <v>150</v>
      </c>
    </row>
    <row r="1011" spans="1:10" ht="14.25" customHeight="1" x14ac:dyDescent="0.25">
      <c r="A1011" s="3" t="s">
        <v>135</v>
      </c>
      <c r="B1011" s="8" t="s">
        <v>93</v>
      </c>
      <c r="C1011" s="13" t="s">
        <v>150</v>
      </c>
      <c r="D1011" s="13">
        <v>9.4</v>
      </c>
      <c r="E1011" s="13" t="s">
        <v>187</v>
      </c>
      <c r="F1011" s="13">
        <v>0.1</v>
      </c>
      <c r="G1011" s="13">
        <v>0.7</v>
      </c>
      <c r="H1011" s="13">
        <v>0</v>
      </c>
      <c r="I1011" s="13" t="s">
        <v>187</v>
      </c>
      <c r="J1011" s="13" t="s">
        <v>150</v>
      </c>
    </row>
    <row r="1012" spans="1:10" ht="14.25" customHeight="1" x14ac:dyDescent="0.25">
      <c r="A1012" s="3" t="s">
        <v>135</v>
      </c>
      <c r="B1012" s="3" t="s">
        <v>94</v>
      </c>
      <c r="C1012" s="13">
        <v>0.6</v>
      </c>
      <c r="D1012" s="13">
        <v>16.899999999999999</v>
      </c>
      <c r="E1012" s="13" t="s">
        <v>187</v>
      </c>
      <c r="F1012" s="13">
        <v>0</v>
      </c>
      <c r="G1012" s="13">
        <v>12.8</v>
      </c>
      <c r="H1012" s="13">
        <v>58.8</v>
      </c>
      <c r="I1012" s="13" t="s">
        <v>187</v>
      </c>
      <c r="J1012" s="13">
        <v>0.1</v>
      </c>
    </row>
    <row r="1013" spans="1:10" s="10" customFormat="1" ht="14.25" customHeight="1" x14ac:dyDescent="0.25">
      <c r="A1013" s="3"/>
      <c r="B1013" s="8"/>
      <c r="C1013" s="11"/>
      <c r="D1013" s="11"/>
      <c r="E1013" s="11"/>
      <c r="F1013" s="11"/>
      <c r="G1013" s="11"/>
      <c r="H1013" s="11"/>
      <c r="I1013" s="11"/>
      <c r="J1013" s="11"/>
    </row>
    <row r="1014" spans="1:10" ht="14.25" customHeight="1" x14ac:dyDescent="0.25">
      <c r="A1014" s="3" t="s">
        <v>137</v>
      </c>
      <c r="B1014" s="3" t="s">
        <v>138</v>
      </c>
      <c r="C1014" s="11"/>
      <c r="D1014" s="11"/>
      <c r="E1014" s="11"/>
      <c r="F1014" s="11"/>
      <c r="G1014" s="11"/>
      <c r="H1014" s="11"/>
      <c r="I1014" s="11"/>
      <c r="J1014" s="11"/>
    </row>
    <row r="1015" spans="1:10" ht="14.25" customHeight="1" x14ac:dyDescent="0.25">
      <c r="A1015" s="3"/>
      <c r="B1015" s="8"/>
      <c r="C1015" s="11"/>
      <c r="D1015" s="11"/>
      <c r="E1015" s="11"/>
      <c r="F1015" s="11"/>
      <c r="G1015" s="11"/>
      <c r="H1015" s="11"/>
      <c r="I1015" s="11"/>
      <c r="J1015" s="11"/>
    </row>
    <row r="1016" spans="1:10" ht="14.25" customHeight="1" x14ac:dyDescent="0.25">
      <c r="A1016" s="3"/>
      <c r="B1016" s="8"/>
      <c r="C1016" s="11"/>
      <c r="D1016" s="11"/>
      <c r="E1016" s="11"/>
      <c r="F1016" s="11"/>
      <c r="G1016" s="11"/>
      <c r="H1016" s="11"/>
      <c r="I1016" s="11"/>
      <c r="J1016" s="11"/>
    </row>
    <row r="1017" spans="1:10" ht="14.25" customHeight="1" x14ac:dyDescent="0.25">
      <c r="A1017" s="3" t="s">
        <v>137</v>
      </c>
      <c r="B1017" s="3" t="s">
        <v>120</v>
      </c>
      <c r="C1017" s="13">
        <v>6.5</v>
      </c>
      <c r="D1017" s="13">
        <v>13</v>
      </c>
      <c r="E1017" s="13">
        <v>0</v>
      </c>
      <c r="F1017" s="13">
        <v>3.8</v>
      </c>
      <c r="G1017" s="13">
        <v>9.4</v>
      </c>
      <c r="H1017" s="13">
        <v>39.799999999999997</v>
      </c>
      <c r="I1017" s="13">
        <v>0</v>
      </c>
      <c r="J1017" s="13">
        <v>24.1</v>
      </c>
    </row>
    <row r="1018" spans="1:10" ht="14.25" customHeight="1" x14ac:dyDescent="0.25">
      <c r="A1018" s="3" t="s">
        <v>137</v>
      </c>
      <c r="B1018" s="3" t="s">
        <v>82</v>
      </c>
      <c r="C1018" s="13" t="s">
        <v>150</v>
      </c>
      <c r="D1018" s="13">
        <v>0</v>
      </c>
      <c r="E1018" s="13">
        <v>0</v>
      </c>
      <c r="F1018" s="13">
        <v>0</v>
      </c>
      <c r="G1018" s="13">
        <v>11</v>
      </c>
      <c r="H1018" s="13" t="s">
        <v>187</v>
      </c>
      <c r="I1018" s="13">
        <v>0</v>
      </c>
      <c r="J1018" s="13" t="s">
        <v>150</v>
      </c>
    </row>
    <row r="1019" spans="1:10" ht="14.25" customHeight="1" x14ac:dyDescent="0.25">
      <c r="A1019" s="3" t="s">
        <v>137</v>
      </c>
      <c r="B1019" s="8" t="s">
        <v>152</v>
      </c>
      <c r="C1019" s="13" t="s">
        <v>150</v>
      </c>
      <c r="D1019" s="13">
        <v>0</v>
      </c>
      <c r="E1019" s="13" t="s">
        <v>187</v>
      </c>
      <c r="F1019" s="13">
        <v>0</v>
      </c>
      <c r="G1019" s="13">
        <v>19.5</v>
      </c>
      <c r="H1019" s="13" t="s">
        <v>187</v>
      </c>
      <c r="I1019" s="13" t="s">
        <v>187</v>
      </c>
      <c r="J1019" s="13" t="s">
        <v>150</v>
      </c>
    </row>
    <row r="1020" spans="1:10" ht="14.25" customHeight="1" x14ac:dyDescent="0.25">
      <c r="A1020" s="3" t="s">
        <v>137</v>
      </c>
      <c r="B1020" s="8" t="s">
        <v>151</v>
      </c>
      <c r="C1020" s="13" t="s">
        <v>150</v>
      </c>
      <c r="D1020" s="13" t="s">
        <v>187</v>
      </c>
      <c r="E1020" s="13">
        <v>0</v>
      </c>
      <c r="F1020" s="13">
        <v>0</v>
      </c>
      <c r="G1020" s="13">
        <v>0</v>
      </c>
      <c r="H1020" s="13" t="s">
        <v>187</v>
      </c>
      <c r="I1020" s="13">
        <v>0</v>
      </c>
      <c r="J1020" s="13" t="s">
        <v>150</v>
      </c>
    </row>
    <row r="1021" spans="1:10" ht="14.25" customHeight="1" x14ac:dyDescent="0.25">
      <c r="A1021" s="3" t="s">
        <v>137</v>
      </c>
      <c r="B1021" s="3" t="s">
        <v>83</v>
      </c>
      <c r="C1021" s="13" t="s">
        <v>150</v>
      </c>
      <c r="D1021" s="13">
        <v>14.5</v>
      </c>
      <c r="E1021" s="13" t="s">
        <v>187</v>
      </c>
      <c r="F1021" s="13">
        <v>0</v>
      </c>
      <c r="G1021" s="13">
        <v>3.6</v>
      </c>
      <c r="H1021" s="13">
        <v>88.2</v>
      </c>
      <c r="I1021" s="13" t="s">
        <v>187</v>
      </c>
      <c r="J1021" s="13" t="s">
        <v>150</v>
      </c>
    </row>
    <row r="1022" spans="1:10" ht="14.25" customHeight="1" x14ac:dyDescent="0.25">
      <c r="A1022" s="3" t="s">
        <v>137</v>
      </c>
      <c r="B1022" s="8" t="s">
        <v>84</v>
      </c>
      <c r="C1022" s="13" t="s">
        <v>150</v>
      </c>
      <c r="D1022" s="13">
        <v>2.7</v>
      </c>
      <c r="E1022" s="13" t="s">
        <v>187</v>
      </c>
      <c r="F1022" s="13" t="s">
        <v>187</v>
      </c>
      <c r="G1022" s="13">
        <v>4.4000000000000004</v>
      </c>
      <c r="H1022" s="13" t="s">
        <v>187</v>
      </c>
      <c r="I1022" s="13" t="s">
        <v>187</v>
      </c>
      <c r="J1022" s="13" t="s">
        <v>150</v>
      </c>
    </row>
    <row r="1023" spans="1:10" ht="14.25" customHeight="1" x14ac:dyDescent="0.25">
      <c r="A1023" s="3" t="s">
        <v>137</v>
      </c>
      <c r="B1023" s="8" t="s">
        <v>85</v>
      </c>
      <c r="C1023" s="13" t="s">
        <v>150</v>
      </c>
      <c r="D1023" s="13">
        <v>16.8</v>
      </c>
      <c r="E1023" s="13" t="s">
        <v>187</v>
      </c>
      <c r="F1023" s="13" t="s">
        <v>187</v>
      </c>
      <c r="G1023" s="13" t="s">
        <v>187</v>
      </c>
      <c r="H1023" s="13" t="s">
        <v>187</v>
      </c>
      <c r="I1023" s="13" t="s">
        <v>187</v>
      </c>
      <c r="J1023" s="13" t="s">
        <v>150</v>
      </c>
    </row>
    <row r="1024" spans="1:10" ht="14.25" customHeight="1" x14ac:dyDescent="0.25">
      <c r="A1024" s="3" t="s">
        <v>137</v>
      </c>
      <c r="B1024" s="8" t="s">
        <v>86</v>
      </c>
      <c r="C1024" s="13" t="s">
        <v>150</v>
      </c>
      <c r="D1024" s="13">
        <v>12.3</v>
      </c>
      <c r="E1024" s="13" t="s">
        <v>187</v>
      </c>
      <c r="F1024" s="13">
        <v>0</v>
      </c>
      <c r="G1024" s="13">
        <v>0</v>
      </c>
      <c r="H1024" s="13">
        <v>88.2</v>
      </c>
      <c r="I1024" s="13" t="s">
        <v>187</v>
      </c>
      <c r="J1024" s="13" t="s">
        <v>150</v>
      </c>
    </row>
    <row r="1025" spans="1:10" ht="14.25" customHeight="1" x14ac:dyDescent="0.25">
      <c r="A1025" s="3" t="s">
        <v>137</v>
      </c>
      <c r="B1025" s="8" t="s">
        <v>87</v>
      </c>
      <c r="C1025" s="13" t="s">
        <v>150</v>
      </c>
      <c r="D1025" s="13">
        <v>22.7</v>
      </c>
      <c r="E1025" s="13" t="s">
        <v>150</v>
      </c>
      <c r="F1025" s="13" t="s">
        <v>150</v>
      </c>
      <c r="G1025" s="13" t="s">
        <v>150</v>
      </c>
      <c r="H1025" s="13" t="s">
        <v>150</v>
      </c>
      <c r="I1025" s="13" t="s">
        <v>150</v>
      </c>
      <c r="J1025" s="13" t="s">
        <v>150</v>
      </c>
    </row>
    <row r="1026" spans="1:10" ht="14.25" customHeight="1" x14ac:dyDescent="0.25">
      <c r="A1026" s="3" t="s">
        <v>137</v>
      </c>
      <c r="B1026" s="8" t="s">
        <v>88</v>
      </c>
      <c r="C1026" s="13" t="s">
        <v>150</v>
      </c>
      <c r="D1026" s="13">
        <v>29.9</v>
      </c>
      <c r="E1026" s="13" t="s">
        <v>187</v>
      </c>
      <c r="F1026" s="13">
        <v>0</v>
      </c>
      <c r="G1026" s="13">
        <v>0</v>
      </c>
      <c r="H1026" s="13" t="s">
        <v>187</v>
      </c>
      <c r="I1026" s="13" t="s">
        <v>187</v>
      </c>
      <c r="J1026" s="13" t="s">
        <v>150</v>
      </c>
    </row>
    <row r="1027" spans="1:10" ht="14.25" customHeight="1" x14ac:dyDescent="0.25">
      <c r="A1027" s="3" t="s">
        <v>137</v>
      </c>
      <c r="B1027" s="3" t="s">
        <v>89</v>
      </c>
      <c r="C1027" s="13" t="s">
        <v>150</v>
      </c>
      <c r="D1027" s="13">
        <v>12.8</v>
      </c>
      <c r="E1027" s="13" t="s">
        <v>187</v>
      </c>
      <c r="F1027" s="13">
        <v>9</v>
      </c>
      <c r="G1027" s="13">
        <v>10.6</v>
      </c>
      <c r="H1027" s="13">
        <v>0</v>
      </c>
      <c r="I1027" s="13" t="s">
        <v>187</v>
      </c>
      <c r="J1027" s="13" t="s">
        <v>150</v>
      </c>
    </row>
    <row r="1028" spans="1:10" ht="14.25" customHeight="1" x14ac:dyDescent="0.25">
      <c r="A1028" s="3" t="s">
        <v>137</v>
      </c>
      <c r="B1028" s="8" t="s">
        <v>95</v>
      </c>
      <c r="C1028" s="13" t="s">
        <v>150</v>
      </c>
      <c r="D1028" s="13">
        <v>15.5</v>
      </c>
      <c r="E1028" s="13" t="s">
        <v>187</v>
      </c>
      <c r="F1028" s="13">
        <v>0</v>
      </c>
      <c r="G1028" s="13">
        <v>11.2</v>
      </c>
      <c r="H1028" s="13">
        <v>0</v>
      </c>
      <c r="I1028" s="13" t="s">
        <v>187</v>
      </c>
      <c r="J1028" s="13" t="s">
        <v>150</v>
      </c>
    </row>
    <row r="1029" spans="1:10" ht="14.25" customHeight="1" x14ac:dyDescent="0.25">
      <c r="A1029" s="3" t="s">
        <v>137</v>
      </c>
      <c r="B1029" s="8" t="s">
        <v>90</v>
      </c>
      <c r="C1029" s="13" t="s">
        <v>150</v>
      </c>
      <c r="D1029" s="13">
        <v>11.6</v>
      </c>
      <c r="E1029" s="13" t="s">
        <v>150</v>
      </c>
      <c r="F1029" s="13" t="s">
        <v>150</v>
      </c>
      <c r="G1029" s="13" t="s">
        <v>150</v>
      </c>
      <c r="H1029" s="13" t="s">
        <v>150</v>
      </c>
      <c r="I1029" s="13" t="s">
        <v>150</v>
      </c>
      <c r="J1029" s="13" t="s">
        <v>150</v>
      </c>
    </row>
    <row r="1030" spans="1:10" ht="14.25" customHeight="1" x14ac:dyDescent="0.25">
      <c r="A1030" s="3" t="s">
        <v>137</v>
      </c>
      <c r="B1030" s="8" t="s">
        <v>118</v>
      </c>
      <c r="C1030" s="13" t="s">
        <v>150</v>
      </c>
      <c r="D1030" s="13">
        <v>1.1000000000000001</v>
      </c>
      <c r="E1030" s="13" t="s">
        <v>187</v>
      </c>
      <c r="F1030" s="13">
        <v>0</v>
      </c>
      <c r="G1030" s="13">
        <v>1.2</v>
      </c>
      <c r="H1030" s="13" t="s">
        <v>187</v>
      </c>
      <c r="I1030" s="13" t="s">
        <v>187</v>
      </c>
      <c r="J1030" s="13" t="s">
        <v>150</v>
      </c>
    </row>
    <row r="1031" spans="1:10" ht="14.25" customHeight="1" x14ac:dyDescent="0.25">
      <c r="A1031" s="3" t="s">
        <v>137</v>
      </c>
      <c r="B1031" s="8" t="s">
        <v>91</v>
      </c>
      <c r="C1031" s="13" t="s">
        <v>150</v>
      </c>
      <c r="D1031" s="13">
        <v>0</v>
      </c>
      <c r="E1031" s="13" t="s">
        <v>150</v>
      </c>
      <c r="F1031" s="13">
        <v>10.199999999999999</v>
      </c>
      <c r="G1031" s="13" t="s">
        <v>187</v>
      </c>
      <c r="H1031" s="13">
        <v>0</v>
      </c>
      <c r="I1031" s="13" t="s">
        <v>150</v>
      </c>
      <c r="J1031" s="13" t="s">
        <v>150</v>
      </c>
    </row>
    <row r="1032" spans="1:10" ht="14.25" customHeight="1" x14ac:dyDescent="0.25">
      <c r="A1032" s="3" t="s">
        <v>137</v>
      </c>
      <c r="B1032" s="8" t="s">
        <v>92</v>
      </c>
      <c r="C1032" s="13" t="s">
        <v>150</v>
      </c>
      <c r="D1032" s="13" t="s">
        <v>150</v>
      </c>
      <c r="E1032" s="13" t="s">
        <v>187</v>
      </c>
      <c r="F1032" s="13">
        <v>0</v>
      </c>
      <c r="G1032" s="13">
        <v>0</v>
      </c>
      <c r="H1032" s="13" t="s">
        <v>187</v>
      </c>
      <c r="I1032" s="13" t="s">
        <v>187</v>
      </c>
      <c r="J1032" s="13" t="s">
        <v>150</v>
      </c>
    </row>
    <row r="1033" spans="1:10" ht="14.25" customHeight="1" x14ac:dyDescent="0.25">
      <c r="A1033" s="3" t="s">
        <v>137</v>
      </c>
      <c r="B1033" s="8" t="s">
        <v>93</v>
      </c>
      <c r="C1033" s="13" t="s">
        <v>150</v>
      </c>
      <c r="D1033" s="13">
        <v>0</v>
      </c>
      <c r="E1033" s="13" t="s">
        <v>187</v>
      </c>
      <c r="F1033" s="13">
        <v>0</v>
      </c>
      <c r="G1033" s="13">
        <v>0</v>
      </c>
      <c r="H1033" s="13">
        <v>0</v>
      </c>
      <c r="I1033" s="13" t="s">
        <v>187</v>
      </c>
      <c r="J1033" s="13" t="s">
        <v>150</v>
      </c>
    </row>
    <row r="1034" spans="1:10" s="10" customFormat="1" ht="14.25" customHeight="1" x14ac:dyDescent="0.25">
      <c r="A1034" s="3" t="s">
        <v>137</v>
      </c>
      <c r="B1034" s="3" t="s">
        <v>94</v>
      </c>
      <c r="C1034" s="13">
        <v>10.9</v>
      </c>
      <c r="D1034" s="13">
        <v>0</v>
      </c>
      <c r="E1034" s="13" t="s">
        <v>187</v>
      </c>
      <c r="F1034" s="13" t="s">
        <v>187</v>
      </c>
      <c r="G1034" s="13">
        <v>0</v>
      </c>
      <c r="H1034" s="13" t="s">
        <v>187</v>
      </c>
      <c r="I1034" s="13" t="s">
        <v>187</v>
      </c>
      <c r="J1034" s="13">
        <v>24.1</v>
      </c>
    </row>
    <row r="1035" spans="1:10" ht="14.25" customHeight="1" x14ac:dyDescent="0.25">
      <c r="A1035" s="3"/>
      <c r="B1035" s="8"/>
      <c r="C1035" s="11"/>
      <c r="D1035" s="11"/>
      <c r="E1035" s="11"/>
      <c r="F1035" s="11"/>
      <c r="G1035" s="11"/>
      <c r="H1035" s="11"/>
      <c r="I1035" s="11"/>
      <c r="J1035" s="11"/>
    </row>
    <row r="1036" spans="1:10" ht="14.25" customHeight="1" x14ac:dyDescent="0.25">
      <c r="A1036" s="3" t="s">
        <v>13</v>
      </c>
      <c r="B1036" s="3" t="s">
        <v>108</v>
      </c>
      <c r="C1036" s="11"/>
      <c r="D1036" s="11"/>
      <c r="E1036" s="11"/>
      <c r="F1036" s="11"/>
      <c r="G1036" s="11"/>
      <c r="H1036" s="11"/>
      <c r="I1036" s="11"/>
      <c r="J1036" s="11"/>
    </row>
    <row r="1037" spans="1:10" ht="14.25" customHeight="1" x14ac:dyDescent="0.25">
      <c r="B1037" s="4"/>
      <c r="C1037" s="11"/>
      <c r="D1037" s="11"/>
      <c r="E1037" s="11"/>
      <c r="F1037" s="11"/>
      <c r="G1037" s="11"/>
      <c r="H1037" s="11"/>
      <c r="I1037" s="11"/>
      <c r="J1037" s="11"/>
    </row>
    <row r="1038" spans="1:10" ht="14.25" customHeight="1" x14ac:dyDescent="0.25">
      <c r="A1038" s="3"/>
      <c r="B1038" s="8"/>
      <c r="C1038" s="11"/>
      <c r="D1038" s="11"/>
      <c r="E1038" s="11"/>
      <c r="F1038" s="11"/>
      <c r="G1038" s="11"/>
      <c r="H1038" s="11"/>
      <c r="I1038" s="11"/>
      <c r="J1038" s="11"/>
    </row>
    <row r="1039" spans="1:10" ht="14.25" customHeight="1" x14ac:dyDescent="0.25">
      <c r="A1039" s="3" t="s">
        <v>13</v>
      </c>
      <c r="B1039" s="3" t="s">
        <v>120</v>
      </c>
      <c r="C1039" s="13">
        <v>6.4</v>
      </c>
      <c r="D1039" s="13">
        <v>6.9</v>
      </c>
      <c r="E1039" s="13">
        <v>87.6</v>
      </c>
      <c r="F1039" s="13">
        <v>30</v>
      </c>
      <c r="G1039" s="13">
        <v>10.5</v>
      </c>
      <c r="H1039" s="13">
        <v>13.6</v>
      </c>
      <c r="I1039" s="13">
        <v>69.099999999999994</v>
      </c>
      <c r="J1039" s="13">
        <v>61.2</v>
      </c>
    </row>
    <row r="1040" spans="1:10" ht="14.25" customHeight="1" x14ac:dyDescent="0.25">
      <c r="A1040" s="3" t="s">
        <v>13</v>
      </c>
      <c r="B1040" s="3" t="s">
        <v>82</v>
      </c>
      <c r="C1040" s="13" t="s">
        <v>150</v>
      </c>
      <c r="D1040" s="13">
        <v>42.4</v>
      </c>
      <c r="E1040" s="13">
        <v>87.6</v>
      </c>
      <c r="F1040" s="13">
        <v>30.7</v>
      </c>
      <c r="G1040" s="13">
        <v>17.100000000000001</v>
      </c>
      <c r="H1040" s="13">
        <v>55.3</v>
      </c>
      <c r="I1040" s="13">
        <v>69.099999999999994</v>
      </c>
      <c r="J1040" s="13" t="s">
        <v>150</v>
      </c>
    </row>
    <row r="1041" spans="1:10" ht="14.25" customHeight="1" x14ac:dyDescent="0.25">
      <c r="A1041" s="3" t="s">
        <v>13</v>
      </c>
      <c r="B1041" s="8" t="s">
        <v>152</v>
      </c>
      <c r="C1041" s="13" t="s">
        <v>150</v>
      </c>
      <c r="D1041" s="13">
        <v>42.4</v>
      </c>
      <c r="E1041" s="13">
        <v>87.6</v>
      </c>
      <c r="F1041" s="13">
        <v>89.7</v>
      </c>
      <c r="G1041" s="13">
        <v>22.1</v>
      </c>
      <c r="H1041" s="13">
        <v>69</v>
      </c>
      <c r="I1041" s="13" t="s">
        <v>187</v>
      </c>
      <c r="J1041" s="13" t="s">
        <v>150</v>
      </c>
    </row>
    <row r="1042" spans="1:10" ht="14.25" customHeight="1" x14ac:dyDescent="0.25">
      <c r="A1042" s="3" t="s">
        <v>13</v>
      </c>
      <c r="B1042" s="8" t="s">
        <v>151</v>
      </c>
      <c r="C1042" s="13" t="s">
        <v>150</v>
      </c>
      <c r="D1042" s="13" t="s">
        <v>187</v>
      </c>
      <c r="E1042" s="13" t="s">
        <v>187</v>
      </c>
      <c r="F1042" s="13">
        <v>14.9</v>
      </c>
      <c r="G1042" s="13">
        <v>25.3</v>
      </c>
      <c r="H1042" s="13">
        <v>2</v>
      </c>
      <c r="I1042" s="13">
        <v>69.099999999999994</v>
      </c>
      <c r="J1042" s="13" t="s">
        <v>150</v>
      </c>
    </row>
    <row r="1043" spans="1:10" ht="14.25" customHeight="1" x14ac:dyDescent="0.25">
      <c r="A1043" s="3" t="s">
        <v>13</v>
      </c>
      <c r="B1043" s="3" t="s">
        <v>83</v>
      </c>
      <c r="C1043" s="13" t="s">
        <v>150</v>
      </c>
      <c r="D1043" s="13">
        <v>7.6</v>
      </c>
      <c r="E1043" s="13" t="s">
        <v>187</v>
      </c>
      <c r="F1043" s="13">
        <v>26.9</v>
      </c>
      <c r="G1043" s="13">
        <v>18</v>
      </c>
      <c r="H1043" s="13">
        <v>46.8</v>
      </c>
      <c r="I1043" s="13" t="s">
        <v>187</v>
      </c>
      <c r="J1043" s="13" t="s">
        <v>150</v>
      </c>
    </row>
    <row r="1044" spans="1:10" ht="14.25" customHeight="1" x14ac:dyDescent="0.25">
      <c r="A1044" s="3" t="s">
        <v>13</v>
      </c>
      <c r="B1044" s="8" t="s">
        <v>84</v>
      </c>
      <c r="C1044" s="13" t="s">
        <v>150</v>
      </c>
      <c r="D1044" s="13">
        <v>12.5</v>
      </c>
      <c r="E1044" s="13" t="s">
        <v>187</v>
      </c>
      <c r="F1044" s="13" t="s">
        <v>187</v>
      </c>
      <c r="G1044" s="13">
        <v>19</v>
      </c>
      <c r="H1044" s="13">
        <v>80.400000000000006</v>
      </c>
      <c r="I1044" s="13" t="s">
        <v>187</v>
      </c>
      <c r="J1044" s="13" t="s">
        <v>150</v>
      </c>
    </row>
    <row r="1045" spans="1:10" ht="14.25" customHeight="1" x14ac:dyDescent="0.25">
      <c r="A1045" s="3" t="s">
        <v>13</v>
      </c>
      <c r="B1045" s="8" t="s">
        <v>85</v>
      </c>
      <c r="C1045" s="13" t="s">
        <v>150</v>
      </c>
      <c r="D1045" s="13">
        <v>14.1</v>
      </c>
      <c r="E1045" s="13" t="s">
        <v>187</v>
      </c>
      <c r="F1045" s="13" t="s">
        <v>187</v>
      </c>
      <c r="G1045" s="13">
        <v>42.8</v>
      </c>
      <c r="H1045" s="13">
        <v>96.2</v>
      </c>
      <c r="I1045" s="13" t="s">
        <v>187</v>
      </c>
      <c r="J1045" s="13" t="s">
        <v>150</v>
      </c>
    </row>
    <row r="1046" spans="1:10" ht="14.25" customHeight="1" x14ac:dyDescent="0.25">
      <c r="A1046" s="3" t="s">
        <v>13</v>
      </c>
      <c r="B1046" s="8" t="s">
        <v>86</v>
      </c>
      <c r="C1046" s="13" t="s">
        <v>150</v>
      </c>
      <c r="D1046" s="13">
        <v>8.4</v>
      </c>
      <c r="E1046" s="13" t="s">
        <v>187</v>
      </c>
      <c r="F1046" s="13">
        <v>26.9</v>
      </c>
      <c r="G1046" s="13">
        <v>61.1</v>
      </c>
      <c r="H1046" s="13">
        <v>54.2</v>
      </c>
      <c r="I1046" s="13" t="s">
        <v>187</v>
      </c>
      <c r="J1046" s="13" t="s">
        <v>150</v>
      </c>
    </row>
    <row r="1047" spans="1:10" ht="14.25" customHeight="1" x14ac:dyDescent="0.25">
      <c r="A1047" s="3" t="s">
        <v>13</v>
      </c>
      <c r="B1047" s="8" t="s">
        <v>87</v>
      </c>
      <c r="C1047" s="13" t="s">
        <v>150</v>
      </c>
      <c r="D1047" s="13">
        <v>35.4</v>
      </c>
      <c r="E1047" s="13" t="s">
        <v>150</v>
      </c>
      <c r="F1047" s="13" t="s">
        <v>150</v>
      </c>
      <c r="G1047" s="13" t="s">
        <v>150</v>
      </c>
      <c r="H1047" s="13" t="s">
        <v>150</v>
      </c>
      <c r="I1047" s="13" t="s">
        <v>150</v>
      </c>
      <c r="J1047" s="13" t="s">
        <v>150</v>
      </c>
    </row>
    <row r="1048" spans="1:10" ht="14.25" customHeight="1" x14ac:dyDescent="0.25">
      <c r="A1048" s="3" t="s">
        <v>13</v>
      </c>
      <c r="B1048" s="8" t="s">
        <v>88</v>
      </c>
      <c r="C1048" s="13" t="s">
        <v>150</v>
      </c>
      <c r="D1048" s="13">
        <v>27.1</v>
      </c>
      <c r="E1048" s="13" t="s">
        <v>187</v>
      </c>
      <c r="F1048" s="13" t="s">
        <v>187</v>
      </c>
      <c r="G1048" s="13">
        <v>77</v>
      </c>
      <c r="H1048" s="13">
        <v>97.5</v>
      </c>
      <c r="I1048" s="13" t="s">
        <v>187</v>
      </c>
      <c r="J1048" s="13" t="s">
        <v>150</v>
      </c>
    </row>
    <row r="1049" spans="1:10" ht="14.25" customHeight="1" x14ac:dyDescent="0.25">
      <c r="A1049" s="3" t="s">
        <v>13</v>
      </c>
      <c r="B1049" s="3" t="s">
        <v>89</v>
      </c>
      <c r="C1049" s="13" t="s">
        <v>150</v>
      </c>
      <c r="D1049" s="13">
        <v>7.9</v>
      </c>
      <c r="E1049" s="13" t="s">
        <v>187</v>
      </c>
      <c r="F1049" s="13">
        <v>36.200000000000003</v>
      </c>
      <c r="G1049" s="13">
        <v>13.8</v>
      </c>
      <c r="H1049" s="13">
        <v>12.8</v>
      </c>
      <c r="I1049" s="13" t="s">
        <v>187</v>
      </c>
      <c r="J1049" s="13" t="s">
        <v>150</v>
      </c>
    </row>
    <row r="1050" spans="1:10" ht="14.25" customHeight="1" x14ac:dyDescent="0.25">
      <c r="A1050" s="3" t="s">
        <v>13</v>
      </c>
      <c r="B1050" s="8" t="s">
        <v>95</v>
      </c>
      <c r="C1050" s="13" t="s">
        <v>150</v>
      </c>
      <c r="D1050" s="13">
        <v>9.3000000000000007</v>
      </c>
      <c r="E1050" s="13" t="s">
        <v>187</v>
      </c>
      <c r="F1050" s="13">
        <v>79.400000000000006</v>
      </c>
      <c r="G1050" s="13">
        <v>14.2</v>
      </c>
      <c r="H1050" s="13">
        <v>56.5</v>
      </c>
      <c r="I1050" s="13" t="s">
        <v>187</v>
      </c>
      <c r="J1050" s="13" t="s">
        <v>150</v>
      </c>
    </row>
    <row r="1051" spans="1:10" ht="14.25" customHeight="1" x14ac:dyDescent="0.25">
      <c r="A1051" s="3" t="s">
        <v>13</v>
      </c>
      <c r="B1051" s="8" t="s">
        <v>90</v>
      </c>
      <c r="C1051" s="13" t="s">
        <v>150</v>
      </c>
      <c r="D1051" s="13">
        <v>8.4</v>
      </c>
      <c r="E1051" s="13" t="s">
        <v>150</v>
      </c>
      <c r="F1051" s="13" t="s">
        <v>150</v>
      </c>
      <c r="G1051" s="13" t="s">
        <v>150</v>
      </c>
      <c r="H1051" s="13" t="s">
        <v>150</v>
      </c>
      <c r="I1051" s="13" t="s">
        <v>150</v>
      </c>
      <c r="J1051" s="13" t="s">
        <v>150</v>
      </c>
    </row>
    <row r="1052" spans="1:10" ht="14.25" customHeight="1" x14ac:dyDescent="0.25">
      <c r="A1052" s="3" t="s">
        <v>13</v>
      </c>
      <c r="B1052" s="8" t="s">
        <v>118</v>
      </c>
      <c r="C1052" s="13" t="s">
        <v>150</v>
      </c>
      <c r="D1052" s="13">
        <v>13.6</v>
      </c>
      <c r="E1052" s="13" t="s">
        <v>187</v>
      </c>
      <c r="F1052" s="13">
        <v>71.7</v>
      </c>
      <c r="G1052" s="13">
        <v>32.6</v>
      </c>
      <c r="H1052" s="13">
        <v>96.2</v>
      </c>
      <c r="I1052" s="13" t="s">
        <v>187</v>
      </c>
      <c r="J1052" s="13" t="s">
        <v>150</v>
      </c>
    </row>
    <row r="1053" spans="1:10" ht="14.25" customHeight="1" x14ac:dyDescent="0.25">
      <c r="A1053" s="3" t="s">
        <v>13</v>
      </c>
      <c r="B1053" s="8" t="s">
        <v>91</v>
      </c>
      <c r="C1053" s="13" t="s">
        <v>150</v>
      </c>
      <c r="D1053" s="13">
        <v>25.2</v>
      </c>
      <c r="E1053" s="13" t="s">
        <v>150</v>
      </c>
      <c r="F1053" s="13">
        <v>33.799999999999997</v>
      </c>
      <c r="G1053" s="13">
        <v>99</v>
      </c>
      <c r="H1053" s="13">
        <v>14.1</v>
      </c>
      <c r="I1053" s="13" t="s">
        <v>150</v>
      </c>
      <c r="J1053" s="13" t="s">
        <v>150</v>
      </c>
    </row>
    <row r="1054" spans="1:10" ht="14.25" customHeight="1" x14ac:dyDescent="0.25">
      <c r="A1054" s="3" t="s">
        <v>13</v>
      </c>
      <c r="B1054" s="8" t="s">
        <v>92</v>
      </c>
      <c r="C1054" s="13" t="s">
        <v>150</v>
      </c>
      <c r="D1054" s="13" t="s">
        <v>150</v>
      </c>
      <c r="E1054" s="13" t="s">
        <v>187</v>
      </c>
      <c r="F1054" s="13">
        <v>84.6</v>
      </c>
      <c r="G1054" s="13">
        <v>96.2</v>
      </c>
      <c r="H1054" s="13" t="s">
        <v>187</v>
      </c>
      <c r="I1054" s="13" t="s">
        <v>187</v>
      </c>
      <c r="J1054" s="13" t="s">
        <v>150</v>
      </c>
    </row>
    <row r="1055" spans="1:10" s="10" customFormat="1" ht="14.25" customHeight="1" x14ac:dyDescent="0.25">
      <c r="A1055" s="3" t="s">
        <v>13</v>
      </c>
      <c r="B1055" s="8" t="s">
        <v>93</v>
      </c>
      <c r="C1055" s="13" t="s">
        <v>150</v>
      </c>
      <c r="D1055" s="13">
        <v>47.9</v>
      </c>
      <c r="E1055" s="13" t="s">
        <v>187</v>
      </c>
      <c r="F1055" s="13">
        <v>32.200000000000003</v>
      </c>
      <c r="G1055" s="13">
        <v>97.7</v>
      </c>
      <c r="H1055" s="13">
        <v>41.4</v>
      </c>
      <c r="I1055" s="13" t="s">
        <v>187</v>
      </c>
      <c r="J1055" s="13" t="s">
        <v>150</v>
      </c>
    </row>
    <row r="1056" spans="1:10" ht="14.25" customHeight="1" x14ac:dyDescent="0.25">
      <c r="A1056" s="3" t="s">
        <v>13</v>
      </c>
      <c r="B1056" s="3" t="s">
        <v>94</v>
      </c>
      <c r="C1056" s="13">
        <v>53.4</v>
      </c>
      <c r="D1056" s="13">
        <v>71.2</v>
      </c>
      <c r="E1056" s="13" t="s">
        <v>187</v>
      </c>
      <c r="F1056" s="13">
        <v>92.2</v>
      </c>
      <c r="G1056" s="13">
        <v>327.10000000000002</v>
      </c>
      <c r="H1056" s="13">
        <v>59.1</v>
      </c>
      <c r="I1056" s="13" t="s">
        <v>187</v>
      </c>
      <c r="J1056" s="13">
        <v>61.2</v>
      </c>
    </row>
    <row r="1057" spans="1:10" ht="14.25" customHeight="1" x14ac:dyDescent="0.25">
      <c r="A1057" s="3"/>
      <c r="B1057" s="8"/>
      <c r="C1057" s="11"/>
      <c r="D1057" s="11"/>
      <c r="E1057" s="11"/>
      <c r="F1057" s="11"/>
      <c r="G1057" s="11"/>
      <c r="H1057" s="11"/>
      <c r="I1057" s="11"/>
      <c r="J1057" s="11"/>
    </row>
    <row r="1058" spans="1:10" ht="14.25" customHeight="1" x14ac:dyDescent="0.25">
      <c r="A1058" s="3" t="s">
        <v>14</v>
      </c>
      <c r="B1058" s="3" t="s">
        <v>109</v>
      </c>
      <c r="C1058" s="11"/>
      <c r="D1058" s="11"/>
      <c r="E1058" s="11"/>
      <c r="F1058" s="11"/>
      <c r="G1058" s="11"/>
      <c r="H1058" s="11"/>
      <c r="I1058" s="11"/>
      <c r="J1058" s="11"/>
    </row>
    <row r="1059" spans="1:10" ht="14.25" customHeight="1" x14ac:dyDescent="0.25">
      <c r="B1059" s="4"/>
      <c r="C1059" s="11"/>
      <c r="D1059" s="11"/>
      <c r="E1059" s="11"/>
      <c r="F1059" s="11"/>
      <c r="G1059" s="11"/>
      <c r="H1059" s="11"/>
      <c r="I1059" s="11"/>
      <c r="J1059" s="11"/>
    </row>
    <row r="1060" spans="1:10" ht="14.25" customHeight="1" x14ac:dyDescent="0.25">
      <c r="A1060" s="3"/>
      <c r="B1060" s="8"/>
      <c r="C1060" s="11"/>
      <c r="D1060" s="11"/>
      <c r="E1060" s="11"/>
      <c r="F1060" s="11"/>
      <c r="G1060" s="11"/>
      <c r="H1060" s="11"/>
      <c r="I1060" s="11"/>
      <c r="J1060" s="11"/>
    </row>
    <row r="1061" spans="1:10" ht="14.25" customHeight="1" x14ac:dyDescent="0.25">
      <c r="A1061" s="3" t="s">
        <v>14</v>
      </c>
      <c r="B1061" s="3" t="s">
        <v>120</v>
      </c>
      <c r="C1061" s="13">
        <v>1.3</v>
      </c>
      <c r="D1061" s="13">
        <v>1.8</v>
      </c>
      <c r="E1061" s="13">
        <v>41.9</v>
      </c>
      <c r="F1061" s="13">
        <v>11.1</v>
      </c>
      <c r="G1061" s="13">
        <v>2.2000000000000002</v>
      </c>
      <c r="H1061" s="13">
        <v>25</v>
      </c>
      <c r="I1061" s="13">
        <v>0.4</v>
      </c>
      <c r="J1061" s="13">
        <v>4.3</v>
      </c>
    </row>
    <row r="1062" spans="1:10" ht="14.25" customHeight="1" x14ac:dyDescent="0.25">
      <c r="A1062" s="3" t="s">
        <v>14</v>
      </c>
      <c r="B1062" s="3" t="s">
        <v>82</v>
      </c>
      <c r="C1062" s="13" t="s">
        <v>150</v>
      </c>
      <c r="D1062" s="13">
        <v>45.7</v>
      </c>
      <c r="E1062" s="13">
        <v>96.6</v>
      </c>
      <c r="F1062" s="13">
        <v>69.3</v>
      </c>
      <c r="G1062" s="13">
        <v>19.5</v>
      </c>
      <c r="H1062" s="13">
        <v>91.5</v>
      </c>
      <c r="I1062" s="13">
        <v>52.8</v>
      </c>
      <c r="J1062" s="13" t="s">
        <v>150</v>
      </c>
    </row>
    <row r="1063" spans="1:10" ht="14.25" customHeight="1" x14ac:dyDescent="0.25">
      <c r="A1063" s="3" t="s">
        <v>14</v>
      </c>
      <c r="B1063" s="8" t="s">
        <v>152</v>
      </c>
      <c r="C1063" s="13" t="s">
        <v>150</v>
      </c>
      <c r="D1063" s="13">
        <v>45.7</v>
      </c>
      <c r="E1063" s="13" t="s">
        <v>187</v>
      </c>
      <c r="F1063" s="13">
        <v>80.599999999999994</v>
      </c>
      <c r="G1063" s="13">
        <v>20.5</v>
      </c>
      <c r="H1063" s="13">
        <v>0</v>
      </c>
      <c r="I1063" s="13" t="s">
        <v>187</v>
      </c>
      <c r="J1063" s="13" t="s">
        <v>150</v>
      </c>
    </row>
    <row r="1064" spans="1:10" ht="14.25" customHeight="1" x14ac:dyDescent="0.25">
      <c r="A1064" s="3" t="s">
        <v>14</v>
      </c>
      <c r="B1064" s="8" t="s">
        <v>151</v>
      </c>
      <c r="C1064" s="13" t="s">
        <v>150</v>
      </c>
      <c r="D1064" s="13" t="s">
        <v>187</v>
      </c>
      <c r="E1064" s="13">
        <v>96.6</v>
      </c>
      <c r="F1064" s="13">
        <v>77.099999999999994</v>
      </c>
      <c r="G1064" s="13">
        <v>26.7</v>
      </c>
      <c r="H1064" s="13">
        <v>98.8</v>
      </c>
      <c r="I1064" s="13">
        <v>52.8</v>
      </c>
      <c r="J1064" s="13" t="s">
        <v>150</v>
      </c>
    </row>
    <row r="1065" spans="1:10" ht="14.25" customHeight="1" x14ac:dyDescent="0.25">
      <c r="A1065" s="3" t="s">
        <v>14</v>
      </c>
      <c r="B1065" s="3" t="s">
        <v>83</v>
      </c>
      <c r="C1065" s="13" t="s">
        <v>150</v>
      </c>
      <c r="D1065" s="13">
        <v>1.7</v>
      </c>
      <c r="E1065" s="13">
        <v>38.1</v>
      </c>
      <c r="F1065" s="13">
        <v>17.100000000000001</v>
      </c>
      <c r="G1065" s="13">
        <v>2</v>
      </c>
      <c r="H1065" s="13">
        <v>45.4</v>
      </c>
      <c r="I1065" s="13">
        <v>0.4</v>
      </c>
      <c r="J1065" s="13" t="s">
        <v>150</v>
      </c>
    </row>
    <row r="1066" spans="1:10" ht="14.25" customHeight="1" x14ac:dyDescent="0.25">
      <c r="A1066" s="3" t="s">
        <v>14</v>
      </c>
      <c r="B1066" s="8" t="s">
        <v>84</v>
      </c>
      <c r="C1066" s="13" t="s">
        <v>150</v>
      </c>
      <c r="D1066" s="13">
        <v>2.6</v>
      </c>
      <c r="E1066" s="13">
        <v>8.4</v>
      </c>
      <c r="F1066" s="13">
        <v>28.1</v>
      </c>
      <c r="G1066" s="13">
        <v>2</v>
      </c>
      <c r="H1066" s="13">
        <v>24.8</v>
      </c>
      <c r="I1066" s="13">
        <v>0.4</v>
      </c>
      <c r="J1066" s="13" t="s">
        <v>150</v>
      </c>
    </row>
    <row r="1067" spans="1:10" ht="14.25" customHeight="1" x14ac:dyDescent="0.25">
      <c r="A1067" s="3" t="s">
        <v>14</v>
      </c>
      <c r="B1067" s="8" t="s">
        <v>85</v>
      </c>
      <c r="C1067" s="13" t="s">
        <v>150</v>
      </c>
      <c r="D1067" s="13">
        <v>9.9</v>
      </c>
      <c r="E1067" s="13" t="s">
        <v>187</v>
      </c>
      <c r="F1067" s="13">
        <v>0</v>
      </c>
      <c r="G1067" s="13">
        <v>92.9</v>
      </c>
      <c r="H1067" s="13" t="s">
        <v>187</v>
      </c>
      <c r="I1067" s="13" t="s">
        <v>187</v>
      </c>
      <c r="J1067" s="13" t="s">
        <v>150</v>
      </c>
    </row>
    <row r="1068" spans="1:10" ht="14.25" customHeight="1" x14ac:dyDescent="0.25">
      <c r="A1068" s="3" t="s">
        <v>14</v>
      </c>
      <c r="B1068" s="8" t="s">
        <v>86</v>
      </c>
      <c r="C1068" s="13" t="s">
        <v>150</v>
      </c>
      <c r="D1068" s="13">
        <v>2.2000000000000002</v>
      </c>
      <c r="E1068" s="13">
        <v>96.6</v>
      </c>
      <c r="F1068" s="13">
        <v>19.600000000000001</v>
      </c>
      <c r="G1068" s="13">
        <v>15</v>
      </c>
      <c r="H1068" s="13">
        <v>82</v>
      </c>
      <c r="I1068" s="13" t="s">
        <v>187</v>
      </c>
      <c r="J1068" s="13" t="s">
        <v>150</v>
      </c>
    </row>
    <row r="1069" spans="1:10" ht="14.25" customHeight="1" x14ac:dyDescent="0.25">
      <c r="A1069" s="3" t="s">
        <v>14</v>
      </c>
      <c r="B1069" s="8" t="s">
        <v>87</v>
      </c>
      <c r="C1069" s="13" t="s">
        <v>150</v>
      </c>
      <c r="D1069" s="13">
        <v>18.2</v>
      </c>
      <c r="E1069" s="13" t="s">
        <v>150</v>
      </c>
      <c r="F1069" s="13" t="s">
        <v>150</v>
      </c>
      <c r="G1069" s="13" t="s">
        <v>150</v>
      </c>
      <c r="H1069" s="13" t="s">
        <v>150</v>
      </c>
      <c r="I1069" s="13" t="s">
        <v>150</v>
      </c>
      <c r="J1069" s="13" t="s">
        <v>150</v>
      </c>
    </row>
    <row r="1070" spans="1:10" ht="14.25" customHeight="1" x14ac:dyDescent="0.25">
      <c r="A1070" s="3" t="s">
        <v>14</v>
      </c>
      <c r="B1070" s="8" t="s">
        <v>88</v>
      </c>
      <c r="C1070" s="13" t="s">
        <v>150</v>
      </c>
      <c r="D1070" s="13">
        <v>2.4</v>
      </c>
      <c r="E1070" s="13" t="s">
        <v>187</v>
      </c>
      <c r="F1070" s="13">
        <v>53.2</v>
      </c>
      <c r="G1070" s="13">
        <v>1</v>
      </c>
      <c r="H1070" s="13">
        <v>89</v>
      </c>
      <c r="I1070" s="13">
        <v>0</v>
      </c>
      <c r="J1070" s="13" t="s">
        <v>150</v>
      </c>
    </row>
    <row r="1071" spans="1:10" ht="14.25" customHeight="1" x14ac:dyDescent="0.25">
      <c r="A1071" s="3" t="s">
        <v>14</v>
      </c>
      <c r="B1071" s="3" t="s">
        <v>89</v>
      </c>
      <c r="C1071" s="13" t="s">
        <v>150</v>
      </c>
      <c r="D1071" s="13">
        <v>3.6</v>
      </c>
      <c r="E1071" s="13">
        <v>72.099999999999994</v>
      </c>
      <c r="F1071" s="13">
        <v>13.7</v>
      </c>
      <c r="G1071" s="13">
        <v>7</v>
      </c>
      <c r="H1071" s="13">
        <v>6.6</v>
      </c>
      <c r="I1071" s="13">
        <v>88.3</v>
      </c>
      <c r="J1071" s="13" t="s">
        <v>150</v>
      </c>
    </row>
    <row r="1072" spans="1:10" ht="14.25" customHeight="1" x14ac:dyDescent="0.25">
      <c r="A1072" s="3" t="s">
        <v>14</v>
      </c>
      <c r="B1072" s="8" t="s">
        <v>95</v>
      </c>
      <c r="C1072" s="13" t="s">
        <v>150</v>
      </c>
      <c r="D1072" s="13">
        <v>3.7</v>
      </c>
      <c r="E1072" s="13">
        <v>79.099999999999994</v>
      </c>
      <c r="F1072" s="13">
        <v>81.8</v>
      </c>
      <c r="G1072" s="13">
        <v>7</v>
      </c>
      <c r="H1072" s="13">
        <v>21.4</v>
      </c>
      <c r="I1072" s="13">
        <v>89.5</v>
      </c>
      <c r="J1072" s="13" t="s">
        <v>150</v>
      </c>
    </row>
    <row r="1073" spans="1:10" ht="14.25" customHeight="1" x14ac:dyDescent="0.25">
      <c r="A1073" s="3" t="s">
        <v>14</v>
      </c>
      <c r="B1073" s="8" t="s">
        <v>90</v>
      </c>
      <c r="C1073" s="13" t="s">
        <v>150</v>
      </c>
      <c r="D1073" s="13">
        <v>4.5</v>
      </c>
      <c r="E1073" s="13" t="s">
        <v>150</v>
      </c>
      <c r="F1073" s="13" t="s">
        <v>150</v>
      </c>
      <c r="G1073" s="13" t="s">
        <v>150</v>
      </c>
      <c r="H1073" s="13" t="s">
        <v>150</v>
      </c>
      <c r="I1073" s="13" t="s">
        <v>150</v>
      </c>
      <c r="J1073" s="13" t="s">
        <v>150</v>
      </c>
    </row>
    <row r="1074" spans="1:10" ht="14.25" customHeight="1" x14ac:dyDescent="0.25">
      <c r="A1074" s="3" t="s">
        <v>14</v>
      </c>
      <c r="B1074" s="8" t="s">
        <v>118</v>
      </c>
      <c r="C1074" s="13" t="s">
        <v>150</v>
      </c>
      <c r="D1074" s="13">
        <v>4.7</v>
      </c>
      <c r="E1074" s="13">
        <v>69</v>
      </c>
      <c r="F1074" s="13">
        <v>69.7</v>
      </c>
      <c r="G1074" s="13">
        <v>14.5</v>
      </c>
      <c r="H1074" s="13">
        <v>33.700000000000003</v>
      </c>
      <c r="I1074" s="13" t="s">
        <v>187</v>
      </c>
      <c r="J1074" s="13" t="s">
        <v>150</v>
      </c>
    </row>
    <row r="1075" spans="1:10" ht="14.25" customHeight="1" x14ac:dyDescent="0.25">
      <c r="A1075" s="3" t="s">
        <v>14</v>
      </c>
      <c r="B1075" s="8" t="s">
        <v>91</v>
      </c>
      <c r="C1075" s="13" t="s">
        <v>150</v>
      </c>
      <c r="D1075" s="13">
        <v>4.8</v>
      </c>
      <c r="E1075" s="13" t="s">
        <v>150</v>
      </c>
      <c r="F1075" s="13">
        <v>12.8</v>
      </c>
      <c r="G1075" s="13">
        <v>1.3</v>
      </c>
      <c r="H1075" s="13">
        <v>6.5</v>
      </c>
      <c r="I1075" s="13" t="s">
        <v>150</v>
      </c>
      <c r="J1075" s="13" t="s">
        <v>150</v>
      </c>
    </row>
    <row r="1076" spans="1:10" s="10" customFormat="1" ht="14.25" customHeight="1" x14ac:dyDescent="0.25">
      <c r="A1076" s="3" t="s">
        <v>14</v>
      </c>
      <c r="B1076" s="8" t="s">
        <v>92</v>
      </c>
      <c r="C1076" s="13" t="s">
        <v>150</v>
      </c>
      <c r="D1076" s="13" t="s">
        <v>150</v>
      </c>
      <c r="E1076" s="13">
        <v>96.6</v>
      </c>
      <c r="F1076" s="13">
        <v>89.6</v>
      </c>
      <c r="G1076" s="13">
        <v>9.3000000000000007</v>
      </c>
      <c r="H1076" s="13">
        <v>0</v>
      </c>
      <c r="I1076" s="13" t="s">
        <v>187</v>
      </c>
      <c r="J1076" s="13" t="s">
        <v>150</v>
      </c>
    </row>
    <row r="1077" spans="1:10" ht="14.25" customHeight="1" x14ac:dyDescent="0.25">
      <c r="A1077" s="3" t="s">
        <v>14</v>
      </c>
      <c r="B1077" s="8" t="s">
        <v>93</v>
      </c>
      <c r="C1077" s="13" t="s">
        <v>150</v>
      </c>
      <c r="D1077" s="13">
        <v>8</v>
      </c>
      <c r="E1077" s="13" t="s">
        <v>187</v>
      </c>
      <c r="F1077" s="13">
        <v>60.3</v>
      </c>
      <c r="G1077" s="13">
        <v>0</v>
      </c>
      <c r="H1077" s="13">
        <v>11.7</v>
      </c>
      <c r="I1077" s="13">
        <v>96.6</v>
      </c>
      <c r="J1077" s="13" t="s">
        <v>150</v>
      </c>
    </row>
    <row r="1078" spans="1:10" ht="14.25" customHeight="1" x14ac:dyDescent="0.25">
      <c r="A1078" s="3" t="s">
        <v>14</v>
      </c>
      <c r="B1078" s="3" t="s">
        <v>94</v>
      </c>
      <c r="C1078" s="13">
        <v>4</v>
      </c>
      <c r="D1078" s="13">
        <v>28.5</v>
      </c>
      <c r="E1078" s="13" t="s">
        <v>187</v>
      </c>
      <c r="F1078" s="13">
        <v>98.8</v>
      </c>
      <c r="G1078" s="13">
        <v>7.7</v>
      </c>
      <c r="H1078" s="13">
        <v>32.1</v>
      </c>
      <c r="I1078" s="13" t="s">
        <v>187</v>
      </c>
      <c r="J1078" s="13">
        <v>4.3</v>
      </c>
    </row>
    <row r="1079" spans="1:10" ht="14.25" customHeight="1" x14ac:dyDescent="0.25">
      <c r="A1079" s="3"/>
      <c r="B1079" s="8"/>
      <c r="C1079" s="11"/>
      <c r="D1079" s="11"/>
      <c r="E1079" s="11"/>
      <c r="F1079" s="11"/>
      <c r="G1079" s="11"/>
      <c r="H1079" s="11"/>
      <c r="I1079" s="11"/>
      <c r="J1079" s="11"/>
    </row>
    <row r="1080" spans="1:10" ht="14.25" customHeight="1" x14ac:dyDescent="0.25">
      <c r="A1080" s="3" t="s">
        <v>183</v>
      </c>
      <c r="B1080" s="3" t="s">
        <v>184</v>
      </c>
      <c r="C1080" s="11"/>
      <c r="D1080" s="11"/>
      <c r="E1080" s="11"/>
      <c r="F1080" s="11"/>
      <c r="G1080" s="11"/>
      <c r="H1080" s="11"/>
      <c r="I1080" s="11"/>
      <c r="J1080" s="11"/>
    </row>
    <row r="1081" spans="1:10" ht="14.25" customHeight="1" x14ac:dyDescent="0.25">
      <c r="B1081" s="4"/>
      <c r="C1081" s="11"/>
      <c r="D1081" s="11"/>
      <c r="E1081" s="11"/>
      <c r="F1081" s="11"/>
      <c r="G1081" s="11"/>
      <c r="H1081" s="11"/>
      <c r="I1081" s="11"/>
      <c r="J1081" s="11"/>
    </row>
    <row r="1082" spans="1:10" ht="14.25" customHeight="1" x14ac:dyDescent="0.25">
      <c r="A1082" s="3"/>
      <c r="B1082" s="8"/>
      <c r="C1082" s="11"/>
      <c r="D1082" s="11"/>
      <c r="E1082" s="11"/>
      <c r="F1082" s="11"/>
      <c r="G1082" s="11"/>
      <c r="H1082" s="11"/>
      <c r="I1082" s="11"/>
      <c r="J1082" s="11"/>
    </row>
    <row r="1083" spans="1:10" ht="14.25" customHeight="1" x14ac:dyDescent="0.25">
      <c r="A1083" s="3" t="s">
        <v>183</v>
      </c>
      <c r="B1083" s="3" t="s">
        <v>120</v>
      </c>
      <c r="C1083" s="13">
        <v>2.6</v>
      </c>
      <c r="D1083" s="13">
        <v>5.2</v>
      </c>
      <c r="E1083" s="13">
        <v>69.8</v>
      </c>
      <c r="F1083" s="13">
        <v>8.1999999999999993</v>
      </c>
      <c r="G1083" s="13">
        <v>2.8</v>
      </c>
      <c r="H1083" s="13">
        <v>0</v>
      </c>
      <c r="I1083" s="13">
        <v>4</v>
      </c>
      <c r="J1083" s="13">
        <v>17.899999999999999</v>
      </c>
    </row>
    <row r="1084" spans="1:10" ht="14.25" customHeight="1" x14ac:dyDescent="0.25">
      <c r="A1084" s="3" t="s">
        <v>183</v>
      </c>
      <c r="B1084" s="3" t="s">
        <v>82</v>
      </c>
      <c r="C1084" s="13" t="s">
        <v>150</v>
      </c>
      <c r="D1084" s="13">
        <v>0</v>
      </c>
      <c r="E1084" s="13" t="s">
        <v>187</v>
      </c>
      <c r="F1084" s="13" t="s">
        <v>187</v>
      </c>
      <c r="G1084" s="13">
        <v>0</v>
      </c>
      <c r="H1084" s="13" t="s">
        <v>187</v>
      </c>
      <c r="I1084" s="13" t="s">
        <v>187</v>
      </c>
      <c r="J1084" s="13" t="s">
        <v>150</v>
      </c>
    </row>
    <row r="1085" spans="1:10" ht="14.25" customHeight="1" x14ac:dyDescent="0.25">
      <c r="A1085" s="3" t="s">
        <v>183</v>
      </c>
      <c r="B1085" s="8" t="s">
        <v>152</v>
      </c>
      <c r="C1085" s="13" t="s">
        <v>150</v>
      </c>
      <c r="D1085" s="13">
        <v>0</v>
      </c>
      <c r="E1085" s="13" t="s">
        <v>187</v>
      </c>
      <c r="F1085" s="13" t="s">
        <v>187</v>
      </c>
      <c r="G1085" s="13">
        <v>0</v>
      </c>
      <c r="H1085" s="13" t="s">
        <v>187</v>
      </c>
      <c r="I1085" s="13" t="s">
        <v>187</v>
      </c>
      <c r="J1085" s="13" t="s">
        <v>150</v>
      </c>
    </row>
    <row r="1086" spans="1:10" ht="14.25" customHeight="1" x14ac:dyDescent="0.25">
      <c r="A1086" s="3" t="s">
        <v>183</v>
      </c>
      <c r="B1086" s="8" t="s">
        <v>151</v>
      </c>
      <c r="C1086" s="13" t="s">
        <v>150</v>
      </c>
      <c r="D1086" s="13" t="s">
        <v>187</v>
      </c>
      <c r="E1086" s="13" t="s">
        <v>187</v>
      </c>
      <c r="F1086" s="13" t="s">
        <v>187</v>
      </c>
      <c r="G1086" s="13">
        <v>0</v>
      </c>
      <c r="H1086" s="13" t="s">
        <v>187</v>
      </c>
      <c r="I1086" s="13" t="s">
        <v>187</v>
      </c>
      <c r="J1086" s="13" t="s">
        <v>150</v>
      </c>
    </row>
    <row r="1087" spans="1:10" ht="14.25" customHeight="1" x14ac:dyDescent="0.25">
      <c r="A1087" s="3" t="s">
        <v>183</v>
      </c>
      <c r="B1087" s="3" t="s">
        <v>83</v>
      </c>
      <c r="C1087" s="13" t="s">
        <v>150</v>
      </c>
      <c r="D1087" s="13">
        <v>3.3</v>
      </c>
      <c r="E1087" s="13">
        <v>69.8</v>
      </c>
      <c r="F1087" s="13">
        <v>16.100000000000001</v>
      </c>
      <c r="G1087" s="13">
        <v>2.9</v>
      </c>
      <c r="H1087" s="13">
        <v>0</v>
      </c>
      <c r="I1087" s="13">
        <v>4</v>
      </c>
      <c r="J1087" s="13" t="s">
        <v>150</v>
      </c>
    </row>
    <row r="1088" spans="1:10" ht="14.25" customHeight="1" x14ac:dyDescent="0.25">
      <c r="A1088" s="3" t="s">
        <v>183</v>
      </c>
      <c r="B1088" s="8" t="s">
        <v>84</v>
      </c>
      <c r="C1088" s="13" t="s">
        <v>150</v>
      </c>
      <c r="D1088" s="13">
        <v>7.7</v>
      </c>
      <c r="E1088" s="13">
        <v>69.8</v>
      </c>
      <c r="F1088" s="13">
        <v>69.8</v>
      </c>
      <c r="G1088" s="13">
        <v>3</v>
      </c>
      <c r="H1088" s="13">
        <v>0</v>
      </c>
      <c r="I1088" s="13">
        <v>4</v>
      </c>
      <c r="J1088" s="13" t="s">
        <v>150</v>
      </c>
    </row>
    <row r="1089" spans="1:10" ht="14.25" customHeight="1" x14ac:dyDescent="0.25">
      <c r="A1089" s="3" t="s">
        <v>183</v>
      </c>
      <c r="B1089" s="8" t="s">
        <v>85</v>
      </c>
      <c r="C1089" s="13" t="s">
        <v>150</v>
      </c>
      <c r="D1089" s="13">
        <v>0</v>
      </c>
      <c r="E1089" s="13" t="s">
        <v>187</v>
      </c>
      <c r="F1089" s="13" t="s">
        <v>187</v>
      </c>
      <c r="G1089" s="13" t="s">
        <v>187</v>
      </c>
      <c r="H1089" s="13" t="s">
        <v>187</v>
      </c>
      <c r="I1089" s="13" t="s">
        <v>187</v>
      </c>
      <c r="J1089" s="13" t="s">
        <v>150</v>
      </c>
    </row>
    <row r="1090" spans="1:10" ht="14.25" customHeight="1" x14ac:dyDescent="0.25">
      <c r="A1090" s="3" t="s">
        <v>183</v>
      </c>
      <c r="B1090" s="8" t="s">
        <v>86</v>
      </c>
      <c r="C1090" s="13" t="s">
        <v>150</v>
      </c>
      <c r="D1090" s="13">
        <v>3.5</v>
      </c>
      <c r="E1090" s="13" t="s">
        <v>187</v>
      </c>
      <c r="F1090" s="13">
        <v>1.6</v>
      </c>
      <c r="G1090" s="13">
        <v>0</v>
      </c>
      <c r="H1090" s="13">
        <v>0</v>
      </c>
      <c r="I1090" s="13" t="s">
        <v>187</v>
      </c>
      <c r="J1090" s="13" t="s">
        <v>150</v>
      </c>
    </row>
    <row r="1091" spans="1:10" ht="14.25" customHeight="1" x14ac:dyDescent="0.25">
      <c r="A1091" s="3" t="s">
        <v>183</v>
      </c>
      <c r="B1091" s="8" t="s">
        <v>87</v>
      </c>
      <c r="C1091" s="13" t="s">
        <v>150</v>
      </c>
      <c r="D1091" s="13">
        <v>0</v>
      </c>
      <c r="E1091" s="13" t="s">
        <v>150</v>
      </c>
      <c r="F1091" s="13" t="s">
        <v>150</v>
      </c>
      <c r="G1091" s="13" t="s">
        <v>150</v>
      </c>
      <c r="H1091" s="13" t="s">
        <v>150</v>
      </c>
      <c r="I1091" s="13" t="s">
        <v>150</v>
      </c>
      <c r="J1091" s="13" t="s">
        <v>150</v>
      </c>
    </row>
    <row r="1092" spans="1:10" ht="14.25" customHeight="1" x14ac:dyDescent="0.25">
      <c r="A1092" s="3" t="s">
        <v>183</v>
      </c>
      <c r="B1092" s="8" t="s">
        <v>88</v>
      </c>
      <c r="C1092" s="13" t="s">
        <v>150</v>
      </c>
      <c r="D1092" s="13" t="s">
        <v>187</v>
      </c>
      <c r="E1092" s="13" t="s">
        <v>187</v>
      </c>
      <c r="F1092" s="13">
        <v>0</v>
      </c>
      <c r="G1092" s="13" t="s">
        <v>187</v>
      </c>
      <c r="H1092" s="13" t="s">
        <v>187</v>
      </c>
      <c r="I1092" s="13" t="s">
        <v>187</v>
      </c>
      <c r="J1092" s="13" t="s">
        <v>150</v>
      </c>
    </row>
    <row r="1093" spans="1:10" ht="14.25" customHeight="1" x14ac:dyDescent="0.25">
      <c r="A1093" s="3" t="s">
        <v>183</v>
      </c>
      <c r="B1093" s="3" t="s">
        <v>89</v>
      </c>
      <c r="C1093" s="13" t="s">
        <v>150</v>
      </c>
      <c r="D1093" s="13">
        <v>11.1</v>
      </c>
      <c r="E1093" s="13" t="s">
        <v>187</v>
      </c>
      <c r="F1093" s="13">
        <v>6.9</v>
      </c>
      <c r="G1093" s="13">
        <v>0.5</v>
      </c>
      <c r="H1093" s="13">
        <v>0</v>
      </c>
      <c r="I1093" s="13" t="s">
        <v>187</v>
      </c>
      <c r="J1093" s="13" t="s">
        <v>150</v>
      </c>
    </row>
    <row r="1094" spans="1:10" ht="14.25" customHeight="1" x14ac:dyDescent="0.25">
      <c r="A1094" s="3" t="s">
        <v>183</v>
      </c>
      <c r="B1094" s="8" t="s">
        <v>95</v>
      </c>
      <c r="C1094" s="13" t="s">
        <v>150</v>
      </c>
      <c r="D1094" s="13">
        <v>12.3</v>
      </c>
      <c r="E1094" s="13" t="s">
        <v>187</v>
      </c>
      <c r="F1094" s="13">
        <v>0</v>
      </c>
      <c r="G1094" s="13">
        <v>0.7</v>
      </c>
      <c r="H1094" s="13">
        <v>0</v>
      </c>
      <c r="I1094" s="13" t="s">
        <v>187</v>
      </c>
      <c r="J1094" s="13" t="s">
        <v>150</v>
      </c>
    </row>
    <row r="1095" spans="1:10" ht="14.25" customHeight="1" x14ac:dyDescent="0.25">
      <c r="A1095" s="3" t="s">
        <v>183</v>
      </c>
      <c r="B1095" s="8" t="s">
        <v>90</v>
      </c>
      <c r="C1095" s="13" t="s">
        <v>150</v>
      </c>
      <c r="D1095" s="13">
        <v>4.8</v>
      </c>
      <c r="E1095" s="13" t="s">
        <v>150</v>
      </c>
      <c r="F1095" s="13" t="s">
        <v>150</v>
      </c>
      <c r="G1095" s="13" t="s">
        <v>150</v>
      </c>
      <c r="H1095" s="13" t="s">
        <v>150</v>
      </c>
      <c r="I1095" s="13" t="s">
        <v>150</v>
      </c>
      <c r="J1095" s="13" t="s">
        <v>150</v>
      </c>
    </row>
    <row r="1096" spans="1:10" ht="14.25" customHeight="1" x14ac:dyDescent="0.25">
      <c r="A1096" s="3" t="s">
        <v>183</v>
      </c>
      <c r="B1096" s="8" t="s">
        <v>118</v>
      </c>
      <c r="C1096" s="13" t="s">
        <v>150</v>
      </c>
      <c r="D1096" s="13">
        <v>27.9</v>
      </c>
      <c r="E1096" s="13" t="s">
        <v>187</v>
      </c>
      <c r="F1096" s="13" t="s">
        <v>187</v>
      </c>
      <c r="G1096" s="13">
        <v>0</v>
      </c>
      <c r="H1096" s="13">
        <v>0</v>
      </c>
      <c r="I1096" s="13" t="s">
        <v>187</v>
      </c>
      <c r="J1096" s="13" t="s">
        <v>150</v>
      </c>
    </row>
    <row r="1097" spans="1:10" s="10" customFormat="1" ht="14.25" customHeight="1" x14ac:dyDescent="0.25">
      <c r="A1097" s="3" t="s">
        <v>183</v>
      </c>
      <c r="B1097" s="8" t="s">
        <v>91</v>
      </c>
      <c r="C1097" s="13" t="s">
        <v>150</v>
      </c>
      <c r="D1097" s="13">
        <v>0</v>
      </c>
      <c r="E1097" s="13" t="s">
        <v>150</v>
      </c>
      <c r="F1097" s="13">
        <v>7</v>
      </c>
      <c r="G1097" s="13">
        <v>3.6</v>
      </c>
      <c r="H1097" s="13">
        <v>0</v>
      </c>
      <c r="I1097" s="13" t="s">
        <v>150</v>
      </c>
      <c r="J1097" s="13" t="s">
        <v>150</v>
      </c>
    </row>
    <row r="1098" spans="1:10" ht="14.25" customHeight="1" x14ac:dyDescent="0.25">
      <c r="A1098" s="3" t="s">
        <v>183</v>
      </c>
      <c r="B1098" s="8" t="s">
        <v>92</v>
      </c>
      <c r="C1098" s="13" t="s">
        <v>150</v>
      </c>
      <c r="D1098" s="13" t="s">
        <v>150</v>
      </c>
      <c r="E1098" s="13" t="s">
        <v>187</v>
      </c>
      <c r="F1098" s="13">
        <v>0</v>
      </c>
      <c r="G1098" s="13" t="s">
        <v>187</v>
      </c>
      <c r="H1098" s="13" t="s">
        <v>187</v>
      </c>
      <c r="I1098" s="13" t="s">
        <v>187</v>
      </c>
      <c r="J1098" s="13" t="s">
        <v>150</v>
      </c>
    </row>
    <row r="1099" spans="1:10" ht="14.25" customHeight="1" x14ac:dyDescent="0.25">
      <c r="A1099" s="3" t="s">
        <v>183</v>
      </c>
      <c r="B1099" s="8" t="s">
        <v>93</v>
      </c>
      <c r="C1099" s="13" t="s">
        <v>150</v>
      </c>
      <c r="D1099" s="13">
        <v>0</v>
      </c>
      <c r="E1099" s="13" t="s">
        <v>187</v>
      </c>
      <c r="F1099" s="13">
        <v>84.5</v>
      </c>
      <c r="G1099" s="13">
        <v>0</v>
      </c>
      <c r="H1099" s="13" t="s">
        <v>187</v>
      </c>
      <c r="I1099" s="13" t="s">
        <v>187</v>
      </c>
      <c r="J1099" s="13" t="s">
        <v>150</v>
      </c>
    </row>
    <row r="1100" spans="1:10" ht="14.25" customHeight="1" x14ac:dyDescent="0.25">
      <c r="A1100" s="3" t="s">
        <v>183</v>
      </c>
      <c r="B1100" s="3" t="s">
        <v>94</v>
      </c>
      <c r="C1100" s="13">
        <v>12.5</v>
      </c>
      <c r="D1100" s="13">
        <v>62.4</v>
      </c>
      <c r="E1100" s="13" t="s">
        <v>187</v>
      </c>
      <c r="F1100" s="13" t="s">
        <v>187</v>
      </c>
      <c r="G1100" s="13">
        <v>0.1</v>
      </c>
      <c r="H1100" s="13">
        <v>0</v>
      </c>
      <c r="I1100" s="13" t="s">
        <v>187</v>
      </c>
      <c r="J1100" s="13">
        <v>17.899999999999999</v>
      </c>
    </row>
    <row r="1101" spans="1:10" ht="14.25" customHeight="1" x14ac:dyDescent="0.25">
      <c r="A1101" s="3"/>
      <c r="B1101" s="8"/>
      <c r="C1101" s="11"/>
      <c r="D1101" s="11"/>
      <c r="E1101" s="11"/>
      <c r="F1101" s="11"/>
      <c r="G1101" s="11"/>
      <c r="H1101" s="11"/>
      <c r="I1101" s="11"/>
      <c r="J1101" s="11"/>
    </row>
    <row r="1102" spans="1:10" ht="14.25" customHeight="1" x14ac:dyDescent="0.25">
      <c r="A1102" s="3" t="s">
        <v>166</v>
      </c>
      <c r="B1102" s="3" t="s">
        <v>139</v>
      </c>
      <c r="C1102" s="11"/>
      <c r="D1102" s="11"/>
      <c r="E1102" s="11"/>
      <c r="F1102" s="11"/>
      <c r="G1102" s="11"/>
      <c r="H1102" s="11"/>
      <c r="I1102" s="11"/>
      <c r="J1102" s="11"/>
    </row>
    <row r="1103" spans="1:10" ht="14.25" customHeight="1" x14ac:dyDescent="0.25">
      <c r="A1103" s="3"/>
      <c r="B1103" s="8"/>
      <c r="C1103" s="11"/>
      <c r="D1103" s="11"/>
      <c r="E1103" s="11"/>
      <c r="F1103" s="11"/>
      <c r="G1103" s="11"/>
      <c r="H1103" s="11"/>
      <c r="I1103" s="11"/>
      <c r="J1103" s="11"/>
    </row>
    <row r="1104" spans="1:10" ht="14.25" customHeight="1" x14ac:dyDescent="0.25">
      <c r="A1104" s="3"/>
      <c r="B1104" s="8"/>
      <c r="C1104" s="11"/>
      <c r="D1104" s="11"/>
      <c r="E1104" s="11"/>
      <c r="F1104" s="11"/>
      <c r="G1104" s="11"/>
      <c r="H1104" s="11"/>
      <c r="I1104" s="11"/>
      <c r="J1104" s="11"/>
    </row>
    <row r="1105" spans="1:10" ht="14.25" customHeight="1" x14ac:dyDescent="0.25">
      <c r="A1105" s="3" t="s">
        <v>166</v>
      </c>
      <c r="B1105" s="3" t="s">
        <v>120</v>
      </c>
      <c r="C1105" s="13">
        <v>0</v>
      </c>
      <c r="D1105" s="13">
        <v>0</v>
      </c>
      <c r="E1105" s="13" t="s">
        <v>187</v>
      </c>
      <c r="F1105" s="13">
        <v>0</v>
      </c>
      <c r="G1105" s="13">
        <v>0</v>
      </c>
      <c r="H1105" s="13">
        <v>0</v>
      </c>
      <c r="I1105" s="13" t="s">
        <v>187</v>
      </c>
      <c r="J1105" s="13">
        <v>0</v>
      </c>
    </row>
    <row r="1106" spans="1:10" ht="14.25" customHeight="1" x14ac:dyDescent="0.25">
      <c r="A1106" s="3" t="s">
        <v>166</v>
      </c>
      <c r="B1106" s="3" t="s">
        <v>82</v>
      </c>
      <c r="C1106" s="13" t="s">
        <v>150</v>
      </c>
      <c r="D1106" s="13">
        <v>0</v>
      </c>
      <c r="E1106" s="13" t="s">
        <v>187</v>
      </c>
      <c r="F1106" s="13" t="s">
        <v>187</v>
      </c>
      <c r="G1106" s="13">
        <v>0</v>
      </c>
      <c r="H1106" s="13" t="s">
        <v>187</v>
      </c>
      <c r="I1106" s="13" t="s">
        <v>187</v>
      </c>
      <c r="J1106" s="13" t="s">
        <v>150</v>
      </c>
    </row>
    <row r="1107" spans="1:10" ht="14.25" customHeight="1" x14ac:dyDescent="0.25">
      <c r="A1107" s="3" t="s">
        <v>166</v>
      </c>
      <c r="B1107" s="8" t="s">
        <v>152</v>
      </c>
      <c r="C1107" s="13" t="s">
        <v>150</v>
      </c>
      <c r="D1107" s="13">
        <v>0</v>
      </c>
      <c r="E1107" s="13" t="s">
        <v>187</v>
      </c>
      <c r="F1107" s="13" t="s">
        <v>187</v>
      </c>
      <c r="G1107" s="13">
        <v>0</v>
      </c>
      <c r="H1107" s="13" t="s">
        <v>187</v>
      </c>
      <c r="I1107" s="13" t="s">
        <v>187</v>
      </c>
      <c r="J1107" s="13" t="s">
        <v>150</v>
      </c>
    </row>
    <row r="1108" spans="1:10" ht="14.25" customHeight="1" x14ac:dyDescent="0.25">
      <c r="A1108" s="3" t="s">
        <v>166</v>
      </c>
      <c r="B1108" s="8" t="s">
        <v>151</v>
      </c>
      <c r="C1108" s="13" t="s">
        <v>150</v>
      </c>
      <c r="D1108" s="13" t="s">
        <v>187</v>
      </c>
      <c r="E1108" s="13" t="s">
        <v>187</v>
      </c>
      <c r="F1108" s="13" t="s">
        <v>187</v>
      </c>
      <c r="G1108" s="13" t="s">
        <v>187</v>
      </c>
      <c r="H1108" s="13" t="s">
        <v>187</v>
      </c>
      <c r="I1108" s="13" t="s">
        <v>187</v>
      </c>
      <c r="J1108" s="13" t="s">
        <v>150</v>
      </c>
    </row>
    <row r="1109" spans="1:10" ht="14.25" customHeight="1" x14ac:dyDescent="0.25">
      <c r="A1109" s="3" t="s">
        <v>166</v>
      </c>
      <c r="B1109" s="3" t="s">
        <v>83</v>
      </c>
      <c r="C1109" s="13" t="s">
        <v>150</v>
      </c>
      <c r="D1109" s="13">
        <v>0</v>
      </c>
      <c r="E1109" s="13" t="s">
        <v>187</v>
      </c>
      <c r="F1109" s="13">
        <v>0</v>
      </c>
      <c r="G1109" s="13">
        <v>0</v>
      </c>
      <c r="H1109" s="13">
        <v>0</v>
      </c>
      <c r="I1109" s="13" t="s">
        <v>187</v>
      </c>
      <c r="J1109" s="13" t="s">
        <v>150</v>
      </c>
    </row>
    <row r="1110" spans="1:10" ht="14.25" customHeight="1" x14ac:dyDescent="0.25">
      <c r="A1110" s="3" t="s">
        <v>166</v>
      </c>
      <c r="B1110" s="8" t="s">
        <v>84</v>
      </c>
      <c r="C1110" s="13" t="s">
        <v>150</v>
      </c>
      <c r="D1110" s="13">
        <v>0</v>
      </c>
      <c r="E1110" s="13" t="s">
        <v>187</v>
      </c>
      <c r="F1110" s="13">
        <v>0</v>
      </c>
      <c r="G1110" s="13">
        <v>0</v>
      </c>
      <c r="H1110" s="13">
        <v>0</v>
      </c>
      <c r="I1110" s="13" t="s">
        <v>187</v>
      </c>
      <c r="J1110" s="13" t="s">
        <v>150</v>
      </c>
    </row>
    <row r="1111" spans="1:10" ht="14.25" customHeight="1" x14ac:dyDescent="0.25">
      <c r="A1111" s="3" t="s">
        <v>166</v>
      </c>
      <c r="B1111" s="8" t="s">
        <v>85</v>
      </c>
      <c r="C1111" s="13" t="s">
        <v>150</v>
      </c>
      <c r="D1111" s="13">
        <v>0</v>
      </c>
      <c r="E1111" s="13" t="s">
        <v>187</v>
      </c>
      <c r="F1111" s="13" t="s">
        <v>187</v>
      </c>
      <c r="G1111" s="13" t="s">
        <v>187</v>
      </c>
      <c r="H1111" s="13" t="s">
        <v>187</v>
      </c>
      <c r="I1111" s="13" t="s">
        <v>187</v>
      </c>
      <c r="J1111" s="13" t="s">
        <v>150</v>
      </c>
    </row>
    <row r="1112" spans="1:10" ht="14.25" customHeight="1" x14ac:dyDescent="0.25">
      <c r="A1112" s="3" t="s">
        <v>166</v>
      </c>
      <c r="B1112" s="8" t="s">
        <v>86</v>
      </c>
      <c r="C1112" s="13" t="s">
        <v>150</v>
      </c>
      <c r="D1112" s="13">
        <v>0</v>
      </c>
      <c r="E1112" s="13" t="s">
        <v>187</v>
      </c>
      <c r="F1112" s="13">
        <v>0</v>
      </c>
      <c r="G1112" s="13">
        <v>0</v>
      </c>
      <c r="H1112" s="13">
        <v>0</v>
      </c>
      <c r="I1112" s="13" t="s">
        <v>187</v>
      </c>
      <c r="J1112" s="13" t="s">
        <v>150</v>
      </c>
    </row>
    <row r="1113" spans="1:10" ht="14.25" customHeight="1" x14ac:dyDescent="0.25">
      <c r="A1113" s="3" t="s">
        <v>166</v>
      </c>
      <c r="B1113" s="8" t="s">
        <v>87</v>
      </c>
      <c r="C1113" s="13" t="s">
        <v>150</v>
      </c>
      <c r="D1113" s="13">
        <v>0</v>
      </c>
      <c r="E1113" s="13" t="s">
        <v>150</v>
      </c>
      <c r="F1113" s="13" t="s">
        <v>150</v>
      </c>
      <c r="G1113" s="13" t="s">
        <v>150</v>
      </c>
      <c r="H1113" s="13" t="s">
        <v>150</v>
      </c>
      <c r="I1113" s="13" t="s">
        <v>150</v>
      </c>
      <c r="J1113" s="13" t="s">
        <v>150</v>
      </c>
    </row>
    <row r="1114" spans="1:10" ht="14.25" customHeight="1" x14ac:dyDescent="0.25">
      <c r="A1114" s="3" t="s">
        <v>166</v>
      </c>
      <c r="B1114" s="8" t="s">
        <v>88</v>
      </c>
      <c r="C1114" s="13" t="s">
        <v>150</v>
      </c>
      <c r="D1114" s="13">
        <v>0</v>
      </c>
      <c r="E1114" s="13" t="s">
        <v>187</v>
      </c>
      <c r="F1114" s="13">
        <v>0</v>
      </c>
      <c r="G1114" s="13" t="s">
        <v>187</v>
      </c>
      <c r="H1114" s="13" t="s">
        <v>187</v>
      </c>
      <c r="I1114" s="13" t="s">
        <v>187</v>
      </c>
      <c r="J1114" s="13" t="s">
        <v>150</v>
      </c>
    </row>
    <row r="1115" spans="1:10" ht="14.25" customHeight="1" x14ac:dyDescent="0.25">
      <c r="A1115" s="3" t="s">
        <v>166</v>
      </c>
      <c r="B1115" s="3" t="s">
        <v>89</v>
      </c>
      <c r="C1115" s="13" t="s">
        <v>150</v>
      </c>
      <c r="D1115" s="13">
        <v>0</v>
      </c>
      <c r="E1115" s="13" t="s">
        <v>187</v>
      </c>
      <c r="F1115" s="13">
        <v>0</v>
      </c>
      <c r="G1115" s="13">
        <v>0</v>
      </c>
      <c r="H1115" s="13">
        <v>0</v>
      </c>
      <c r="I1115" s="13" t="s">
        <v>187</v>
      </c>
      <c r="J1115" s="13" t="s">
        <v>150</v>
      </c>
    </row>
    <row r="1116" spans="1:10" ht="14.25" customHeight="1" x14ac:dyDescent="0.25">
      <c r="A1116" s="3" t="s">
        <v>166</v>
      </c>
      <c r="B1116" s="8" t="s">
        <v>95</v>
      </c>
      <c r="C1116" s="13" t="s">
        <v>150</v>
      </c>
      <c r="D1116" s="13">
        <v>0</v>
      </c>
      <c r="E1116" s="13" t="s">
        <v>187</v>
      </c>
      <c r="F1116" s="13" t="s">
        <v>187</v>
      </c>
      <c r="G1116" s="13">
        <v>0</v>
      </c>
      <c r="H1116" s="13">
        <v>0</v>
      </c>
      <c r="I1116" s="13" t="s">
        <v>187</v>
      </c>
      <c r="J1116" s="13" t="s">
        <v>150</v>
      </c>
    </row>
    <row r="1117" spans="1:10" ht="14.25" customHeight="1" x14ac:dyDescent="0.25">
      <c r="A1117" s="3" t="s">
        <v>166</v>
      </c>
      <c r="B1117" s="8" t="s">
        <v>90</v>
      </c>
      <c r="C1117" s="13" t="s">
        <v>150</v>
      </c>
      <c r="D1117" s="13">
        <v>0</v>
      </c>
      <c r="E1117" s="13" t="s">
        <v>150</v>
      </c>
      <c r="F1117" s="13" t="s">
        <v>150</v>
      </c>
      <c r="G1117" s="13" t="s">
        <v>150</v>
      </c>
      <c r="H1117" s="13" t="s">
        <v>150</v>
      </c>
      <c r="I1117" s="13" t="s">
        <v>150</v>
      </c>
      <c r="J1117" s="13" t="s">
        <v>150</v>
      </c>
    </row>
    <row r="1118" spans="1:10" s="10" customFormat="1" ht="14.25" customHeight="1" x14ac:dyDescent="0.25">
      <c r="A1118" s="3" t="s">
        <v>166</v>
      </c>
      <c r="B1118" s="8" t="s">
        <v>118</v>
      </c>
      <c r="C1118" s="13" t="s">
        <v>150</v>
      </c>
      <c r="D1118" s="13">
        <v>0</v>
      </c>
      <c r="E1118" s="13" t="s">
        <v>187</v>
      </c>
      <c r="F1118" s="13">
        <v>0</v>
      </c>
      <c r="G1118" s="13">
        <v>0</v>
      </c>
      <c r="H1118" s="13">
        <v>0</v>
      </c>
      <c r="I1118" s="13" t="s">
        <v>187</v>
      </c>
      <c r="J1118" s="13" t="s">
        <v>150</v>
      </c>
    </row>
    <row r="1119" spans="1:10" ht="14.25" customHeight="1" x14ac:dyDescent="0.25">
      <c r="A1119" s="3" t="s">
        <v>166</v>
      </c>
      <c r="B1119" s="8" t="s">
        <v>91</v>
      </c>
      <c r="C1119" s="13" t="s">
        <v>150</v>
      </c>
      <c r="D1119" s="13">
        <v>0</v>
      </c>
      <c r="E1119" s="13" t="s">
        <v>150</v>
      </c>
      <c r="F1119" s="13">
        <v>0</v>
      </c>
      <c r="G1119" s="13" t="s">
        <v>187</v>
      </c>
      <c r="H1119" s="13">
        <v>0</v>
      </c>
      <c r="I1119" s="13" t="s">
        <v>150</v>
      </c>
      <c r="J1119" s="13" t="s">
        <v>150</v>
      </c>
    </row>
    <row r="1120" spans="1:10" ht="14.25" customHeight="1" x14ac:dyDescent="0.25">
      <c r="A1120" s="3" t="s">
        <v>166</v>
      </c>
      <c r="B1120" s="8" t="s">
        <v>92</v>
      </c>
      <c r="C1120" s="13" t="s">
        <v>150</v>
      </c>
      <c r="D1120" s="13" t="s">
        <v>150</v>
      </c>
      <c r="E1120" s="13" t="s">
        <v>187</v>
      </c>
      <c r="F1120" s="13">
        <v>0</v>
      </c>
      <c r="G1120" s="13" t="s">
        <v>187</v>
      </c>
      <c r="H1120" s="13" t="s">
        <v>187</v>
      </c>
      <c r="I1120" s="13" t="s">
        <v>187</v>
      </c>
      <c r="J1120" s="13" t="s">
        <v>150</v>
      </c>
    </row>
    <row r="1121" spans="1:10" ht="14.25" customHeight="1" x14ac:dyDescent="0.25">
      <c r="A1121" s="3" t="s">
        <v>166</v>
      </c>
      <c r="B1121" s="8" t="s">
        <v>93</v>
      </c>
      <c r="C1121" s="13" t="s">
        <v>150</v>
      </c>
      <c r="D1121" s="13">
        <v>0</v>
      </c>
      <c r="E1121" s="13" t="s">
        <v>187</v>
      </c>
      <c r="F1121" s="13">
        <v>0</v>
      </c>
      <c r="G1121" s="13" t="s">
        <v>187</v>
      </c>
      <c r="H1121" s="13" t="s">
        <v>187</v>
      </c>
      <c r="I1121" s="13" t="s">
        <v>187</v>
      </c>
      <c r="J1121" s="13" t="s">
        <v>150</v>
      </c>
    </row>
    <row r="1122" spans="1:10" ht="14.25" customHeight="1" x14ac:dyDescent="0.25">
      <c r="A1122" s="3" t="s">
        <v>166</v>
      </c>
      <c r="B1122" s="3" t="s">
        <v>94</v>
      </c>
      <c r="C1122" s="13">
        <v>0</v>
      </c>
      <c r="D1122" s="13">
        <v>0</v>
      </c>
      <c r="E1122" s="13" t="s">
        <v>187</v>
      </c>
      <c r="F1122" s="13" t="s">
        <v>187</v>
      </c>
      <c r="G1122" s="13" t="s">
        <v>187</v>
      </c>
      <c r="H1122" s="13">
        <v>0</v>
      </c>
      <c r="I1122" s="13" t="s">
        <v>187</v>
      </c>
      <c r="J1122" s="13">
        <v>0</v>
      </c>
    </row>
    <row r="1123" spans="1:10" ht="14.25" customHeight="1" x14ac:dyDescent="0.25">
      <c r="A1123" s="3"/>
      <c r="B1123" s="8"/>
      <c r="C1123" s="11"/>
      <c r="D1123" s="11"/>
      <c r="E1123" s="11"/>
      <c r="F1123" s="11"/>
      <c r="G1123" s="11"/>
      <c r="H1123" s="11"/>
      <c r="I1123" s="11"/>
      <c r="J1123" s="11"/>
    </row>
    <row r="1124" spans="1:10" ht="14.25" customHeight="1" x14ac:dyDescent="0.25">
      <c r="A1124" s="3" t="s">
        <v>167</v>
      </c>
      <c r="B1124" s="3" t="s">
        <v>168</v>
      </c>
      <c r="C1124" s="11"/>
      <c r="D1124" s="11"/>
      <c r="E1124" s="11"/>
      <c r="F1124" s="11"/>
      <c r="G1124" s="11"/>
      <c r="H1124" s="11"/>
      <c r="I1124" s="11"/>
      <c r="J1124" s="11"/>
    </row>
    <row r="1125" spans="1:10" ht="14.25" customHeight="1" x14ac:dyDescent="0.25">
      <c r="B1125" s="4"/>
      <c r="C1125" s="11"/>
      <c r="D1125" s="11"/>
      <c r="E1125" s="11"/>
      <c r="F1125" s="11"/>
      <c r="G1125" s="11"/>
      <c r="H1125" s="11"/>
      <c r="I1125" s="11"/>
      <c r="J1125" s="11"/>
    </row>
    <row r="1126" spans="1:10" ht="14.25" customHeight="1" x14ac:dyDescent="0.25">
      <c r="A1126" s="3"/>
      <c r="B1126" s="8"/>
      <c r="C1126" s="11"/>
      <c r="D1126" s="11"/>
      <c r="E1126" s="11"/>
      <c r="F1126" s="11"/>
      <c r="G1126" s="11"/>
      <c r="H1126" s="11"/>
      <c r="I1126" s="11"/>
      <c r="J1126" s="11"/>
    </row>
    <row r="1127" spans="1:10" ht="14.25" customHeight="1" x14ac:dyDescent="0.25">
      <c r="A1127" s="3" t="s">
        <v>167</v>
      </c>
      <c r="B1127" s="3" t="s">
        <v>120</v>
      </c>
      <c r="C1127" s="13">
        <v>1.2</v>
      </c>
      <c r="D1127" s="13">
        <v>0.8</v>
      </c>
      <c r="E1127" s="13" t="s">
        <v>187</v>
      </c>
      <c r="F1127" s="13">
        <v>0.3</v>
      </c>
      <c r="G1127" s="13">
        <v>0.7</v>
      </c>
      <c r="H1127" s="13">
        <v>18.8</v>
      </c>
      <c r="I1127" s="13" t="s">
        <v>187</v>
      </c>
      <c r="J1127" s="13">
        <v>76.5</v>
      </c>
    </row>
    <row r="1128" spans="1:10" ht="14.25" customHeight="1" x14ac:dyDescent="0.25">
      <c r="A1128" s="3" t="s">
        <v>167</v>
      </c>
      <c r="B1128" s="3" t="s">
        <v>82</v>
      </c>
      <c r="C1128" s="13" t="s">
        <v>150</v>
      </c>
      <c r="D1128" s="13">
        <v>0</v>
      </c>
      <c r="E1128" s="13" t="s">
        <v>187</v>
      </c>
      <c r="F1128" s="13">
        <v>0</v>
      </c>
      <c r="G1128" s="13">
        <v>0</v>
      </c>
      <c r="H1128" s="13">
        <v>0</v>
      </c>
      <c r="I1128" s="13" t="s">
        <v>187</v>
      </c>
      <c r="J1128" s="13" t="s">
        <v>150</v>
      </c>
    </row>
    <row r="1129" spans="1:10" ht="14.25" customHeight="1" x14ac:dyDescent="0.25">
      <c r="A1129" s="3" t="s">
        <v>167</v>
      </c>
      <c r="B1129" s="8" t="s">
        <v>152</v>
      </c>
      <c r="C1129" s="13" t="s">
        <v>150</v>
      </c>
      <c r="D1129" s="13">
        <v>0</v>
      </c>
      <c r="E1129" s="13" t="s">
        <v>187</v>
      </c>
      <c r="F1129" s="13">
        <v>0</v>
      </c>
      <c r="G1129" s="13">
        <v>0</v>
      </c>
      <c r="H1129" s="13">
        <v>0</v>
      </c>
      <c r="I1129" s="13" t="s">
        <v>187</v>
      </c>
      <c r="J1129" s="13" t="s">
        <v>150</v>
      </c>
    </row>
    <row r="1130" spans="1:10" ht="14.25" customHeight="1" x14ac:dyDescent="0.25">
      <c r="A1130" s="3" t="s">
        <v>167</v>
      </c>
      <c r="B1130" s="8" t="s">
        <v>151</v>
      </c>
      <c r="C1130" s="13" t="s">
        <v>150</v>
      </c>
      <c r="D1130" s="13" t="s">
        <v>187</v>
      </c>
      <c r="E1130" s="13" t="s">
        <v>187</v>
      </c>
      <c r="F1130" s="13" t="s">
        <v>187</v>
      </c>
      <c r="G1130" s="13">
        <v>0</v>
      </c>
      <c r="H1130" s="13">
        <v>0</v>
      </c>
      <c r="I1130" s="13" t="s">
        <v>187</v>
      </c>
      <c r="J1130" s="13" t="s">
        <v>150</v>
      </c>
    </row>
    <row r="1131" spans="1:10" ht="14.25" customHeight="1" x14ac:dyDescent="0.25">
      <c r="A1131" s="3" t="s">
        <v>167</v>
      </c>
      <c r="B1131" s="3" t="s">
        <v>83</v>
      </c>
      <c r="C1131" s="13" t="s">
        <v>150</v>
      </c>
      <c r="D1131" s="13">
        <v>0.5</v>
      </c>
      <c r="E1131" s="13" t="s">
        <v>187</v>
      </c>
      <c r="F1131" s="13">
        <v>0</v>
      </c>
      <c r="G1131" s="13">
        <v>0.6</v>
      </c>
      <c r="H1131" s="13">
        <v>26.7</v>
      </c>
      <c r="I1131" s="13" t="s">
        <v>187</v>
      </c>
      <c r="J1131" s="13" t="s">
        <v>150</v>
      </c>
    </row>
    <row r="1132" spans="1:10" ht="14.25" customHeight="1" x14ac:dyDescent="0.25">
      <c r="A1132" s="3" t="s">
        <v>167</v>
      </c>
      <c r="B1132" s="8" t="s">
        <v>84</v>
      </c>
      <c r="C1132" s="13" t="s">
        <v>150</v>
      </c>
      <c r="D1132" s="13">
        <v>0.7</v>
      </c>
      <c r="E1132" s="13" t="s">
        <v>187</v>
      </c>
      <c r="F1132" s="13">
        <v>0</v>
      </c>
      <c r="G1132" s="13">
        <v>0.6</v>
      </c>
      <c r="H1132" s="13">
        <v>26.2</v>
      </c>
      <c r="I1132" s="13" t="s">
        <v>187</v>
      </c>
      <c r="J1132" s="13" t="s">
        <v>150</v>
      </c>
    </row>
    <row r="1133" spans="1:10" ht="14.25" customHeight="1" x14ac:dyDescent="0.25">
      <c r="A1133" s="3" t="s">
        <v>167</v>
      </c>
      <c r="B1133" s="8" t="s">
        <v>85</v>
      </c>
      <c r="C1133" s="13" t="s">
        <v>150</v>
      </c>
      <c r="D1133" s="13">
        <v>0.3</v>
      </c>
      <c r="E1133" s="13" t="s">
        <v>187</v>
      </c>
      <c r="F1133" s="13" t="s">
        <v>187</v>
      </c>
      <c r="G1133" s="13">
        <v>0</v>
      </c>
      <c r="H1133" s="13" t="s">
        <v>187</v>
      </c>
      <c r="I1133" s="13" t="s">
        <v>187</v>
      </c>
      <c r="J1133" s="13" t="s">
        <v>150</v>
      </c>
    </row>
    <row r="1134" spans="1:10" ht="14.25" customHeight="1" x14ac:dyDescent="0.25">
      <c r="A1134" s="3" t="s">
        <v>167</v>
      </c>
      <c r="B1134" s="8" t="s">
        <v>86</v>
      </c>
      <c r="C1134" s="13" t="s">
        <v>150</v>
      </c>
      <c r="D1134" s="13">
        <v>1.1000000000000001</v>
      </c>
      <c r="E1134" s="13" t="s">
        <v>187</v>
      </c>
      <c r="F1134" s="13">
        <v>0</v>
      </c>
      <c r="G1134" s="13">
        <v>0.1</v>
      </c>
      <c r="H1134" s="13">
        <v>31.9</v>
      </c>
      <c r="I1134" s="13" t="s">
        <v>187</v>
      </c>
      <c r="J1134" s="13" t="s">
        <v>150</v>
      </c>
    </row>
    <row r="1135" spans="1:10" ht="14.25" customHeight="1" x14ac:dyDescent="0.25">
      <c r="A1135" s="3" t="s">
        <v>167</v>
      </c>
      <c r="B1135" s="8" t="s">
        <v>87</v>
      </c>
      <c r="C1135" s="13" t="s">
        <v>150</v>
      </c>
      <c r="D1135" s="13">
        <v>0</v>
      </c>
      <c r="E1135" s="13" t="s">
        <v>150</v>
      </c>
      <c r="F1135" s="13" t="s">
        <v>150</v>
      </c>
      <c r="G1135" s="13" t="s">
        <v>150</v>
      </c>
      <c r="H1135" s="13" t="s">
        <v>150</v>
      </c>
      <c r="I1135" s="13" t="s">
        <v>150</v>
      </c>
      <c r="J1135" s="13" t="s">
        <v>150</v>
      </c>
    </row>
    <row r="1136" spans="1:10" ht="14.25" customHeight="1" x14ac:dyDescent="0.25">
      <c r="A1136" s="3" t="s">
        <v>167</v>
      </c>
      <c r="B1136" s="8" t="s">
        <v>88</v>
      </c>
      <c r="C1136" s="13" t="s">
        <v>150</v>
      </c>
      <c r="D1136" s="13">
        <v>0</v>
      </c>
      <c r="E1136" s="13" t="s">
        <v>187</v>
      </c>
      <c r="F1136" s="13">
        <v>0</v>
      </c>
      <c r="G1136" s="13">
        <v>7.1</v>
      </c>
      <c r="H1136" s="13" t="s">
        <v>187</v>
      </c>
      <c r="I1136" s="13" t="s">
        <v>187</v>
      </c>
      <c r="J1136" s="13" t="s">
        <v>150</v>
      </c>
    </row>
    <row r="1137" spans="1:10" ht="14.25" customHeight="1" x14ac:dyDescent="0.25">
      <c r="A1137" s="3" t="s">
        <v>167</v>
      </c>
      <c r="B1137" s="3" t="s">
        <v>89</v>
      </c>
      <c r="C1137" s="13" t="s">
        <v>150</v>
      </c>
      <c r="D1137" s="13">
        <v>4.0999999999999996</v>
      </c>
      <c r="E1137" s="13" t="s">
        <v>187</v>
      </c>
      <c r="F1137" s="13">
        <v>0.6</v>
      </c>
      <c r="G1137" s="13">
        <v>5.2</v>
      </c>
      <c r="H1137" s="13">
        <v>7.3</v>
      </c>
      <c r="I1137" s="13" t="s">
        <v>187</v>
      </c>
      <c r="J1137" s="13" t="s">
        <v>150</v>
      </c>
    </row>
    <row r="1138" spans="1:10" ht="14.25" customHeight="1" x14ac:dyDescent="0.25">
      <c r="A1138" s="3" t="s">
        <v>167</v>
      </c>
      <c r="B1138" s="8" t="s">
        <v>95</v>
      </c>
      <c r="C1138" s="13" t="s">
        <v>150</v>
      </c>
      <c r="D1138" s="13">
        <v>5.6</v>
      </c>
      <c r="E1138" s="13" t="s">
        <v>187</v>
      </c>
      <c r="F1138" s="13" t="s">
        <v>187</v>
      </c>
      <c r="G1138" s="13">
        <v>5.2</v>
      </c>
      <c r="H1138" s="13">
        <v>50.1</v>
      </c>
      <c r="I1138" s="13" t="s">
        <v>187</v>
      </c>
      <c r="J1138" s="13" t="s">
        <v>150</v>
      </c>
    </row>
    <row r="1139" spans="1:10" s="10" customFormat="1" ht="14.25" customHeight="1" x14ac:dyDescent="0.25">
      <c r="A1139" s="3" t="s">
        <v>167</v>
      </c>
      <c r="B1139" s="8" t="s">
        <v>90</v>
      </c>
      <c r="C1139" s="13" t="s">
        <v>150</v>
      </c>
      <c r="D1139" s="13">
        <v>3.1</v>
      </c>
      <c r="E1139" s="13" t="s">
        <v>150</v>
      </c>
      <c r="F1139" s="13" t="s">
        <v>150</v>
      </c>
      <c r="G1139" s="13" t="s">
        <v>150</v>
      </c>
      <c r="H1139" s="13" t="s">
        <v>150</v>
      </c>
      <c r="I1139" s="13" t="s">
        <v>150</v>
      </c>
      <c r="J1139" s="13" t="s">
        <v>150</v>
      </c>
    </row>
    <row r="1140" spans="1:10" ht="14.25" customHeight="1" x14ac:dyDescent="0.25">
      <c r="A1140" s="3" t="s">
        <v>167</v>
      </c>
      <c r="B1140" s="8" t="s">
        <v>118</v>
      </c>
      <c r="C1140" s="13" t="s">
        <v>150</v>
      </c>
      <c r="D1140" s="13">
        <v>2.9</v>
      </c>
      <c r="E1140" s="13" t="s">
        <v>187</v>
      </c>
      <c r="F1140" s="13">
        <v>79.099999999999994</v>
      </c>
      <c r="G1140" s="13">
        <v>17.600000000000001</v>
      </c>
      <c r="H1140" s="13">
        <v>51.6</v>
      </c>
      <c r="I1140" s="13" t="s">
        <v>187</v>
      </c>
      <c r="J1140" s="13" t="s">
        <v>150</v>
      </c>
    </row>
    <row r="1141" spans="1:10" ht="14.25" customHeight="1" x14ac:dyDescent="0.25">
      <c r="A1141" s="3" t="s">
        <v>167</v>
      </c>
      <c r="B1141" s="8" t="s">
        <v>91</v>
      </c>
      <c r="C1141" s="13" t="s">
        <v>150</v>
      </c>
      <c r="D1141" s="13">
        <v>0.2</v>
      </c>
      <c r="E1141" s="13" t="s">
        <v>150</v>
      </c>
      <c r="F1141" s="13">
        <v>0</v>
      </c>
      <c r="G1141" s="13" t="s">
        <v>187</v>
      </c>
      <c r="H1141" s="13">
        <v>0.1</v>
      </c>
      <c r="I1141" s="13" t="s">
        <v>150</v>
      </c>
      <c r="J1141" s="13" t="s">
        <v>150</v>
      </c>
    </row>
    <row r="1142" spans="1:10" ht="14.25" customHeight="1" x14ac:dyDescent="0.25">
      <c r="A1142" s="3" t="s">
        <v>167</v>
      </c>
      <c r="B1142" s="8" t="s">
        <v>92</v>
      </c>
      <c r="C1142" s="13" t="s">
        <v>150</v>
      </c>
      <c r="D1142" s="13" t="s">
        <v>150</v>
      </c>
      <c r="E1142" s="13" t="s">
        <v>187</v>
      </c>
      <c r="F1142" s="13">
        <v>0</v>
      </c>
      <c r="G1142" s="13" t="s">
        <v>187</v>
      </c>
      <c r="H1142" s="13" t="s">
        <v>187</v>
      </c>
      <c r="I1142" s="13" t="s">
        <v>187</v>
      </c>
      <c r="J1142" s="13" t="s">
        <v>150</v>
      </c>
    </row>
    <row r="1143" spans="1:10" ht="14.25" customHeight="1" x14ac:dyDescent="0.25">
      <c r="A1143" s="3" t="s">
        <v>167</v>
      </c>
      <c r="B1143" s="8" t="s">
        <v>93</v>
      </c>
      <c r="C1143" s="13" t="s">
        <v>150</v>
      </c>
      <c r="D1143" s="13">
        <v>0</v>
      </c>
      <c r="E1143" s="13" t="s">
        <v>187</v>
      </c>
      <c r="F1143" s="13">
        <v>3.4</v>
      </c>
      <c r="G1143" s="13" t="s">
        <v>187</v>
      </c>
      <c r="H1143" s="13">
        <v>0</v>
      </c>
      <c r="I1143" s="13" t="s">
        <v>187</v>
      </c>
      <c r="J1143" s="13" t="s">
        <v>150</v>
      </c>
    </row>
    <row r="1144" spans="1:10" ht="14.25" customHeight="1" x14ac:dyDescent="0.25">
      <c r="A1144" s="3" t="s">
        <v>167</v>
      </c>
      <c r="B1144" s="3" t="s">
        <v>94</v>
      </c>
      <c r="C1144" s="13">
        <v>30.5</v>
      </c>
      <c r="D1144" s="13">
        <v>0.1</v>
      </c>
      <c r="E1144" s="13" t="s">
        <v>187</v>
      </c>
      <c r="F1144" s="13" t="s">
        <v>187</v>
      </c>
      <c r="G1144" s="13">
        <v>0</v>
      </c>
      <c r="H1144" s="13">
        <v>7.5</v>
      </c>
      <c r="I1144" s="13" t="s">
        <v>187</v>
      </c>
      <c r="J1144" s="13">
        <v>76.5</v>
      </c>
    </row>
    <row r="1145" spans="1:10" ht="14.25" customHeight="1" x14ac:dyDescent="0.25">
      <c r="A1145" s="3"/>
      <c r="B1145" s="8"/>
      <c r="C1145" s="11"/>
      <c r="D1145" s="11"/>
      <c r="E1145" s="11"/>
      <c r="F1145" s="11"/>
      <c r="G1145" s="11"/>
      <c r="H1145" s="11"/>
      <c r="I1145" s="11"/>
      <c r="J1145" s="11"/>
    </row>
    <row r="1146" spans="1:10" ht="14.25" customHeight="1" x14ac:dyDescent="0.25">
      <c r="A1146" s="3" t="s">
        <v>140</v>
      </c>
      <c r="B1146" s="3" t="s">
        <v>141</v>
      </c>
      <c r="C1146" s="11"/>
      <c r="D1146" s="11"/>
      <c r="E1146" s="11"/>
      <c r="F1146" s="11"/>
      <c r="G1146" s="11"/>
      <c r="H1146" s="11"/>
      <c r="I1146" s="11"/>
      <c r="J1146" s="11"/>
    </row>
    <row r="1147" spans="1:10" ht="14.25" customHeight="1" x14ac:dyDescent="0.25">
      <c r="A1147" s="3"/>
      <c r="B1147" s="8"/>
      <c r="C1147" s="11"/>
      <c r="D1147" s="11"/>
      <c r="E1147" s="11"/>
      <c r="F1147" s="11"/>
      <c r="G1147" s="11"/>
      <c r="H1147" s="11"/>
      <c r="I1147" s="11"/>
      <c r="J1147" s="11"/>
    </row>
    <row r="1148" spans="1:10" ht="14.25" customHeight="1" x14ac:dyDescent="0.25">
      <c r="A1148" s="3"/>
      <c r="B1148" s="8"/>
      <c r="C1148" s="11"/>
      <c r="D1148" s="11"/>
      <c r="E1148" s="11"/>
      <c r="F1148" s="11"/>
      <c r="G1148" s="11"/>
      <c r="H1148" s="11"/>
      <c r="I1148" s="11"/>
      <c r="J1148" s="11"/>
    </row>
    <row r="1149" spans="1:10" ht="14.25" customHeight="1" x14ac:dyDescent="0.25">
      <c r="A1149" s="3" t="s">
        <v>140</v>
      </c>
      <c r="B1149" s="3" t="s">
        <v>120</v>
      </c>
      <c r="C1149" s="13">
        <v>0</v>
      </c>
      <c r="D1149" s="13">
        <v>0</v>
      </c>
      <c r="E1149" s="13" t="s">
        <v>187</v>
      </c>
      <c r="F1149" s="13">
        <v>0</v>
      </c>
      <c r="G1149" s="13">
        <v>0</v>
      </c>
      <c r="H1149" s="13">
        <v>0</v>
      </c>
      <c r="I1149" s="13" t="s">
        <v>187</v>
      </c>
      <c r="J1149" s="13">
        <v>0</v>
      </c>
    </row>
    <row r="1150" spans="1:10" ht="14.25" customHeight="1" x14ac:dyDescent="0.25">
      <c r="A1150" s="3" t="s">
        <v>140</v>
      </c>
      <c r="B1150" s="3" t="s">
        <v>82</v>
      </c>
      <c r="C1150" s="13" t="s">
        <v>150</v>
      </c>
      <c r="D1150" s="13">
        <v>0</v>
      </c>
      <c r="E1150" s="13" t="s">
        <v>187</v>
      </c>
      <c r="F1150" s="13" t="s">
        <v>187</v>
      </c>
      <c r="G1150" s="13">
        <v>0</v>
      </c>
      <c r="H1150" s="13" t="s">
        <v>187</v>
      </c>
      <c r="I1150" s="13" t="s">
        <v>187</v>
      </c>
      <c r="J1150" s="13" t="s">
        <v>150</v>
      </c>
    </row>
    <row r="1151" spans="1:10" ht="14.25" customHeight="1" x14ac:dyDescent="0.25">
      <c r="A1151" s="3" t="s">
        <v>140</v>
      </c>
      <c r="B1151" s="8" t="s">
        <v>152</v>
      </c>
      <c r="C1151" s="13" t="s">
        <v>150</v>
      </c>
      <c r="D1151" s="13">
        <v>0</v>
      </c>
      <c r="E1151" s="13" t="s">
        <v>187</v>
      </c>
      <c r="F1151" s="13" t="s">
        <v>187</v>
      </c>
      <c r="G1151" s="13">
        <v>0</v>
      </c>
      <c r="H1151" s="13" t="s">
        <v>187</v>
      </c>
      <c r="I1151" s="13" t="s">
        <v>187</v>
      </c>
      <c r="J1151" s="13" t="s">
        <v>150</v>
      </c>
    </row>
    <row r="1152" spans="1:10" ht="14.25" customHeight="1" x14ac:dyDescent="0.25">
      <c r="A1152" s="3" t="s">
        <v>140</v>
      </c>
      <c r="B1152" s="8" t="s">
        <v>151</v>
      </c>
      <c r="C1152" s="13" t="s">
        <v>150</v>
      </c>
      <c r="D1152" s="13" t="s">
        <v>187</v>
      </c>
      <c r="E1152" s="13" t="s">
        <v>187</v>
      </c>
      <c r="F1152" s="13" t="s">
        <v>187</v>
      </c>
      <c r="G1152" s="13">
        <v>0</v>
      </c>
      <c r="H1152" s="13" t="s">
        <v>187</v>
      </c>
      <c r="I1152" s="13" t="s">
        <v>187</v>
      </c>
      <c r="J1152" s="13" t="s">
        <v>150</v>
      </c>
    </row>
    <row r="1153" spans="1:10" ht="14.25" customHeight="1" x14ac:dyDescent="0.25">
      <c r="A1153" s="3" t="s">
        <v>140</v>
      </c>
      <c r="B1153" s="3" t="s">
        <v>83</v>
      </c>
      <c r="C1153" s="13" t="s">
        <v>150</v>
      </c>
      <c r="D1153" s="13">
        <v>0</v>
      </c>
      <c r="E1153" s="13" t="s">
        <v>187</v>
      </c>
      <c r="F1153" s="13">
        <v>0</v>
      </c>
      <c r="G1153" s="13">
        <v>0</v>
      </c>
      <c r="H1153" s="13">
        <v>0</v>
      </c>
      <c r="I1153" s="13" t="s">
        <v>187</v>
      </c>
      <c r="J1153" s="13" t="s">
        <v>150</v>
      </c>
    </row>
    <row r="1154" spans="1:10" ht="14.25" customHeight="1" x14ac:dyDescent="0.25">
      <c r="A1154" s="3" t="s">
        <v>140</v>
      </c>
      <c r="B1154" s="8" t="s">
        <v>84</v>
      </c>
      <c r="C1154" s="13" t="s">
        <v>150</v>
      </c>
      <c r="D1154" s="13">
        <v>0</v>
      </c>
      <c r="E1154" s="13" t="s">
        <v>187</v>
      </c>
      <c r="F1154" s="13">
        <v>0</v>
      </c>
      <c r="G1154" s="13">
        <v>0</v>
      </c>
      <c r="H1154" s="13">
        <v>0</v>
      </c>
      <c r="I1154" s="13" t="s">
        <v>187</v>
      </c>
      <c r="J1154" s="13" t="s">
        <v>150</v>
      </c>
    </row>
    <row r="1155" spans="1:10" ht="14.25" customHeight="1" x14ac:dyDescent="0.25">
      <c r="A1155" s="3" t="s">
        <v>140</v>
      </c>
      <c r="B1155" s="8" t="s">
        <v>85</v>
      </c>
      <c r="C1155" s="13" t="s">
        <v>150</v>
      </c>
      <c r="D1155" s="13">
        <v>0</v>
      </c>
      <c r="E1155" s="13" t="s">
        <v>187</v>
      </c>
      <c r="F1155" s="13" t="s">
        <v>187</v>
      </c>
      <c r="G1155" s="13">
        <v>0</v>
      </c>
      <c r="H1155" s="13" t="s">
        <v>187</v>
      </c>
      <c r="I1155" s="13" t="s">
        <v>187</v>
      </c>
      <c r="J1155" s="13" t="s">
        <v>150</v>
      </c>
    </row>
    <row r="1156" spans="1:10" ht="14.25" customHeight="1" x14ac:dyDescent="0.25">
      <c r="A1156" s="3" t="s">
        <v>140</v>
      </c>
      <c r="B1156" s="8" t="s">
        <v>86</v>
      </c>
      <c r="C1156" s="13" t="s">
        <v>150</v>
      </c>
      <c r="D1156" s="13">
        <v>0</v>
      </c>
      <c r="E1156" s="13" t="s">
        <v>187</v>
      </c>
      <c r="F1156" s="13">
        <v>0</v>
      </c>
      <c r="G1156" s="13">
        <v>0</v>
      </c>
      <c r="H1156" s="13">
        <v>0</v>
      </c>
      <c r="I1156" s="13" t="s">
        <v>187</v>
      </c>
      <c r="J1156" s="13" t="s">
        <v>150</v>
      </c>
    </row>
    <row r="1157" spans="1:10" ht="14.25" customHeight="1" x14ac:dyDescent="0.25">
      <c r="A1157" s="3" t="s">
        <v>140</v>
      </c>
      <c r="B1157" s="8" t="s">
        <v>87</v>
      </c>
      <c r="C1157" s="13" t="s">
        <v>150</v>
      </c>
      <c r="D1157" s="13">
        <v>0</v>
      </c>
      <c r="E1157" s="13" t="s">
        <v>150</v>
      </c>
      <c r="F1157" s="13" t="s">
        <v>150</v>
      </c>
      <c r="G1157" s="13" t="s">
        <v>150</v>
      </c>
      <c r="H1157" s="13" t="s">
        <v>150</v>
      </c>
      <c r="I1157" s="13" t="s">
        <v>150</v>
      </c>
      <c r="J1157" s="13" t="s">
        <v>150</v>
      </c>
    </row>
    <row r="1158" spans="1:10" ht="14.25" customHeight="1" x14ac:dyDescent="0.25">
      <c r="A1158" s="3" t="s">
        <v>140</v>
      </c>
      <c r="B1158" s="8" t="s">
        <v>88</v>
      </c>
      <c r="C1158" s="13" t="s">
        <v>150</v>
      </c>
      <c r="D1158" s="13">
        <v>0</v>
      </c>
      <c r="E1158" s="13" t="s">
        <v>187</v>
      </c>
      <c r="F1158" s="13" t="s">
        <v>187</v>
      </c>
      <c r="G1158" s="13">
        <v>0</v>
      </c>
      <c r="H1158" s="13" t="s">
        <v>187</v>
      </c>
      <c r="I1158" s="13" t="s">
        <v>187</v>
      </c>
      <c r="J1158" s="13" t="s">
        <v>150</v>
      </c>
    </row>
    <row r="1159" spans="1:10" ht="14.25" customHeight="1" x14ac:dyDescent="0.25">
      <c r="A1159" s="3" t="s">
        <v>140</v>
      </c>
      <c r="B1159" s="3" t="s">
        <v>89</v>
      </c>
      <c r="C1159" s="13" t="s">
        <v>150</v>
      </c>
      <c r="D1159" s="13">
        <v>0</v>
      </c>
      <c r="E1159" s="13" t="s">
        <v>187</v>
      </c>
      <c r="F1159" s="13">
        <v>0</v>
      </c>
      <c r="G1159" s="13">
        <v>0</v>
      </c>
      <c r="H1159" s="13">
        <v>0</v>
      </c>
      <c r="I1159" s="13" t="s">
        <v>187</v>
      </c>
      <c r="J1159" s="13" t="s">
        <v>150</v>
      </c>
    </row>
    <row r="1160" spans="1:10" s="10" customFormat="1" ht="14.25" customHeight="1" x14ac:dyDescent="0.25">
      <c r="A1160" s="3" t="s">
        <v>140</v>
      </c>
      <c r="B1160" s="8" t="s">
        <v>95</v>
      </c>
      <c r="C1160" s="13" t="s">
        <v>150</v>
      </c>
      <c r="D1160" s="13">
        <v>0</v>
      </c>
      <c r="E1160" s="13" t="s">
        <v>187</v>
      </c>
      <c r="F1160" s="13">
        <v>0</v>
      </c>
      <c r="G1160" s="13">
        <v>0</v>
      </c>
      <c r="H1160" s="13">
        <v>0</v>
      </c>
      <c r="I1160" s="13" t="s">
        <v>187</v>
      </c>
      <c r="J1160" s="13" t="s">
        <v>150</v>
      </c>
    </row>
    <row r="1161" spans="1:10" ht="14.25" customHeight="1" x14ac:dyDescent="0.25">
      <c r="A1161" s="3" t="s">
        <v>140</v>
      </c>
      <c r="B1161" s="8" t="s">
        <v>90</v>
      </c>
      <c r="C1161" s="13" t="s">
        <v>150</v>
      </c>
      <c r="D1161" s="13">
        <v>0</v>
      </c>
      <c r="E1161" s="13" t="s">
        <v>150</v>
      </c>
      <c r="F1161" s="13" t="s">
        <v>150</v>
      </c>
      <c r="G1161" s="13" t="s">
        <v>150</v>
      </c>
      <c r="H1161" s="13" t="s">
        <v>150</v>
      </c>
      <c r="I1161" s="13" t="s">
        <v>150</v>
      </c>
      <c r="J1161" s="13" t="s">
        <v>150</v>
      </c>
    </row>
    <row r="1162" spans="1:10" ht="14.25" customHeight="1" x14ac:dyDescent="0.25">
      <c r="A1162" s="3" t="s">
        <v>140</v>
      </c>
      <c r="B1162" s="8" t="s">
        <v>118</v>
      </c>
      <c r="C1162" s="13" t="s">
        <v>150</v>
      </c>
      <c r="D1162" s="13">
        <v>0</v>
      </c>
      <c r="E1162" s="13" t="s">
        <v>187</v>
      </c>
      <c r="F1162" s="13" t="s">
        <v>187</v>
      </c>
      <c r="G1162" s="13">
        <v>0</v>
      </c>
      <c r="H1162" s="13">
        <v>0</v>
      </c>
      <c r="I1162" s="13" t="s">
        <v>187</v>
      </c>
      <c r="J1162" s="13" t="s">
        <v>150</v>
      </c>
    </row>
    <row r="1163" spans="1:10" ht="14.25" customHeight="1" x14ac:dyDescent="0.25">
      <c r="A1163" s="3" t="s">
        <v>140</v>
      </c>
      <c r="B1163" s="8" t="s">
        <v>91</v>
      </c>
      <c r="C1163" s="13" t="s">
        <v>150</v>
      </c>
      <c r="D1163" s="13">
        <v>0</v>
      </c>
      <c r="E1163" s="13" t="s">
        <v>150</v>
      </c>
      <c r="F1163" s="13">
        <v>0</v>
      </c>
      <c r="G1163" s="13" t="s">
        <v>187</v>
      </c>
      <c r="H1163" s="13">
        <v>0</v>
      </c>
      <c r="I1163" s="13" t="s">
        <v>150</v>
      </c>
      <c r="J1163" s="13" t="s">
        <v>150</v>
      </c>
    </row>
    <row r="1164" spans="1:10" ht="14.25" customHeight="1" x14ac:dyDescent="0.25">
      <c r="A1164" s="3" t="s">
        <v>140</v>
      </c>
      <c r="B1164" s="8" t="s">
        <v>92</v>
      </c>
      <c r="C1164" s="13" t="s">
        <v>150</v>
      </c>
      <c r="D1164" s="13" t="s">
        <v>150</v>
      </c>
      <c r="E1164" s="13" t="s">
        <v>187</v>
      </c>
      <c r="F1164" s="13">
        <v>0</v>
      </c>
      <c r="G1164" s="13" t="s">
        <v>187</v>
      </c>
      <c r="H1164" s="13" t="s">
        <v>187</v>
      </c>
      <c r="I1164" s="13" t="s">
        <v>187</v>
      </c>
      <c r="J1164" s="13" t="s">
        <v>150</v>
      </c>
    </row>
    <row r="1165" spans="1:10" ht="14.25" customHeight="1" x14ac:dyDescent="0.25">
      <c r="A1165" s="3" t="s">
        <v>140</v>
      </c>
      <c r="B1165" s="8" t="s">
        <v>93</v>
      </c>
      <c r="C1165" s="13" t="s">
        <v>150</v>
      </c>
      <c r="D1165" s="13" t="s">
        <v>187</v>
      </c>
      <c r="E1165" s="13" t="s">
        <v>187</v>
      </c>
      <c r="F1165" s="13">
        <v>0</v>
      </c>
      <c r="G1165" s="13" t="s">
        <v>187</v>
      </c>
      <c r="H1165" s="13">
        <v>0</v>
      </c>
      <c r="I1165" s="13" t="s">
        <v>187</v>
      </c>
      <c r="J1165" s="13" t="s">
        <v>150</v>
      </c>
    </row>
    <row r="1166" spans="1:10" ht="14.25" customHeight="1" x14ac:dyDescent="0.25">
      <c r="A1166" s="3" t="s">
        <v>140</v>
      </c>
      <c r="B1166" s="3" t="s">
        <v>94</v>
      </c>
      <c r="C1166" s="13">
        <v>0</v>
      </c>
      <c r="D1166" s="13">
        <v>0</v>
      </c>
      <c r="E1166" s="13" t="s">
        <v>187</v>
      </c>
      <c r="F1166" s="13">
        <v>0</v>
      </c>
      <c r="G1166" s="13" t="s">
        <v>187</v>
      </c>
      <c r="H1166" s="13">
        <v>0</v>
      </c>
      <c r="I1166" s="13" t="s">
        <v>187</v>
      </c>
      <c r="J1166" s="13">
        <v>0</v>
      </c>
    </row>
    <row r="1167" spans="1:10" ht="14.25" customHeight="1" x14ac:dyDescent="0.25">
      <c r="A1167" s="3"/>
      <c r="B1167" s="8"/>
      <c r="C1167" s="11"/>
      <c r="D1167" s="11"/>
      <c r="E1167" s="11"/>
      <c r="F1167" s="11"/>
      <c r="G1167" s="11"/>
      <c r="H1167" s="11"/>
      <c r="I1167" s="11"/>
      <c r="J1167" s="11"/>
    </row>
    <row r="1168" spans="1:10" ht="14.25" customHeight="1" x14ac:dyDescent="0.25">
      <c r="A1168" s="3" t="s">
        <v>169</v>
      </c>
      <c r="B1168" s="3" t="s">
        <v>170</v>
      </c>
      <c r="C1168" s="11"/>
      <c r="D1168" s="11"/>
      <c r="E1168" s="11"/>
      <c r="F1168" s="11"/>
      <c r="G1168" s="11"/>
      <c r="H1168" s="11"/>
      <c r="I1168" s="11"/>
      <c r="J1168" s="11"/>
    </row>
    <row r="1169" spans="1:10" ht="14.25" customHeight="1" x14ac:dyDescent="0.25">
      <c r="A1169" s="3"/>
      <c r="B1169" s="8"/>
      <c r="C1169" s="11"/>
      <c r="D1169" s="11"/>
      <c r="E1169" s="11"/>
      <c r="F1169" s="11"/>
      <c r="G1169" s="11"/>
      <c r="H1169" s="11"/>
      <c r="I1169" s="11"/>
      <c r="J1169" s="11"/>
    </row>
    <row r="1170" spans="1:10" ht="14.25" customHeight="1" x14ac:dyDescent="0.25">
      <c r="A1170" s="3"/>
      <c r="B1170" s="8"/>
      <c r="C1170" s="11"/>
      <c r="D1170" s="11"/>
      <c r="E1170" s="11"/>
      <c r="F1170" s="11"/>
      <c r="G1170" s="11"/>
      <c r="H1170" s="11"/>
      <c r="I1170" s="11"/>
      <c r="J1170" s="11"/>
    </row>
    <row r="1171" spans="1:10" ht="14.25" customHeight="1" x14ac:dyDescent="0.25">
      <c r="A1171" s="3" t="s">
        <v>169</v>
      </c>
      <c r="B1171" s="3" t="s">
        <v>120</v>
      </c>
      <c r="C1171" s="13">
        <v>1.3</v>
      </c>
      <c r="D1171" s="13">
        <v>1.1000000000000001</v>
      </c>
      <c r="E1171" s="13" t="s">
        <v>187</v>
      </c>
      <c r="F1171" s="13">
        <v>2.4</v>
      </c>
      <c r="G1171" s="13">
        <v>2.5</v>
      </c>
      <c r="H1171" s="13">
        <v>5.0999999999999996</v>
      </c>
      <c r="I1171" s="13">
        <v>0</v>
      </c>
      <c r="J1171" s="13">
        <v>0.1</v>
      </c>
    </row>
    <row r="1172" spans="1:10" ht="14.25" customHeight="1" x14ac:dyDescent="0.25">
      <c r="A1172" s="3" t="s">
        <v>169</v>
      </c>
      <c r="B1172" s="3" t="s">
        <v>82</v>
      </c>
      <c r="C1172" s="13" t="s">
        <v>150</v>
      </c>
      <c r="D1172" s="13">
        <v>0.5</v>
      </c>
      <c r="E1172" s="13" t="s">
        <v>187</v>
      </c>
      <c r="F1172" s="13" t="s">
        <v>187</v>
      </c>
      <c r="G1172" s="13">
        <v>0.7</v>
      </c>
      <c r="H1172" s="13" t="s">
        <v>187</v>
      </c>
      <c r="I1172" s="13" t="s">
        <v>187</v>
      </c>
      <c r="J1172" s="13" t="s">
        <v>150</v>
      </c>
    </row>
    <row r="1173" spans="1:10" ht="14.25" customHeight="1" x14ac:dyDescent="0.25">
      <c r="A1173" s="3" t="s">
        <v>169</v>
      </c>
      <c r="B1173" s="8" t="s">
        <v>152</v>
      </c>
      <c r="C1173" s="13" t="s">
        <v>150</v>
      </c>
      <c r="D1173" s="13">
        <v>0.5</v>
      </c>
      <c r="E1173" s="13" t="s">
        <v>187</v>
      </c>
      <c r="F1173" s="13" t="s">
        <v>187</v>
      </c>
      <c r="G1173" s="13">
        <v>2.2000000000000002</v>
      </c>
      <c r="H1173" s="13" t="s">
        <v>187</v>
      </c>
      <c r="I1173" s="13" t="s">
        <v>187</v>
      </c>
      <c r="J1173" s="13" t="s">
        <v>150</v>
      </c>
    </row>
    <row r="1174" spans="1:10" ht="14.25" customHeight="1" x14ac:dyDescent="0.25">
      <c r="A1174" s="3" t="s">
        <v>169</v>
      </c>
      <c r="B1174" s="8" t="s">
        <v>151</v>
      </c>
      <c r="C1174" s="13" t="s">
        <v>150</v>
      </c>
      <c r="D1174" s="13" t="s">
        <v>187</v>
      </c>
      <c r="E1174" s="13" t="s">
        <v>187</v>
      </c>
      <c r="F1174" s="13" t="s">
        <v>187</v>
      </c>
      <c r="G1174" s="13">
        <v>0.5</v>
      </c>
      <c r="H1174" s="13" t="s">
        <v>187</v>
      </c>
      <c r="I1174" s="13" t="s">
        <v>187</v>
      </c>
      <c r="J1174" s="13" t="s">
        <v>150</v>
      </c>
    </row>
    <row r="1175" spans="1:10" ht="14.25" customHeight="1" x14ac:dyDescent="0.25">
      <c r="A1175" s="3" t="s">
        <v>169</v>
      </c>
      <c r="B1175" s="3" t="s">
        <v>83</v>
      </c>
      <c r="C1175" s="13" t="s">
        <v>150</v>
      </c>
      <c r="D1175" s="13">
        <v>1</v>
      </c>
      <c r="E1175" s="13" t="s">
        <v>187</v>
      </c>
      <c r="F1175" s="13">
        <v>2.1</v>
      </c>
      <c r="G1175" s="13">
        <v>2.2000000000000002</v>
      </c>
      <c r="H1175" s="13">
        <v>4.0999999999999996</v>
      </c>
      <c r="I1175" s="13" t="s">
        <v>187</v>
      </c>
      <c r="J1175" s="13" t="s">
        <v>150</v>
      </c>
    </row>
    <row r="1176" spans="1:10" ht="14.25" customHeight="1" x14ac:dyDescent="0.25">
      <c r="A1176" s="3" t="s">
        <v>169</v>
      </c>
      <c r="B1176" s="8" t="s">
        <v>84</v>
      </c>
      <c r="C1176" s="13" t="s">
        <v>150</v>
      </c>
      <c r="D1176" s="13">
        <v>1.4</v>
      </c>
      <c r="E1176" s="13" t="s">
        <v>187</v>
      </c>
      <c r="F1176" s="13">
        <v>2.2999999999999998</v>
      </c>
      <c r="G1176" s="13">
        <v>2.2999999999999998</v>
      </c>
      <c r="H1176" s="13">
        <v>4.3</v>
      </c>
      <c r="I1176" s="13" t="s">
        <v>187</v>
      </c>
      <c r="J1176" s="13" t="s">
        <v>150</v>
      </c>
    </row>
    <row r="1177" spans="1:10" ht="14.25" customHeight="1" x14ac:dyDescent="0.25">
      <c r="A1177" s="3" t="s">
        <v>169</v>
      </c>
      <c r="B1177" s="8" t="s">
        <v>85</v>
      </c>
      <c r="C1177" s="13" t="s">
        <v>150</v>
      </c>
      <c r="D1177" s="13">
        <v>0.8</v>
      </c>
      <c r="E1177" s="13" t="s">
        <v>187</v>
      </c>
      <c r="F1177" s="13" t="s">
        <v>187</v>
      </c>
      <c r="G1177" s="13">
        <v>12.2</v>
      </c>
      <c r="H1177" s="13" t="s">
        <v>187</v>
      </c>
      <c r="I1177" s="13" t="s">
        <v>187</v>
      </c>
      <c r="J1177" s="13" t="s">
        <v>150</v>
      </c>
    </row>
    <row r="1178" spans="1:10" ht="14.25" customHeight="1" x14ac:dyDescent="0.25">
      <c r="A1178" s="3" t="s">
        <v>169</v>
      </c>
      <c r="B1178" s="8" t="s">
        <v>86</v>
      </c>
      <c r="C1178" s="13" t="s">
        <v>150</v>
      </c>
      <c r="D1178" s="13">
        <v>1.3</v>
      </c>
      <c r="E1178" s="13" t="s">
        <v>187</v>
      </c>
      <c r="F1178" s="13">
        <v>0</v>
      </c>
      <c r="G1178" s="13">
        <v>20.9</v>
      </c>
      <c r="H1178" s="13">
        <v>12.8</v>
      </c>
      <c r="I1178" s="13" t="s">
        <v>187</v>
      </c>
      <c r="J1178" s="13" t="s">
        <v>150</v>
      </c>
    </row>
    <row r="1179" spans="1:10" ht="14.25" customHeight="1" x14ac:dyDescent="0.25">
      <c r="A1179" s="3" t="s">
        <v>169</v>
      </c>
      <c r="B1179" s="8" t="s">
        <v>87</v>
      </c>
      <c r="C1179" s="13" t="s">
        <v>150</v>
      </c>
      <c r="D1179" s="13">
        <v>0.1</v>
      </c>
      <c r="E1179" s="13" t="s">
        <v>150</v>
      </c>
      <c r="F1179" s="13" t="s">
        <v>150</v>
      </c>
      <c r="G1179" s="13" t="s">
        <v>150</v>
      </c>
      <c r="H1179" s="13" t="s">
        <v>150</v>
      </c>
      <c r="I1179" s="13" t="s">
        <v>150</v>
      </c>
      <c r="J1179" s="13" t="s">
        <v>150</v>
      </c>
    </row>
    <row r="1180" spans="1:10" ht="14.25" customHeight="1" x14ac:dyDescent="0.25">
      <c r="A1180" s="3" t="s">
        <v>169</v>
      </c>
      <c r="B1180" s="8" t="s">
        <v>88</v>
      </c>
      <c r="C1180" s="13" t="s">
        <v>150</v>
      </c>
      <c r="D1180" s="13">
        <v>0.5</v>
      </c>
      <c r="E1180" s="13" t="s">
        <v>187</v>
      </c>
      <c r="F1180" s="13">
        <v>0</v>
      </c>
      <c r="G1180" s="13">
        <v>0</v>
      </c>
      <c r="H1180" s="13">
        <v>28.6</v>
      </c>
      <c r="I1180" s="13" t="s">
        <v>187</v>
      </c>
      <c r="J1180" s="13" t="s">
        <v>150</v>
      </c>
    </row>
    <row r="1181" spans="1:10" s="10" customFormat="1" ht="14.25" customHeight="1" x14ac:dyDescent="0.25">
      <c r="A1181" s="3" t="s">
        <v>169</v>
      </c>
      <c r="B1181" s="3" t="s">
        <v>89</v>
      </c>
      <c r="C1181" s="13" t="s">
        <v>150</v>
      </c>
      <c r="D1181" s="13">
        <v>3.1</v>
      </c>
      <c r="E1181" s="13" t="s">
        <v>187</v>
      </c>
      <c r="F1181" s="13">
        <v>2.9</v>
      </c>
      <c r="G1181" s="13">
        <v>4.3</v>
      </c>
      <c r="H1181" s="13">
        <v>6.3</v>
      </c>
      <c r="I1181" s="13">
        <v>0</v>
      </c>
      <c r="J1181" s="13" t="s">
        <v>150</v>
      </c>
    </row>
    <row r="1182" spans="1:10" ht="14.25" customHeight="1" x14ac:dyDescent="0.25">
      <c r="A1182" s="3" t="s">
        <v>169</v>
      </c>
      <c r="B1182" s="8" t="s">
        <v>95</v>
      </c>
      <c r="C1182" s="13" t="s">
        <v>150</v>
      </c>
      <c r="D1182" s="13">
        <v>2.7</v>
      </c>
      <c r="E1182" s="13" t="s">
        <v>187</v>
      </c>
      <c r="F1182" s="13">
        <v>31.6</v>
      </c>
      <c r="G1182" s="13">
        <v>4.9000000000000004</v>
      </c>
      <c r="H1182" s="13">
        <v>30.2</v>
      </c>
      <c r="I1182" s="13">
        <v>0</v>
      </c>
      <c r="J1182" s="13" t="s">
        <v>150</v>
      </c>
    </row>
    <row r="1183" spans="1:10" ht="14.25" customHeight="1" x14ac:dyDescent="0.25">
      <c r="A1183" s="3" t="s">
        <v>169</v>
      </c>
      <c r="B1183" s="8" t="s">
        <v>90</v>
      </c>
      <c r="C1183" s="13" t="s">
        <v>150</v>
      </c>
      <c r="D1183" s="13">
        <v>4.7</v>
      </c>
      <c r="E1183" s="13" t="s">
        <v>150</v>
      </c>
      <c r="F1183" s="13" t="s">
        <v>150</v>
      </c>
      <c r="G1183" s="13" t="s">
        <v>150</v>
      </c>
      <c r="H1183" s="13" t="s">
        <v>150</v>
      </c>
      <c r="I1183" s="13" t="s">
        <v>150</v>
      </c>
      <c r="J1183" s="13" t="s">
        <v>150</v>
      </c>
    </row>
    <row r="1184" spans="1:10" ht="14.25" customHeight="1" x14ac:dyDescent="0.25">
      <c r="A1184" s="3" t="s">
        <v>169</v>
      </c>
      <c r="B1184" s="8" t="s">
        <v>118</v>
      </c>
      <c r="C1184" s="13" t="s">
        <v>150</v>
      </c>
      <c r="D1184" s="13">
        <v>7.4</v>
      </c>
      <c r="E1184" s="13" t="s">
        <v>187</v>
      </c>
      <c r="F1184" s="13">
        <v>0</v>
      </c>
      <c r="G1184" s="13">
        <v>5.5</v>
      </c>
      <c r="H1184" s="13">
        <v>14.8</v>
      </c>
      <c r="I1184" s="13" t="s">
        <v>187</v>
      </c>
      <c r="J1184" s="13" t="s">
        <v>150</v>
      </c>
    </row>
    <row r="1185" spans="1:10" ht="14.25" customHeight="1" x14ac:dyDescent="0.25">
      <c r="A1185" s="3" t="s">
        <v>169</v>
      </c>
      <c r="B1185" s="8" t="s">
        <v>91</v>
      </c>
      <c r="C1185" s="13" t="s">
        <v>150</v>
      </c>
      <c r="D1185" s="13">
        <v>2.4</v>
      </c>
      <c r="E1185" s="13" t="s">
        <v>150</v>
      </c>
      <c r="F1185" s="13">
        <v>2.9</v>
      </c>
      <c r="G1185" s="13">
        <v>41.8</v>
      </c>
      <c r="H1185" s="13">
        <v>1.8</v>
      </c>
      <c r="I1185" s="13" t="s">
        <v>150</v>
      </c>
      <c r="J1185" s="13" t="s">
        <v>150</v>
      </c>
    </row>
    <row r="1186" spans="1:10" ht="14.25" customHeight="1" x14ac:dyDescent="0.25">
      <c r="A1186" s="3" t="s">
        <v>169</v>
      </c>
      <c r="B1186" s="8" t="s">
        <v>92</v>
      </c>
      <c r="C1186" s="13" t="s">
        <v>150</v>
      </c>
      <c r="D1186" s="13" t="s">
        <v>150</v>
      </c>
      <c r="E1186" s="13" t="s">
        <v>187</v>
      </c>
      <c r="F1186" s="13">
        <v>0</v>
      </c>
      <c r="G1186" s="13">
        <v>0</v>
      </c>
      <c r="H1186" s="13">
        <v>0</v>
      </c>
      <c r="I1186" s="13" t="s">
        <v>187</v>
      </c>
      <c r="J1186" s="13" t="s">
        <v>150</v>
      </c>
    </row>
    <row r="1187" spans="1:10" ht="14.25" customHeight="1" x14ac:dyDescent="0.25">
      <c r="A1187" s="3" t="s">
        <v>169</v>
      </c>
      <c r="B1187" s="8" t="s">
        <v>93</v>
      </c>
      <c r="C1187" s="13" t="s">
        <v>150</v>
      </c>
      <c r="D1187" s="13">
        <v>0</v>
      </c>
      <c r="E1187" s="13" t="s">
        <v>187</v>
      </c>
      <c r="F1187" s="13">
        <v>0</v>
      </c>
      <c r="G1187" s="13">
        <v>0</v>
      </c>
      <c r="H1187" s="13">
        <v>36.200000000000003</v>
      </c>
      <c r="I1187" s="13" t="s">
        <v>187</v>
      </c>
      <c r="J1187" s="13" t="s">
        <v>150</v>
      </c>
    </row>
    <row r="1188" spans="1:10" ht="14.25" customHeight="1" x14ac:dyDescent="0.25">
      <c r="A1188" s="3" t="s">
        <v>169</v>
      </c>
      <c r="B1188" s="3" t="s">
        <v>94</v>
      </c>
      <c r="C1188" s="13">
        <v>32.6</v>
      </c>
      <c r="D1188" s="13">
        <v>19.100000000000001</v>
      </c>
      <c r="E1188" s="13" t="s">
        <v>187</v>
      </c>
      <c r="F1188" s="13">
        <v>0</v>
      </c>
      <c r="G1188" s="13">
        <v>71.2</v>
      </c>
      <c r="H1188" s="13">
        <v>29.1</v>
      </c>
      <c r="I1188" s="13" t="s">
        <v>187</v>
      </c>
      <c r="J1188" s="13">
        <v>0.1</v>
      </c>
    </row>
    <row r="1189" spans="1:10" ht="14.25" customHeight="1" x14ac:dyDescent="0.25">
      <c r="A1189" s="3"/>
      <c r="B1189" s="8"/>
      <c r="C1189" s="11"/>
      <c r="D1189" s="11"/>
      <c r="E1189" s="11"/>
      <c r="F1189" s="11"/>
      <c r="G1189" s="11"/>
      <c r="H1189" s="11"/>
      <c r="I1189" s="11"/>
      <c r="J1189" s="11"/>
    </row>
    <row r="1190" spans="1:10" ht="14.25" customHeight="1" x14ac:dyDescent="0.25">
      <c r="A1190" s="3" t="s">
        <v>71</v>
      </c>
      <c r="B1190" s="3" t="s">
        <v>72</v>
      </c>
      <c r="C1190" s="11"/>
      <c r="D1190" s="11"/>
      <c r="E1190" s="11"/>
      <c r="F1190" s="11"/>
      <c r="G1190" s="11"/>
      <c r="H1190" s="11"/>
      <c r="I1190" s="11"/>
      <c r="J1190" s="11"/>
    </row>
    <row r="1191" spans="1:10" ht="14.25" customHeight="1" x14ac:dyDescent="0.25">
      <c r="B1191" s="4"/>
      <c r="C1191" s="11"/>
      <c r="D1191" s="11"/>
      <c r="E1191" s="11"/>
      <c r="F1191" s="11"/>
      <c r="G1191" s="11"/>
      <c r="H1191" s="11"/>
      <c r="I1191" s="11"/>
      <c r="J1191" s="11"/>
    </row>
    <row r="1192" spans="1:10" ht="14.25" customHeight="1" x14ac:dyDescent="0.25">
      <c r="A1192" s="3"/>
      <c r="B1192" s="8"/>
      <c r="C1192" s="11"/>
      <c r="D1192" s="11"/>
      <c r="E1192" s="11"/>
      <c r="F1192" s="11"/>
      <c r="G1192" s="11"/>
      <c r="H1192" s="11"/>
      <c r="I1192" s="11"/>
      <c r="J1192" s="11"/>
    </row>
    <row r="1193" spans="1:10" ht="14.25" customHeight="1" x14ac:dyDescent="0.25">
      <c r="A1193" s="3" t="s">
        <v>71</v>
      </c>
      <c r="B1193" s="3" t="s">
        <v>120</v>
      </c>
      <c r="C1193" s="13">
        <v>1.2</v>
      </c>
      <c r="D1193" s="13">
        <v>1</v>
      </c>
      <c r="E1193" s="13">
        <v>0</v>
      </c>
      <c r="F1193" s="13">
        <v>1.6</v>
      </c>
      <c r="G1193" s="13">
        <v>2</v>
      </c>
      <c r="H1193" s="13">
        <v>7.6</v>
      </c>
      <c r="I1193" s="13">
        <v>0.7</v>
      </c>
      <c r="J1193" s="13">
        <v>4.0999999999999996</v>
      </c>
    </row>
    <row r="1194" spans="1:10" ht="14.25" customHeight="1" x14ac:dyDescent="0.25">
      <c r="A1194" s="3" t="s">
        <v>71</v>
      </c>
      <c r="B1194" s="3" t="s">
        <v>82</v>
      </c>
      <c r="C1194" s="13" t="s">
        <v>150</v>
      </c>
      <c r="D1194" s="13">
        <v>0</v>
      </c>
      <c r="E1194" s="13" t="s">
        <v>187</v>
      </c>
      <c r="F1194" s="13" t="s">
        <v>187</v>
      </c>
      <c r="G1194" s="13">
        <v>0</v>
      </c>
      <c r="H1194" s="13">
        <v>0</v>
      </c>
      <c r="I1194" s="13" t="s">
        <v>187</v>
      </c>
      <c r="J1194" s="13" t="s">
        <v>150</v>
      </c>
    </row>
    <row r="1195" spans="1:10" ht="14.25" customHeight="1" x14ac:dyDescent="0.25">
      <c r="A1195" s="3" t="s">
        <v>71</v>
      </c>
      <c r="B1195" s="8" t="s">
        <v>152</v>
      </c>
      <c r="C1195" s="13" t="s">
        <v>150</v>
      </c>
      <c r="D1195" s="13">
        <v>0</v>
      </c>
      <c r="E1195" s="13" t="s">
        <v>187</v>
      </c>
      <c r="F1195" s="13" t="s">
        <v>187</v>
      </c>
      <c r="G1195" s="13">
        <v>0</v>
      </c>
      <c r="H1195" s="13">
        <v>0</v>
      </c>
      <c r="I1195" s="13" t="s">
        <v>187</v>
      </c>
      <c r="J1195" s="13" t="s">
        <v>150</v>
      </c>
    </row>
    <row r="1196" spans="1:10" ht="14.25" customHeight="1" x14ac:dyDescent="0.25">
      <c r="A1196" s="3" t="s">
        <v>71</v>
      </c>
      <c r="B1196" s="8" t="s">
        <v>151</v>
      </c>
      <c r="C1196" s="13" t="s">
        <v>150</v>
      </c>
      <c r="D1196" s="13" t="s">
        <v>187</v>
      </c>
      <c r="E1196" s="13" t="s">
        <v>187</v>
      </c>
      <c r="F1196" s="13" t="s">
        <v>187</v>
      </c>
      <c r="G1196" s="13" t="s">
        <v>187</v>
      </c>
      <c r="H1196" s="13" t="s">
        <v>187</v>
      </c>
      <c r="I1196" s="13" t="s">
        <v>187</v>
      </c>
      <c r="J1196" s="13" t="s">
        <v>150</v>
      </c>
    </row>
    <row r="1197" spans="1:10" ht="14.25" customHeight="1" x14ac:dyDescent="0.25">
      <c r="A1197" s="3" t="s">
        <v>71</v>
      </c>
      <c r="B1197" s="3" t="s">
        <v>83</v>
      </c>
      <c r="C1197" s="13" t="s">
        <v>150</v>
      </c>
      <c r="D1197" s="13">
        <v>1</v>
      </c>
      <c r="E1197" s="13">
        <v>0</v>
      </c>
      <c r="F1197" s="13">
        <v>1</v>
      </c>
      <c r="G1197" s="13">
        <v>2</v>
      </c>
      <c r="H1197" s="13">
        <v>17.3</v>
      </c>
      <c r="I1197" s="13">
        <v>0.7</v>
      </c>
      <c r="J1197" s="13" t="s">
        <v>150</v>
      </c>
    </row>
    <row r="1198" spans="1:10" ht="14.25" customHeight="1" x14ac:dyDescent="0.25">
      <c r="A1198" s="3" t="s">
        <v>71</v>
      </c>
      <c r="B1198" s="8" t="s">
        <v>84</v>
      </c>
      <c r="C1198" s="13" t="s">
        <v>150</v>
      </c>
      <c r="D1198" s="13">
        <v>1.1000000000000001</v>
      </c>
      <c r="E1198" s="13">
        <v>0</v>
      </c>
      <c r="F1198" s="13">
        <v>0</v>
      </c>
      <c r="G1198" s="13">
        <v>2</v>
      </c>
      <c r="H1198" s="13">
        <v>19.8</v>
      </c>
      <c r="I1198" s="13">
        <v>0.7</v>
      </c>
      <c r="J1198" s="13" t="s">
        <v>150</v>
      </c>
    </row>
    <row r="1199" spans="1:10" ht="14.25" customHeight="1" x14ac:dyDescent="0.25">
      <c r="A1199" s="3" t="s">
        <v>71</v>
      </c>
      <c r="B1199" s="8" t="s">
        <v>85</v>
      </c>
      <c r="C1199" s="13" t="s">
        <v>150</v>
      </c>
      <c r="D1199" s="13">
        <v>0</v>
      </c>
      <c r="E1199" s="13" t="s">
        <v>187</v>
      </c>
      <c r="F1199" s="13" t="s">
        <v>187</v>
      </c>
      <c r="G1199" s="13" t="s">
        <v>187</v>
      </c>
      <c r="H1199" s="13" t="s">
        <v>187</v>
      </c>
      <c r="I1199" s="13" t="s">
        <v>187</v>
      </c>
      <c r="J1199" s="13" t="s">
        <v>150</v>
      </c>
    </row>
    <row r="1200" spans="1:10" ht="14.25" customHeight="1" x14ac:dyDescent="0.25">
      <c r="A1200" s="3" t="s">
        <v>71</v>
      </c>
      <c r="B1200" s="8" t="s">
        <v>86</v>
      </c>
      <c r="C1200" s="13" t="s">
        <v>150</v>
      </c>
      <c r="D1200" s="13">
        <v>1.2</v>
      </c>
      <c r="E1200" s="13" t="s">
        <v>187</v>
      </c>
      <c r="F1200" s="13">
        <v>5</v>
      </c>
      <c r="G1200" s="13">
        <v>0</v>
      </c>
      <c r="H1200" s="13">
        <v>0</v>
      </c>
      <c r="I1200" s="13" t="s">
        <v>187</v>
      </c>
      <c r="J1200" s="13" t="s">
        <v>150</v>
      </c>
    </row>
    <row r="1201" spans="1:10" ht="14.25" customHeight="1" x14ac:dyDescent="0.25">
      <c r="A1201" s="3" t="s">
        <v>71</v>
      </c>
      <c r="B1201" s="8" t="s">
        <v>87</v>
      </c>
      <c r="C1201" s="13" t="s">
        <v>150</v>
      </c>
      <c r="D1201" s="13">
        <v>0</v>
      </c>
      <c r="E1201" s="13" t="s">
        <v>150</v>
      </c>
      <c r="F1201" s="13" t="s">
        <v>150</v>
      </c>
      <c r="G1201" s="13" t="s">
        <v>150</v>
      </c>
      <c r="H1201" s="13" t="s">
        <v>150</v>
      </c>
      <c r="I1201" s="13" t="s">
        <v>150</v>
      </c>
      <c r="J1201" s="13" t="s">
        <v>150</v>
      </c>
    </row>
    <row r="1202" spans="1:10" s="10" customFormat="1" ht="14.25" customHeight="1" x14ac:dyDescent="0.25">
      <c r="A1202" s="3" t="s">
        <v>71</v>
      </c>
      <c r="B1202" s="8" t="s">
        <v>88</v>
      </c>
      <c r="C1202" s="13" t="s">
        <v>150</v>
      </c>
      <c r="D1202" s="13">
        <v>0</v>
      </c>
      <c r="E1202" s="13" t="s">
        <v>187</v>
      </c>
      <c r="F1202" s="13">
        <v>0</v>
      </c>
      <c r="G1202" s="13" t="s">
        <v>187</v>
      </c>
      <c r="H1202" s="13">
        <v>0</v>
      </c>
      <c r="I1202" s="13">
        <v>0</v>
      </c>
      <c r="J1202" s="13" t="s">
        <v>150</v>
      </c>
    </row>
    <row r="1203" spans="1:10" ht="14.25" customHeight="1" x14ac:dyDescent="0.25">
      <c r="A1203" s="3" t="s">
        <v>71</v>
      </c>
      <c r="B1203" s="3" t="s">
        <v>89</v>
      </c>
      <c r="C1203" s="13" t="s">
        <v>150</v>
      </c>
      <c r="D1203" s="13">
        <v>2.2000000000000002</v>
      </c>
      <c r="E1203" s="13" t="s">
        <v>187</v>
      </c>
      <c r="F1203" s="13">
        <v>2.1</v>
      </c>
      <c r="G1203" s="13">
        <v>3.7</v>
      </c>
      <c r="H1203" s="13">
        <v>4.9000000000000004</v>
      </c>
      <c r="I1203" s="13" t="s">
        <v>187</v>
      </c>
      <c r="J1203" s="13" t="s">
        <v>150</v>
      </c>
    </row>
    <row r="1204" spans="1:10" ht="14.25" customHeight="1" x14ac:dyDescent="0.25">
      <c r="A1204" s="3" t="s">
        <v>71</v>
      </c>
      <c r="B1204" s="8" t="s">
        <v>95</v>
      </c>
      <c r="C1204" s="13" t="s">
        <v>150</v>
      </c>
      <c r="D1204" s="13">
        <v>3</v>
      </c>
      <c r="E1204" s="13" t="s">
        <v>187</v>
      </c>
      <c r="F1204" s="13">
        <v>3.6</v>
      </c>
      <c r="G1204" s="13">
        <v>3.9</v>
      </c>
      <c r="H1204" s="13">
        <v>0</v>
      </c>
      <c r="I1204" s="13" t="s">
        <v>187</v>
      </c>
      <c r="J1204" s="13" t="s">
        <v>150</v>
      </c>
    </row>
    <row r="1205" spans="1:10" ht="14.25" customHeight="1" x14ac:dyDescent="0.25">
      <c r="A1205" s="3" t="s">
        <v>71</v>
      </c>
      <c r="B1205" s="8" t="s">
        <v>90</v>
      </c>
      <c r="C1205" s="13" t="s">
        <v>150</v>
      </c>
      <c r="D1205" s="13">
        <v>1.4</v>
      </c>
      <c r="E1205" s="13" t="s">
        <v>150</v>
      </c>
      <c r="F1205" s="13" t="s">
        <v>150</v>
      </c>
      <c r="G1205" s="13" t="s">
        <v>150</v>
      </c>
      <c r="H1205" s="13" t="s">
        <v>150</v>
      </c>
      <c r="I1205" s="13" t="s">
        <v>150</v>
      </c>
      <c r="J1205" s="13" t="s">
        <v>150</v>
      </c>
    </row>
    <row r="1206" spans="1:10" ht="14.25" customHeight="1" x14ac:dyDescent="0.25">
      <c r="A1206" s="3" t="s">
        <v>71</v>
      </c>
      <c r="B1206" s="8" t="s">
        <v>118</v>
      </c>
      <c r="C1206" s="13" t="s">
        <v>150</v>
      </c>
      <c r="D1206" s="13">
        <v>3.8</v>
      </c>
      <c r="E1206" s="13" t="s">
        <v>187</v>
      </c>
      <c r="F1206" s="13">
        <v>0</v>
      </c>
      <c r="G1206" s="13">
        <v>5.8</v>
      </c>
      <c r="H1206" s="13">
        <v>0</v>
      </c>
      <c r="I1206" s="13" t="s">
        <v>187</v>
      </c>
      <c r="J1206" s="13" t="s">
        <v>150</v>
      </c>
    </row>
    <row r="1207" spans="1:10" ht="14.25" customHeight="1" x14ac:dyDescent="0.25">
      <c r="A1207" s="3" t="s">
        <v>71</v>
      </c>
      <c r="B1207" s="8" t="s">
        <v>91</v>
      </c>
      <c r="C1207" s="13" t="s">
        <v>150</v>
      </c>
      <c r="D1207" s="13">
        <v>0</v>
      </c>
      <c r="E1207" s="13" t="s">
        <v>150</v>
      </c>
      <c r="F1207" s="13">
        <v>2.1</v>
      </c>
      <c r="G1207" s="13" t="s">
        <v>187</v>
      </c>
      <c r="H1207" s="13">
        <v>16.8</v>
      </c>
      <c r="I1207" s="13" t="s">
        <v>150</v>
      </c>
      <c r="J1207" s="13" t="s">
        <v>150</v>
      </c>
    </row>
    <row r="1208" spans="1:10" ht="14.25" customHeight="1" x14ac:dyDescent="0.25">
      <c r="A1208" s="3" t="s">
        <v>71</v>
      </c>
      <c r="B1208" s="8" t="s">
        <v>92</v>
      </c>
      <c r="C1208" s="13" t="s">
        <v>150</v>
      </c>
      <c r="D1208" s="13" t="s">
        <v>150</v>
      </c>
      <c r="E1208" s="13" t="s">
        <v>187</v>
      </c>
      <c r="F1208" s="13">
        <v>74.900000000000006</v>
      </c>
      <c r="G1208" s="13" t="s">
        <v>187</v>
      </c>
      <c r="H1208" s="13" t="s">
        <v>187</v>
      </c>
      <c r="I1208" s="13" t="s">
        <v>187</v>
      </c>
      <c r="J1208" s="13" t="s">
        <v>150</v>
      </c>
    </row>
    <row r="1209" spans="1:10" ht="14.25" customHeight="1" x14ac:dyDescent="0.25">
      <c r="A1209" s="3" t="s">
        <v>71</v>
      </c>
      <c r="B1209" s="8" t="s">
        <v>93</v>
      </c>
      <c r="C1209" s="13" t="s">
        <v>150</v>
      </c>
      <c r="D1209" s="13">
        <v>12.3</v>
      </c>
      <c r="E1209" s="13" t="s">
        <v>187</v>
      </c>
      <c r="F1209" s="13">
        <v>5</v>
      </c>
      <c r="G1209" s="13">
        <v>0</v>
      </c>
      <c r="H1209" s="13">
        <v>0</v>
      </c>
      <c r="I1209" s="13" t="s">
        <v>187</v>
      </c>
      <c r="J1209" s="13" t="s">
        <v>150</v>
      </c>
    </row>
    <row r="1210" spans="1:10" ht="14.25" customHeight="1" x14ac:dyDescent="0.25">
      <c r="A1210" s="3" t="s">
        <v>71</v>
      </c>
      <c r="B1210" s="3" t="s">
        <v>94</v>
      </c>
      <c r="C1210" s="13">
        <v>4.0999999999999996</v>
      </c>
      <c r="D1210" s="13">
        <v>0.1</v>
      </c>
      <c r="E1210" s="13" t="s">
        <v>187</v>
      </c>
      <c r="F1210" s="13" t="s">
        <v>187</v>
      </c>
      <c r="G1210" s="13" t="s">
        <v>187</v>
      </c>
      <c r="H1210" s="13">
        <v>82.5</v>
      </c>
      <c r="I1210" s="13" t="s">
        <v>187</v>
      </c>
      <c r="J1210" s="13">
        <v>4.0999999999999996</v>
      </c>
    </row>
    <row r="1211" spans="1:10" ht="14.25" customHeight="1" x14ac:dyDescent="0.25">
      <c r="A1211" s="3"/>
      <c r="B1211" s="8"/>
      <c r="C1211" s="11"/>
      <c r="D1211" s="11"/>
      <c r="E1211" s="11"/>
      <c r="F1211" s="11"/>
      <c r="G1211" s="11"/>
      <c r="H1211" s="11"/>
      <c r="I1211" s="11"/>
      <c r="J1211" s="11"/>
    </row>
    <row r="1212" spans="1:10" ht="14.25" customHeight="1" x14ac:dyDescent="0.25">
      <c r="A1212" s="3" t="s">
        <v>142</v>
      </c>
      <c r="B1212" s="3" t="s">
        <v>143</v>
      </c>
      <c r="C1212" s="11"/>
      <c r="D1212" s="11"/>
      <c r="E1212" s="11"/>
      <c r="F1212" s="11"/>
      <c r="G1212" s="11"/>
      <c r="H1212" s="11"/>
      <c r="I1212" s="11"/>
      <c r="J1212" s="11"/>
    </row>
    <row r="1213" spans="1:10" ht="14.25" customHeight="1" x14ac:dyDescent="0.25">
      <c r="A1213" s="3"/>
      <c r="B1213" s="8"/>
      <c r="C1213" s="11"/>
      <c r="D1213" s="11"/>
      <c r="E1213" s="11"/>
      <c r="F1213" s="11"/>
      <c r="G1213" s="11"/>
      <c r="H1213" s="11"/>
      <c r="I1213" s="11"/>
      <c r="J1213" s="11"/>
    </row>
    <row r="1214" spans="1:10" ht="14.25" customHeight="1" x14ac:dyDescent="0.25">
      <c r="A1214" s="3"/>
      <c r="B1214" s="8"/>
      <c r="C1214" s="11"/>
      <c r="D1214" s="11"/>
      <c r="E1214" s="11"/>
      <c r="F1214" s="11"/>
      <c r="G1214" s="11"/>
      <c r="H1214" s="11"/>
      <c r="I1214" s="11"/>
      <c r="J1214" s="11"/>
    </row>
    <row r="1215" spans="1:10" ht="14.25" customHeight="1" x14ac:dyDescent="0.25">
      <c r="A1215" s="3" t="s">
        <v>142</v>
      </c>
      <c r="B1215" s="3" t="s">
        <v>120</v>
      </c>
      <c r="C1215" s="13">
        <v>0</v>
      </c>
      <c r="D1215" s="13">
        <v>0</v>
      </c>
      <c r="E1215" s="13">
        <v>0</v>
      </c>
      <c r="F1215" s="13">
        <v>0</v>
      </c>
      <c r="G1215" s="13">
        <v>0</v>
      </c>
      <c r="H1215" s="13">
        <v>0</v>
      </c>
      <c r="I1215" s="13">
        <v>0</v>
      </c>
      <c r="J1215" s="13">
        <v>0</v>
      </c>
    </row>
    <row r="1216" spans="1:10" ht="14.25" customHeight="1" x14ac:dyDescent="0.25">
      <c r="A1216" s="3" t="s">
        <v>142</v>
      </c>
      <c r="B1216" s="3" t="s">
        <v>82</v>
      </c>
      <c r="C1216" s="13" t="s">
        <v>150</v>
      </c>
      <c r="D1216" s="13">
        <v>0</v>
      </c>
      <c r="E1216" s="13" t="s">
        <v>187</v>
      </c>
      <c r="F1216" s="13" t="s">
        <v>187</v>
      </c>
      <c r="G1216" s="13">
        <v>0</v>
      </c>
      <c r="H1216" s="13" t="s">
        <v>187</v>
      </c>
      <c r="I1216" s="13" t="s">
        <v>187</v>
      </c>
      <c r="J1216" s="13" t="s">
        <v>150</v>
      </c>
    </row>
    <row r="1217" spans="1:10" ht="14.25" customHeight="1" x14ac:dyDescent="0.25">
      <c r="A1217" s="3" t="s">
        <v>142</v>
      </c>
      <c r="B1217" s="8" t="s">
        <v>152</v>
      </c>
      <c r="C1217" s="13" t="s">
        <v>150</v>
      </c>
      <c r="D1217" s="13">
        <v>0</v>
      </c>
      <c r="E1217" s="13" t="s">
        <v>187</v>
      </c>
      <c r="F1217" s="13" t="s">
        <v>187</v>
      </c>
      <c r="G1217" s="13">
        <v>0</v>
      </c>
      <c r="H1217" s="13" t="s">
        <v>187</v>
      </c>
      <c r="I1217" s="13" t="s">
        <v>187</v>
      </c>
      <c r="J1217" s="13" t="s">
        <v>150</v>
      </c>
    </row>
    <row r="1218" spans="1:10" ht="14.25" customHeight="1" x14ac:dyDescent="0.25">
      <c r="A1218" s="3" t="s">
        <v>142</v>
      </c>
      <c r="B1218" s="8" t="s">
        <v>151</v>
      </c>
      <c r="C1218" s="13" t="s">
        <v>150</v>
      </c>
      <c r="D1218" s="13" t="s">
        <v>187</v>
      </c>
      <c r="E1218" s="13" t="s">
        <v>187</v>
      </c>
      <c r="F1218" s="13" t="s">
        <v>187</v>
      </c>
      <c r="G1218" s="13" t="s">
        <v>187</v>
      </c>
      <c r="H1218" s="13" t="s">
        <v>187</v>
      </c>
      <c r="I1218" s="13" t="s">
        <v>187</v>
      </c>
      <c r="J1218" s="13" t="s">
        <v>150</v>
      </c>
    </row>
    <row r="1219" spans="1:10" ht="14.25" customHeight="1" x14ac:dyDescent="0.25">
      <c r="A1219" s="3" t="s">
        <v>142</v>
      </c>
      <c r="B1219" s="3" t="s">
        <v>83</v>
      </c>
      <c r="C1219" s="13" t="s">
        <v>150</v>
      </c>
      <c r="D1219" s="13">
        <v>0</v>
      </c>
      <c r="E1219" s="13" t="s">
        <v>187</v>
      </c>
      <c r="F1219" s="13">
        <v>0</v>
      </c>
      <c r="G1219" s="13">
        <v>0</v>
      </c>
      <c r="H1219" s="13">
        <v>0</v>
      </c>
      <c r="I1219" s="13">
        <v>0</v>
      </c>
      <c r="J1219" s="13" t="s">
        <v>150</v>
      </c>
    </row>
    <row r="1220" spans="1:10" ht="14.25" customHeight="1" x14ac:dyDescent="0.25">
      <c r="A1220" s="3" t="s">
        <v>142</v>
      </c>
      <c r="B1220" s="8" t="s">
        <v>84</v>
      </c>
      <c r="C1220" s="13" t="s">
        <v>150</v>
      </c>
      <c r="D1220" s="13">
        <v>0</v>
      </c>
      <c r="E1220" s="13" t="s">
        <v>187</v>
      </c>
      <c r="F1220" s="13">
        <v>0</v>
      </c>
      <c r="G1220" s="13">
        <v>0</v>
      </c>
      <c r="H1220" s="13">
        <v>0</v>
      </c>
      <c r="I1220" s="13">
        <v>0</v>
      </c>
      <c r="J1220" s="13" t="s">
        <v>150</v>
      </c>
    </row>
    <row r="1221" spans="1:10" ht="14.25" customHeight="1" x14ac:dyDescent="0.25">
      <c r="A1221" s="3" t="s">
        <v>142</v>
      </c>
      <c r="B1221" s="8" t="s">
        <v>85</v>
      </c>
      <c r="C1221" s="13" t="s">
        <v>150</v>
      </c>
      <c r="D1221" s="13">
        <v>0</v>
      </c>
      <c r="E1221" s="13" t="s">
        <v>187</v>
      </c>
      <c r="F1221" s="13">
        <v>0</v>
      </c>
      <c r="G1221" s="13" t="s">
        <v>187</v>
      </c>
      <c r="H1221" s="13" t="s">
        <v>187</v>
      </c>
      <c r="I1221" s="13" t="s">
        <v>187</v>
      </c>
      <c r="J1221" s="13" t="s">
        <v>150</v>
      </c>
    </row>
    <row r="1222" spans="1:10" ht="14.25" customHeight="1" x14ac:dyDescent="0.25">
      <c r="A1222" s="3" t="s">
        <v>142</v>
      </c>
      <c r="B1222" s="8" t="s">
        <v>86</v>
      </c>
      <c r="C1222" s="13" t="s">
        <v>150</v>
      </c>
      <c r="D1222" s="13">
        <v>0</v>
      </c>
      <c r="E1222" s="13" t="s">
        <v>187</v>
      </c>
      <c r="F1222" s="13">
        <v>0</v>
      </c>
      <c r="G1222" s="13" t="s">
        <v>187</v>
      </c>
      <c r="H1222" s="13">
        <v>0</v>
      </c>
      <c r="I1222" s="13" t="s">
        <v>187</v>
      </c>
      <c r="J1222" s="13" t="s">
        <v>150</v>
      </c>
    </row>
    <row r="1223" spans="1:10" s="10" customFormat="1" ht="14.25" customHeight="1" x14ac:dyDescent="0.25">
      <c r="A1223" s="3" t="s">
        <v>142</v>
      </c>
      <c r="B1223" s="8" t="s">
        <v>87</v>
      </c>
      <c r="C1223" s="13" t="s">
        <v>150</v>
      </c>
      <c r="D1223" s="13" t="s">
        <v>187</v>
      </c>
      <c r="E1223" s="13" t="s">
        <v>150</v>
      </c>
      <c r="F1223" s="13" t="s">
        <v>150</v>
      </c>
      <c r="G1223" s="13" t="s">
        <v>150</v>
      </c>
      <c r="H1223" s="13" t="s">
        <v>150</v>
      </c>
      <c r="I1223" s="13" t="s">
        <v>150</v>
      </c>
      <c r="J1223" s="13" t="s">
        <v>150</v>
      </c>
    </row>
    <row r="1224" spans="1:10" ht="14.25" customHeight="1" x14ac:dyDescent="0.25">
      <c r="A1224" s="3" t="s">
        <v>142</v>
      </c>
      <c r="B1224" s="8" t="s">
        <v>88</v>
      </c>
      <c r="C1224" s="13" t="s">
        <v>150</v>
      </c>
      <c r="D1224" s="13">
        <v>0</v>
      </c>
      <c r="E1224" s="13" t="s">
        <v>187</v>
      </c>
      <c r="F1224" s="13">
        <v>0</v>
      </c>
      <c r="G1224" s="13" t="s">
        <v>187</v>
      </c>
      <c r="H1224" s="13" t="s">
        <v>187</v>
      </c>
      <c r="I1224" s="13" t="s">
        <v>187</v>
      </c>
      <c r="J1224" s="13" t="s">
        <v>150</v>
      </c>
    </row>
    <row r="1225" spans="1:10" ht="14.25" customHeight="1" x14ac:dyDescent="0.25">
      <c r="A1225" s="3" t="s">
        <v>142</v>
      </c>
      <c r="B1225" s="3" t="s">
        <v>89</v>
      </c>
      <c r="C1225" s="13" t="s">
        <v>150</v>
      </c>
      <c r="D1225" s="13">
        <v>0</v>
      </c>
      <c r="E1225" s="13">
        <v>0</v>
      </c>
      <c r="F1225" s="13">
        <v>0</v>
      </c>
      <c r="G1225" s="13">
        <v>0</v>
      </c>
      <c r="H1225" s="13">
        <v>0</v>
      </c>
      <c r="I1225" s="13" t="s">
        <v>187</v>
      </c>
      <c r="J1225" s="13" t="s">
        <v>150</v>
      </c>
    </row>
    <row r="1226" spans="1:10" ht="14.25" customHeight="1" x14ac:dyDescent="0.25">
      <c r="A1226" s="3" t="s">
        <v>142</v>
      </c>
      <c r="B1226" s="8" t="s">
        <v>95</v>
      </c>
      <c r="C1226" s="13" t="s">
        <v>150</v>
      </c>
      <c r="D1226" s="13">
        <v>0</v>
      </c>
      <c r="E1226" s="13">
        <v>0</v>
      </c>
      <c r="F1226" s="13">
        <v>0</v>
      </c>
      <c r="G1226" s="13">
        <v>0</v>
      </c>
      <c r="H1226" s="13">
        <v>0</v>
      </c>
      <c r="I1226" s="13" t="s">
        <v>187</v>
      </c>
      <c r="J1226" s="13" t="s">
        <v>150</v>
      </c>
    </row>
    <row r="1227" spans="1:10" ht="14.25" customHeight="1" x14ac:dyDescent="0.25">
      <c r="A1227" s="3" t="s">
        <v>142</v>
      </c>
      <c r="B1227" s="8" t="s">
        <v>90</v>
      </c>
      <c r="C1227" s="13" t="s">
        <v>150</v>
      </c>
      <c r="D1227" s="13">
        <v>0</v>
      </c>
      <c r="E1227" s="13" t="s">
        <v>150</v>
      </c>
      <c r="F1227" s="13" t="s">
        <v>150</v>
      </c>
      <c r="G1227" s="13" t="s">
        <v>150</v>
      </c>
      <c r="H1227" s="13" t="s">
        <v>150</v>
      </c>
      <c r="I1227" s="13" t="s">
        <v>150</v>
      </c>
      <c r="J1227" s="13" t="s">
        <v>150</v>
      </c>
    </row>
    <row r="1228" spans="1:10" ht="14.25" customHeight="1" x14ac:dyDescent="0.25">
      <c r="A1228" s="3" t="s">
        <v>142</v>
      </c>
      <c r="B1228" s="8" t="s">
        <v>118</v>
      </c>
      <c r="C1228" s="13" t="s">
        <v>150</v>
      </c>
      <c r="D1228" s="13">
        <v>0</v>
      </c>
      <c r="E1228" s="13" t="s">
        <v>187</v>
      </c>
      <c r="F1228" s="13">
        <v>0</v>
      </c>
      <c r="G1228" s="13">
        <v>0</v>
      </c>
      <c r="H1228" s="13">
        <v>0</v>
      </c>
      <c r="I1228" s="13" t="s">
        <v>187</v>
      </c>
      <c r="J1228" s="13" t="s">
        <v>150</v>
      </c>
    </row>
    <row r="1229" spans="1:10" ht="14.25" customHeight="1" x14ac:dyDescent="0.25">
      <c r="A1229" s="3" t="s">
        <v>142</v>
      </c>
      <c r="B1229" s="8" t="s">
        <v>91</v>
      </c>
      <c r="C1229" s="13" t="s">
        <v>150</v>
      </c>
      <c r="D1229" s="13" t="s">
        <v>187</v>
      </c>
      <c r="E1229" s="13" t="s">
        <v>150</v>
      </c>
      <c r="F1229" s="13">
        <v>0</v>
      </c>
      <c r="G1229" s="13" t="s">
        <v>187</v>
      </c>
      <c r="H1229" s="13">
        <v>0</v>
      </c>
      <c r="I1229" s="13" t="s">
        <v>150</v>
      </c>
      <c r="J1229" s="13" t="s">
        <v>150</v>
      </c>
    </row>
    <row r="1230" spans="1:10" ht="14.25" customHeight="1" x14ac:dyDescent="0.25">
      <c r="A1230" s="3" t="s">
        <v>142</v>
      </c>
      <c r="B1230" s="8" t="s">
        <v>92</v>
      </c>
      <c r="C1230" s="13" t="s">
        <v>150</v>
      </c>
      <c r="D1230" s="13" t="s">
        <v>150</v>
      </c>
      <c r="E1230" s="13" t="s">
        <v>187</v>
      </c>
      <c r="F1230" s="13" t="s">
        <v>187</v>
      </c>
      <c r="G1230" s="13" t="s">
        <v>187</v>
      </c>
      <c r="H1230" s="13" t="s">
        <v>187</v>
      </c>
      <c r="I1230" s="13" t="s">
        <v>187</v>
      </c>
      <c r="J1230" s="13" t="s">
        <v>150</v>
      </c>
    </row>
    <row r="1231" spans="1:10" ht="14.25" customHeight="1" x14ac:dyDescent="0.25">
      <c r="A1231" s="3" t="s">
        <v>142</v>
      </c>
      <c r="B1231" s="8" t="s">
        <v>93</v>
      </c>
      <c r="C1231" s="13" t="s">
        <v>150</v>
      </c>
      <c r="D1231" s="13">
        <v>0</v>
      </c>
      <c r="E1231" s="13" t="s">
        <v>187</v>
      </c>
      <c r="F1231" s="13">
        <v>0</v>
      </c>
      <c r="G1231" s="13" t="s">
        <v>187</v>
      </c>
      <c r="H1231" s="13">
        <v>0</v>
      </c>
      <c r="I1231" s="13" t="s">
        <v>187</v>
      </c>
      <c r="J1231" s="13" t="s">
        <v>150</v>
      </c>
    </row>
    <row r="1232" spans="1:10" ht="14.25" customHeight="1" x14ac:dyDescent="0.25">
      <c r="A1232" s="3" t="s">
        <v>142</v>
      </c>
      <c r="B1232" s="3" t="s">
        <v>94</v>
      </c>
      <c r="C1232" s="13">
        <v>0</v>
      </c>
      <c r="D1232" s="13">
        <v>0</v>
      </c>
      <c r="E1232" s="13" t="s">
        <v>187</v>
      </c>
      <c r="F1232" s="13" t="s">
        <v>187</v>
      </c>
      <c r="G1232" s="13" t="s">
        <v>187</v>
      </c>
      <c r="H1232" s="13">
        <v>0</v>
      </c>
      <c r="I1232" s="13" t="s">
        <v>187</v>
      </c>
      <c r="J1232" s="13">
        <v>0</v>
      </c>
    </row>
    <row r="1233" spans="1:10" ht="14.25" customHeight="1" x14ac:dyDescent="0.25">
      <c r="A1233" s="3"/>
      <c r="B1233" s="8"/>
      <c r="C1233" s="11"/>
      <c r="D1233" s="11"/>
      <c r="E1233" s="11"/>
      <c r="F1233" s="11"/>
      <c r="G1233" s="11"/>
      <c r="H1233" s="11"/>
      <c r="I1233" s="11"/>
      <c r="J1233" s="11"/>
    </row>
    <row r="1234" spans="1:10" ht="14.25" customHeight="1" x14ac:dyDescent="0.25">
      <c r="A1234" s="3" t="s">
        <v>171</v>
      </c>
      <c r="B1234" s="3" t="s">
        <v>172</v>
      </c>
      <c r="C1234" s="11"/>
      <c r="D1234" s="11"/>
      <c r="E1234" s="11"/>
      <c r="F1234" s="11"/>
      <c r="G1234" s="11"/>
      <c r="H1234" s="11"/>
      <c r="I1234" s="11"/>
      <c r="J1234" s="11"/>
    </row>
    <row r="1235" spans="1:10" ht="14.25" customHeight="1" x14ac:dyDescent="0.25">
      <c r="A1235" s="3"/>
      <c r="B1235" s="8"/>
      <c r="C1235" s="11"/>
      <c r="D1235" s="11"/>
      <c r="E1235" s="11"/>
      <c r="F1235" s="11"/>
      <c r="G1235" s="11"/>
      <c r="H1235" s="11"/>
      <c r="I1235" s="11"/>
      <c r="J1235" s="11"/>
    </row>
    <row r="1236" spans="1:10" ht="14.25" customHeight="1" x14ac:dyDescent="0.25">
      <c r="A1236" s="3"/>
      <c r="B1236" s="8"/>
      <c r="C1236" s="11"/>
      <c r="D1236" s="11"/>
      <c r="E1236" s="11"/>
      <c r="F1236" s="11"/>
      <c r="G1236" s="11"/>
      <c r="H1236" s="11"/>
      <c r="I1236" s="11"/>
      <c r="J1236" s="11"/>
    </row>
    <row r="1237" spans="1:10" ht="14.25" customHeight="1" x14ac:dyDescent="0.25">
      <c r="A1237" s="3" t="s">
        <v>171</v>
      </c>
      <c r="B1237" s="3" t="s">
        <v>120</v>
      </c>
      <c r="C1237" s="13">
        <v>0.2</v>
      </c>
      <c r="D1237" s="13">
        <v>0.6</v>
      </c>
      <c r="E1237" s="13">
        <v>0</v>
      </c>
      <c r="F1237" s="13">
        <v>0</v>
      </c>
      <c r="G1237" s="13">
        <v>0.2</v>
      </c>
      <c r="H1237" s="13">
        <v>1.7</v>
      </c>
      <c r="I1237" s="13" t="s">
        <v>187</v>
      </c>
      <c r="J1237" s="13">
        <v>0</v>
      </c>
    </row>
    <row r="1238" spans="1:10" ht="14.25" customHeight="1" x14ac:dyDescent="0.25">
      <c r="A1238" s="3" t="s">
        <v>171</v>
      </c>
      <c r="B1238" s="3" t="s">
        <v>82</v>
      </c>
      <c r="C1238" s="13" t="s">
        <v>150</v>
      </c>
      <c r="D1238" s="13">
        <v>0</v>
      </c>
      <c r="E1238" s="13" t="s">
        <v>187</v>
      </c>
      <c r="F1238" s="13" t="s">
        <v>187</v>
      </c>
      <c r="G1238" s="13">
        <v>0</v>
      </c>
      <c r="H1238" s="13" t="s">
        <v>187</v>
      </c>
      <c r="I1238" s="13" t="s">
        <v>187</v>
      </c>
      <c r="J1238" s="13" t="s">
        <v>150</v>
      </c>
    </row>
    <row r="1239" spans="1:10" ht="14.25" customHeight="1" x14ac:dyDescent="0.25">
      <c r="A1239" s="3" t="s">
        <v>171</v>
      </c>
      <c r="B1239" s="8" t="s">
        <v>152</v>
      </c>
      <c r="C1239" s="13" t="s">
        <v>150</v>
      </c>
      <c r="D1239" s="13">
        <v>0</v>
      </c>
      <c r="E1239" s="13" t="s">
        <v>187</v>
      </c>
      <c r="F1239" s="13" t="s">
        <v>187</v>
      </c>
      <c r="G1239" s="13">
        <v>0</v>
      </c>
      <c r="H1239" s="13" t="s">
        <v>187</v>
      </c>
      <c r="I1239" s="13" t="s">
        <v>187</v>
      </c>
      <c r="J1239" s="13" t="s">
        <v>150</v>
      </c>
    </row>
    <row r="1240" spans="1:10" ht="14.25" customHeight="1" x14ac:dyDescent="0.25">
      <c r="A1240" s="3" t="s">
        <v>171</v>
      </c>
      <c r="B1240" s="8" t="s">
        <v>151</v>
      </c>
      <c r="C1240" s="13" t="s">
        <v>150</v>
      </c>
      <c r="D1240" s="13" t="s">
        <v>187</v>
      </c>
      <c r="E1240" s="13" t="s">
        <v>187</v>
      </c>
      <c r="F1240" s="13" t="s">
        <v>187</v>
      </c>
      <c r="G1240" s="13">
        <v>0</v>
      </c>
      <c r="H1240" s="13" t="s">
        <v>187</v>
      </c>
      <c r="I1240" s="13" t="s">
        <v>187</v>
      </c>
      <c r="J1240" s="13" t="s">
        <v>150</v>
      </c>
    </row>
    <row r="1241" spans="1:10" ht="14.25" customHeight="1" x14ac:dyDescent="0.25">
      <c r="A1241" s="3" t="s">
        <v>171</v>
      </c>
      <c r="B1241" s="3" t="s">
        <v>83</v>
      </c>
      <c r="C1241" s="13" t="s">
        <v>150</v>
      </c>
      <c r="D1241" s="13">
        <v>0.5</v>
      </c>
      <c r="E1241" s="13" t="s">
        <v>187</v>
      </c>
      <c r="F1241" s="13">
        <v>0</v>
      </c>
      <c r="G1241" s="13">
        <v>0.2</v>
      </c>
      <c r="H1241" s="13">
        <v>30.2</v>
      </c>
      <c r="I1241" s="13" t="s">
        <v>187</v>
      </c>
      <c r="J1241" s="13" t="s">
        <v>150</v>
      </c>
    </row>
    <row r="1242" spans="1:10" ht="14.25" customHeight="1" x14ac:dyDescent="0.25">
      <c r="A1242" s="3" t="s">
        <v>171</v>
      </c>
      <c r="B1242" s="8" t="s">
        <v>84</v>
      </c>
      <c r="C1242" s="13" t="s">
        <v>150</v>
      </c>
      <c r="D1242" s="13">
        <v>1</v>
      </c>
      <c r="E1242" s="13" t="s">
        <v>187</v>
      </c>
      <c r="F1242" s="13">
        <v>0</v>
      </c>
      <c r="G1242" s="13">
        <v>0.2</v>
      </c>
      <c r="H1242" s="13">
        <v>55.7</v>
      </c>
      <c r="I1242" s="13" t="s">
        <v>187</v>
      </c>
      <c r="J1242" s="13" t="s">
        <v>150</v>
      </c>
    </row>
    <row r="1243" spans="1:10" ht="14.25" customHeight="1" x14ac:dyDescent="0.25">
      <c r="A1243" s="3" t="s">
        <v>171</v>
      </c>
      <c r="B1243" s="8" t="s">
        <v>85</v>
      </c>
      <c r="C1243" s="13" t="s">
        <v>150</v>
      </c>
      <c r="D1243" s="13">
        <v>1.1000000000000001</v>
      </c>
      <c r="E1243" s="13" t="s">
        <v>187</v>
      </c>
      <c r="F1243" s="13" t="s">
        <v>187</v>
      </c>
      <c r="G1243" s="13" t="s">
        <v>187</v>
      </c>
      <c r="H1243" s="13" t="s">
        <v>187</v>
      </c>
      <c r="I1243" s="13" t="s">
        <v>187</v>
      </c>
      <c r="J1243" s="13" t="s">
        <v>150</v>
      </c>
    </row>
    <row r="1244" spans="1:10" s="10" customFormat="1" ht="14.25" customHeight="1" x14ac:dyDescent="0.25">
      <c r="A1244" s="3" t="s">
        <v>171</v>
      </c>
      <c r="B1244" s="8" t="s">
        <v>86</v>
      </c>
      <c r="C1244" s="13" t="s">
        <v>150</v>
      </c>
      <c r="D1244" s="13">
        <v>0.5</v>
      </c>
      <c r="E1244" s="13" t="s">
        <v>187</v>
      </c>
      <c r="F1244" s="13">
        <v>0</v>
      </c>
      <c r="G1244" s="13">
        <v>0</v>
      </c>
      <c r="H1244" s="13">
        <v>0</v>
      </c>
      <c r="I1244" s="13" t="s">
        <v>187</v>
      </c>
      <c r="J1244" s="13" t="s">
        <v>150</v>
      </c>
    </row>
    <row r="1245" spans="1:10" ht="14.25" customHeight="1" x14ac:dyDescent="0.25">
      <c r="A1245" s="3" t="s">
        <v>171</v>
      </c>
      <c r="B1245" s="8" t="s">
        <v>87</v>
      </c>
      <c r="C1245" s="13" t="s">
        <v>150</v>
      </c>
      <c r="D1245" s="13" t="s">
        <v>187</v>
      </c>
      <c r="E1245" s="13" t="s">
        <v>150</v>
      </c>
      <c r="F1245" s="13" t="s">
        <v>150</v>
      </c>
      <c r="G1245" s="13" t="s">
        <v>150</v>
      </c>
      <c r="H1245" s="13" t="s">
        <v>150</v>
      </c>
      <c r="I1245" s="13" t="s">
        <v>150</v>
      </c>
      <c r="J1245" s="13" t="s">
        <v>150</v>
      </c>
    </row>
    <row r="1246" spans="1:10" ht="14.25" customHeight="1" x14ac:dyDescent="0.25">
      <c r="A1246" s="3" t="s">
        <v>171</v>
      </c>
      <c r="B1246" s="8" t="s">
        <v>88</v>
      </c>
      <c r="C1246" s="13" t="s">
        <v>150</v>
      </c>
      <c r="D1246" s="13">
        <v>0</v>
      </c>
      <c r="E1246" s="13" t="s">
        <v>187</v>
      </c>
      <c r="F1246" s="13">
        <v>0</v>
      </c>
      <c r="G1246" s="13">
        <v>0</v>
      </c>
      <c r="H1246" s="13">
        <v>81.2</v>
      </c>
      <c r="I1246" s="13" t="s">
        <v>187</v>
      </c>
      <c r="J1246" s="13" t="s">
        <v>150</v>
      </c>
    </row>
    <row r="1247" spans="1:10" ht="14.25" customHeight="1" x14ac:dyDescent="0.25">
      <c r="A1247" s="3" t="s">
        <v>171</v>
      </c>
      <c r="B1247" s="3" t="s">
        <v>89</v>
      </c>
      <c r="C1247" s="13" t="s">
        <v>150</v>
      </c>
      <c r="D1247" s="13">
        <v>1.6</v>
      </c>
      <c r="E1247" s="13">
        <v>0</v>
      </c>
      <c r="F1247" s="13">
        <v>0</v>
      </c>
      <c r="G1247" s="13">
        <v>0.2</v>
      </c>
      <c r="H1247" s="13">
        <v>0.8</v>
      </c>
      <c r="I1247" s="13" t="s">
        <v>187</v>
      </c>
      <c r="J1247" s="13" t="s">
        <v>150</v>
      </c>
    </row>
    <row r="1248" spans="1:10" ht="14.25" customHeight="1" x14ac:dyDescent="0.25">
      <c r="A1248" s="3" t="s">
        <v>171</v>
      </c>
      <c r="B1248" s="8" t="s">
        <v>95</v>
      </c>
      <c r="C1248" s="13" t="s">
        <v>150</v>
      </c>
      <c r="D1248" s="13">
        <v>1.2</v>
      </c>
      <c r="E1248" s="13">
        <v>0</v>
      </c>
      <c r="F1248" s="13">
        <v>0</v>
      </c>
      <c r="G1248" s="13">
        <v>0.2</v>
      </c>
      <c r="H1248" s="13">
        <v>0</v>
      </c>
      <c r="I1248" s="13" t="s">
        <v>187</v>
      </c>
      <c r="J1248" s="13" t="s">
        <v>150</v>
      </c>
    </row>
    <row r="1249" spans="1:10" ht="14.25" customHeight="1" x14ac:dyDescent="0.25">
      <c r="A1249" s="3" t="s">
        <v>171</v>
      </c>
      <c r="B1249" s="8" t="s">
        <v>90</v>
      </c>
      <c r="C1249" s="13" t="s">
        <v>150</v>
      </c>
      <c r="D1249" s="13">
        <v>1.6</v>
      </c>
      <c r="E1249" s="13" t="s">
        <v>150</v>
      </c>
      <c r="F1249" s="13" t="s">
        <v>150</v>
      </c>
      <c r="G1249" s="13" t="s">
        <v>150</v>
      </c>
      <c r="H1249" s="13" t="s">
        <v>150</v>
      </c>
      <c r="I1249" s="13" t="s">
        <v>150</v>
      </c>
      <c r="J1249" s="13" t="s">
        <v>150</v>
      </c>
    </row>
    <row r="1250" spans="1:10" ht="14.25" customHeight="1" x14ac:dyDescent="0.25">
      <c r="A1250" s="3" t="s">
        <v>171</v>
      </c>
      <c r="B1250" s="8" t="s">
        <v>118</v>
      </c>
      <c r="C1250" s="13" t="s">
        <v>150</v>
      </c>
      <c r="D1250" s="13">
        <v>3.1</v>
      </c>
      <c r="E1250" s="13" t="s">
        <v>187</v>
      </c>
      <c r="F1250" s="13" t="s">
        <v>187</v>
      </c>
      <c r="G1250" s="13">
        <v>0.7</v>
      </c>
      <c r="H1250" s="13" t="s">
        <v>187</v>
      </c>
      <c r="I1250" s="13" t="s">
        <v>187</v>
      </c>
      <c r="J1250" s="13" t="s">
        <v>150</v>
      </c>
    </row>
    <row r="1251" spans="1:10" ht="14.25" customHeight="1" x14ac:dyDescent="0.25">
      <c r="A1251" s="3" t="s">
        <v>171</v>
      </c>
      <c r="B1251" s="8" t="s">
        <v>91</v>
      </c>
      <c r="C1251" s="13" t="s">
        <v>150</v>
      </c>
      <c r="D1251" s="13">
        <v>0</v>
      </c>
      <c r="E1251" s="13" t="s">
        <v>150</v>
      </c>
      <c r="F1251" s="13">
        <v>0</v>
      </c>
      <c r="G1251" s="13" t="s">
        <v>187</v>
      </c>
      <c r="H1251" s="13">
        <v>0.8</v>
      </c>
      <c r="I1251" s="13" t="s">
        <v>150</v>
      </c>
      <c r="J1251" s="13" t="s">
        <v>150</v>
      </c>
    </row>
    <row r="1252" spans="1:10" ht="14.25" customHeight="1" x14ac:dyDescent="0.25">
      <c r="A1252" s="3" t="s">
        <v>171</v>
      </c>
      <c r="B1252" s="8" t="s">
        <v>92</v>
      </c>
      <c r="C1252" s="13" t="s">
        <v>150</v>
      </c>
      <c r="D1252" s="13" t="s">
        <v>150</v>
      </c>
      <c r="E1252" s="13" t="s">
        <v>187</v>
      </c>
      <c r="F1252" s="13">
        <v>0</v>
      </c>
      <c r="G1252" s="13" t="s">
        <v>187</v>
      </c>
      <c r="H1252" s="13" t="s">
        <v>187</v>
      </c>
      <c r="I1252" s="13" t="s">
        <v>187</v>
      </c>
      <c r="J1252" s="13" t="s">
        <v>150</v>
      </c>
    </row>
    <row r="1253" spans="1:10" ht="14.25" customHeight="1" x14ac:dyDescent="0.25">
      <c r="A1253" s="3" t="s">
        <v>171</v>
      </c>
      <c r="B1253" s="8" t="s">
        <v>93</v>
      </c>
      <c r="C1253" s="13" t="s">
        <v>150</v>
      </c>
      <c r="D1253" s="13" t="s">
        <v>187</v>
      </c>
      <c r="E1253" s="13" t="s">
        <v>187</v>
      </c>
      <c r="F1253" s="13" t="s">
        <v>187</v>
      </c>
      <c r="G1253" s="13" t="s">
        <v>187</v>
      </c>
      <c r="H1253" s="13" t="s">
        <v>187</v>
      </c>
      <c r="I1253" s="13" t="s">
        <v>187</v>
      </c>
      <c r="J1253" s="13" t="s">
        <v>150</v>
      </c>
    </row>
    <row r="1254" spans="1:10" ht="14.25" customHeight="1" x14ac:dyDescent="0.25">
      <c r="A1254" s="3" t="s">
        <v>171</v>
      </c>
      <c r="B1254" s="3" t="s">
        <v>94</v>
      </c>
      <c r="C1254" s="13">
        <v>0.1</v>
      </c>
      <c r="D1254" s="13">
        <v>0</v>
      </c>
      <c r="E1254" s="13" t="s">
        <v>187</v>
      </c>
      <c r="F1254" s="13" t="s">
        <v>187</v>
      </c>
      <c r="G1254" s="13" t="s">
        <v>187</v>
      </c>
      <c r="H1254" s="13" t="s">
        <v>187</v>
      </c>
      <c r="I1254" s="13" t="s">
        <v>187</v>
      </c>
      <c r="J1254" s="13">
        <v>0</v>
      </c>
    </row>
    <row r="1255" spans="1:10" ht="14.25" customHeight="1" x14ac:dyDescent="0.25">
      <c r="A1255" s="3"/>
      <c r="B1255" s="8"/>
      <c r="C1255" s="11"/>
      <c r="D1255" s="11"/>
      <c r="E1255" s="11"/>
      <c r="F1255" s="11"/>
      <c r="G1255" s="11"/>
      <c r="H1255" s="11"/>
      <c r="I1255" s="11"/>
      <c r="J1255" s="11"/>
    </row>
    <row r="1256" spans="1:10" ht="14.25" customHeight="1" x14ac:dyDescent="0.25">
      <c r="A1256" s="3" t="s">
        <v>144</v>
      </c>
      <c r="B1256" s="3" t="s">
        <v>145</v>
      </c>
      <c r="C1256" s="11"/>
      <c r="D1256" s="11"/>
      <c r="E1256" s="11"/>
      <c r="F1256" s="11"/>
      <c r="G1256" s="11"/>
      <c r="H1256" s="11"/>
      <c r="I1256" s="11"/>
      <c r="J1256" s="11"/>
    </row>
    <row r="1257" spans="1:10" ht="14.25" customHeight="1" x14ac:dyDescent="0.25">
      <c r="B1257" s="4"/>
      <c r="C1257" s="11"/>
      <c r="D1257" s="11"/>
      <c r="E1257" s="11"/>
      <c r="F1257" s="11"/>
      <c r="G1257" s="11"/>
      <c r="H1257" s="11"/>
      <c r="I1257" s="11"/>
      <c r="J1257" s="11"/>
    </row>
    <row r="1258" spans="1:10" ht="14.25" customHeight="1" x14ac:dyDescent="0.25">
      <c r="A1258" s="3"/>
      <c r="B1258" s="8"/>
      <c r="C1258" s="11"/>
      <c r="D1258" s="11"/>
      <c r="E1258" s="11"/>
      <c r="F1258" s="11"/>
      <c r="G1258" s="11"/>
      <c r="H1258" s="11"/>
      <c r="I1258" s="11"/>
      <c r="J1258" s="11"/>
    </row>
    <row r="1259" spans="1:10" ht="14.25" customHeight="1" x14ac:dyDescent="0.25">
      <c r="A1259" s="3" t="s">
        <v>144</v>
      </c>
      <c r="B1259" s="3" t="s">
        <v>120</v>
      </c>
      <c r="C1259" s="13">
        <v>4</v>
      </c>
      <c r="D1259" s="13">
        <v>3.1</v>
      </c>
      <c r="E1259" s="13" t="s">
        <v>187</v>
      </c>
      <c r="F1259" s="13">
        <v>16.600000000000001</v>
      </c>
      <c r="G1259" s="13">
        <v>3.3</v>
      </c>
      <c r="H1259" s="13">
        <v>6.3</v>
      </c>
      <c r="I1259" s="13" t="s">
        <v>187</v>
      </c>
      <c r="J1259" s="13">
        <v>31.5</v>
      </c>
    </row>
    <row r="1260" spans="1:10" ht="14.25" customHeight="1" x14ac:dyDescent="0.25">
      <c r="A1260" s="3" t="s">
        <v>144</v>
      </c>
      <c r="B1260" s="3" t="s">
        <v>82</v>
      </c>
      <c r="C1260" s="13" t="s">
        <v>150</v>
      </c>
      <c r="D1260" s="13">
        <v>15.2</v>
      </c>
      <c r="E1260" s="13" t="s">
        <v>187</v>
      </c>
      <c r="F1260" s="13">
        <v>0</v>
      </c>
      <c r="G1260" s="13">
        <v>6.7</v>
      </c>
      <c r="H1260" s="13" t="s">
        <v>187</v>
      </c>
      <c r="I1260" s="13" t="s">
        <v>187</v>
      </c>
      <c r="J1260" s="13" t="s">
        <v>150</v>
      </c>
    </row>
    <row r="1261" spans="1:10" ht="14.25" customHeight="1" x14ac:dyDescent="0.25">
      <c r="A1261" s="3" t="s">
        <v>144</v>
      </c>
      <c r="B1261" s="8" t="s">
        <v>152</v>
      </c>
      <c r="C1261" s="13" t="s">
        <v>150</v>
      </c>
      <c r="D1261" s="13">
        <v>15.2</v>
      </c>
      <c r="E1261" s="13" t="s">
        <v>187</v>
      </c>
      <c r="F1261" s="13" t="s">
        <v>187</v>
      </c>
      <c r="G1261" s="13">
        <v>18.5</v>
      </c>
      <c r="H1261" s="13" t="s">
        <v>187</v>
      </c>
      <c r="I1261" s="13" t="s">
        <v>187</v>
      </c>
      <c r="J1261" s="13" t="s">
        <v>150</v>
      </c>
    </row>
    <row r="1262" spans="1:10" ht="14.25" customHeight="1" x14ac:dyDescent="0.25">
      <c r="A1262" s="3" t="s">
        <v>144</v>
      </c>
      <c r="B1262" s="8" t="s">
        <v>151</v>
      </c>
      <c r="C1262" s="13" t="s">
        <v>150</v>
      </c>
      <c r="D1262" s="13" t="s">
        <v>187</v>
      </c>
      <c r="E1262" s="13" t="s">
        <v>187</v>
      </c>
      <c r="F1262" s="13">
        <v>0</v>
      </c>
      <c r="G1262" s="13">
        <v>3.6</v>
      </c>
      <c r="H1262" s="13" t="s">
        <v>187</v>
      </c>
      <c r="I1262" s="13" t="s">
        <v>187</v>
      </c>
      <c r="J1262" s="13" t="s">
        <v>150</v>
      </c>
    </row>
    <row r="1263" spans="1:10" ht="14.25" customHeight="1" x14ac:dyDescent="0.25">
      <c r="A1263" s="3" t="s">
        <v>144</v>
      </c>
      <c r="B1263" s="3" t="s">
        <v>83</v>
      </c>
      <c r="C1263" s="13" t="s">
        <v>150</v>
      </c>
      <c r="D1263" s="13">
        <v>3.1</v>
      </c>
      <c r="E1263" s="13" t="s">
        <v>187</v>
      </c>
      <c r="F1263" s="13">
        <v>1.9</v>
      </c>
      <c r="G1263" s="13">
        <v>2.9</v>
      </c>
      <c r="H1263" s="13">
        <v>24.6</v>
      </c>
      <c r="I1263" s="13" t="s">
        <v>187</v>
      </c>
      <c r="J1263" s="13" t="s">
        <v>150</v>
      </c>
    </row>
    <row r="1264" spans="1:10" ht="14.25" customHeight="1" x14ac:dyDescent="0.25">
      <c r="A1264" s="3" t="s">
        <v>144</v>
      </c>
      <c r="B1264" s="8" t="s">
        <v>84</v>
      </c>
      <c r="C1264" s="13" t="s">
        <v>150</v>
      </c>
      <c r="D1264" s="13">
        <v>3.2</v>
      </c>
      <c r="E1264" s="13" t="s">
        <v>187</v>
      </c>
      <c r="F1264" s="13">
        <v>0</v>
      </c>
      <c r="G1264" s="13">
        <v>2.9</v>
      </c>
      <c r="H1264" s="13">
        <v>0</v>
      </c>
      <c r="I1264" s="13" t="s">
        <v>187</v>
      </c>
      <c r="J1264" s="13" t="s">
        <v>150</v>
      </c>
    </row>
    <row r="1265" spans="1:10" s="10" customFormat="1" ht="14.25" customHeight="1" x14ac:dyDescent="0.25">
      <c r="A1265" s="3" t="s">
        <v>144</v>
      </c>
      <c r="B1265" s="8" t="s">
        <v>85</v>
      </c>
      <c r="C1265" s="13" t="s">
        <v>150</v>
      </c>
      <c r="D1265" s="13">
        <v>14.1</v>
      </c>
      <c r="E1265" s="13" t="s">
        <v>187</v>
      </c>
      <c r="F1265" s="13" t="s">
        <v>187</v>
      </c>
      <c r="G1265" s="13">
        <v>0</v>
      </c>
      <c r="H1265" s="13" t="s">
        <v>187</v>
      </c>
      <c r="I1265" s="13" t="s">
        <v>187</v>
      </c>
      <c r="J1265" s="13" t="s">
        <v>150</v>
      </c>
    </row>
    <row r="1266" spans="1:10" ht="14.25" customHeight="1" x14ac:dyDescent="0.25">
      <c r="A1266" s="3" t="s">
        <v>144</v>
      </c>
      <c r="B1266" s="8" t="s">
        <v>86</v>
      </c>
      <c r="C1266" s="13" t="s">
        <v>150</v>
      </c>
      <c r="D1266" s="13">
        <v>4.5</v>
      </c>
      <c r="E1266" s="13" t="s">
        <v>187</v>
      </c>
      <c r="F1266" s="13">
        <v>0</v>
      </c>
      <c r="G1266" s="13">
        <v>3.2</v>
      </c>
      <c r="H1266" s="13">
        <v>61.4</v>
      </c>
      <c r="I1266" s="13" t="s">
        <v>187</v>
      </c>
      <c r="J1266" s="13" t="s">
        <v>150</v>
      </c>
    </row>
    <row r="1267" spans="1:10" ht="14.25" customHeight="1" x14ac:dyDescent="0.25">
      <c r="A1267" s="3" t="s">
        <v>144</v>
      </c>
      <c r="B1267" s="8" t="s">
        <v>87</v>
      </c>
      <c r="C1267" s="13" t="s">
        <v>150</v>
      </c>
      <c r="D1267" s="13">
        <v>0</v>
      </c>
      <c r="E1267" s="13" t="s">
        <v>150</v>
      </c>
      <c r="F1267" s="13" t="s">
        <v>150</v>
      </c>
      <c r="G1267" s="13" t="s">
        <v>150</v>
      </c>
      <c r="H1267" s="13" t="s">
        <v>150</v>
      </c>
      <c r="I1267" s="13" t="s">
        <v>150</v>
      </c>
      <c r="J1267" s="13" t="s">
        <v>150</v>
      </c>
    </row>
    <row r="1268" spans="1:10" ht="14.25" customHeight="1" x14ac:dyDescent="0.25">
      <c r="A1268" s="3" t="s">
        <v>144</v>
      </c>
      <c r="B1268" s="8" t="s">
        <v>88</v>
      </c>
      <c r="C1268" s="13" t="s">
        <v>150</v>
      </c>
      <c r="D1268" s="13">
        <v>9.9</v>
      </c>
      <c r="E1268" s="13" t="s">
        <v>187</v>
      </c>
      <c r="F1268" s="13">
        <v>7.7</v>
      </c>
      <c r="G1268" s="13">
        <v>0</v>
      </c>
      <c r="H1268" s="13">
        <v>0</v>
      </c>
      <c r="I1268" s="13" t="s">
        <v>187</v>
      </c>
      <c r="J1268" s="13" t="s">
        <v>150</v>
      </c>
    </row>
    <row r="1269" spans="1:10" ht="14.25" customHeight="1" x14ac:dyDescent="0.25">
      <c r="A1269" s="3" t="s">
        <v>144</v>
      </c>
      <c r="B1269" s="3" t="s">
        <v>89</v>
      </c>
      <c r="C1269" s="13" t="s">
        <v>150</v>
      </c>
      <c r="D1269" s="13">
        <v>5</v>
      </c>
      <c r="E1269" s="13" t="s">
        <v>187</v>
      </c>
      <c r="F1269" s="13">
        <v>21.4</v>
      </c>
      <c r="G1269" s="13">
        <v>7.1</v>
      </c>
      <c r="H1269" s="13">
        <v>4.7</v>
      </c>
      <c r="I1269" s="13" t="s">
        <v>187</v>
      </c>
      <c r="J1269" s="13" t="s">
        <v>150</v>
      </c>
    </row>
    <row r="1270" spans="1:10" ht="14.25" customHeight="1" x14ac:dyDescent="0.25">
      <c r="A1270" s="3" t="s">
        <v>144</v>
      </c>
      <c r="B1270" s="8" t="s">
        <v>95</v>
      </c>
      <c r="C1270" s="13" t="s">
        <v>150</v>
      </c>
      <c r="D1270" s="13">
        <v>6.4</v>
      </c>
      <c r="E1270" s="13" t="s">
        <v>187</v>
      </c>
      <c r="F1270" s="13">
        <v>0</v>
      </c>
      <c r="G1270" s="13">
        <v>7.8</v>
      </c>
      <c r="H1270" s="13">
        <v>67.900000000000006</v>
      </c>
      <c r="I1270" s="13" t="s">
        <v>187</v>
      </c>
      <c r="J1270" s="13" t="s">
        <v>150</v>
      </c>
    </row>
    <row r="1271" spans="1:10" ht="14.25" customHeight="1" x14ac:dyDescent="0.25">
      <c r="A1271" s="3" t="s">
        <v>144</v>
      </c>
      <c r="B1271" s="8" t="s">
        <v>90</v>
      </c>
      <c r="C1271" s="13" t="s">
        <v>150</v>
      </c>
      <c r="D1271" s="13">
        <v>4</v>
      </c>
      <c r="E1271" s="13" t="s">
        <v>150</v>
      </c>
      <c r="F1271" s="13" t="s">
        <v>150</v>
      </c>
      <c r="G1271" s="13" t="s">
        <v>150</v>
      </c>
      <c r="H1271" s="13" t="s">
        <v>150</v>
      </c>
      <c r="I1271" s="13" t="s">
        <v>150</v>
      </c>
      <c r="J1271" s="13" t="s">
        <v>150</v>
      </c>
    </row>
    <row r="1272" spans="1:10" ht="14.25" customHeight="1" x14ac:dyDescent="0.25">
      <c r="A1272" s="3" t="s">
        <v>144</v>
      </c>
      <c r="B1272" s="8" t="s">
        <v>118</v>
      </c>
      <c r="C1272" s="13" t="s">
        <v>150</v>
      </c>
      <c r="D1272" s="13">
        <v>8.3000000000000007</v>
      </c>
      <c r="E1272" s="13" t="s">
        <v>187</v>
      </c>
      <c r="F1272" s="13">
        <v>0</v>
      </c>
      <c r="G1272" s="13">
        <v>3.8</v>
      </c>
      <c r="H1272" s="13">
        <v>1.4</v>
      </c>
      <c r="I1272" s="13" t="s">
        <v>187</v>
      </c>
      <c r="J1272" s="13" t="s">
        <v>150</v>
      </c>
    </row>
    <row r="1273" spans="1:10" ht="14.25" customHeight="1" x14ac:dyDescent="0.25">
      <c r="A1273" s="3" t="s">
        <v>144</v>
      </c>
      <c r="B1273" s="8" t="s">
        <v>91</v>
      </c>
      <c r="C1273" s="13" t="s">
        <v>150</v>
      </c>
      <c r="D1273" s="13">
        <v>26.5</v>
      </c>
      <c r="E1273" s="13" t="s">
        <v>150</v>
      </c>
      <c r="F1273" s="13">
        <v>23.7</v>
      </c>
      <c r="G1273" s="13">
        <v>0</v>
      </c>
      <c r="H1273" s="13">
        <v>4.7</v>
      </c>
      <c r="I1273" s="13" t="s">
        <v>150</v>
      </c>
      <c r="J1273" s="13" t="s">
        <v>150</v>
      </c>
    </row>
    <row r="1274" spans="1:10" ht="14.25" customHeight="1" x14ac:dyDescent="0.25">
      <c r="A1274" s="3" t="s">
        <v>144</v>
      </c>
      <c r="B1274" s="8" t="s">
        <v>92</v>
      </c>
      <c r="C1274" s="13" t="s">
        <v>150</v>
      </c>
      <c r="D1274" s="13" t="s">
        <v>150</v>
      </c>
      <c r="E1274" s="13" t="s">
        <v>187</v>
      </c>
      <c r="F1274" s="13">
        <v>18.399999999999999</v>
      </c>
      <c r="G1274" s="13">
        <v>94.3</v>
      </c>
      <c r="H1274" s="13" t="s">
        <v>187</v>
      </c>
      <c r="I1274" s="13" t="s">
        <v>187</v>
      </c>
      <c r="J1274" s="13" t="s">
        <v>150</v>
      </c>
    </row>
    <row r="1275" spans="1:10" ht="14.25" customHeight="1" x14ac:dyDescent="0.25">
      <c r="A1275" s="3" t="s">
        <v>144</v>
      </c>
      <c r="B1275" s="8" t="s">
        <v>93</v>
      </c>
      <c r="C1275" s="13" t="s">
        <v>150</v>
      </c>
      <c r="D1275" s="13" t="s">
        <v>187</v>
      </c>
      <c r="E1275" s="13" t="s">
        <v>187</v>
      </c>
      <c r="F1275" s="13">
        <v>32.299999999999997</v>
      </c>
      <c r="G1275" s="13">
        <v>0</v>
      </c>
      <c r="H1275" s="13">
        <v>0</v>
      </c>
      <c r="I1275" s="13" t="s">
        <v>187</v>
      </c>
      <c r="J1275" s="13" t="s">
        <v>150</v>
      </c>
    </row>
    <row r="1276" spans="1:10" ht="14.25" customHeight="1" x14ac:dyDescent="0.25">
      <c r="A1276" s="3" t="s">
        <v>144</v>
      </c>
      <c r="B1276" s="3" t="s">
        <v>94</v>
      </c>
      <c r="C1276" s="13">
        <v>31.5</v>
      </c>
      <c r="D1276" s="13" t="s">
        <v>187</v>
      </c>
      <c r="E1276" s="13" t="s">
        <v>187</v>
      </c>
      <c r="F1276" s="13" t="s">
        <v>187</v>
      </c>
      <c r="G1276" s="13" t="s">
        <v>187</v>
      </c>
      <c r="H1276" s="13" t="s">
        <v>187</v>
      </c>
      <c r="I1276" s="13" t="s">
        <v>187</v>
      </c>
      <c r="J1276" s="13">
        <v>31.5</v>
      </c>
    </row>
    <row r="1277" spans="1:10" ht="14.25" customHeight="1" x14ac:dyDescent="0.25">
      <c r="A1277" s="3"/>
      <c r="B1277" s="8"/>
      <c r="C1277" s="11"/>
      <c r="D1277" s="11"/>
      <c r="E1277" s="11"/>
      <c r="F1277" s="11"/>
      <c r="G1277" s="11"/>
      <c r="H1277" s="11"/>
      <c r="I1277" s="11"/>
      <c r="J1277" s="11"/>
    </row>
    <row r="1278" spans="1:10" ht="14.25" customHeight="1" x14ac:dyDescent="0.25">
      <c r="A1278" s="3" t="s">
        <v>15</v>
      </c>
      <c r="B1278" s="3" t="s">
        <v>110</v>
      </c>
      <c r="C1278" s="11"/>
      <c r="D1278" s="11"/>
      <c r="E1278" s="11"/>
      <c r="F1278" s="11"/>
      <c r="G1278" s="11"/>
      <c r="H1278" s="11"/>
      <c r="I1278" s="11"/>
      <c r="J1278" s="11"/>
    </row>
    <row r="1279" spans="1:10" ht="14.25" customHeight="1" x14ac:dyDescent="0.25">
      <c r="A1279" s="3"/>
      <c r="B1279" s="8"/>
      <c r="C1279" s="11"/>
      <c r="D1279" s="11"/>
      <c r="E1279" s="11"/>
      <c r="F1279" s="11"/>
      <c r="G1279" s="11"/>
      <c r="H1279" s="11"/>
      <c r="I1279" s="11"/>
      <c r="J1279" s="11"/>
    </row>
    <row r="1280" spans="1:10" ht="14.25" customHeight="1" x14ac:dyDescent="0.25">
      <c r="A1280" s="3"/>
      <c r="B1280" s="8"/>
      <c r="C1280" s="11"/>
      <c r="D1280" s="11"/>
      <c r="E1280" s="11"/>
      <c r="F1280" s="11"/>
      <c r="G1280" s="11"/>
      <c r="H1280" s="11"/>
      <c r="I1280" s="11"/>
      <c r="J1280" s="11"/>
    </row>
    <row r="1281" spans="1:10" ht="14.25" customHeight="1" x14ac:dyDescent="0.25">
      <c r="A1281" s="3" t="s">
        <v>15</v>
      </c>
      <c r="B1281" s="3" t="s">
        <v>120</v>
      </c>
      <c r="C1281" s="13">
        <v>0.5</v>
      </c>
      <c r="D1281" s="13">
        <v>1</v>
      </c>
      <c r="E1281" s="13">
        <v>3.1</v>
      </c>
      <c r="F1281" s="13">
        <v>0.6</v>
      </c>
      <c r="G1281" s="13">
        <v>0.9</v>
      </c>
      <c r="H1281" s="13">
        <v>2.6</v>
      </c>
      <c r="I1281" s="13">
        <v>0</v>
      </c>
      <c r="J1281" s="13">
        <v>0.1</v>
      </c>
    </row>
    <row r="1282" spans="1:10" ht="14.25" customHeight="1" x14ac:dyDescent="0.25">
      <c r="A1282" s="3" t="s">
        <v>15</v>
      </c>
      <c r="B1282" s="3" t="s">
        <v>82</v>
      </c>
      <c r="C1282" s="13" t="s">
        <v>150</v>
      </c>
      <c r="D1282" s="13">
        <v>1.5</v>
      </c>
      <c r="E1282" s="13">
        <v>0</v>
      </c>
      <c r="F1282" s="13">
        <v>1.5</v>
      </c>
      <c r="G1282" s="13">
        <v>0.5</v>
      </c>
      <c r="H1282" s="13">
        <v>39</v>
      </c>
      <c r="I1282" s="13" t="s">
        <v>187</v>
      </c>
      <c r="J1282" s="13" t="s">
        <v>150</v>
      </c>
    </row>
    <row r="1283" spans="1:10" ht="14.25" customHeight="1" x14ac:dyDescent="0.25">
      <c r="A1283" s="3" t="s">
        <v>15</v>
      </c>
      <c r="B1283" s="8" t="s">
        <v>152</v>
      </c>
      <c r="C1283" s="13" t="s">
        <v>150</v>
      </c>
      <c r="D1283" s="13">
        <v>1.5</v>
      </c>
      <c r="E1283" s="13">
        <v>0</v>
      </c>
      <c r="F1283" s="13">
        <v>8.6</v>
      </c>
      <c r="G1283" s="13">
        <v>1.1000000000000001</v>
      </c>
      <c r="H1283" s="13">
        <v>6.8</v>
      </c>
      <c r="I1283" s="13" t="s">
        <v>187</v>
      </c>
      <c r="J1283" s="13" t="s">
        <v>150</v>
      </c>
    </row>
    <row r="1284" spans="1:10" ht="14.25" customHeight="1" x14ac:dyDescent="0.25">
      <c r="A1284" s="3" t="s">
        <v>15</v>
      </c>
      <c r="B1284" s="8" t="s">
        <v>151</v>
      </c>
      <c r="C1284" s="13" t="s">
        <v>150</v>
      </c>
      <c r="D1284" s="13" t="s">
        <v>187</v>
      </c>
      <c r="E1284" s="13">
        <v>0</v>
      </c>
      <c r="F1284" s="13">
        <v>0.6</v>
      </c>
      <c r="G1284" s="13">
        <v>0.5</v>
      </c>
      <c r="H1284" s="13">
        <v>52.1</v>
      </c>
      <c r="I1284" s="13" t="s">
        <v>187</v>
      </c>
      <c r="J1284" s="13" t="s">
        <v>150</v>
      </c>
    </row>
    <row r="1285" spans="1:10" ht="14.25" customHeight="1" x14ac:dyDescent="0.25">
      <c r="A1285" s="3" t="s">
        <v>15</v>
      </c>
      <c r="B1285" s="3" t="s">
        <v>83</v>
      </c>
      <c r="C1285" s="13" t="s">
        <v>150</v>
      </c>
      <c r="D1285" s="13">
        <v>0.9</v>
      </c>
      <c r="E1285" s="13">
        <v>13</v>
      </c>
      <c r="F1285" s="13">
        <v>0.5</v>
      </c>
      <c r="G1285" s="13">
        <v>1.1000000000000001</v>
      </c>
      <c r="H1285" s="13">
        <v>2.2000000000000002</v>
      </c>
      <c r="I1285" s="13">
        <v>0</v>
      </c>
      <c r="J1285" s="13" t="s">
        <v>150</v>
      </c>
    </row>
    <row r="1286" spans="1:10" s="10" customFormat="1" ht="14.25" customHeight="1" x14ac:dyDescent="0.25">
      <c r="A1286" s="3" t="s">
        <v>15</v>
      </c>
      <c r="B1286" s="8" t="s">
        <v>84</v>
      </c>
      <c r="C1286" s="13" t="s">
        <v>150</v>
      </c>
      <c r="D1286" s="13">
        <v>0.7</v>
      </c>
      <c r="E1286" s="13">
        <v>0</v>
      </c>
      <c r="F1286" s="13">
        <v>3.8</v>
      </c>
      <c r="G1286" s="13">
        <v>1.2</v>
      </c>
      <c r="H1286" s="13">
        <v>2.6</v>
      </c>
      <c r="I1286" s="13">
        <v>0</v>
      </c>
      <c r="J1286" s="13" t="s">
        <v>150</v>
      </c>
    </row>
    <row r="1287" spans="1:10" ht="14.25" customHeight="1" x14ac:dyDescent="0.25">
      <c r="A1287" s="3" t="s">
        <v>15</v>
      </c>
      <c r="B1287" s="8" t="s">
        <v>85</v>
      </c>
      <c r="C1287" s="13" t="s">
        <v>150</v>
      </c>
      <c r="D1287" s="13">
        <v>1.2</v>
      </c>
      <c r="E1287" s="13" t="s">
        <v>187</v>
      </c>
      <c r="F1287" s="13">
        <v>5.3</v>
      </c>
      <c r="G1287" s="13">
        <v>0.3</v>
      </c>
      <c r="H1287" s="13">
        <v>0</v>
      </c>
      <c r="I1287" s="13" t="s">
        <v>187</v>
      </c>
      <c r="J1287" s="13" t="s">
        <v>150</v>
      </c>
    </row>
    <row r="1288" spans="1:10" ht="14.25" customHeight="1" x14ac:dyDescent="0.25">
      <c r="A1288" s="3" t="s">
        <v>15</v>
      </c>
      <c r="B1288" s="8" t="s">
        <v>86</v>
      </c>
      <c r="C1288" s="13" t="s">
        <v>150</v>
      </c>
      <c r="D1288" s="13">
        <v>2.2999999999999998</v>
      </c>
      <c r="E1288" s="13">
        <v>79.400000000000006</v>
      </c>
      <c r="F1288" s="13">
        <v>0.3</v>
      </c>
      <c r="G1288" s="13">
        <v>0.6</v>
      </c>
      <c r="H1288" s="13">
        <v>1.9</v>
      </c>
      <c r="I1288" s="13" t="s">
        <v>187</v>
      </c>
      <c r="J1288" s="13" t="s">
        <v>150</v>
      </c>
    </row>
    <row r="1289" spans="1:10" ht="14.25" customHeight="1" x14ac:dyDescent="0.25">
      <c r="A1289" s="3" t="s">
        <v>15</v>
      </c>
      <c r="B1289" s="8" t="s">
        <v>87</v>
      </c>
      <c r="C1289" s="13" t="s">
        <v>150</v>
      </c>
      <c r="D1289" s="13">
        <v>0.1</v>
      </c>
      <c r="E1289" s="13" t="s">
        <v>150</v>
      </c>
      <c r="F1289" s="13" t="s">
        <v>150</v>
      </c>
      <c r="G1289" s="13" t="s">
        <v>150</v>
      </c>
      <c r="H1289" s="13" t="s">
        <v>150</v>
      </c>
      <c r="I1289" s="13" t="s">
        <v>150</v>
      </c>
      <c r="J1289" s="13" t="s">
        <v>150</v>
      </c>
    </row>
    <row r="1290" spans="1:10" ht="14.25" customHeight="1" x14ac:dyDescent="0.25">
      <c r="A1290" s="3" t="s">
        <v>15</v>
      </c>
      <c r="B1290" s="8" t="s">
        <v>88</v>
      </c>
      <c r="C1290" s="13" t="s">
        <v>150</v>
      </c>
      <c r="D1290" s="13">
        <v>0.5</v>
      </c>
      <c r="E1290" s="13" t="s">
        <v>187</v>
      </c>
      <c r="F1290" s="13">
        <v>0</v>
      </c>
      <c r="G1290" s="13">
        <v>0.1</v>
      </c>
      <c r="H1290" s="13">
        <v>4.0999999999999996</v>
      </c>
      <c r="I1290" s="13">
        <v>0</v>
      </c>
      <c r="J1290" s="13" t="s">
        <v>150</v>
      </c>
    </row>
    <row r="1291" spans="1:10" ht="14.25" customHeight="1" x14ac:dyDescent="0.25">
      <c r="A1291" s="3" t="s">
        <v>15</v>
      </c>
      <c r="B1291" s="3" t="s">
        <v>89</v>
      </c>
      <c r="C1291" s="13" t="s">
        <v>150</v>
      </c>
      <c r="D1291" s="13">
        <v>2.2000000000000002</v>
      </c>
      <c r="E1291" s="13">
        <v>0</v>
      </c>
      <c r="F1291" s="13">
        <v>0.8</v>
      </c>
      <c r="G1291" s="13">
        <v>1.7</v>
      </c>
      <c r="H1291" s="13">
        <v>4.8</v>
      </c>
      <c r="I1291" s="13">
        <v>0</v>
      </c>
      <c r="J1291" s="13" t="s">
        <v>150</v>
      </c>
    </row>
    <row r="1292" spans="1:10" ht="14.25" customHeight="1" x14ac:dyDescent="0.25">
      <c r="A1292" s="3" t="s">
        <v>15</v>
      </c>
      <c r="B1292" s="8" t="s">
        <v>95</v>
      </c>
      <c r="C1292" s="13" t="s">
        <v>150</v>
      </c>
      <c r="D1292" s="13">
        <v>1.5</v>
      </c>
      <c r="E1292" s="13">
        <v>0</v>
      </c>
      <c r="F1292" s="13">
        <v>9.1999999999999993</v>
      </c>
      <c r="G1292" s="13">
        <v>1.9</v>
      </c>
      <c r="H1292" s="13">
        <v>23.9</v>
      </c>
      <c r="I1292" s="13" t="s">
        <v>187</v>
      </c>
      <c r="J1292" s="13" t="s">
        <v>150</v>
      </c>
    </row>
    <row r="1293" spans="1:10" ht="14.25" customHeight="1" x14ac:dyDescent="0.25">
      <c r="A1293" s="3" t="s">
        <v>15</v>
      </c>
      <c r="B1293" s="8" t="s">
        <v>90</v>
      </c>
      <c r="C1293" s="13" t="s">
        <v>150</v>
      </c>
      <c r="D1293" s="13">
        <v>2.8</v>
      </c>
      <c r="E1293" s="13" t="s">
        <v>150</v>
      </c>
      <c r="F1293" s="13" t="s">
        <v>150</v>
      </c>
      <c r="G1293" s="13" t="s">
        <v>150</v>
      </c>
      <c r="H1293" s="13" t="s">
        <v>150</v>
      </c>
      <c r="I1293" s="13" t="s">
        <v>150</v>
      </c>
      <c r="J1293" s="13" t="s">
        <v>150</v>
      </c>
    </row>
    <row r="1294" spans="1:10" ht="14.25" customHeight="1" x14ac:dyDescent="0.25">
      <c r="A1294" s="3" t="s">
        <v>15</v>
      </c>
      <c r="B1294" s="8" t="s">
        <v>118</v>
      </c>
      <c r="C1294" s="13" t="s">
        <v>150</v>
      </c>
      <c r="D1294" s="13">
        <v>5</v>
      </c>
      <c r="E1294" s="13" t="s">
        <v>187</v>
      </c>
      <c r="F1294" s="13">
        <v>0</v>
      </c>
      <c r="G1294" s="13">
        <v>1</v>
      </c>
      <c r="H1294" s="13">
        <v>0.3</v>
      </c>
      <c r="I1294" s="13" t="s">
        <v>187</v>
      </c>
      <c r="J1294" s="13" t="s">
        <v>150</v>
      </c>
    </row>
    <row r="1295" spans="1:10" ht="14.25" customHeight="1" x14ac:dyDescent="0.25">
      <c r="A1295" s="3" t="s">
        <v>15</v>
      </c>
      <c r="B1295" s="8" t="s">
        <v>91</v>
      </c>
      <c r="C1295" s="13" t="s">
        <v>150</v>
      </c>
      <c r="D1295" s="13">
        <v>2.4</v>
      </c>
      <c r="E1295" s="13" t="s">
        <v>150</v>
      </c>
      <c r="F1295" s="13">
        <v>0.7</v>
      </c>
      <c r="G1295" s="13">
        <v>1.2</v>
      </c>
      <c r="H1295" s="13">
        <v>5.2</v>
      </c>
      <c r="I1295" s="13" t="s">
        <v>150</v>
      </c>
      <c r="J1295" s="13" t="s">
        <v>150</v>
      </c>
    </row>
    <row r="1296" spans="1:10" ht="14.25" customHeight="1" x14ac:dyDescent="0.25">
      <c r="A1296" s="3" t="s">
        <v>15</v>
      </c>
      <c r="B1296" s="8" t="s">
        <v>92</v>
      </c>
      <c r="C1296" s="13" t="s">
        <v>150</v>
      </c>
      <c r="D1296" s="13" t="s">
        <v>150</v>
      </c>
      <c r="E1296" s="13" t="s">
        <v>187</v>
      </c>
      <c r="F1296" s="13">
        <v>3.3</v>
      </c>
      <c r="G1296" s="13">
        <v>3.2</v>
      </c>
      <c r="H1296" s="13">
        <v>0</v>
      </c>
      <c r="I1296" s="13" t="s">
        <v>187</v>
      </c>
      <c r="J1296" s="13" t="s">
        <v>150</v>
      </c>
    </row>
    <row r="1297" spans="1:10" ht="14.25" customHeight="1" x14ac:dyDescent="0.25">
      <c r="A1297" s="3" t="s">
        <v>15</v>
      </c>
      <c r="B1297" s="8" t="s">
        <v>93</v>
      </c>
      <c r="C1297" s="13" t="s">
        <v>150</v>
      </c>
      <c r="D1297" s="13">
        <v>3.6</v>
      </c>
      <c r="E1297" s="13" t="s">
        <v>187</v>
      </c>
      <c r="F1297" s="13">
        <v>2.4</v>
      </c>
      <c r="G1297" s="13">
        <v>0</v>
      </c>
      <c r="H1297" s="13">
        <v>8.1999999999999993</v>
      </c>
      <c r="I1297" s="13">
        <v>0</v>
      </c>
      <c r="J1297" s="13" t="s">
        <v>150</v>
      </c>
    </row>
    <row r="1298" spans="1:10" ht="14.25" customHeight="1" x14ac:dyDescent="0.25">
      <c r="A1298" s="3" t="s">
        <v>15</v>
      </c>
      <c r="B1298" s="3" t="s">
        <v>94</v>
      </c>
      <c r="C1298" s="13">
        <v>0.2</v>
      </c>
      <c r="D1298" s="13">
        <v>2.2000000000000002</v>
      </c>
      <c r="E1298" s="13" t="s">
        <v>187</v>
      </c>
      <c r="F1298" s="13">
        <v>0</v>
      </c>
      <c r="G1298" s="13">
        <v>55.6</v>
      </c>
      <c r="H1298" s="13">
        <v>8.4</v>
      </c>
      <c r="I1298" s="13" t="s">
        <v>187</v>
      </c>
      <c r="J1298" s="13">
        <v>0.1</v>
      </c>
    </row>
    <row r="1299" spans="1:10" ht="14.25" customHeight="1" x14ac:dyDescent="0.25">
      <c r="A1299" s="3"/>
      <c r="B1299" s="8"/>
      <c r="C1299" s="11"/>
      <c r="D1299" s="11"/>
      <c r="E1299" s="11"/>
      <c r="F1299" s="11"/>
      <c r="G1299" s="11"/>
      <c r="H1299" s="11"/>
      <c r="I1299" s="11"/>
      <c r="J1299" s="11"/>
    </row>
    <row r="1300" spans="1:10" ht="14.25" customHeight="1" x14ac:dyDescent="0.25">
      <c r="A1300" s="3" t="s">
        <v>73</v>
      </c>
      <c r="B1300" s="3" t="s">
        <v>74</v>
      </c>
      <c r="C1300" s="11"/>
      <c r="D1300" s="11"/>
      <c r="E1300" s="11"/>
      <c r="F1300" s="11"/>
      <c r="G1300" s="11"/>
      <c r="H1300" s="11"/>
      <c r="I1300" s="11"/>
      <c r="J1300" s="11"/>
    </row>
    <row r="1301" spans="1:10" ht="14.25" customHeight="1" x14ac:dyDescent="0.25">
      <c r="B1301" s="4"/>
      <c r="C1301" s="11"/>
      <c r="D1301" s="11"/>
      <c r="E1301" s="11"/>
      <c r="F1301" s="11"/>
      <c r="G1301" s="11"/>
      <c r="H1301" s="11"/>
      <c r="I1301" s="11"/>
      <c r="J1301" s="11"/>
    </row>
    <row r="1302" spans="1:10" ht="14.25" customHeight="1" x14ac:dyDescent="0.25">
      <c r="A1302" s="3"/>
      <c r="B1302" s="8"/>
      <c r="C1302" s="11"/>
      <c r="D1302" s="11"/>
      <c r="E1302" s="11"/>
      <c r="F1302" s="11"/>
      <c r="G1302" s="11"/>
      <c r="H1302" s="11"/>
      <c r="I1302" s="11"/>
      <c r="J1302" s="11"/>
    </row>
    <row r="1303" spans="1:10" ht="14.25" customHeight="1" x14ac:dyDescent="0.25">
      <c r="A1303" s="3" t="s">
        <v>73</v>
      </c>
      <c r="B1303" s="3" t="s">
        <v>120</v>
      </c>
      <c r="C1303" s="13">
        <v>0</v>
      </c>
      <c r="D1303" s="13">
        <v>0</v>
      </c>
      <c r="E1303" s="13">
        <v>0</v>
      </c>
      <c r="F1303" s="13">
        <v>0</v>
      </c>
      <c r="G1303" s="13">
        <v>0</v>
      </c>
      <c r="H1303" s="13">
        <v>0</v>
      </c>
      <c r="I1303" s="13">
        <v>0</v>
      </c>
      <c r="J1303" s="13">
        <v>0</v>
      </c>
    </row>
    <row r="1304" spans="1:10" ht="14.25" customHeight="1" x14ac:dyDescent="0.25">
      <c r="A1304" s="3" t="s">
        <v>73</v>
      </c>
      <c r="B1304" s="3" t="s">
        <v>82</v>
      </c>
      <c r="C1304" s="13" t="s">
        <v>150</v>
      </c>
      <c r="D1304" s="13">
        <v>0</v>
      </c>
      <c r="E1304" s="13">
        <v>0</v>
      </c>
      <c r="F1304" s="13">
        <v>0</v>
      </c>
      <c r="G1304" s="13">
        <v>0</v>
      </c>
      <c r="H1304" s="13">
        <v>0</v>
      </c>
      <c r="I1304" s="13" t="s">
        <v>187</v>
      </c>
      <c r="J1304" s="13" t="s">
        <v>150</v>
      </c>
    </row>
    <row r="1305" spans="1:10" ht="14.25" customHeight="1" x14ac:dyDescent="0.25">
      <c r="A1305" s="3" t="s">
        <v>73</v>
      </c>
      <c r="B1305" s="8" t="s">
        <v>152</v>
      </c>
      <c r="C1305" s="13" t="s">
        <v>150</v>
      </c>
      <c r="D1305" s="13">
        <v>0</v>
      </c>
      <c r="E1305" s="13">
        <v>0</v>
      </c>
      <c r="F1305" s="13">
        <v>0</v>
      </c>
      <c r="G1305" s="13">
        <v>0</v>
      </c>
      <c r="H1305" s="13">
        <v>0</v>
      </c>
      <c r="I1305" s="13" t="s">
        <v>187</v>
      </c>
      <c r="J1305" s="13" t="s">
        <v>150</v>
      </c>
    </row>
    <row r="1306" spans="1:10" ht="14.25" customHeight="1" x14ac:dyDescent="0.25">
      <c r="A1306" s="3" t="s">
        <v>73</v>
      </c>
      <c r="B1306" s="8" t="s">
        <v>151</v>
      </c>
      <c r="C1306" s="13" t="s">
        <v>150</v>
      </c>
      <c r="D1306" s="13" t="s">
        <v>187</v>
      </c>
      <c r="E1306" s="13">
        <v>0</v>
      </c>
      <c r="F1306" s="13">
        <v>0</v>
      </c>
      <c r="G1306" s="13">
        <v>0</v>
      </c>
      <c r="H1306" s="13">
        <v>0</v>
      </c>
      <c r="I1306" s="13" t="s">
        <v>187</v>
      </c>
      <c r="J1306" s="13" t="s">
        <v>150</v>
      </c>
    </row>
    <row r="1307" spans="1:10" s="10" customFormat="1" ht="14.25" customHeight="1" x14ac:dyDescent="0.25">
      <c r="A1307" s="3" t="s">
        <v>73</v>
      </c>
      <c r="B1307" s="3" t="s">
        <v>83</v>
      </c>
      <c r="C1307" s="13" t="s">
        <v>150</v>
      </c>
      <c r="D1307" s="13">
        <v>0</v>
      </c>
      <c r="E1307" s="13" t="s">
        <v>187</v>
      </c>
      <c r="F1307" s="13">
        <v>0</v>
      </c>
      <c r="G1307" s="13">
        <v>0</v>
      </c>
      <c r="H1307" s="13">
        <v>0</v>
      </c>
      <c r="I1307" s="13">
        <v>0</v>
      </c>
      <c r="J1307" s="13" t="s">
        <v>150</v>
      </c>
    </row>
    <row r="1308" spans="1:10" ht="14.25" customHeight="1" x14ac:dyDescent="0.25">
      <c r="A1308" s="3" t="s">
        <v>73</v>
      </c>
      <c r="B1308" s="8" t="s">
        <v>84</v>
      </c>
      <c r="C1308" s="13" t="s">
        <v>150</v>
      </c>
      <c r="D1308" s="13">
        <v>0</v>
      </c>
      <c r="E1308" s="13" t="s">
        <v>187</v>
      </c>
      <c r="F1308" s="13">
        <v>0</v>
      </c>
      <c r="G1308" s="13">
        <v>0</v>
      </c>
      <c r="H1308" s="13">
        <v>0</v>
      </c>
      <c r="I1308" s="13">
        <v>0</v>
      </c>
      <c r="J1308" s="13" t="s">
        <v>150</v>
      </c>
    </row>
    <row r="1309" spans="1:10" ht="14.25" customHeight="1" x14ac:dyDescent="0.25">
      <c r="A1309" s="3" t="s">
        <v>73</v>
      </c>
      <c r="B1309" s="8" t="s">
        <v>85</v>
      </c>
      <c r="C1309" s="13" t="s">
        <v>150</v>
      </c>
      <c r="D1309" s="13">
        <v>0</v>
      </c>
      <c r="E1309" s="13" t="s">
        <v>187</v>
      </c>
      <c r="F1309" s="13">
        <v>0</v>
      </c>
      <c r="G1309" s="13">
        <v>0</v>
      </c>
      <c r="H1309" s="13">
        <v>0</v>
      </c>
      <c r="I1309" s="13" t="s">
        <v>187</v>
      </c>
      <c r="J1309" s="13" t="s">
        <v>150</v>
      </c>
    </row>
    <row r="1310" spans="1:10" ht="14.25" customHeight="1" x14ac:dyDescent="0.25">
      <c r="A1310" s="3" t="s">
        <v>73</v>
      </c>
      <c r="B1310" s="8" t="s">
        <v>86</v>
      </c>
      <c r="C1310" s="13" t="s">
        <v>150</v>
      </c>
      <c r="D1310" s="13">
        <v>0</v>
      </c>
      <c r="E1310" s="13" t="s">
        <v>187</v>
      </c>
      <c r="F1310" s="13">
        <v>0</v>
      </c>
      <c r="G1310" s="13">
        <v>0</v>
      </c>
      <c r="H1310" s="13">
        <v>0</v>
      </c>
      <c r="I1310" s="13" t="s">
        <v>187</v>
      </c>
      <c r="J1310" s="13" t="s">
        <v>150</v>
      </c>
    </row>
    <row r="1311" spans="1:10" ht="14.25" customHeight="1" x14ac:dyDescent="0.25">
      <c r="A1311" s="3" t="s">
        <v>73</v>
      </c>
      <c r="B1311" s="8" t="s">
        <v>87</v>
      </c>
      <c r="C1311" s="13" t="s">
        <v>150</v>
      </c>
      <c r="D1311" s="13">
        <v>0</v>
      </c>
      <c r="E1311" s="13" t="s">
        <v>150</v>
      </c>
      <c r="F1311" s="13" t="s">
        <v>150</v>
      </c>
      <c r="G1311" s="13" t="s">
        <v>150</v>
      </c>
      <c r="H1311" s="13" t="s">
        <v>150</v>
      </c>
      <c r="I1311" s="13" t="s">
        <v>150</v>
      </c>
      <c r="J1311" s="13" t="s">
        <v>150</v>
      </c>
    </row>
    <row r="1312" spans="1:10" ht="14.25" customHeight="1" x14ac:dyDescent="0.25">
      <c r="A1312" s="3" t="s">
        <v>73</v>
      </c>
      <c r="B1312" s="8" t="s">
        <v>88</v>
      </c>
      <c r="C1312" s="13" t="s">
        <v>150</v>
      </c>
      <c r="D1312" s="13">
        <v>0</v>
      </c>
      <c r="E1312" s="13" t="s">
        <v>187</v>
      </c>
      <c r="F1312" s="13">
        <v>0</v>
      </c>
      <c r="G1312" s="13">
        <v>0</v>
      </c>
      <c r="H1312" s="13">
        <v>0</v>
      </c>
      <c r="I1312" s="13">
        <v>0</v>
      </c>
      <c r="J1312" s="13" t="s">
        <v>150</v>
      </c>
    </row>
    <row r="1313" spans="1:10" ht="14.25" customHeight="1" x14ac:dyDescent="0.25">
      <c r="A1313" s="3" t="s">
        <v>73</v>
      </c>
      <c r="B1313" s="3" t="s">
        <v>89</v>
      </c>
      <c r="C1313" s="13" t="s">
        <v>150</v>
      </c>
      <c r="D1313" s="13">
        <v>0</v>
      </c>
      <c r="E1313" s="13" t="s">
        <v>187</v>
      </c>
      <c r="F1313" s="13">
        <v>0</v>
      </c>
      <c r="G1313" s="13">
        <v>0</v>
      </c>
      <c r="H1313" s="13">
        <v>0</v>
      </c>
      <c r="I1313" s="13">
        <v>0</v>
      </c>
      <c r="J1313" s="13" t="s">
        <v>150</v>
      </c>
    </row>
    <row r="1314" spans="1:10" ht="14.25" customHeight="1" x14ac:dyDescent="0.25">
      <c r="A1314" s="3" t="s">
        <v>73</v>
      </c>
      <c r="B1314" s="8" t="s">
        <v>95</v>
      </c>
      <c r="C1314" s="13" t="s">
        <v>150</v>
      </c>
      <c r="D1314" s="13">
        <v>0</v>
      </c>
      <c r="E1314" s="13" t="s">
        <v>187</v>
      </c>
      <c r="F1314" s="13">
        <v>0</v>
      </c>
      <c r="G1314" s="13">
        <v>0</v>
      </c>
      <c r="H1314" s="13">
        <v>0</v>
      </c>
      <c r="I1314" s="13" t="s">
        <v>187</v>
      </c>
      <c r="J1314" s="13" t="s">
        <v>150</v>
      </c>
    </row>
    <row r="1315" spans="1:10" ht="14.25" customHeight="1" x14ac:dyDescent="0.25">
      <c r="A1315" s="3" t="s">
        <v>73</v>
      </c>
      <c r="B1315" s="8" t="s">
        <v>90</v>
      </c>
      <c r="C1315" s="13" t="s">
        <v>150</v>
      </c>
      <c r="D1315" s="13">
        <v>0</v>
      </c>
      <c r="E1315" s="13" t="s">
        <v>150</v>
      </c>
      <c r="F1315" s="13" t="s">
        <v>150</v>
      </c>
      <c r="G1315" s="13" t="s">
        <v>150</v>
      </c>
      <c r="H1315" s="13" t="s">
        <v>150</v>
      </c>
      <c r="I1315" s="13" t="s">
        <v>150</v>
      </c>
      <c r="J1315" s="13" t="s">
        <v>150</v>
      </c>
    </row>
    <row r="1316" spans="1:10" ht="14.25" customHeight="1" x14ac:dyDescent="0.25">
      <c r="A1316" s="3" t="s">
        <v>73</v>
      </c>
      <c r="B1316" s="8" t="s">
        <v>118</v>
      </c>
      <c r="C1316" s="13" t="s">
        <v>150</v>
      </c>
      <c r="D1316" s="13">
        <v>0</v>
      </c>
      <c r="E1316" s="13" t="s">
        <v>187</v>
      </c>
      <c r="F1316" s="13">
        <v>0</v>
      </c>
      <c r="G1316" s="13">
        <v>0</v>
      </c>
      <c r="H1316" s="13">
        <v>0</v>
      </c>
      <c r="I1316" s="13" t="s">
        <v>187</v>
      </c>
      <c r="J1316" s="13" t="s">
        <v>150</v>
      </c>
    </row>
    <row r="1317" spans="1:10" ht="14.25" customHeight="1" x14ac:dyDescent="0.25">
      <c r="A1317" s="3" t="s">
        <v>73</v>
      </c>
      <c r="B1317" s="8" t="s">
        <v>91</v>
      </c>
      <c r="C1317" s="13" t="s">
        <v>150</v>
      </c>
      <c r="D1317" s="13">
        <v>0</v>
      </c>
      <c r="E1317" s="13" t="s">
        <v>150</v>
      </c>
      <c r="F1317" s="13">
        <v>0</v>
      </c>
      <c r="G1317" s="13" t="s">
        <v>187</v>
      </c>
      <c r="H1317" s="13">
        <v>0</v>
      </c>
      <c r="I1317" s="13" t="s">
        <v>150</v>
      </c>
      <c r="J1317" s="13" t="s">
        <v>150</v>
      </c>
    </row>
    <row r="1318" spans="1:10" ht="14.25" customHeight="1" x14ac:dyDescent="0.25">
      <c r="A1318" s="3" t="s">
        <v>73</v>
      </c>
      <c r="B1318" s="8" t="s">
        <v>92</v>
      </c>
      <c r="C1318" s="13" t="s">
        <v>150</v>
      </c>
      <c r="D1318" s="13" t="s">
        <v>150</v>
      </c>
      <c r="E1318" s="13" t="s">
        <v>187</v>
      </c>
      <c r="F1318" s="13">
        <v>0</v>
      </c>
      <c r="G1318" s="13" t="s">
        <v>187</v>
      </c>
      <c r="H1318" s="13" t="s">
        <v>187</v>
      </c>
      <c r="I1318" s="13" t="s">
        <v>187</v>
      </c>
      <c r="J1318" s="13" t="s">
        <v>150</v>
      </c>
    </row>
    <row r="1319" spans="1:10" ht="14.25" customHeight="1" x14ac:dyDescent="0.25">
      <c r="A1319" s="3" t="s">
        <v>73</v>
      </c>
      <c r="B1319" s="8" t="s">
        <v>93</v>
      </c>
      <c r="C1319" s="13" t="s">
        <v>150</v>
      </c>
      <c r="D1319" s="13">
        <v>0</v>
      </c>
      <c r="E1319" s="13" t="s">
        <v>187</v>
      </c>
      <c r="F1319" s="13">
        <v>0</v>
      </c>
      <c r="G1319" s="13">
        <v>0</v>
      </c>
      <c r="H1319" s="13">
        <v>0</v>
      </c>
      <c r="I1319" s="13">
        <v>0</v>
      </c>
      <c r="J1319" s="13" t="s">
        <v>150</v>
      </c>
    </row>
    <row r="1320" spans="1:10" ht="14.25" customHeight="1" x14ac:dyDescent="0.25">
      <c r="A1320" s="3" t="s">
        <v>73</v>
      </c>
      <c r="B1320" s="3" t="s">
        <v>94</v>
      </c>
      <c r="C1320" s="13">
        <v>0</v>
      </c>
      <c r="D1320" s="13">
        <v>0</v>
      </c>
      <c r="E1320" s="13" t="s">
        <v>187</v>
      </c>
      <c r="F1320" s="13">
        <v>0</v>
      </c>
      <c r="G1320" s="13">
        <v>0</v>
      </c>
      <c r="H1320" s="13">
        <v>0</v>
      </c>
      <c r="I1320" s="13" t="s">
        <v>187</v>
      </c>
      <c r="J1320" s="13">
        <v>0</v>
      </c>
    </row>
    <row r="1321" spans="1:10" ht="14.25" customHeight="1" x14ac:dyDescent="0.25">
      <c r="A1321" s="3"/>
      <c r="B1321" s="8"/>
      <c r="C1321" s="11"/>
      <c r="D1321" s="11"/>
      <c r="E1321" s="11"/>
      <c r="F1321" s="11"/>
      <c r="G1321" s="11"/>
      <c r="H1321" s="11"/>
      <c r="I1321" s="11"/>
      <c r="J1321" s="11"/>
    </row>
    <row r="1322" spans="1:10" ht="14.25" customHeight="1" x14ac:dyDescent="0.25">
      <c r="A1322" s="3" t="s">
        <v>75</v>
      </c>
      <c r="B1322" s="3" t="s">
        <v>76</v>
      </c>
      <c r="C1322" s="11"/>
      <c r="D1322" s="11"/>
      <c r="E1322" s="11"/>
      <c r="F1322" s="11"/>
      <c r="G1322" s="11"/>
      <c r="H1322" s="11"/>
      <c r="I1322" s="11"/>
      <c r="J1322" s="11"/>
    </row>
    <row r="1323" spans="1:10" ht="14.25" customHeight="1" x14ac:dyDescent="0.25">
      <c r="A1323" s="3"/>
      <c r="B1323" s="8"/>
      <c r="C1323" s="11"/>
      <c r="D1323" s="11"/>
      <c r="E1323" s="11"/>
      <c r="F1323" s="11"/>
      <c r="G1323" s="11"/>
      <c r="H1323" s="11"/>
      <c r="I1323" s="11"/>
      <c r="J1323" s="11"/>
    </row>
    <row r="1324" spans="1:10" ht="14.25" customHeight="1" x14ac:dyDescent="0.25">
      <c r="A1324" s="3"/>
      <c r="B1324" s="8"/>
      <c r="C1324" s="11"/>
      <c r="D1324" s="11"/>
      <c r="E1324" s="11"/>
      <c r="F1324" s="11"/>
      <c r="G1324" s="11"/>
      <c r="H1324" s="11"/>
      <c r="I1324" s="11"/>
      <c r="J1324" s="11"/>
    </row>
    <row r="1325" spans="1:10" ht="14.25" customHeight="1" x14ac:dyDescent="0.25">
      <c r="A1325" s="3" t="s">
        <v>75</v>
      </c>
      <c r="B1325" s="3" t="s">
        <v>120</v>
      </c>
      <c r="C1325" s="13">
        <v>0</v>
      </c>
      <c r="D1325" s="13">
        <v>0</v>
      </c>
      <c r="E1325" s="13" t="s">
        <v>187</v>
      </c>
      <c r="F1325" s="13">
        <v>0</v>
      </c>
      <c r="G1325" s="13">
        <v>0</v>
      </c>
      <c r="H1325" s="13">
        <v>0</v>
      </c>
      <c r="I1325" s="13" t="s">
        <v>187</v>
      </c>
      <c r="J1325" s="13">
        <v>0</v>
      </c>
    </row>
    <row r="1326" spans="1:10" ht="14.25" customHeight="1" x14ac:dyDescent="0.25">
      <c r="A1326" s="3" t="s">
        <v>75</v>
      </c>
      <c r="B1326" s="3" t="s">
        <v>82</v>
      </c>
      <c r="C1326" s="13" t="s">
        <v>150</v>
      </c>
      <c r="D1326" s="13">
        <v>0</v>
      </c>
      <c r="E1326" s="13" t="s">
        <v>187</v>
      </c>
      <c r="F1326" s="13" t="s">
        <v>187</v>
      </c>
      <c r="G1326" s="13">
        <v>0</v>
      </c>
      <c r="H1326" s="13" t="s">
        <v>187</v>
      </c>
      <c r="I1326" s="13" t="s">
        <v>187</v>
      </c>
      <c r="J1326" s="13" t="s">
        <v>150</v>
      </c>
    </row>
    <row r="1327" spans="1:10" ht="14.25" customHeight="1" x14ac:dyDescent="0.25">
      <c r="A1327" s="3" t="s">
        <v>75</v>
      </c>
      <c r="B1327" s="8" t="s">
        <v>152</v>
      </c>
      <c r="C1327" s="13" t="s">
        <v>150</v>
      </c>
      <c r="D1327" s="13">
        <v>0</v>
      </c>
      <c r="E1327" s="13" t="s">
        <v>187</v>
      </c>
      <c r="F1327" s="13" t="s">
        <v>187</v>
      </c>
      <c r="G1327" s="13">
        <v>0</v>
      </c>
      <c r="H1327" s="13" t="s">
        <v>187</v>
      </c>
      <c r="I1327" s="13" t="s">
        <v>187</v>
      </c>
      <c r="J1327" s="13" t="s">
        <v>150</v>
      </c>
    </row>
    <row r="1328" spans="1:10" s="10" customFormat="1" ht="14.25" customHeight="1" x14ac:dyDescent="0.25">
      <c r="A1328" s="3" t="s">
        <v>75</v>
      </c>
      <c r="B1328" s="8" t="s">
        <v>151</v>
      </c>
      <c r="C1328" s="13" t="s">
        <v>150</v>
      </c>
      <c r="D1328" s="13" t="s">
        <v>187</v>
      </c>
      <c r="E1328" s="13" t="s">
        <v>187</v>
      </c>
      <c r="F1328" s="13" t="s">
        <v>187</v>
      </c>
      <c r="G1328" s="13">
        <v>0</v>
      </c>
      <c r="H1328" s="13" t="s">
        <v>187</v>
      </c>
      <c r="I1328" s="13" t="s">
        <v>187</v>
      </c>
      <c r="J1328" s="13" t="s">
        <v>150</v>
      </c>
    </row>
    <row r="1329" spans="1:10" ht="14.25" customHeight="1" x14ac:dyDescent="0.25">
      <c r="A1329" s="3" t="s">
        <v>75</v>
      </c>
      <c r="B1329" s="3" t="s">
        <v>83</v>
      </c>
      <c r="C1329" s="13" t="s">
        <v>150</v>
      </c>
      <c r="D1329" s="13">
        <v>0</v>
      </c>
      <c r="E1329" s="13" t="s">
        <v>187</v>
      </c>
      <c r="F1329" s="13">
        <v>0</v>
      </c>
      <c r="G1329" s="13">
        <v>0</v>
      </c>
      <c r="H1329" s="13">
        <v>0</v>
      </c>
      <c r="I1329" s="13" t="s">
        <v>187</v>
      </c>
      <c r="J1329" s="13" t="s">
        <v>150</v>
      </c>
    </row>
    <row r="1330" spans="1:10" ht="14.25" customHeight="1" x14ac:dyDescent="0.25">
      <c r="A1330" s="3" t="s">
        <v>75</v>
      </c>
      <c r="B1330" s="8" t="s">
        <v>84</v>
      </c>
      <c r="C1330" s="13" t="s">
        <v>150</v>
      </c>
      <c r="D1330" s="13">
        <v>0</v>
      </c>
      <c r="E1330" s="13" t="s">
        <v>187</v>
      </c>
      <c r="F1330" s="13">
        <v>0</v>
      </c>
      <c r="G1330" s="13">
        <v>0</v>
      </c>
      <c r="H1330" s="13">
        <v>0</v>
      </c>
      <c r="I1330" s="13" t="s">
        <v>187</v>
      </c>
      <c r="J1330" s="13" t="s">
        <v>150</v>
      </c>
    </row>
    <row r="1331" spans="1:10" ht="14.25" customHeight="1" x14ac:dyDescent="0.25">
      <c r="A1331" s="3" t="s">
        <v>75</v>
      </c>
      <c r="B1331" s="8" t="s">
        <v>85</v>
      </c>
      <c r="C1331" s="13" t="s">
        <v>150</v>
      </c>
      <c r="D1331" s="13">
        <v>0</v>
      </c>
      <c r="E1331" s="13" t="s">
        <v>187</v>
      </c>
      <c r="F1331" s="13" t="s">
        <v>187</v>
      </c>
      <c r="G1331" s="13" t="s">
        <v>187</v>
      </c>
      <c r="H1331" s="13" t="s">
        <v>187</v>
      </c>
      <c r="I1331" s="13" t="s">
        <v>187</v>
      </c>
      <c r="J1331" s="13" t="s">
        <v>150</v>
      </c>
    </row>
    <row r="1332" spans="1:10" ht="14.25" customHeight="1" x14ac:dyDescent="0.25">
      <c r="A1332" s="3" t="s">
        <v>75</v>
      </c>
      <c r="B1332" s="8" t="s">
        <v>86</v>
      </c>
      <c r="C1332" s="13" t="s">
        <v>150</v>
      </c>
      <c r="D1332" s="13">
        <v>0</v>
      </c>
      <c r="E1332" s="13" t="s">
        <v>187</v>
      </c>
      <c r="F1332" s="13">
        <v>0</v>
      </c>
      <c r="G1332" s="13" t="s">
        <v>187</v>
      </c>
      <c r="H1332" s="13">
        <v>0</v>
      </c>
      <c r="I1332" s="13" t="s">
        <v>187</v>
      </c>
      <c r="J1332" s="13" t="s">
        <v>150</v>
      </c>
    </row>
    <row r="1333" spans="1:10" ht="14.25" customHeight="1" x14ac:dyDescent="0.25">
      <c r="A1333" s="3" t="s">
        <v>75</v>
      </c>
      <c r="B1333" s="8" t="s">
        <v>87</v>
      </c>
      <c r="C1333" s="13" t="s">
        <v>150</v>
      </c>
      <c r="D1333" s="13">
        <v>0</v>
      </c>
      <c r="E1333" s="13" t="s">
        <v>150</v>
      </c>
      <c r="F1333" s="13" t="s">
        <v>150</v>
      </c>
      <c r="G1333" s="13" t="s">
        <v>150</v>
      </c>
      <c r="H1333" s="13" t="s">
        <v>150</v>
      </c>
      <c r="I1333" s="13" t="s">
        <v>150</v>
      </c>
      <c r="J1333" s="13" t="s">
        <v>150</v>
      </c>
    </row>
    <row r="1334" spans="1:10" ht="14.25" customHeight="1" x14ac:dyDescent="0.25">
      <c r="A1334" s="3" t="s">
        <v>75</v>
      </c>
      <c r="B1334" s="8" t="s">
        <v>88</v>
      </c>
      <c r="C1334" s="13" t="s">
        <v>150</v>
      </c>
      <c r="D1334" s="13">
        <v>0</v>
      </c>
      <c r="E1334" s="13" t="s">
        <v>187</v>
      </c>
      <c r="F1334" s="13" t="s">
        <v>187</v>
      </c>
      <c r="G1334" s="13" t="s">
        <v>187</v>
      </c>
      <c r="H1334" s="13" t="s">
        <v>187</v>
      </c>
      <c r="I1334" s="13" t="s">
        <v>187</v>
      </c>
      <c r="J1334" s="13" t="s">
        <v>150</v>
      </c>
    </row>
    <row r="1335" spans="1:10" ht="14.25" customHeight="1" x14ac:dyDescent="0.25">
      <c r="A1335" s="3" t="s">
        <v>75</v>
      </c>
      <c r="B1335" s="3" t="s">
        <v>89</v>
      </c>
      <c r="C1335" s="13" t="s">
        <v>150</v>
      </c>
      <c r="D1335" s="13">
        <v>0</v>
      </c>
      <c r="E1335" s="13" t="s">
        <v>187</v>
      </c>
      <c r="F1335" s="13">
        <v>0</v>
      </c>
      <c r="G1335" s="13">
        <v>0</v>
      </c>
      <c r="H1335" s="13">
        <v>0</v>
      </c>
      <c r="I1335" s="13" t="s">
        <v>187</v>
      </c>
      <c r="J1335" s="13" t="s">
        <v>150</v>
      </c>
    </row>
    <row r="1336" spans="1:10" ht="14.25" customHeight="1" x14ac:dyDescent="0.25">
      <c r="A1336" s="3" t="s">
        <v>75</v>
      </c>
      <c r="B1336" s="8" t="s">
        <v>95</v>
      </c>
      <c r="C1336" s="13" t="s">
        <v>150</v>
      </c>
      <c r="D1336" s="13">
        <v>0</v>
      </c>
      <c r="E1336" s="13" t="s">
        <v>187</v>
      </c>
      <c r="F1336" s="13">
        <v>0</v>
      </c>
      <c r="G1336" s="13">
        <v>0</v>
      </c>
      <c r="H1336" s="13">
        <v>0</v>
      </c>
      <c r="I1336" s="13" t="s">
        <v>187</v>
      </c>
      <c r="J1336" s="13" t="s">
        <v>150</v>
      </c>
    </row>
    <row r="1337" spans="1:10" ht="14.25" customHeight="1" x14ac:dyDescent="0.25">
      <c r="A1337" s="3" t="s">
        <v>75</v>
      </c>
      <c r="B1337" s="8" t="s">
        <v>90</v>
      </c>
      <c r="C1337" s="13" t="s">
        <v>150</v>
      </c>
      <c r="D1337" s="13">
        <v>0</v>
      </c>
      <c r="E1337" s="13" t="s">
        <v>150</v>
      </c>
      <c r="F1337" s="13" t="s">
        <v>150</v>
      </c>
      <c r="G1337" s="13" t="s">
        <v>150</v>
      </c>
      <c r="H1337" s="13" t="s">
        <v>150</v>
      </c>
      <c r="I1337" s="13" t="s">
        <v>150</v>
      </c>
      <c r="J1337" s="13" t="s">
        <v>150</v>
      </c>
    </row>
    <row r="1338" spans="1:10" ht="14.25" customHeight="1" x14ac:dyDescent="0.25">
      <c r="A1338" s="3" t="s">
        <v>75</v>
      </c>
      <c r="B1338" s="8" t="s">
        <v>118</v>
      </c>
      <c r="C1338" s="13" t="s">
        <v>150</v>
      </c>
      <c r="D1338" s="13">
        <v>0</v>
      </c>
      <c r="E1338" s="13" t="s">
        <v>187</v>
      </c>
      <c r="F1338" s="13" t="s">
        <v>187</v>
      </c>
      <c r="G1338" s="13">
        <v>0</v>
      </c>
      <c r="H1338" s="13">
        <v>0</v>
      </c>
      <c r="I1338" s="13" t="s">
        <v>187</v>
      </c>
      <c r="J1338" s="13" t="s">
        <v>150</v>
      </c>
    </row>
    <row r="1339" spans="1:10" ht="14.25" customHeight="1" x14ac:dyDescent="0.25">
      <c r="A1339" s="3" t="s">
        <v>75</v>
      </c>
      <c r="B1339" s="8" t="s">
        <v>91</v>
      </c>
      <c r="C1339" s="13" t="s">
        <v>150</v>
      </c>
      <c r="D1339" s="13" t="s">
        <v>187</v>
      </c>
      <c r="E1339" s="13" t="s">
        <v>150</v>
      </c>
      <c r="F1339" s="13">
        <v>0</v>
      </c>
      <c r="G1339" s="13" t="s">
        <v>187</v>
      </c>
      <c r="H1339" s="13">
        <v>0</v>
      </c>
      <c r="I1339" s="13" t="s">
        <v>150</v>
      </c>
      <c r="J1339" s="13" t="s">
        <v>150</v>
      </c>
    </row>
    <row r="1340" spans="1:10" ht="14.25" customHeight="1" x14ac:dyDescent="0.25">
      <c r="A1340" s="3" t="s">
        <v>75</v>
      </c>
      <c r="B1340" s="8" t="s">
        <v>92</v>
      </c>
      <c r="C1340" s="13" t="s">
        <v>150</v>
      </c>
      <c r="D1340" s="13" t="s">
        <v>150</v>
      </c>
      <c r="E1340" s="13" t="s">
        <v>187</v>
      </c>
      <c r="F1340" s="13" t="s">
        <v>187</v>
      </c>
      <c r="G1340" s="13" t="s">
        <v>187</v>
      </c>
      <c r="H1340" s="13" t="s">
        <v>187</v>
      </c>
      <c r="I1340" s="13" t="s">
        <v>187</v>
      </c>
      <c r="J1340" s="13" t="s">
        <v>150</v>
      </c>
    </row>
    <row r="1341" spans="1:10" ht="14.25" customHeight="1" x14ac:dyDescent="0.25">
      <c r="A1341" s="3" t="s">
        <v>75</v>
      </c>
      <c r="B1341" s="8" t="s">
        <v>93</v>
      </c>
      <c r="C1341" s="13" t="s">
        <v>150</v>
      </c>
      <c r="D1341" s="13" t="s">
        <v>187</v>
      </c>
      <c r="E1341" s="13" t="s">
        <v>187</v>
      </c>
      <c r="F1341" s="13">
        <v>0</v>
      </c>
      <c r="G1341" s="13" t="s">
        <v>187</v>
      </c>
      <c r="H1341" s="13">
        <v>0</v>
      </c>
      <c r="I1341" s="13" t="s">
        <v>187</v>
      </c>
      <c r="J1341" s="13" t="s">
        <v>150</v>
      </c>
    </row>
    <row r="1342" spans="1:10" ht="14.25" customHeight="1" x14ac:dyDescent="0.25">
      <c r="A1342" s="3" t="s">
        <v>75</v>
      </c>
      <c r="B1342" s="3" t="s">
        <v>94</v>
      </c>
      <c r="C1342" s="13">
        <v>0</v>
      </c>
      <c r="D1342" s="13">
        <v>0</v>
      </c>
      <c r="E1342" s="13" t="s">
        <v>187</v>
      </c>
      <c r="F1342" s="13" t="s">
        <v>187</v>
      </c>
      <c r="G1342" s="13" t="s">
        <v>187</v>
      </c>
      <c r="H1342" s="13">
        <v>0</v>
      </c>
      <c r="I1342" s="13" t="s">
        <v>187</v>
      </c>
      <c r="J1342" s="13">
        <v>0</v>
      </c>
    </row>
    <row r="1343" spans="1:10" ht="14.25" customHeight="1" x14ac:dyDescent="0.25">
      <c r="A1343" s="3"/>
      <c r="B1343" s="8"/>
      <c r="C1343" s="11"/>
      <c r="D1343" s="11"/>
      <c r="E1343" s="11"/>
      <c r="F1343" s="11"/>
      <c r="G1343" s="11"/>
      <c r="H1343" s="11"/>
      <c r="I1343" s="11"/>
      <c r="J1343" s="11"/>
    </row>
    <row r="1344" spans="1:10" ht="14.25" customHeight="1" x14ac:dyDescent="0.25">
      <c r="A1344" s="3" t="s">
        <v>0</v>
      </c>
      <c r="B1344" s="3" t="s">
        <v>34</v>
      </c>
      <c r="C1344" s="11"/>
      <c r="D1344" s="11"/>
      <c r="E1344" s="11"/>
      <c r="F1344" s="11"/>
      <c r="G1344" s="11"/>
      <c r="H1344" s="11"/>
      <c r="I1344" s="11"/>
      <c r="J1344" s="11"/>
    </row>
    <row r="1345" spans="1:10" ht="14.25" customHeight="1" x14ac:dyDescent="0.25">
      <c r="B1345" s="4"/>
      <c r="C1345" s="11"/>
      <c r="D1345" s="11"/>
      <c r="E1345" s="11"/>
      <c r="F1345" s="11"/>
      <c r="G1345" s="11"/>
      <c r="H1345" s="11"/>
      <c r="I1345" s="11"/>
      <c r="J1345" s="11"/>
    </row>
    <row r="1346" spans="1:10" ht="14.25" customHeight="1" x14ac:dyDescent="0.25">
      <c r="A1346" s="3"/>
      <c r="B1346" s="8"/>
      <c r="C1346" s="11"/>
      <c r="D1346" s="11"/>
      <c r="E1346" s="11"/>
      <c r="F1346" s="11"/>
      <c r="G1346" s="11"/>
      <c r="H1346" s="11"/>
      <c r="I1346" s="11"/>
      <c r="J1346" s="11"/>
    </row>
    <row r="1347" spans="1:10" ht="14.25" customHeight="1" x14ac:dyDescent="0.25">
      <c r="A1347" s="3" t="s">
        <v>0</v>
      </c>
      <c r="B1347" s="3" t="s">
        <v>120</v>
      </c>
      <c r="C1347" s="13">
        <v>9.8000000000000007</v>
      </c>
      <c r="D1347" s="13">
        <v>20.8</v>
      </c>
      <c r="E1347" s="13">
        <v>79.400000000000006</v>
      </c>
      <c r="F1347" s="13">
        <v>13</v>
      </c>
      <c r="G1347" s="13">
        <v>4.4000000000000004</v>
      </c>
      <c r="H1347" s="13">
        <v>13</v>
      </c>
      <c r="I1347" s="13" t="s">
        <v>187</v>
      </c>
      <c r="J1347" s="13">
        <v>2</v>
      </c>
    </row>
    <row r="1348" spans="1:10" ht="14.25" customHeight="1" x14ac:dyDescent="0.25">
      <c r="A1348" s="3" t="s">
        <v>0</v>
      </c>
      <c r="B1348" s="3" t="s">
        <v>82</v>
      </c>
      <c r="C1348" s="13" t="s">
        <v>150</v>
      </c>
      <c r="D1348" s="13">
        <v>26.3</v>
      </c>
      <c r="E1348" s="13" t="s">
        <v>187</v>
      </c>
      <c r="F1348" s="13">
        <v>0</v>
      </c>
      <c r="G1348" s="13">
        <v>10.8</v>
      </c>
      <c r="H1348" s="13">
        <v>69</v>
      </c>
      <c r="I1348" s="13" t="s">
        <v>187</v>
      </c>
      <c r="J1348" s="13" t="s">
        <v>150</v>
      </c>
    </row>
    <row r="1349" spans="1:10" s="10" customFormat="1" ht="14.25" customHeight="1" x14ac:dyDescent="0.25">
      <c r="A1349" s="3" t="s">
        <v>0</v>
      </c>
      <c r="B1349" s="8" t="s">
        <v>152</v>
      </c>
      <c r="C1349" s="13" t="s">
        <v>150</v>
      </c>
      <c r="D1349" s="13">
        <v>26.3</v>
      </c>
      <c r="E1349" s="13" t="s">
        <v>187</v>
      </c>
      <c r="F1349" s="13" t="s">
        <v>187</v>
      </c>
      <c r="G1349" s="13">
        <v>17.399999999999999</v>
      </c>
      <c r="H1349" s="13">
        <v>69</v>
      </c>
      <c r="I1349" s="13" t="s">
        <v>187</v>
      </c>
      <c r="J1349" s="13" t="s">
        <v>150</v>
      </c>
    </row>
    <row r="1350" spans="1:10" ht="14.25" customHeight="1" x14ac:dyDescent="0.25">
      <c r="A1350" s="3" t="s">
        <v>0</v>
      </c>
      <c r="B1350" s="8" t="s">
        <v>151</v>
      </c>
      <c r="C1350" s="13" t="s">
        <v>150</v>
      </c>
      <c r="D1350" s="13" t="s">
        <v>187</v>
      </c>
      <c r="E1350" s="13" t="s">
        <v>187</v>
      </c>
      <c r="F1350" s="13">
        <v>0</v>
      </c>
      <c r="G1350" s="13">
        <v>13.7</v>
      </c>
      <c r="H1350" s="13" t="s">
        <v>187</v>
      </c>
      <c r="I1350" s="13" t="s">
        <v>187</v>
      </c>
      <c r="J1350" s="13" t="s">
        <v>150</v>
      </c>
    </row>
    <row r="1351" spans="1:10" ht="14.25" customHeight="1" x14ac:dyDescent="0.25">
      <c r="A1351" s="3" t="s">
        <v>0</v>
      </c>
      <c r="B1351" s="3" t="s">
        <v>83</v>
      </c>
      <c r="C1351" s="13" t="s">
        <v>150</v>
      </c>
      <c r="D1351" s="13">
        <v>20.2</v>
      </c>
      <c r="E1351" s="13">
        <v>79.400000000000006</v>
      </c>
      <c r="F1351" s="13">
        <v>40.200000000000003</v>
      </c>
      <c r="G1351" s="13">
        <v>2.9</v>
      </c>
      <c r="H1351" s="13">
        <v>52.9</v>
      </c>
      <c r="I1351" s="13" t="s">
        <v>187</v>
      </c>
      <c r="J1351" s="13" t="s">
        <v>150</v>
      </c>
    </row>
    <row r="1352" spans="1:10" ht="14.25" customHeight="1" x14ac:dyDescent="0.25">
      <c r="A1352" s="3" t="s">
        <v>0</v>
      </c>
      <c r="B1352" s="8" t="s">
        <v>84</v>
      </c>
      <c r="C1352" s="13" t="s">
        <v>150</v>
      </c>
      <c r="D1352" s="13">
        <v>18.600000000000001</v>
      </c>
      <c r="E1352" s="13" t="s">
        <v>187</v>
      </c>
      <c r="F1352" s="13">
        <v>61.9</v>
      </c>
      <c r="G1352" s="13">
        <v>3</v>
      </c>
      <c r="H1352" s="13">
        <v>60.4</v>
      </c>
      <c r="I1352" s="13" t="s">
        <v>187</v>
      </c>
      <c r="J1352" s="13" t="s">
        <v>150</v>
      </c>
    </row>
    <row r="1353" spans="1:10" ht="14.25" customHeight="1" x14ac:dyDescent="0.25">
      <c r="A1353" s="3" t="s">
        <v>0</v>
      </c>
      <c r="B1353" s="8" t="s">
        <v>85</v>
      </c>
      <c r="C1353" s="13" t="s">
        <v>150</v>
      </c>
      <c r="D1353" s="13">
        <v>16.5</v>
      </c>
      <c r="E1353" s="13" t="s">
        <v>187</v>
      </c>
      <c r="F1353" s="13" t="s">
        <v>187</v>
      </c>
      <c r="G1353" s="13" t="s">
        <v>187</v>
      </c>
      <c r="H1353" s="13" t="s">
        <v>187</v>
      </c>
      <c r="I1353" s="13" t="s">
        <v>187</v>
      </c>
      <c r="J1353" s="13" t="s">
        <v>150</v>
      </c>
    </row>
    <row r="1354" spans="1:10" ht="14.25" customHeight="1" x14ac:dyDescent="0.25">
      <c r="A1354" s="3" t="s">
        <v>0</v>
      </c>
      <c r="B1354" s="8" t="s">
        <v>86</v>
      </c>
      <c r="C1354" s="13" t="s">
        <v>150</v>
      </c>
      <c r="D1354" s="13">
        <v>24.6</v>
      </c>
      <c r="E1354" s="13">
        <v>79.400000000000006</v>
      </c>
      <c r="F1354" s="13">
        <v>18.100000000000001</v>
      </c>
      <c r="G1354" s="13">
        <v>84.8</v>
      </c>
      <c r="H1354" s="13">
        <v>13.5</v>
      </c>
      <c r="I1354" s="13" t="s">
        <v>187</v>
      </c>
      <c r="J1354" s="13" t="s">
        <v>150</v>
      </c>
    </row>
    <row r="1355" spans="1:10" ht="14.25" customHeight="1" x14ac:dyDescent="0.25">
      <c r="A1355" s="3" t="s">
        <v>0</v>
      </c>
      <c r="B1355" s="8" t="s">
        <v>87</v>
      </c>
      <c r="C1355" s="13" t="s">
        <v>150</v>
      </c>
      <c r="D1355" s="13">
        <v>3.4</v>
      </c>
      <c r="E1355" s="13" t="s">
        <v>150</v>
      </c>
      <c r="F1355" s="13" t="s">
        <v>150</v>
      </c>
      <c r="G1355" s="13" t="s">
        <v>150</v>
      </c>
      <c r="H1355" s="13" t="s">
        <v>150</v>
      </c>
      <c r="I1355" s="13" t="s">
        <v>150</v>
      </c>
      <c r="J1355" s="13" t="s">
        <v>150</v>
      </c>
    </row>
    <row r="1356" spans="1:10" ht="14.25" customHeight="1" x14ac:dyDescent="0.25">
      <c r="A1356" s="3" t="s">
        <v>0</v>
      </c>
      <c r="B1356" s="8" t="s">
        <v>88</v>
      </c>
      <c r="C1356" s="13" t="s">
        <v>150</v>
      </c>
      <c r="D1356" s="13">
        <v>11.1</v>
      </c>
      <c r="E1356" s="13" t="s">
        <v>187</v>
      </c>
      <c r="F1356" s="13" t="s">
        <v>187</v>
      </c>
      <c r="G1356" s="13">
        <v>0</v>
      </c>
      <c r="H1356" s="13">
        <v>86.9</v>
      </c>
      <c r="I1356" s="13" t="s">
        <v>187</v>
      </c>
      <c r="J1356" s="13" t="s">
        <v>150</v>
      </c>
    </row>
    <row r="1357" spans="1:10" ht="14.25" customHeight="1" x14ac:dyDescent="0.25">
      <c r="A1357" s="3" t="s">
        <v>0</v>
      </c>
      <c r="B1357" s="3" t="s">
        <v>89</v>
      </c>
      <c r="C1357" s="13" t="s">
        <v>150</v>
      </c>
      <c r="D1357" s="13">
        <v>24.2</v>
      </c>
      <c r="E1357" s="13" t="s">
        <v>187</v>
      </c>
      <c r="F1357" s="13">
        <v>13.5</v>
      </c>
      <c r="G1357" s="13">
        <v>16.600000000000001</v>
      </c>
      <c r="H1357" s="13">
        <v>13.3</v>
      </c>
      <c r="I1357" s="13" t="s">
        <v>187</v>
      </c>
      <c r="J1357" s="13" t="s">
        <v>150</v>
      </c>
    </row>
    <row r="1358" spans="1:10" ht="14.25" customHeight="1" x14ac:dyDescent="0.25">
      <c r="A1358" s="3" t="s">
        <v>0</v>
      </c>
      <c r="B1358" s="8" t="s">
        <v>95</v>
      </c>
      <c r="C1358" s="13" t="s">
        <v>150</v>
      </c>
      <c r="D1358" s="13">
        <v>17.8</v>
      </c>
      <c r="E1358" s="13" t="s">
        <v>187</v>
      </c>
      <c r="F1358" s="13">
        <v>59</v>
      </c>
      <c r="G1358" s="13">
        <v>17.7</v>
      </c>
      <c r="H1358" s="13">
        <v>71.400000000000006</v>
      </c>
      <c r="I1358" s="13" t="s">
        <v>187</v>
      </c>
      <c r="J1358" s="13" t="s">
        <v>150</v>
      </c>
    </row>
    <row r="1359" spans="1:10" ht="14.25" customHeight="1" x14ac:dyDescent="0.25">
      <c r="A1359" s="3" t="s">
        <v>0</v>
      </c>
      <c r="B1359" s="8" t="s">
        <v>90</v>
      </c>
      <c r="C1359" s="13" t="s">
        <v>150</v>
      </c>
      <c r="D1359" s="13">
        <v>25.5</v>
      </c>
      <c r="E1359" s="13" t="s">
        <v>150</v>
      </c>
      <c r="F1359" s="13" t="s">
        <v>150</v>
      </c>
      <c r="G1359" s="13" t="s">
        <v>150</v>
      </c>
      <c r="H1359" s="13" t="s">
        <v>150</v>
      </c>
      <c r="I1359" s="13" t="s">
        <v>150</v>
      </c>
      <c r="J1359" s="13" t="s">
        <v>150</v>
      </c>
    </row>
    <row r="1360" spans="1:10" ht="14.25" customHeight="1" x14ac:dyDescent="0.25">
      <c r="A1360" s="3" t="s">
        <v>0</v>
      </c>
      <c r="B1360" s="8" t="s">
        <v>118</v>
      </c>
      <c r="C1360" s="13" t="s">
        <v>150</v>
      </c>
      <c r="D1360" s="13">
        <v>43.4</v>
      </c>
      <c r="E1360" s="13" t="s">
        <v>187</v>
      </c>
      <c r="F1360" s="13" t="s">
        <v>187</v>
      </c>
      <c r="G1360" s="13">
        <v>8.8000000000000007</v>
      </c>
      <c r="H1360" s="13">
        <v>44.7</v>
      </c>
      <c r="I1360" s="13" t="s">
        <v>187</v>
      </c>
      <c r="J1360" s="13" t="s">
        <v>150</v>
      </c>
    </row>
    <row r="1361" spans="1:10" ht="14.25" customHeight="1" x14ac:dyDescent="0.25">
      <c r="A1361" s="3" t="s">
        <v>0</v>
      </c>
      <c r="B1361" s="8" t="s">
        <v>91</v>
      </c>
      <c r="C1361" s="13" t="s">
        <v>150</v>
      </c>
      <c r="D1361" s="13">
        <v>34.700000000000003</v>
      </c>
      <c r="E1361" s="13" t="s">
        <v>150</v>
      </c>
      <c r="F1361" s="13">
        <v>12</v>
      </c>
      <c r="G1361" s="13">
        <v>59.5</v>
      </c>
      <c r="H1361" s="13">
        <v>13.7</v>
      </c>
      <c r="I1361" s="13" t="s">
        <v>150</v>
      </c>
      <c r="J1361" s="13" t="s">
        <v>150</v>
      </c>
    </row>
    <row r="1362" spans="1:10" ht="14.25" customHeight="1" x14ac:dyDescent="0.25">
      <c r="A1362" s="3" t="s">
        <v>0</v>
      </c>
      <c r="B1362" s="8" t="s">
        <v>92</v>
      </c>
      <c r="C1362" s="13" t="s">
        <v>150</v>
      </c>
      <c r="D1362" s="13" t="s">
        <v>150</v>
      </c>
      <c r="E1362" s="13" t="s">
        <v>187</v>
      </c>
      <c r="F1362" s="13">
        <v>0</v>
      </c>
      <c r="G1362" s="13">
        <v>0</v>
      </c>
      <c r="H1362" s="13" t="s">
        <v>187</v>
      </c>
      <c r="I1362" s="13" t="s">
        <v>187</v>
      </c>
      <c r="J1362" s="13" t="s">
        <v>150</v>
      </c>
    </row>
    <row r="1363" spans="1:10" ht="14.25" customHeight="1" x14ac:dyDescent="0.25">
      <c r="A1363" s="3" t="s">
        <v>0</v>
      </c>
      <c r="B1363" s="8" t="s">
        <v>93</v>
      </c>
      <c r="C1363" s="13" t="s">
        <v>150</v>
      </c>
      <c r="D1363" s="13">
        <v>61.7</v>
      </c>
      <c r="E1363" s="13" t="s">
        <v>187</v>
      </c>
      <c r="F1363" s="13">
        <v>0</v>
      </c>
      <c r="G1363" s="13">
        <v>0</v>
      </c>
      <c r="H1363" s="13">
        <v>38.299999999999997</v>
      </c>
      <c r="I1363" s="13" t="s">
        <v>187</v>
      </c>
      <c r="J1363" s="13" t="s">
        <v>150</v>
      </c>
    </row>
    <row r="1364" spans="1:10" ht="14.25" customHeight="1" x14ac:dyDescent="0.25">
      <c r="A1364" s="3" t="s">
        <v>0</v>
      </c>
      <c r="B1364" s="3" t="s">
        <v>94</v>
      </c>
      <c r="C1364" s="13">
        <v>2.4</v>
      </c>
      <c r="D1364" s="13">
        <v>66.8</v>
      </c>
      <c r="E1364" s="13" t="s">
        <v>187</v>
      </c>
      <c r="F1364" s="13" t="s">
        <v>187</v>
      </c>
      <c r="G1364" s="13">
        <v>67</v>
      </c>
      <c r="H1364" s="13">
        <v>61.3</v>
      </c>
      <c r="I1364" s="13" t="s">
        <v>187</v>
      </c>
      <c r="J1364" s="13">
        <v>2</v>
      </c>
    </row>
    <row r="1365" spans="1:10" ht="14.25" customHeight="1" x14ac:dyDescent="0.25">
      <c r="A1365" s="3"/>
      <c r="B1365" s="8"/>
      <c r="C1365" s="11"/>
      <c r="D1365" s="11"/>
      <c r="E1365" s="11"/>
      <c r="F1365" s="11"/>
      <c r="G1365" s="11"/>
      <c r="H1365" s="11"/>
      <c r="I1365" s="11"/>
      <c r="J1365" s="11"/>
    </row>
    <row r="1366" spans="1:10" ht="14.25" customHeight="1" x14ac:dyDescent="0.25">
      <c r="A1366" s="3" t="s">
        <v>29</v>
      </c>
      <c r="B1366" s="3" t="s">
        <v>35</v>
      </c>
      <c r="C1366" s="11"/>
      <c r="D1366" s="11"/>
      <c r="E1366" s="11"/>
      <c r="F1366" s="11"/>
      <c r="G1366" s="11"/>
      <c r="H1366" s="11"/>
      <c r="I1366" s="11"/>
      <c r="J1366" s="11"/>
    </row>
    <row r="1367" spans="1:10" ht="14.25" customHeight="1" x14ac:dyDescent="0.25">
      <c r="A1367" s="3"/>
      <c r="B1367" s="8"/>
      <c r="C1367" s="11"/>
      <c r="D1367" s="11"/>
      <c r="E1367" s="11"/>
      <c r="F1367" s="11"/>
      <c r="G1367" s="11"/>
      <c r="H1367" s="11"/>
      <c r="I1367" s="11"/>
      <c r="J1367" s="11"/>
    </row>
    <row r="1368" spans="1:10" ht="14.25" customHeight="1" x14ac:dyDescent="0.25">
      <c r="A1368" s="3"/>
      <c r="B1368" s="8"/>
      <c r="C1368" s="11"/>
      <c r="D1368" s="11"/>
      <c r="E1368" s="11"/>
      <c r="F1368" s="11"/>
      <c r="G1368" s="11"/>
      <c r="H1368" s="11"/>
      <c r="I1368" s="11"/>
      <c r="J1368" s="11"/>
    </row>
    <row r="1369" spans="1:10" ht="14.25" customHeight="1" x14ac:dyDescent="0.25">
      <c r="A1369" s="3" t="s">
        <v>29</v>
      </c>
      <c r="B1369" s="3" t="s">
        <v>120</v>
      </c>
      <c r="C1369" s="13">
        <v>0.1</v>
      </c>
      <c r="D1369" s="13">
        <v>0.1</v>
      </c>
      <c r="E1369" s="13">
        <v>0</v>
      </c>
      <c r="F1369" s="13">
        <v>0.1</v>
      </c>
      <c r="G1369" s="13">
        <v>0.1</v>
      </c>
      <c r="H1369" s="13">
        <v>0.3</v>
      </c>
      <c r="I1369" s="13" t="s">
        <v>187</v>
      </c>
      <c r="J1369" s="13">
        <v>0.1</v>
      </c>
    </row>
    <row r="1370" spans="1:10" s="10" customFormat="1" ht="14.25" customHeight="1" x14ac:dyDescent="0.25">
      <c r="A1370" s="3" t="s">
        <v>29</v>
      </c>
      <c r="B1370" s="3" t="s">
        <v>82</v>
      </c>
      <c r="C1370" s="13" t="s">
        <v>150</v>
      </c>
      <c r="D1370" s="13">
        <v>0</v>
      </c>
      <c r="E1370" s="13">
        <v>0</v>
      </c>
      <c r="F1370" s="13">
        <v>0</v>
      </c>
      <c r="G1370" s="13">
        <v>0.1</v>
      </c>
      <c r="H1370" s="13">
        <v>0</v>
      </c>
      <c r="I1370" s="13" t="s">
        <v>187</v>
      </c>
      <c r="J1370" s="13" t="s">
        <v>150</v>
      </c>
    </row>
    <row r="1371" spans="1:10" ht="14.25" customHeight="1" x14ac:dyDescent="0.25">
      <c r="A1371" s="3" t="s">
        <v>29</v>
      </c>
      <c r="B1371" s="8" t="s">
        <v>152</v>
      </c>
      <c r="C1371" s="13" t="s">
        <v>150</v>
      </c>
      <c r="D1371" s="13">
        <v>0</v>
      </c>
      <c r="E1371" s="13">
        <v>0</v>
      </c>
      <c r="F1371" s="13">
        <v>0</v>
      </c>
      <c r="G1371" s="13">
        <v>0.2</v>
      </c>
      <c r="H1371" s="13">
        <v>0</v>
      </c>
      <c r="I1371" s="13" t="s">
        <v>187</v>
      </c>
      <c r="J1371" s="13" t="s">
        <v>150</v>
      </c>
    </row>
    <row r="1372" spans="1:10" ht="14.25" customHeight="1" x14ac:dyDescent="0.25">
      <c r="A1372" s="3" t="s">
        <v>29</v>
      </c>
      <c r="B1372" s="8" t="s">
        <v>151</v>
      </c>
      <c r="C1372" s="13" t="s">
        <v>150</v>
      </c>
      <c r="D1372" s="13" t="s">
        <v>187</v>
      </c>
      <c r="E1372" s="13" t="s">
        <v>187</v>
      </c>
      <c r="F1372" s="13" t="s">
        <v>187</v>
      </c>
      <c r="G1372" s="13">
        <v>0.1</v>
      </c>
      <c r="H1372" s="13" t="s">
        <v>187</v>
      </c>
      <c r="I1372" s="13" t="s">
        <v>187</v>
      </c>
      <c r="J1372" s="13" t="s">
        <v>150</v>
      </c>
    </row>
    <row r="1373" spans="1:10" ht="14.25" customHeight="1" x14ac:dyDescent="0.25">
      <c r="A1373" s="3" t="s">
        <v>29</v>
      </c>
      <c r="B1373" s="3" t="s">
        <v>83</v>
      </c>
      <c r="C1373" s="13" t="s">
        <v>150</v>
      </c>
      <c r="D1373" s="13">
        <v>0.1</v>
      </c>
      <c r="E1373" s="13">
        <v>0</v>
      </c>
      <c r="F1373" s="13">
        <v>0</v>
      </c>
      <c r="G1373" s="13">
        <v>0.1</v>
      </c>
      <c r="H1373" s="13">
        <v>0</v>
      </c>
      <c r="I1373" s="13" t="s">
        <v>187</v>
      </c>
      <c r="J1373" s="13" t="s">
        <v>150</v>
      </c>
    </row>
    <row r="1374" spans="1:10" ht="14.25" customHeight="1" x14ac:dyDescent="0.25">
      <c r="A1374" s="3" t="s">
        <v>29</v>
      </c>
      <c r="B1374" s="8" t="s">
        <v>84</v>
      </c>
      <c r="C1374" s="13" t="s">
        <v>150</v>
      </c>
      <c r="D1374" s="13">
        <v>2</v>
      </c>
      <c r="E1374" s="13">
        <v>0</v>
      </c>
      <c r="F1374" s="13">
        <v>0</v>
      </c>
      <c r="G1374" s="13">
        <v>0.2</v>
      </c>
      <c r="H1374" s="13">
        <v>0</v>
      </c>
      <c r="I1374" s="13" t="s">
        <v>187</v>
      </c>
      <c r="J1374" s="13" t="s">
        <v>150</v>
      </c>
    </row>
    <row r="1375" spans="1:10" ht="14.25" customHeight="1" x14ac:dyDescent="0.25">
      <c r="A1375" s="3" t="s">
        <v>29</v>
      </c>
      <c r="B1375" s="8" t="s">
        <v>85</v>
      </c>
      <c r="C1375" s="13" t="s">
        <v>150</v>
      </c>
      <c r="D1375" s="13">
        <v>0.4</v>
      </c>
      <c r="E1375" s="13" t="s">
        <v>187</v>
      </c>
      <c r="F1375" s="13">
        <v>0</v>
      </c>
      <c r="G1375" s="13">
        <v>2.1</v>
      </c>
      <c r="H1375" s="13" t="s">
        <v>187</v>
      </c>
      <c r="I1375" s="13" t="s">
        <v>187</v>
      </c>
      <c r="J1375" s="13" t="s">
        <v>150</v>
      </c>
    </row>
    <row r="1376" spans="1:10" ht="14.25" customHeight="1" x14ac:dyDescent="0.25">
      <c r="A1376" s="3" t="s">
        <v>29</v>
      </c>
      <c r="B1376" s="8" t="s">
        <v>86</v>
      </c>
      <c r="C1376" s="13" t="s">
        <v>150</v>
      </c>
      <c r="D1376" s="13">
        <v>0.3</v>
      </c>
      <c r="E1376" s="13" t="s">
        <v>187</v>
      </c>
      <c r="F1376" s="13">
        <v>0</v>
      </c>
      <c r="G1376" s="13">
        <v>0.1</v>
      </c>
      <c r="H1376" s="13">
        <v>0</v>
      </c>
      <c r="I1376" s="13" t="s">
        <v>187</v>
      </c>
      <c r="J1376" s="13" t="s">
        <v>150</v>
      </c>
    </row>
    <row r="1377" spans="1:10" ht="14.25" customHeight="1" x14ac:dyDescent="0.25">
      <c r="A1377" s="3" t="s">
        <v>29</v>
      </c>
      <c r="B1377" s="8" t="s">
        <v>87</v>
      </c>
      <c r="C1377" s="13" t="s">
        <v>150</v>
      </c>
      <c r="D1377" s="13">
        <v>0.1</v>
      </c>
      <c r="E1377" s="13" t="s">
        <v>150</v>
      </c>
      <c r="F1377" s="13" t="s">
        <v>150</v>
      </c>
      <c r="G1377" s="13" t="s">
        <v>150</v>
      </c>
      <c r="H1377" s="13" t="s">
        <v>150</v>
      </c>
      <c r="I1377" s="13" t="s">
        <v>150</v>
      </c>
      <c r="J1377" s="13" t="s">
        <v>150</v>
      </c>
    </row>
    <row r="1378" spans="1:10" ht="14.25" customHeight="1" x14ac:dyDescent="0.25">
      <c r="A1378" s="3" t="s">
        <v>29</v>
      </c>
      <c r="B1378" s="8" t="s">
        <v>88</v>
      </c>
      <c r="C1378" s="13" t="s">
        <v>150</v>
      </c>
      <c r="D1378" s="13">
        <v>0</v>
      </c>
      <c r="E1378" s="13" t="s">
        <v>187</v>
      </c>
      <c r="F1378" s="13">
        <v>0</v>
      </c>
      <c r="G1378" s="13">
        <v>0</v>
      </c>
      <c r="H1378" s="13">
        <v>0</v>
      </c>
      <c r="I1378" s="13" t="s">
        <v>187</v>
      </c>
      <c r="J1378" s="13" t="s">
        <v>150</v>
      </c>
    </row>
    <row r="1379" spans="1:10" ht="14.25" customHeight="1" x14ac:dyDescent="0.25">
      <c r="A1379" s="3" t="s">
        <v>29</v>
      </c>
      <c r="B1379" s="3" t="s">
        <v>89</v>
      </c>
      <c r="C1379" s="13" t="s">
        <v>150</v>
      </c>
      <c r="D1379" s="13">
        <v>1.1000000000000001</v>
      </c>
      <c r="E1379" s="13" t="s">
        <v>187</v>
      </c>
      <c r="F1379" s="13">
        <v>0.1</v>
      </c>
      <c r="G1379" s="13">
        <v>0.3</v>
      </c>
      <c r="H1379" s="13">
        <v>1</v>
      </c>
      <c r="I1379" s="13" t="s">
        <v>187</v>
      </c>
      <c r="J1379" s="13" t="s">
        <v>150</v>
      </c>
    </row>
    <row r="1380" spans="1:10" ht="14.25" customHeight="1" x14ac:dyDescent="0.25">
      <c r="A1380" s="3" t="s">
        <v>29</v>
      </c>
      <c r="B1380" s="8" t="s">
        <v>95</v>
      </c>
      <c r="C1380" s="13" t="s">
        <v>150</v>
      </c>
      <c r="D1380" s="13">
        <v>1.5</v>
      </c>
      <c r="E1380" s="13" t="s">
        <v>187</v>
      </c>
      <c r="F1380" s="13">
        <v>0</v>
      </c>
      <c r="G1380" s="13">
        <v>0.4</v>
      </c>
      <c r="H1380" s="13">
        <v>0</v>
      </c>
      <c r="I1380" s="13" t="s">
        <v>187</v>
      </c>
      <c r="J1380" s="13" t="s">
        <v>150</v>
      </c>
    </row>
    <row r="1381" spans="1:10" ht="14.25" customHeight="1" x14ac:dyDescent="0.25">
      <c r="A1381" s="3" t="s">
        <v>29</v>
      </c>
      <c r="B1381" s="8" t="s">
        <v>90</v>
      </c>
      <c r="C1381" s="13" t="s">
        <v>150</v>
      </c>
      <c r="D1381" s="13">
        <v>1.3</v>
      </c>
      <c r="E1381" s="13" t="s">
        <v>150</v>
      </c>
      <c r="F1381" s="13" t="s">
        <v>150</v>
      </c>
      <c r="G1381" s="13" t="s">
        <v>150</v>
      </c>
      <c r="H1381" s="13" t="s">
        <v>150</v>
      </c>
      <c r="I1381" s="13" t="s">
        <v>150</v>
      </c>
      <c r="J1381" s="13" t="s">
        <v>150</v>
      </c>
    </row>
    <row r="1382" spans="1:10" ht="14.25" customHeight="1" x14ac:dyDescent="0.25">
      <c r="A1382" s="3" t="s">
        <v>29</v>
      </c>
      <c r="B1382" s="8" t="s">
        <v>118</v>
      </c>
      <c r="C1382" s="13" t="s">
        <v>150</v>
      </c>
      <c r="D1382" s="13">
        <v>0.2</v>
      </c>
      <c r="E1382" s="13" t="s">
        <v>187</v>
      </c>
      <c r="F1382" s="13" t="s">
        <v>187</v>
      </c>
      <c r="G1382" s="13">
        <v>0.2</v>
      </c>
      <c r="H1382" s="13">
        <v>0</v>
      </c>
      <c r="I1382" s="13" t="s">
        <v>187</v>
      </c>
      <c r="J1382" s="13" t="s">
        <v>150</v>
      </c>
    </row>
    <row r="1383" spans="1:10" ht="14.25" customHeight="1" x14ac:dyDescent="0.25">
      <c r="A1383" s="3" t="s">
        <v>29</v>
      </c>
      <c r="B1383" s="8" t="s">
        <v>91</v>
      </c>
      <c r="C1383" s="13" t="s">
        <v>150</v>
      </c>
      <c r="D1383" s="13">
        <v>0</v>
      </c>
      <c r="E1383" s="13" t="s">
        <v>150</v>
      </c>
      <c r="F1383" s="13">
        <v>0.1</v>
      </c>
      <c r="G1383" s="13">
        <v>0</v>
      </c>
      <c r="H1383" s="13">
        <v>1</v>
      </c>
      <c r="I1383" s="13" t="s">
        <v>150</v>
      </c>
      <c r="J1383" s="13" t="s">
        <v>150</v>
      </c>
    </row>
    <row r="1384" spans="1:10" ht="14.25" customHeight="1" x14ac:dyDescent="0.25">
      <c r="A1384" s="3" t="s">
        <v>29</v>
      </c>
      <c r="B1384" s="8" t="s">
        <v>92</v>
      </c>
      <c r="C1384" s="13" t="s">
        <v>150</v>
      </c>
      <c r="D1384" s="13" t="s">
        <v>150</v>
      </c>
      <c r="E1384" s="13" t="s">
        <v>187</v>
      </c>
      <c r="F1384" s="13">
        <v>0</v>
      </c>
      <c r="G1384" s="13">
        <v>78.2</v>
      </c>
      <c r="H1384" s="13" t="s">
        <v>187</v>
      </c>
      <c r="I1384" s="13" t="s">
        <v>187</v>
      </c>
      <c r="J1384" s="13" t="s">
        <v>150</v>
      </c>
    </row>
    <row r="1385" spans="1:10" ht="14.25" customHeight="1" x14ac:dyDescent="0.25">
      <c r="A1385" s="3" t="s">
        <v>29</v>
      </c>
      <c r="B1385" s="8" t="s">
        <v>93</v>
      </c>
      <c r="C1385" s="13" t="s">
        <v>150</v>
      </c>
      <c r="D1385" s="13">
        <v>0</v>
      </c>
      <c r="E1385" s="13" t="s">
        <v>187</v>
      </c>
      <c r="F1385" s="13">
        <v>0</v>
      </c>
      <c r="G1385" s="13">
        <v>0</v>
      </c>
      <c r="H1385" s="13">
        <v>0</v>
      </c>
      <c r="I1385" s="13" t="s">
        <v>187</v>
      </c>
      <c r="J1385" s="13" t="s">
        <v>150</v>
      </c>
    </row>
    <row r="1386" spans="1:10" ht="14.25" customHeight="1" x14ac:dyDescent="0.25">
      <c r="A1386" s="3" t="s">
        <v>29</v>
      </c>
      <c r="B1386" s="3" t="s">
        <v>94</v>
      </c>
      <c r="C1386" s="13">
        <v>0.1</v>
      </c>
      <c r="D1386" s="13">
        <v>0.1</v>
      </c>
      <c r="E1386" s="13" t="s">
        <v>187</v>
      </c>
      <c r="F1386" s="13">
        <v>0</v>
      </c>
      <c r="G1386" s="13">
        <v>0</v>
      </c>
      <c r="H1386" s="13">
        <v>7.9</v>
      </c>
      <c r="I1386" s="13" t="s">
        <v>187</v>
      </c>
      <c r="J1386" s="13">
        <v>0.1</v>
      </c>
    </row>
    <row r="1387" spans="1:10" ht="14.25" customHeight="1" x14ac:dyDescent="0.25">
      <c r="A1387" s="3"/>
      <c r="B1387" s="8"/>
      <c r="C1387" s="11"/>
      <c r="D1387" s="11"/>
      <c r="E1387" s="11"/>
      <c r="F1387" s="11"/>
      <c r="G1387" s="11"/>
      <c r="H1387" s="11"/>
      <c r="I1387" s="11"/>
      <c r="J1387" s="11"/>
    </row>
    <row r="1388" spans="1:10" ht="14.25" customHeight="1" x14ac:dyDescent="0.25">
      <c r="A1388" s="3" t="s">
        <v>173</v>
      </c>
      <c r="B1388" s="3" t="s">
        <v>174</v>
      </c>
      <c r="C1388" s="11"/>
      <c r="D1388" s="11"/>
      <c r="E1388" s="11"/>
      <c r="F1388" s="11"/>
      <c r="G1388" s="11"/>
      <c r="H1388" s="11"/>
      <c r="I1388" s="11"/>
      <c r="J1388" s="11"/>
    </row>
    <row r="1389" spans="1:10" ht="14.25" customHeight="1" x14ac:dyDescent="0.25">
      <c r="A1389" s="3"/>
      <c r="B1389" s="8"/>
      <c r="C1389" s="11"/>
      <c r="D1389" s="11"/>
      <c r="E1389" s="11"/>
      <c r="F1389" s="11"/>
      <c r="G1389" s="11"/>
      <c r="H1389" s="11"/>
      <c r="I1389" s="11"/>
      <c r="J1389" s="11"/>
    </row>
    <row r="1390" spans="1:10" ht="14.25" customHeight="1" x14ac:dyDescent="0.25">
      <c r="A1390" s="3"/>
      <c r="B1390" s="8"/>
    </row>
    <row r="1391" spans="1:10" s="10" customFormat="1" ht="14.25" customHeight="1" x14ac:dyDescent="0.25">
      <c r="A1391" s="3" t="s">
        <v>173</v>
      </c>
      <c r="B1391" s="3" t="s">
        <v>120</v>
      </c>
      <c r="C1391" s="13">
        <v>0</v>
      </c>
      <c r="D1391" s="13">
        <v>0</v>
      </c>
      <c r="E1391" s="13">
        <v>0</v>
      </c>
      <c r="F1391" s="13">
        <v>0</v>
      </c>
      <c r="G1391" s="13">
        <v>0</v>
      </c>
      <c r="H1391" s="13">
        <v>0</v>
      </c>
      <c r="I1391" s="13" t="s">
        <v>187</v>
      </c>
      <c r="J1391" s="13">
        <v>0</v>
      </c>
    </row>
    <row r="1392" spans="1:10" ht="14.25" customHeight="1" x14ac:dyDescent="0.25">
      <c r="A1392" s="3" t="s">
        <v>173</v>
      </c>
      <c r="B1392" s="3" t="s">
        <v>82</v>
      </c>
      <c r="C1392" s="13" t="s">
        <v>150</v>
      </c>
      <c r="D1392" s="13">
        <v>0</v>
      </c>
      <c r="E1392" s="13" t="s">
        <v>187</v>
      </c>
      <c r="F1392" s="13" t="s">
        <v>187</v>
      </c>
      <c r="G1392" s="13">
        <v>0</v>
      </c>
      <c r="H1392" s="13" t="s">
        <v>187</v>
      </c>
      <c r="I1392" s="13" t="s">
        <v>187</v>
      </c>
      <c r="J1392" s="13" t="s">
        <v>150</v>
      </c>
    </row>
    <row r="1393" spans="1:10" ht="14.25" customHeight="1" x14ac:dyDescent="0.25">
      <c r="A1393" s="3" t="s">
        <v>173</v>
      </c>
      <c r="B1393" s="8" t="s">
        <v>152</v>
      </c>
      <c r="C1393" s="13" t="s">
        <v>150</v>
      </c>
      <c r="D1393" s="13">
        <v>0</v>
      </c>
      <c r="E1393" s="13" t="s">
        <v>187</v>
      </c>
      <c r="F1393" s="13" t="s">
        <v>187</v>
      </c>
      <c r="G1393" s="13" t="s">
        <v>187</v>
      </c>
      <c r="H1393" s="13" t="s">
        <v>187</v>
      </c>
      <c r="I1393" s="13" t="s">
        <v>187</v>
      </c>
      <c r="J1393" s="13" t="s">
        <v>150</v>
      </c>
    </row>
    <row r="1394" spans="1:10" ht="14.25" customHeight="1" x14ac:dyDescent="0.25">
      <c r="A1394" s="3" t="s">
        <v>173</v>
      </c>
      <c r="B1394" s="8" t="s">
        <v>151</v>
      </c>
      <c r="C1394" s="13" t="s">
        <v>150</v>
      </c>
      <c r="D1394" s="13" t="s">
        <v>187</v>
      </c>
      <c r="E1394" s="13" t="s">
        <v>187</v>
      </c>
      <c r="F1394" s="13" t="s">
        <v>187</v>
      </c>
      <c r="G1394" s="13">
        <v>0</v>
      </c>
      <c r="H1394" s="13" t="s">
        <v>187</v>
      </c>
      <c r="I1394" s="13" t="s">
        <v>187</v>
      </c>
      <c r="J1394" s="13" t="s">
        <v>150</v>
      </c>
    </row>
    <row r="1395" spans="1:10" ht="14.25" customHeight="1" x14ac:dyDescent="0.25">
      <c r="A1395" s="3" t="s">
        <v>173</v>
      </c>
      <c r="B1395" s="3" t="s">
        <v>83</v>
      </c>
      <c r="C1395" s="13" t="s">
        <v>150</v>
      </c>
      <c r="D1395" s="13">
        <v>0</v>
      </c>
      <c r="E1395" s="13">
        <v>0</v>
      </c>
      <c r="F1395" s="13">
        <v>0</v>
      </c>
      <c r="G1395" s="13">
        <v>0</v>
      </c>
      <c r="H1395" s="13">
        <v>0</v>
      </c>
      <c r="I1395" s="13" t="s">
        <v>187</v>
      </c>
      <c r="J1395" s="13" t="s">
        <v>150</v>
      </c>
    </row>
    <row r="1396" spans="1:10" ht="14.25" customHeight="1" x14ac:dyDescent="0.25">
      <c r="A1396" s="3" t="s">
        <v>173</v>
      </c>
      <c r="B1396" s="8" t="s">
        <v>84</v>
      </c>
      <c r="C1396" s="13" t="s">
        <v>150</v>
      </c>
      <c r="D1396" s="13">
        <v>0</v>
      </c>
      <c r="E1396" s="13">
        <v>0</v>
      </c>
      <c r="F1396" s="13">
        <v>0</v>
      </c>
      <c r="G1396" s="13">
        <v>0</v>
      </c>
      <c r="H1396" s="13">
        <v>0</v>
      </c>
      <c r="I1396" s="13" t="s">
        <v>187</v>
      </c>
      <c r="J1396" s="13" t="s">
        <v>150</v>
      </c>
    </row>
    <row r="1397" spans="1:10" ht="14.25" customHeight="1" x14ac:dyDescent="0.25">
      <c r="A1397" s="3" t="s">
        <v>173</v>
      </c>
      <c r="B1397" s="8" t="s">
        <v>85</v>
      </c>
      <c r="C1397" s="13" t="s">
        <v>150</v>
      </c>
      <c r="D1397" s="13">
        <v>0</v>
      </c>
      <c r="E1397" s="13" t="s">
        <v>187</v>
      </c>
      <c r="F1397" s="13" t="s">
        <v>187</v>
      </c>
      <c r="G1397" s="13">
        <v>0</v>
      </c>
      <c r="H1397" s="13" t="s">
        <v>187</v>
      </c>
      <c r="I1397" s="13" t="s">
        <v>187</v>
      </c>
      <c r="J1397" s="13" t="s">
        <v>150</v>
      </c>
    </row>
    <row r="1398" spans="1:10" ht="14.25" customHeight="1" x14ac:dyDescent="0.25">
      <c r="A1398" s="3" t="s">
        <v>173</v>
      </c>
      <c r="B1398" s="8" t="s">
        <v>86</v>
      </c>
      <c r="C1398" s="13" t="s">
        <v>150</v>
      </c>
      <c r="D1398" s="13">
        <v>0</v>
      </c>
      <c r="E1398" s="13" t="s">
        <v>187</v>
      </c>
      <c r="F1398" s="13">
        <v>0</v>
      </c>
      <c r="G1398" s="13" t="s">
        <v>187</v>
      </c>
      <c r="H1398" s="13">
        <v>0</v>
      </c>
      <c r="I1398" s="13" t="s">
        <v>187</v>
      </c>
      <c r="J1398" s="13" t="s">
        <v>150</v>
      </c>
    </row>
    <row r="1399" spans="1:10" ht="14.25" customHeight="1" x14ac:dyDescent="0.25">
      <c r="A1399" s="3" t="s">
        <v>173</v>
      </c>
      <c r="B1399" s="8" t="s">
        <v>87</v>
      </c>
      <c r="C1399" s="13" t="s">
        <v>150</v>
      </c>
      <c r="D1399" s="13">
        <v>0</v>
      </c>
      <c r="E1399" s="13" t="s">
        <v>150</v>
      </c>
      <c r="F1399" s="13" t="s">
        <v>150</v>
      </c>
      <c r="G1399" s="13" t="s">
        <v>150</v>
      </c>
      <c r="H1399" s="13" t="s">
        <v>150</v>
      </c>
      <c r="I1399" s="13" t="s">
        <v>150</v>
      </c>
      <c r="J1399" s="13" t="s">
        <v>150</v>
      </c>
    </row>
    <row r="1400" spans="1:10" ht="14.25" customHeight="1" x14ac:dyDescent="0.25">
      <c r="A1400" s="3" t="s">
        <v>173</v>
      </c>
      <c r="B1400" s="8" t="s">
        <v>88</v>
      </c>
      <c r="C1400" s="13" t="s">
        <v>150</v>
      </c>
      <c r="D1400" s="13">
        <v>0</v>
      </c>
      <c r="E1400" s="13" t="s">
        <v>187</v>
      </c>
      <c r="F1400" s="13">
        <v>0</v>
      </c>
      <c r="G1400" s="13">
        <v>0</v>
      </c>
      <c r="H1400" s="13">
        <v>0</v>
      </c>
      <c r="I1400" s="13" t="s">
        <v>187</v>
      </c>
      <c r="J1400" s="13" t="s">
        <v>150</v>
      </c>
    </row>
    <row r="1401" spans="1:10" ht="14.25" customHeight="1" x14ac:dyDescent="0.25">
      <c r="A1401" s="3" t="s">
        <v>173</v>
      </c>
      <c r="B1401" s="3" t="s">
        <v>89</v>
      </c>
      <c r="C1401" s="13" t="s">
        <v>150</v>
      </c>
      <c r="D1401" s="13">
        <v>0</v>
      </c>
      <c r="E1401" s="13" t="s">
        <v>187</v>
      </c>
      <c r="F1401" s="13">
        <v>0</v>
      </c>
      <c r="G1401" s="13">
        <v>0</v>
      </c>
      <c r="H1401" s="13">
        <v>0</v>
      </c>
      <c r="I1401" s="13" t="s">
        <v>187</v>
      </c>
      <c r="J1401" s="13" t="s">
        <v>150</v>
      </c>
    </row>
    <row r="1402" spans="1:10" ht="14.25" customHeight="1" x14ac:dyDescent="0.25">
      <c r="A1402" s="3" t="s">
        <v>173</v>
      </c>
      <c r="B1402" s="8" t="s">
        <v>95</v>
      </c>
      <c r="C1402" s="13" t="s">
        <v>150</v>
      </c>
      <c r="D1402" s="13">
        <v>0</v>
      </c>
      <c r="E1402" s="13" t="s">
        <v>187</v>
      </c>
      <c r="F1402" s="13">
        <v>0</v>
      </c>
      <c r="G1402" s="13">
        <v>0</v>
      </c>
      <c r="H1402" s="13">
        <v>0</v>
      </c>
      <c r="I1402" s="13" t="s">
        <v>187</v>
      </c>
      <c r="J1402" s="13" t="s">
        <v>150</v>
      </c>
    </row>
    <row r="1403" spans="1:10" ht="14.25" customHeight="1" x14ac:dyDescent="0.25">
      <c r="A1403" s="3" t="s">
        <v>173</v>
      </c>
      <c r="B1403" s="8" t="s">
        <v>90</v>
      </c>
      <c r="C1403" s="13" t="s">
        <v>150</v>
      </c>
      <c r="D1403" s="13">
        <v>0</v>
      </c>
      <c r="E1403" s="13" t="s">
        <v>150</v>
      </c>
      <c r="F1403" s="13" t="s">
        <v>150</v>
      </c>
      <c r="G1403" s="13" t="s">
        <v>150</v>
      </c>
      <c r="H1403" s="13" t="s">
        <v>150</v>
      </c>
      <c r="I1403" s="13" t="s">
        <v>150</v>
      </c>
      <c r="J1403" s="13" t="s">
        <v>150</v>
      </c>
    </row>
    <row r="1404" spans="1:10" ht="14.25" customHeight="1" x14ac:dyDescent="0.25">
      <c r="A1404" s="3" t="s">
        <v>173</v>
      </c>
      <c r="B1404" s="8" t="s">
        <v>118</v>
      </c>
      <c r="C1404" s="13" t="s">
        <v>150</v>
      </c>
      <c r="D1404" s="13">
        <v>0</v>
      </c>
      <c r="E1404" s="13" t="s">
        <v>187</v>
      </c>
      <c r="F1404" s="13" t="s">
        <v>187</v>
      </c>
      <c r="G1404" s="13">
        <v>0</v>
      </c>
      <c r="H1404" s="13" t="s">
        <v>187</v>
      </c>
      <c r="I1404" s="13" t="s">
        <v>187</v>
      </c>
      <c r="J1404" s="13" t="s">
        <v>150</v>
      </c>
    </row>
    <row r="1405" spans="1:10" ht="14.25" customHeight="1" x14ac:dyDescent="0.25">
      <c r="A1405" s="3" t="s">
        <v>173</v>
      </c>
      <c r="B1405" s="8" t="s">
        <v>91</v>
      </c>
      <c r="C1405" s="13" t="s">
        <v>150</v>
      </c>
      <c r="D1405" s="13">
        <v>0</v>
      </c>
      <c r="E1405" s="13" t="s">
        <v>150</v>
      </c>
      <c r="F1405" s="13">
        <v>0</v>
      </c>
      <c r="G1405" s="13" t="s">
        <v>187</v>
      </c>
      <c r="H1405" s="13">
        <v>0</v>
      </c>
      <c r="I1405" s="13" t="s">
        <v>150</v>
      </c>
      <c r="J1405" s="13" t="s">
        <v>150</v>
      </c>
    </row>
    <row r="1406" spans="1:10" ht="14.25" customHeight="1" x14ac:dyDescent="0.25">
      <c r="A1406" s="3" t="s">
        <v>173</v>
      </c>
      <c r="B1406" s="8" t="s">
        <v>92</v>
      </c>
      <c r="C1406" s="13" t="s">
        <v>150</v>
      </c>
      <c r="D1406" s="13" t="s">
        <v>150</v>
      </c>
      <c r="E1406" s="13" t="s">
        <v>187</v>
      </c>
      <c r="F1406" s="13" t="s">
        <v>187</v>
      </c>
      <c r="G1406" s="13" t="s">
        <v>187</v>
      </c>
      <c r="H1406" s="13" t="s">
        <v>187</v>
      </c>
      <c r="I1406" s="13" t="s">
        <v>187</v>
      </c>
      <c r="J1406" s="13" t="s">
        <v>150</v>
      </c>
    </row>
    <row r="1407" spans="1:10" ht="14.25" customHeight="1" x14ac:dyDescent="0.25">
      <c r="A1407" s="3" t="s">
        <v>173</v>
      </c>
      <c r="B1407" s="8" t="s">
        <v>93</v>
      </c>
      <c r="C1407" s="13" t="s">
        <v>150</v>
      </c>
      <c r="D1407" s="13">
        <v>0</v>
      </c>
      <c r="E1407" s="13" t="s">
        <v>187</v>
      </c>
      <c r="F1407" s="13">
        <v>0</v>
      </c>
      <c r="G1407" s="13" t="s">
        <v>187</v>
      </c>
      <c r="H1407" s="13">
        <v>0</v>
      </c>
      <c r="I1407" s="13" t="s">
        <v>187</v>
      </c>
      <c r="J1407" s="13" t="s">
        <v>150</v>
      </c>
    </row>
    <row r="1408" spans="1:10" ht="14.25" customHeight="1" x14ac:dyDescent="0.25">
      <c r="A1408" s="3" t="s">
        <v>173</v>
      </c>
      <c r="B1408" s="3" t="s">
        <v>94</v>
      </c>
      <c r="C1408" s="13">
        <v>0</v>
      </c>
      <c r="D1408" s="13">
        <v>0</v>
      </c>
      <c r="E1408" s="13" t="s">
        <v>187</v>
      </c>
      <c r="F1408" s="13">
        <v>0</v>
      </c>
      <c r="G1408" s="13">
        <v>0</v>
      </c>
      <c r="H1408" s="13">
        <v>0</v>
      </c>
      <c r="I1408" s="13" t="s">
        <v>187</v>
      </c>
      <c r="J1408" s="13">
        <v>0</v>
      </c>
    </row>
    <row r="1409" spans="1:10" ht="14.25" customHeight="1" x14ac:dyDescent="0.25">
      <c r="A1409" s="3"/>
      <c r="B1409" s="8"/>
      <c r="C1409" s="11"/>
      <c r="D1409" s="11"/>
      <c r="E1409" s="11"/>
      <c r="F1409" s="11"/>
      <c r="G1409" s="11"/>
      <c r="H1409" s="11"/>
      <c r="I1409" s="11"/>
      <c r="J1409" s="11"/>
    </row>
    <row r="1410" spans="1:10" ht="14.25" customHeight="1" x14ac:dyDescent="0.25">
      <c r="A1410" s="3" t="s">
        <v>175</v>
      </c>
      <c r="B1410" s="3" t="s">
        <v>176</v>
      </c>
      <c r="C1410" s="11"/>
      <c r="D1410" s="11"/>
      <c r="E1410" s="11"/>
      <c r="F1410" s="11"/>
      <c r="G1410" s="11"/>
      <c r="H1410" s="11"/>
      <c r="I1410" s="11"/>
      <c r="J1410" s="11"/>
    </row>
    <row r="1411" spans="1:10" ht="14.25" customHeight="1" x14ac:dyDescent="0.25">
      <c r="A1411" s="3"/>
      <c r="B1411" s="8"/>
      <c r="C1411" s="11"/>
      <c r="D1411" s="11"/>
      <c r="E1411" s="11"/>
      <c r="F1411" s="11"/>
      <c r="G1411" s="11"/>
      <c r="H1411" s="11"/>
      <c r="I1411" s="11"/>
      <c r="J1411" s="11"/>
    </row>
    <row r="1412" spans="1:10" s="10" customFormat="1" ht="14.25" customHeight="1" x14ac:dyDescent="0.25">
      <c r="A1412" s="3"/>
      <c r="B1412" s="8"/>
      <c r="C1412" s="1"/>
      <c r="D1412" s="1"/>
      <c r="E1412" s="1"/>
      <c r="F1412" s="1"/>
      <c r="G1412" s="1"/>
      <c r="H1412" s="1"/>
      <c r="I1412" s="1"/>
      <c r="J1412" s="1"/>
    </row>
    <row r="1413" spans="1:10" ht="14.25" customHeight="1" x14ac:dyDescent="0.25">
      <c r="A1413" s="3" t="s">
        <v>175</v>
      </c>
      <c r="B1413" s="3" t="s">
        <v>120</v>
      </c>
      <c r="C1413" s="13">
        <v>0</v>
      </c>
      <c r="D1413" s="13">
        <v>0</v>
      </c>
      <c r="E1413" s="13">
        <v>0</v>
      </c>
      <c r="F1413" s="13">
        <v>0</v>
      </c>
      <c r="G1413" s="13">
        <v>0</v>
      </c>
      <c r="H1413" s="13">
        <v>0</v>
      </c>
      <c r="I1413" s="13" t="s">
        <v>187</v>
      </c>
      <c r="J1413" s="13">
        <v>0</v>
      </c>
    </row>
    <row r="1414" spans="1:10" ht="14.25" customHeight="1" x14ac:dyDescent="0.25">
      <c r="A1414" s="3" t="s">
        <v>175</v>
      </c>
      <c r="B1414" s="3" t="s">
        <v>82</v>
      </c>
      <c r="C1414" s="13" t="s">
        <v>150</v>
      </c>
      <c r="D1414" s="13">
        <v>0</v>
      </c>
      <c r="E1414" s="13">
        <v>0</v>
      </c>
      <c r="F1414" s="13" t="s">
        <v>187</v>
      </c>
      <c r="G1414" s="13">
        <v>0</v>
      </c>
      <c r="H1414" s="13" t="s">
        <v>187</v>
      </c>
      <c r="I1414" s="13" t="s">
        <v>187</v>
      </c>
      <c r="J1414" s="13" t="s">
        <v>150</v>
      </c>
    </row>
    <row r="1415" spans="1:10" ht="14.25" customHeight="1" x14ac:dyDescent="0.25">
      <c r="A1415" s="3" t="s">
        <v>175</v>
      </c>
      <c r="B1415" s="8" t="s">
        <v>152</v>
      </c>
      <c r="C1415" s="13" t="s">
        <v>150</v>
      </c>
      <c r="D1415" s="13">
        <v>0</v>
      </c>
      <c r="E1415" s="13">
        <v>0</v>
      </c>
      <c r="F1415" s="13" t="s">
        <v>187</v>
      </c>
      <c r="G1415" s="13">
        <v>0</v>
      </c>
      <c r="H1415" s="13" t="s">
        <v>187</v>
      </c>
      <c r="I1415" s="13" t="s">
        <v>187</v>
      </c>
      <c r="J1415" s="13" t="s">
        <v>150</v>
      </c>
    </row>
    <row r="1416" spans="1:10" ht="14.25" customHeight="1" x14ac:dyDescent="0.25">
      <c r="A1416" s="3" t="s">
        <v>175</v>
      </c>
      <c r="B1416" s="8" t="s">
        <v>151</v>
      </c>
      <c r="C1416" s="13" t="s">
        <v>150</v>
      </c>
      <c r="D1416" s="13" t="s">
        <v>187</v>
      </c>
      <c r="E1416" s="13" t="s">
        <v>187</v>
      </c>
      <c r="F1416" s="13" t="s">
        <v>187</v>
      </c>
      <c r="G1416" s="13">
        <v>0</v>
      </c>
      <c r="H1416" s="13" t="s">
        <v>187</v>
      </c>
      <c r="I1416" s="13" t="s">
        <v>187</v>
      </c>
      <c r="J1416" s="13" t="s">
        <v>150</v>
      </c>
    </row>
    <row r="1417" spans="1:10" ht="14.25" customHeight="1" x14ac:dyDescent="0.25">
      <c r="A1417" s="3" t="s">
        <v>175</v>
      </c>
      <c r="B1417" s="3" t="s">
        <v>83</v>
      </c>
      <c r="C1417" s="13" t="s">
        <v>150</v>
      </c>
      <c r="D1417" s="13">
        <v>0</v>
      </c>
      <c r="E1417" s="13">
        <v>0</v>
      </c>
      <c r="F1417" s="13">
        <v>0</v>
      </c>
      <c r="G1417" s="13">
        <v>0</v>
      </c>
      <c r="H1417" s="13">
        <v>0</v>
      </c>
      <c r="I1417" s="13" t="s">
        <v>187</v>
      </c>
      <c r="J1417" s="13" t="s">
        <v>150</v>
      </c>
    </row>
    <row r="1418" spans="1:10" ht="14.25" customHeight="1" x14ac:dyDescent="0.25">
      <c r="A1418" s="3" t="s">
        <v>175</v>
      </c>
      <c r="B1418" s="8" t="s">
        <v>84</v>
      </c>
      <c r="C1418" s="13" t="s">
        <v>150</v>
      </c>
      <c r="D1418" s="13">
        <v>0</v>
      </c>
      <c r="E1418" s="13">
        <v>0</v>
      </c>
      <c r="F1418" s="13" t="s">
        <v>187</v>
      </c>
      <c r="G1418" s="13">
        <v>0</v>
      </c>
      <c r="H1418" s="13">
        <v>0</v>
      </c>
      <c r="I1418" s="13" t="s">
        <v>187</v>
      </c>
      <c r="J1418" s="13" t="s">
        <v>150</v>
      </c>
    </row>
    <row r="1419" spans="1:10" ht="14.25" customHeight="1" x14ac:dyDescent="0.25">
      <c r="A1419" s="3" t="s">
        <v>175</v>
      </c>
      <c r="B1419" s="8" t="s">
        <v>85</v>
      </c>
      <c r="C1419" s="13" t="s">
        <v>150</v>
      </c>
      <c r="D1419" s="13">
        <v>0</v>
      </c>
      <c r="E1419" s="13" t="s">
        <v>187</v>
      </c>
      <c r="F1419" s="13">
        <v>0</v>
      </c>
      <c r="G1419" s="13">
        <v>0</v>
      </c>
      <c r="H1419" s="13" t="s">
        <v>187</v>
      </c>
      <c r="I1419" s="13" t="s">
        <v>187</v>
      </c>
      <c r="J1419" s="13" t="s">
        <v>150</v>
      </c>
    </row>
    <row r="1420" spans="1:10" ht="14.25" customHeight="1" x14ac:dyDescent="0.25">
      <c r="A1420" s="3" t="s">
        <v>175</v>
      </c>
      <c r="B1420" s="8" t="s">
        <v>86</v>
      </c>
      <c r="C1420" s="13" t="s">
        <v>150</v>
      </c>
      <c r="D1420" s="13">
        <v>0</v>
      </c>
      <c r="E1420" s="13" t="s">
        <v>187</v>
      </c>
      <c r="F1420" s="13">
        <v>0</v>
      </c>
      <c r="G1420" s="13" t="s">
        <v>187</v>
      </c>
      <c r="H1420" s="13">
        <v>0</v>
      </c>
      <c r="I1420" s="13" t="s">
        <v>187</v>
      </c>
      <c r="J1420" s="13" t="s">
        <v>150</v>
      </c>
    </row>
    <row r="1421" spans="1:10" ht="14.25" customHeight="1" x14ac:dyDescent="0.25">
      <c r="A1421" s="3" t="s">
        <v>175</v>
      </c>
      <c r="B1421" s="8" t="s">
        <v>87</v>
      </c>
      <c r="C1421" s="13" t="s">
        <v>150</v>
      </c>
      <c r="D1421" s="13">
        <v>0</v>
      </c>
      <c r="E1421" s="13" t="s">
        <v>150</v>
      </c>
      <c r="F1421" s="13" t="s">
        <v>150</v>
      </c>
      <c r="G1421" s="13" t="s">
        <v>150</v>
      </c>
      <c r="H1421" s="13" t="s">
        <v>150</v>
      </c>
      <c r="I1421" s="13" t="s">
        <v>150</v>
      </c>
      <c r="J1421" s="13" t="s">
        <v>150</v>
      </c>
    </row>
    <row r="1422" spans="1:10" ht="14.25" customHeight="1" x14ac:dyDescent="0.25">
      <c r="A1422" s="3" t="s">
        <v>175</v>
      </c>
      <c r="B1422" s="8" t="s">
        <v>88</v>
      </c>
      <c r="C1422" s="13" t="s">
        <v>150</v>
      </c>
      <c r="D1422" s="13">
        <v>0</v>
      </c>
      <c r="E1422" s="13" t="s">
        <v>187</v>
      </c>
      <c r="F1422" s="13" t="s">
        <v>187</v>
      </c>
      <c r="G1422" s="13">
        <v>0</v>
      </c>
      <c r="H1422" s="13" t="s">
        <v>187</v>
      </c>
      <c r="I1422" s="13" t="s">
        <v>187</v>
      </c>
      <c r="J1422" s="13" t="s">
        <v>150</v>
      </c>
    </row>
    <row r="1423" spans="1:10" ht="14.25" customHeight="1" x14ac:dyDescent="0.25">
      <c r="A1423" s="3" t="s">
        <v>175</v>
      </c>
      <c r="B1423" s="3" t="s">
        <v>89</v>
      </c>
      <c r="C1423" s="13" t="s">
        <v>150</v>
      </c>
      <c r="D1423" s="13">
        <v>0</v>
      </c>
      <c r="E1423" s="13" t="s">
        <v>187</v>
      </c>
      <c r="F1423" s="13">
        <v>0</v>
      </c>
      <c r="G1423" s="13">
        <v>0</v>
      </c>
      <c r="H1423" s="13">
        <v>0</v>
      </c>
      <c r="I1423" s="13" t="s">
        <v>187</v>
      </c>
      <c r="J1423" s="13" t="s">
        <v>150</v>
      </c>
    </row>
    <row r="1424" spans="1:10" ht="14.25" customHeight="1" x14ac:dyDescent="0.25">
      <c r="A1424" s="3" t="s">
        <v>175</v>
      </c>
      <c r="B1424" s="8" t="s">
        <v>95</v>
      </c>
      <c r="C1424" s="13" t="s">
        <v>150</v>
      </c>
      <c r="D1424" s="13">
        <v>0</v>
      </c>
      <c r="E1424" s="13" t="s">
        <v>187</v>
      </c>
      <c r="F1424" s="13">
        <v>0</v>
      </c>
      <c r="G1424" s="13">
        <v>0</v>
      </c>
      <c r="H1424" s="13">
        <v>0</v>
      </c>
      <c r="I1424" s="13" t="s">
        <v>187</v>
      </c>
      <c r="J1424" s="13" t="s">
        <v>150</v>
      </c>
    </row>
    <row r="1425" spans="1:10" ht="14.25" customHeight="1" x14ac:dyDescent="0.25">
      <c r="A1425" s="3" t="s">
        <v>175</v>
      </c>
      <c r="B1425" s="8" t="s">
        <v>90</v>
      </c>
      <c r="C1425" s="13" t="s">
        <v>150</v>
      </c>
      <c r="D1425" s="13">
        <v>0</v>
      </c>
      <c r="E1425" s="13" t="s">
        <v>150</v>
      </c>
      <c r="F1425" s="13" t="s">
        <v>150</v>
      </c>
      <c r="G1425" s="13" t="s">
        <v>150</v>
      </c>
      <c r="H1425" s="13" t="s">
        <v>150</v>
      </c>
      <c r="I1425" s="13" t="s">
        <v>150</v>
      </c>
      <c r="J1425" s="13" t="s">
        <v>150</v>
      </c>
    </row>
    <row r="1426" spans="1:10" ht="14.25" customHeight="1" x14ac:dyDescent="0.25">
      <c r="A1426" s="3" t="s">
        <v>175</v>
      </c>
      <c r="B1426" s="8" t="s">
        <v>118</v>
      </c>
      <c r="C1426" s="13" t="s">
        <v>150</v>
      </c>
      <c r="D1426" s="13">
        <v>0</v>
      </c>
      <c r="E1426" s="13" t="s">
        <v>187</v>
      </c>
      <c r="F1426" s="13" t="s">
        <v>187</v>
      </c>
      <c r="G1426" s="13">
        <v>0</v>
      </c>
      <c r="H1426" s="13">
        <v>0</v>
      </c>
      <c r="I1426" s="13" t="s">
        <v>187</v>
      </c>
      <c r="J1426" s="13" t="s">
        <v>150</v>
      </c>
    </row>
    <row r="1427" spans="1:10" ht="14.25" customHeight="1" x14ac:dyDescent="0.25">
      <c r="A1427" s="3" t="s">
        <v>175</v>
      </c>
      <c r="B1427" s="8" t="s">
        <v>91</v>
      </c>
      <c r="C1427" s="13" t="s">
        <v>150</v>
      </c>
      <c r="D1427" s="13">
        <v>0</v>
      </c>
      <c r="E1427" s="13" t="s">
        <v>150</v>
      </c>
      <c r="F1427" s="13">
        <v>0</v>
      </c>
      <c r="G1427" s="13">
        <v>0</v>
      </c>
      <c r="H1427" s="13">
        <v>0</v>
      </c>
      <c r="I1427" s="13" t="s">
        <v>150</v>
      </c>
      <c r="J1427" s="13" t="s">
        <v>150</v>
      </c>
    </row>
    <row r="1428" spans="1:10" ht="14.25" customHeight="1" x14ac:dyDescent="0.25">
      <c r="A1428" s="3" t="s">
        <v>175</v>
      </c>
      <c r="B1428" s="8" t="s">
        <v>92</v>
      </c>
      <c r="C1428" s="13" t="s">
        <v>150</v>
      </c>
      <c r="D1428" s="13" t="s">
        <v>150</v>
      </c>
      <c r="E1428" s="13" t="s">
        <v>187</v>
      </c>
      <c r="F1428" s="13" t="s">
        <v>187</v>
      </c>
      <c r="G1428" s="13" t="s">
        <v>187</v>
      </c>
      <c r="H1428" s="13" t="s">
        <v>187</v>
      </c>
      <c r="I1428" s="13" t="s">
        <v>187</v>
      </c>
      <c r="J1428" s="13" t="s">
        <v>150</v>
      </c>
    </row>
    <row r="1429" spans="1:10" ht="14.25" customHeight="1" x14ac:dyDescent="0.25">
      <c r="A1429" s="3" t="s">
        <v>175</v>
      </c>
      <c r="B1429" s="8" t="s">
        <v>93</v>
      </c>
      <c r="C1429" s="13" t="s">
        <v>150</v>
      </c>
      <c r="D1429" s="13">
        <v>0</v>
      </c>
      <c r="E1429" s="13" t="s">
        <v>187</v>
      </c>
      <c r="F1429" s="13">
        <v>0</v>
      </c>
      <c r="G1429" s="13" t="s">
        <v>187</v>
      </c>
      <c r="H1429" s="13" t="s">
        <v>187</v>
      </c>
      <c r="I1429" s="13" t="s">
        <v>187</v>
      </c>
      <c r="J1429" s="13" t="s">
        <v>150</v>
      </c>
    </row>
    <row r="1430" spans="1:10" ht="14.25" customHeight="1" x14ac:dyDescent="0.25">
      <c r="A1430" s="3" t="s">
        <v>175</v>
      </c>
      <c r="B1430" s="3" t="s">
        <v>94</v>
      </c>
      <c r="C1430" s="13">
        <v>0</v>
      </c>
      <c r="D1430" s="13">
        <v>0</v>
      </c>
      <c r="E1430" s="13" t="s">
        <v>187</v>
      </c>
      <c r="F1430" s="13" t="s">
        <v>187</v>
      </c>
      <c r="G1430" s="13">
        <v>0</v>
      </c>
      <c r="H1430" s="13">
        <v>0</v>
      </c>
      <c r="I1430" s="13" t="s">
        <v>187</v>
      </c>
      <c r="J1430" s="13">
        <v>0</v>
      </c>
    </row>
    <row r="1431" spans="1:10" ht="14.25" customHeight="1" x14ac:dyDescent="0.25">
      <c r="A1431" s="3"/>
      <c r="B1431" s="8"/>
      <c r="C1431" s="11"/>
      <c r="D1431" s="11"/>
      <c r="E1431" s="11"/>
      <c r="F1431" s="11"/>
      <c r="G1431" s="11"/>
      <c r="H1431" s="11"/>
      <c r="I1431" s="11"/>
      <c r="J1431" s="11"/>
    </row>
    <row r="1432" spans="1:10" ht="14.25" customHeight="1" x14ac:dyDescent="0.25">
      <c r="A1432" s="3" t="s">
        <v>177</v>
      </c>
      <c r="B1432" s="3" t="s">
        <v>178</v>
      </c>
      <c r="C1432" s="11"/>
      <c r="D1432" s="11"/>
      <c r="E1432" s="11"/>
      <c r="F1432" s="11"/>
      <c r="G1432" s="11"/>
      <c r="H1432" s="11"/>
      <c r="I1432" s="11"/>
      <c r="J1432" s="11"/>
    </row>
    <row r="1433" spans="1:10" s="10" customFormat="1" ht="14.25" customHeight="1" x14ac:dyDescent="0.25">
      <c r="A1433" s="3"/>
      <c r="B1433" s="8"/>
      <c r="C1433" s="11"/>
      <c r="D1433" s="11"/>
      <c r="E1433" s="11"/>
      <c r="F1433" s="11"/>
      <c r="G1433" s="11"/>
      <c r="H1433" s="11"/>
      <c r="I1433" s="11"/>
      <c r="J1433" s="11"/>
    </row>
    <row r="1434" spans="1:10" ht="14.25" customHeight="1" x14ac:dyDescent="0.25">
      <c r="A1434" s="3"/>
      <c r="B1434" s="8"/>
    </row>
    <row r="1435" spans="1:10" ht="14.25" customHeight="1" x14ac:dyDescent="0.25">
      <c r="A1435" s="3" t="s">
        <v>177</v>
      </c>
      <c r="B1435" s="3" t="s">
        <v>120</v>
      </c>
      <c r="C1435" s="13">
        <v>1.4</v>
      </c>
      <c r="D1435" s="13">
        <v>2.1</v>
      </c>
      <c r="E1435" s="13" t="s">
        <v>187</v>
      </c>
      <c r="F1435" s="13">
        <v>0.2</v>
      </c>
      <c r="G1435" s="13">
        <v>1.2</v>
      </c>
      <c r="H1435" s="13">
        <v>2.2000000000000002</v>
      </c>
      <c r="I1435" s="13" t="s">
        <v>187</v>
      </c>
      <c r="J1435" s="13">
        <v>0.4</v>
      </c>
    </row>
    <row r="1436" spans="1:10" ht="14.25" customHeight="1" x14ac:dyDescent="0.25">
      <c r="A1436" s="3" t="s">
        <v>177</v>
      </c>
      <c r="B1436" s="3" t="s">
        <v>82</v>
      </c>
      <c r="C1436" s="13" t="s">
        <v>150</v>
      </c>
      <c r="D1436" s="13">
        <v>0</v>
      </c>
      <c r="E1436" s="13" t="s">
        <v>187</v>
      </c>
      <c r="F1436" s="13" t="s">
        <v>187</v>
      </c>
      <c r="G1436" s="13">
        <v>0.8</v>
      </c>
      <c r="H1436" s="13">
        <v>0</v>
      </c>
      <c r="I1436" s="13" t="s">
        <v>187</v>
      </c>
      <c r="J1436" s="13" t="s">
        <v>150</v>
      </c>
    </row>
    <row r="1437" spans="1:10" ht="14.25" customHeight="1" x14ac:dyDescent="0.25">
      <c r="A1437" s="3" t="s">
        <v>177</v>
      </c>
      <c r="B1437" s="8" t="s">
        <v>152</v>
      </c>
      <c r="C1437" s="13" t="s">
        <v>150</v>
      </c>
      <c r="D1437" s="13">
        <v>0</v>
      </c>
      <c r="E1437" s="13" t="s">
        <v>187</v>
      </c>
      <c r="F1437" s="13" t="s">
        <v>187</v>
      </c>
      <c r="G1437" s="13">
        <v>2.1</v>
      </c>
      <c r="H1437" s="13">
        <v>0</v>
      </c>
      <c r="I1437" s="13" t="s">
        <v>187</v>
      </c>
      <c r="J1437" s="13" t="s">
        <v>150</v>
      </c>
    </row>
    <row r="1438" spans="1:10" ht="14.25" customHeight="1" x14ac:dyDescent="0.25">
      <c r="A1438" s="3" t="s">
        <v>177</v>
      </c>
      <c r="B1438" s="8" t="s">
        <v>151</v>
      </c>
      <c r="C1438" s="13" t="s">
        <v>150</v>
      </c>
      <c r="D1438" s="13" t="s">
        <v>187</v>
      </c>
      <c r="E1438" s="13" t="s">
        <v>187</v>
      </c>
      <c r="F1438" s="13" t="s">
        <v>187</v>
      </c>
      <c r="G1438" s="13">
        <v>0.5</v>
      </c>
      <c r="H1438" s="13" t="s">
        <v>187</v>
      </c>
      <c r="I1438" s="13" t="s">
        <v>187</v>
      </c>
      <c r="J1438" s="13" t="s">
        <v>150</v>
      </c>
    </row>
    <row r="1439" spans="1:10" ht="14.25" customHeight="1" x14ac:dyDescent="0.25">
      <c r="A1439" s="3" t="s">
        <v>177</v>
      </c>
      <c r="B1439" s="3" t="s">
        <v>83</v>
      </c>
      <c r="C1439" s="13" t="s">
        <v>150</v>
      </c>
      <c r="D1439" s="13">
        <v>1.9</v>
      </c>
      <c r="E1439" s="13" t="s">
        <v>187</v>
      </c>
      <c r="F1439" s="13">
        <v>0</v>
      </c>
      <c r="G1439" s="13">
        <v>1.2</v>
      </c>
      <c r="H1439" s="13">
        <v>0</v>
      </c>
      <c r="I1439" s="13" t="s">
        <v>187</v>
      </c>
      <c r="J1439" s="13" t="s">
        <v>150</v>
      </c>
    </row>
    <row r="1440" spans="1:10" ht="14.25" customHeight="1" x14ac:dyDescent="0.25">
      <c r="A1440" s="3" t="s">
        <v>177</v>
      </c>
      <c r="B1440" s="8" t="s">
        <v>84</v>
      </c>
      <c r="C1440" s="13" t="s">
        <v>150</v>
      </c>
      <c r="D1440" s="13">
        <v>5.0999999999999996</v>
      </c>
      <c r="E1440" s="13" t="s">
        <v>187</v>
      </c>
      <c r="F1440" s="13" t="s">
        <v>187</v>
      </c>
      <c r="G1440" s="13">
        <v>1.3</v>
      </c>
      <c r="H1440" s="13">
        <v>0</v>
      </c>
      <c r="I1440" s="13" t="s">
        <v>187</v>
      </c>
      <c r="J1440" s="13" t="s">
        <v>150</v>
      </c>
    </row>
    <row r="1441" spans="1:10" ht="14.25" customHeight="1" x14ac:dyDescent="0.25">
      <c r="A1441" s="3" t="s">
        <v>177</v>
      </c>
      <c r="B1441" s="8" t="s">
        <v>85</v>
      </c>
      <c r="C1441" s="13" t="s">
        <v>150</v>
      </c>
      <c r="D1441" s="13">
        <v>2.9</v>
      </c>
      <c r="E1441" s="13" t="s">
        <v>187</v>
      </c>
      <c r="F1441" s="13" t="s">
        <v>187</v>
      </c>
      <c r="G1441" s="13">
        <v>78.2</v>
      </c>
      <c r="H1441" s="13" t="s">
        <v>187</v>
      </c>
      <c r="I1441" s="13" t="s">
        <v>187</v>
      </c>
      <c r="J1441" s="13" t="s">
        <v>150</v>
      </c>
    </row>
    <row r="1442" spans="1:10" ht="14.25" customHeight="1" x14ac:dyDescent="0.25">
      <c r="A1442" s="3" t="s">
        <v>177</v>
      </c>
      <c r="B1442" s="8" t="s">
        <v>86</v>
      </c>
      <c r="C1442" s="13" t="s">
        <v>150</v>
      </c>
      <c r="D1442" s="13">
        <v>1.5</v>
      </c>
      <c r="E1442" s="13" t="s">
        <v>187</v>
      </c>
      <c r="F1442" s="13">
        <v>0</v>
      </c>
      <c r="G1442" s="13">
        <v>0.5</v>
      </c>
      <c r="H1442" s="13">
        <v>0</v>
      </c>
      <c r="I1442" s="13" t="s">
        <v>187</v>
      </c>
      <c r="J1442" s="13" t="s">
        <v>150</v>
      </c>
    </row>
    <row r="1443" spans="1:10" ht="14.25" customHeight="1" x14ac:dyDescent="0.25">
      <c r="A1443" s="3" t="s">
        <v>177</v>
      </c>
      <c r="B1443" s="8" t="s">
        <v>87</v>
      </c>
      <c r="C1443" s="13" t="s">
        <v>150</v>
      </c>
      <c r="D1443" s="13">
        <v>0.8</v>
      </c>
      <c r="E1443" s="13" t="s">
        <v>150</v>
      </c>
      <c r="F1443" s="13" t="s">
        <v>150</v>
      </c>
      <c r="G1443" s="13" t="s">
        <v>150</v>
      </c>
      <c r="H1443" s="13" t="s">
        <v>150</v>
      </c>
      <c r="I1443" s="13" t="s">
        <v>150</v>
      </c>
      <c r="J1443" s="13" t="s">
        <v>150</v>
      </c>
    </row>
    <row r="1444" spans="1:10" ht="14.25" customHeight="1" x14ac:dyDescent="0.25">
      <c r="A1444" s="3" t="s">
        <v>177</v>
      </c>
      <c r="B1444" s="8" t="s">
        <v>88</v>
      </c>
      <c r="C1444" s="13" t="s">
        <v>150</v>
      </c>
      <c r="D1444" s="13">
        <v>0</v>
      </c>
      <c r="E1444" s="13" t="s">
        <v>187</v>
      </c>
      <c r="F1444" s="13" t="s">
        <v>187</v>
      </c>
      <c r="G1444" s="13">
        <v>0</v>
      </c>
      <c r="H1444" s="13">
        <v>0</v>
      </c>
      <c r="I1444" s="13" t="s">
        <v>187</v>
      </c>
      <c r="J1444" s="13" t="s">
        <v>150</v>
      </c>
    </row>
    <row r="1445" spans="1:10" ht="14.25" customHeight="1" x14ac:dyDescent="0.25">
      <c r="A1445" s="3" t="s">
        <v>177</v>
      </c>
      <c r="B1445" s="3" t="s">
        <v>89</v>
      </c>
      <c r="C1445" s="13" t="s">
        <v>150</v>
      </c>
      <c r="D1445" s="13">
        <v>3</v>
      </c>
      <c r="E1445" s="13" t="s">
        <v>187</v>
      </c>
      <c r="F1445" s="13">
        <v>0.2</v>
      </c>
      <c r="G1445" s="13">
        <v>1.4</v>
      </c>
      <c r="H1445" s="13">
        <v>2.5</v>
      </c>
      <c r="I1445" s="13" t="s">
        <v>187</v>
      </c>
      <c r="J1445" s="13" t="s">
        <v>150</v>
      </c>
    </row>
    <row r="1446" spans="1:10" ht="14.25" customHeight="1" x14ac:dyDescent="0.25">
      <c r="A1446" s="3" t="s">
        <v>177</v>
      </c>
      <c r="B1446" s="8" t="s">
        <v>95</v>
      </c>
      <c r="C1446" s="13" t="s">
        <v>150</v>
      </c>
      <c r="D1446" s="13">
        <v>3.8</v>
      </c>
      <c r="E1446" s="13" t="s">
        <v>187</v>
      </c>
      <c r="F1446" s="13">
        <v>0</v>
      </c>
      <c r="G1446" s="13">
        <v>1.5</v>
      </c>
      <c r="H1446" s="13">
        <v>0</v>
      </c>
      <c r="I1446" s="13" t="s">
        <v>187</v>
      </c>
      <c r="J1446" s="13" t="s">
        <v>150</v>
      </c>
    </row>
    <row r="1447" spans="1:10" ht="14.25" customHeight="1" x14ac:dyDescent="0.25">
      <c r="A1447" s="3" t="s">
        <v>177</v>
      </c>
      <c r="B1447" s="8" t="s">
        <v>90</v>
      </c>
      <c r="C1447" s="13" t="s">
        <v>150</v>
      </c>
      <c r="D1447" s="13">
        <v>2.9</v>
      </c>
      <c r="E1447" s="13" t="s">
        <v>150</v>
      </c>
      <c r="F1447" s="13" t="s">
        <v>150</v>
      </c>
      <c r="G1447" s="13" t="s">
        <v>150</v>
      </c>
      <c r="H1447" s="13" t="s">
        <v>150</v>
      </c>
      <c r="I1447" s="13" t="s">
        <v>150</v>
      </c>
      <c r="J1447" s="13" t="s">
        <v>150</v>
      </c>
    </row>
    <row r="1448" spans="1:10" ht="14.25" customHeight="1" x14ac:dyDescent="0.25">
      <c r="A1448" s="3" t="s">
        <v>177</v>
      </c>
      <c r="B1448" s="8" t="s">
        <v>118</v>
      </c>
      <c r="C1448" s="13" t="s">
        <v>150</v>
      </c>
      <c r="D1448" s="13">
        <v>1.6</v>
      </c>
      <c r="E1448" s="13" t="s">
        <v>187</v>
      </c>
      <c r="F1448" s="13" t="s">
        <v>187</v>
      </c>
      <c r="G1448" s="13">
        <v>3.1</v>
      </c>
      <c r="H1448" s="13">
        <v>0</v>
      </c>
      <c r="I1448" s="13" t="s">
        <v>187</v>
      </c>
      <c r="J1448" s="13" t="s">
        <v>150</v>
      </c>
    </row>
    <row r="1449" spans="1:10" ht="14.25" customHeight="1" x14ac:dyDescent="0.25">
      <c r="A1449" s="3" t="s">
        <v>177</v>
      </c>
      <c r="B1449" s="8" t="s">
        <v>91</v>
      </c>
      <c r="C1449" s="13" t="s">
        <v>150</v>
      </c>
      <c r="D1449" s="13">
        <v>0</v>
      </c>
      <c r="E1449" s="13" t="s">
        <v>150</v>
      </c>
      <c r="F1449" s="13">
        <v>0.2</v>
      </c>
      <c r="G1449" s="13">
        <v>0</v>
      </c>
      <c r="H1449" s="13">
        <v>2.5</v>
      </c>
      <c r="I1449" s="13" t="s">
        <v>150</v>
      </c>
      <c r="J1449" s="13" t="s">
        <v>150</v>
      </c>
    </row>
    <row r="1450" spans="1:10" ht="14.25" customHeight="1" x14ac:dyDescent="0.25">
      <c r="A1450" s="3" t="s">
        <v>177</v>
      </c>
      <c r="B1450" s="8" t="s">
        <v>92</v>
      </c>
      <c r="C1450" s="13" t="s">
        <v>150</v>
      </c>
      <c r="D1450" s="13" t="s">
        <v>150</v>
      </c>
      <c r="E1450" s="13" t="s">
        <v>187</v>
      </c>
      <c r="F1450" s="13">
        <v>0</v>
      </c>
      <c r="G1450" s="13">
        <v>78.2</v>
      </c>
      <c r="H1450" s="13" t="s">
        <v>187</v>
      </c>
      <c r="I1450" s="13" t="s">
        <v>187</v>
      </c>
      <c r="J1450" s="13" t="s">
        <v>150</v>
      </c>
    </row>
    <row r="1451" spans="1:10" ht="14.25" customHeight="1" x14ac:dyDescent="0.25">
      <c r="A1451" s="3" t="s">
        <v>177</v>
      </c>
      <c r="B1451" s="8" t="s">
        <v>93</v>
      </c>
      <c r="C1451" s="13" t="s">
        <v>150</v>
      </c>
      <c r="D1451" s="13">
        <v>0</v>
      </c>
      <c r="E1451" s="13" t="s">
        <v>187</v>
      </c>
      <c r="F1451" s="13">
        <v>0</v>
      </c>
      <c r="G1451" s="13" t="s">
        <v>187</v>
      </c>
      <c r="H1451" s="13">
        <v>0</v>
      </c>
      <c r="I1451" s="13" t="s">
        <v>187</v>
      </c>
      <c r="J1451" s="13" t="s">
        <v>150</v>
      </c>
    </row>
    <row r="1452" spans="1:10" ht="14.25" customHeight="1" x14ac:dyDescent="0.25">
      <c r="A1452" s="3" t="s">
        <v>177</v>
      </c>
      <c r="B1452" s="3" t="s">
        <v>94</v>
      </c>
      <c r="C1452" s="13">
        <v>14.1</v>
      </c>
      <c r="D1452" s="13" t="s">
        <v>187</v>
      </c>
      <c r="E1452" s="13" t="s">
        <v>187</v>
      </c>
      <c r="F1452" s="13" t="s">
        <v>187</v>
      </c>
      <c r="G1452" s="13" t="s">
        <v>187</v>
      </c>
      <c r="H1452" s="13">
        <v>29.8</v>
      </c>
      <c r="I1452" s="13" t="s">
        <v>187</v>
      </c>
      <c r="J1452" s="13">
        <v>0.4</v>
      </c>
    </row>
    <row r="1453" spans="1:10" ht="14.25" customHeight="1" x14ac:dyDescent="0.25">
      <c r="A1453" s="3"/>
      <c r="B1453" s="8"/>
      <c r="C1453" s="11"/>
      <c r="D1453" s="11"/>
      <c r="E1453" s="11"/>
      <c r="F1453" s="11"/>
      <c r="G1453" s="11"/>
      <c r="H1453" s="11"/>
      <c r="I1453" s="11"/>
      <c r="J1453" s="11"/>
    </row>
    <row r="1454" spans="1:10" ht="14.25" customHeight="1" x14ac:dyDescent="0.25">
      <c r="A1454" s="3" t="s">
        <v>146</v>
      </c>
      <c r="B1454" s="3" t="s">
        <v>147</v>
      </c>
      <c r="C1454" s="11"/>
      <c r="D1454" s="11"/>
      <c r="E1454" s="11"/>
      <c r="F1454" s="11"/>
      <c r="G1454" s="11"/>
      <c r="H1454" s="11"/>
      <c r="I1454" s="11"/>
      <c r="J1454" s="11"/>
    </row>
    <row r="1455" spans="1:10" ht="14.25" customHeight="1" x14ac:dyDescent="0.25">
      <c r="A1455" s="3"/>
      <c r="B1455" s="8"/>
      <c r="C1455" s="11"/>
      <c r="D1455" s="11"/>
      <c r="E1455" s="11"/>
      <c r="F1455" s="11"/>
      <c r="G1455" s="11"/>
      <c r="H1455" s="11"/>
      <c r="I1455" s="11"/>
      <c r="J1455" s="11"/>
    </row>
    <row r="1456" spans="1:10" ht="14.25" customHeight="1" x14ac:dyDescent="0.25">
      <c r="A1456" s="3"/>
      <c r="B1456" s="8"/>
    </row>
    <row r="1457" spans="1:10" ht="14.25" customHeight="1" x14ac:dyDescent="0.25">
      <c r="A1457" s="3" t="s">
        <v>146</v>
      </c>
      <c r="B1457" s="3" t="s">
        <v>120</v>
      </c>
      <c r="C1457" s="13">
        <v>5.0999999999999996</v>
      </c>
      <c r="D1457" s="13">
        <v>3</v>
      </c>
      <c r="E1457" s="13">
        <v>0</v>
      </c>
      <c r="F1457" s="13">
        <v>4.7</v>
      </c>
      <c r="G1457" s="13">
        <v>9.3000000000000007</v>
      </c>
      <c r="H1457" s="13">
        <v>5.2</v>
      </c>
      <c r="I1457" s="13" t="s">
        <v>187</v>
      </c>
      <c r="J1457" s="13">
        <v>1.7</v>
      </c>
    </row>
    <row r="1458" spans="1:10" ht="14.25" customHeight="1" x14ac:dyDescent="0.25">
      <c r="A1458" s="3" t="s">
        <v>146</v>
      </c>
      <c r="B1458" s="3" t="s">
        <v>82</v>
      </c>
      <c r="C1458" s="13" t="s">
        <v>150</v>
      </c>
      <c r="D1458" s="13">
        <v>0.7</v>
      </c>
      <c r="E1458" s="13" t="s">
        <v>187</v>
      </c>
      <c r="F1458" s="13">
        <v>6.2</v>
      </c>
      <c r="G1458" s="13">
        <v>2.5</v>
      </c>
      <c r="H1458" s="13">
        <v>52</v>
      </c>
      <c r="I1458" s="13" t="s">
        <v>187</v>
      </c>
      <c r="J1458" s="13" t="s">
        <v>150</v>
      </c>
    </row>
    <row r="1459" spans="1:10" ht="14.25" customHeight="1" x14ac:dyDescent="0.25">
      <c r="A1459" s="3" t="s">
        <v>146</v>
      </c>
      <c r="B1459" s="8" t="s">
        <v>152</v>
      </c>
      <c r="C1459" s="13" t="s">
        <v>150</v>
      </c>
      <c r="D1459" s="13">
        <v>0.7</v>
      </c>
      <c r="E1459" s="13" t="s">
        <v>187</v>
      </c>
      <c r="F1459" s="13">
        <v>29.5</v>
      </c>
      <c r="G1459" s="13">
        <v>3.8</v>
      </c>
      <c r="H1459" s="13">
        <v>1.1000000000000001</v>
      </c>
      <c r="I1459" s="13" t="s">
        <v>187</v>
      </c>
      <c r="J1459" s="13" t="s">
        <v>150</v>
      </c>
    </row>
    <row r="1460" spans="1:10" ht="14.25" customHeight="1" x14ac:dyDescent="0.25">
      <c r="A1460" s="3" t="s">
        <v>146</v>
      </c>
      <c r="B1460" s="8" t="s">
        <v>151</v>
      </c>
      <c r="C1460" s="13" t="s">
        <v>150</v>
      </c>
      <c r="D1460" s="13" t="s">
        <v>187</v>
      </c>
      <c r="E1460" s="13" t="s">
        <v>187</v>
      </c>
      <c r="F1460" s="13">
        <v>0</v>
      </c>
      <c r="G1460" s="13">
        <v>3.5</v>
      </c>
      <c r="H1460" s="13">
        <v>53.4</v>
      </c>
      <c r="I1460" s="13" t="s">
        <v>187</v>
      </c>
      <c r="J1460" s="13" t="s">
        <v>150</v>
      </c>
    </row>
    <row r="1461" spans="1:10" ht="14.25" customHeight="1" x14ac:dyDescent="0.25">
      <c r="A1461" s="3" t="s">
        <v>146</v>
      </c>
      <c r="B1461" s="3" t="s">
        <v>83</v>
      </c>
      <c r="C1461" s="13" t="s">
        <v>150</v>
      </c>
      <c r="D1461" s="13">
        <v>3.2</v>
      </c>
      <c r="E1461" s="13" t="s">
        <v>187</v>
      </c>
      <c r="F1461" s="13">
        <v>0.2</v>
      </c>
      <c r="G1461" s="13">
        <v>12.5</v>
      </c>
      <c r="H1461" s="13">
        <v>2.2000000000000002</v>
      </c>
      <c r="I1461" s="13" t="s">
        <v>187</v>
      </c>
      <c r="J1461" s="13" t="s">
        <v>150</v>
      </c>
    </row>
    <row r="1462" spans="1:10" ht="14.25" customHeight="1" x14ac:dyDescent="0.25">
      <c r="A1462" s="3" t="s">
        <v>146</v>
      </c>
      <c r="B1462" s="8" t="s">
        <v>84</v>
      </c>
      <c r="C1462" s="13" t="s">
        <v>150</v>
      </c>
      <c r="D1462" s="13">
        <v>1.9</v>
      </c>
      <c r="E1462" s="13" t="s">
        <v>187</v>
      </c>
      <c r="F1462" s="13">
        <v>0</v>
      </c>
      <c r="G1462" s="13">
        <v>13.8</v>
      </c>
      <c r="H1462" s="13">
        <v>2.4</v>
      </c>
      <c r="I1462" s="13" t="s">
        <v>187</v>
      </c>
      <c r="J1462" s="13" t="s">
        <v>150</v>
      </c>
    </row>
    <row r="1463" spans="1:10" ht="14.25" customHeight="1" x14ac:dyDescent="0.25">
      <c r="A1463" s="3" t="s">
        <v>146</v>
      </c>
      <c r="B1463" s="8" t="s">
        <v>85</v>
      </c>
      <c r="C1463" s="13" t="s">
        <v>150</v>
      </c>
      <c r="D1463" s="13">
        <v>2.4</v>
      </c>
      <c r="E1463" s="13" t="s">
        <v>187</v>
      </c>
      <c r="F1463" s="13">
        <v>52</v>
      </c>
      <c r="G1463" s="13">
        <v>0</v>
      </c>
      <c r="H1463" s="13">
        <v>0</v>
      </c>
      <c r="I1463" s="13" t="s">
        <v>187</v>
      </c>
      <c r="J1463" s="13" t="s">
        <v>150</v>
      </c>
    </row>
    <row r="1464" spans="1:10" ht="14.25" customHeight="1" x14ac:dyDescent="0.25">
      <c r="A1464" s="3" t="s">
        <v>146</v>
      </c>
      <c r="B1464" s="8" t="s">
        <v>86</v>
      </c>
      <c r="C1464" s="13" t="s">
        <v>150</v>
      </c>
      <c r="D1464" s="13">
        <v>12.1</v>
      </c>
      <c r="E1464" s="13" t="s">
        <v>187</v>
      </c>
      <c r="F1464" s="13">
        <v>0.2</v>
      </c>
      <c r="G1464" s="13">
        <v>16.2</v>
      </c>
      <c r="H1464" s="13">
        <v>0</v>
      </c>
      <c r="I1464" s="13" t="s">
        <v>187</v>
      </c>
      <c r="J1464" s="13" t="s">
        <v>150</v>
      </c>
    </row>
    <row r="1465" spans="1:10" ht="14.25" customHeight="1" x14ac:dyDescent="0.25">
      <c r="A1465" s="3" t="s">
        <v>146</v>
      </c>
      <c r="B1465" s="8" t="s">
        <v>87</v>
      </c>
      <c r="C1465" s="13" t="s">
        <v>150</v>
      </c>
      <c r="D1465" s="13">
        <v>0.4</v>
      </c>
      <c r="E1465" s="13" t="s">
        <v>150</v>
      </c>
      <c r="F1465" s="13" t="s">
        <v>150</v>
      </c>
      <c r="G1465" s="13" t="s">
        <v>150</v>
      </c>
      <c r="H1465" s="13" t="s">
        <v>150</v>
      </c>
      <c r="I1465" s="13" t="s">
        <v>150</v>
      </c>
      <c r="J1465" s="13" t="s">
        <v>150</v>
      </c>
    </row>
    <row r="1466" spans="1:10" ht="14.25" customHeight="1" x14ac:dyDescent="0.25">
      <c r="A1466" s="3" t="s">
        <v>146</v>
      </c>
      <c r="B1466" s="8" t="s">
        <v>88</v>
      </c>
      <c r="C1466" s="13" t="s">
        <v>150</v>
      </c>
      <c r="D1466" s="13">
        <v>0.4</v>
      </c>
      <c r="E1466" s="13" t="s">
        <v>187</v>
      </c>
      <c r="F1466" s="13">
        <v>0</v>
      </c>
      <c r="G1466" s="13">
        <v>0.3</v>
      </c>
      <c r="H1466" s="13">
        <v>0</v>
      </c>
      <c r="I1466" s="13" t="s">
        <v>187</v>
      </c>
      <c r="J1466" s="13" t="s">
        <v>150</v>
      </c>
    </row>
    <row r="1467" spans="1:10" ht="14.25" customHeight="1" x14ac:dyDescent="0.25">
      <c r="A1467" s="3" t="s">
        <v>146</v>
      </c>
      <c r="B1467" s="3" t="s">
        <v>89</v>
      </c>
      <c r="C1467" s="13" t="s">
        <v>150</v>
      </c>
      <c r="D1467" s="13">
        <v>3.2</v>
      </c>
      <c r="E1467" s="13">
        <v>0</v>
      </c>
      <c r="F1467" s="13">
        <v>6.1</v>
      </c>
      <c r="G1467" s="13">
        <v>4.2</v>
      </c>
      <c r="H1467" s="13">
        <v>14.9</v>
      </c>
      <c r="I1467" s="13" t="s">
        <v>187</v>
      </c>
      <c r="J1467" s="13" t="s">
        <v>150</v>
      </c>
    </row>
    <row r="1468" spans="1:10" ht="14.25" customHeight="1" x14ac:dyDescent="0.25">
      <c r="A1468" s="3" t="s">
        <v>146</v>
      </c>
      <c r="B1468" s="8" t="s">
        <v>95</v>
      </c>
      <c r="C1468" s="13" t="s">
        <v>150</v>
      </c>
      <c r="D1468" s="13">
        <v>4.8</v>
      </c>
      <c r="E1468" s="13">
        <v>0</v>
      </c>
      <c r="F1468" s="13">
        <v>0</v>
      </c>
      <c r="G1468" s="13">
        <v>4.3</v>
      </c>
      <c r="H1468" s="13">
        <v>47.8</v>
      </c>
      <c r="I1468" s="13" t="s">
        <v>187</v>
      </c>
      <c r="J1468" s="13" t="s">
        <v>150</v>
      </c>
    </row>
    <row r="1469" spans="1:10" ht="14.25" customHeight="1" x14ac:dyDescent="0.25">
      <c r="A1469" s="3" t="s">
        <v>146</v>
      </c>
      <c r="B1469" s="8" t="s">
        <v>90</v>
      </c>
      <c r="C1469" s="13" t="s">
        <v>150</v>
      </c>
      <c r="D1469" s="13">
        <v>3.4</v>
      </c>
      <c r="E1469" s="13" t="s">
        <v>150</v>
      </c>
      <c r="F1469" s="13" t="s">
        <v>150</v>
      </c>
      <c r="G1469" s="13" t="s">
        <v>150</v>
      </c>
      <c r="H1469" s="13" t="s">
        <v>150</v>
      </c>
      <c r="I1469" s="13" t="s">
        <v>150</v>
      </c>
      <c r="J1469" s="13" t="s">
        <v>150</v>
      </c>
    </row>
    <row r="1470" spans="1:10" ht="14.25" customHeight="1" x14ac:dyDescent="0.25">
      <c r="A1470" s="3" t="s">
        <v>146</v>
      </c>
      <c r="B1470" s="8" t="s">
        <v>118</v>
      </c>
      <c r="C1470" s="13" t="s">
        <v>150</v>
      </c>
      <c r="D1470" s="13">
        <v>4.5999999999999996</v>
      </c>
      <c r="E1470" s="13" t="s">
        <v>187</v>
      </c>
      <c r="F1470" s="13" t="s">
        <v>187</v>
      </c>
      <c r="G1470" s="13">
        <v>6.1</v>
      </c>
      <c r="H1470" s="13">
        <v>0</v>
      </c>
      <c r="I1470" s="13" t="s">
        <v>187</v>
      </c>
      <c r="J1470" s="13" t="s">
        <v>150</v>
      </c>
    </row>
    <row r="1471" spans="1:10" ht="14.25" customHeight="1" x14ac:dyDescent="0.25">
      <c r="A1471" s="3" t="s">
        <v>146</v>
      </c>
      <c r="B1471" s="8" t="s">
        <v>91</v>
      </c>
      <c r="C1471" s="13" t="s">
        <v>150</v>
      </c>
      <c r="D1471" s="13">
        <v>18.7</v>
      </c>
      <c r="E1471" s="13" t="s">
        <v>150</v>
      </c>
      <c r="F1471" s="13">
        <v>6.4</v>
      </c>
      <c r="G1471" s="13">
        <v>83.4</v>
      </c>
      <c r="H1471" s="13">
        <v>16.3</v>
      </c>
      <c r="I1471" s="13" t="s">
        <v>150</v>
      </c>
      <c r="J1471" s="13" t="s">
        <v>150</v>
      </c>
    </row>
    <row r="1472" spans="1:10" ht="14.25" customHeight="1" x14ac:dyDescent="0.25">
      <c r="A1472" s="3" t="s">
        <v>146</v>
      </c>
      <c r="B1472" s="8" t="s">
        <v>92</v>
      </c>
      <c r="C1472" s="13" t="s">
        <v>150</v>
      </c>
      <c r="D1472" s="13" t="s">
        <v>150</v>
      </c>
      <c r="E1472" s="13" t="s">
        <v>187</v>
      </c>
      <c r="F1472" s="13">
        <v>0.1</v>
      </c>
      <c r="G1472" s="13">
        <v>0</v>
      </c>
      <c r="H1472" s="13" t="s">
        <v>187</v>
      </c>
      <c r="I1472" s="13" t="s">
        <v>187</v>
      </c>
      <c r="J1472" s="13" t="s">
        <v>150</v>
      </c>
    </row>
    <row r="1473" spans="1:10" ht="14.25" customHeight="1" x14ac:dyDescent="0.25">
      <c r="A1473" s="3" t="s">
        <v>146</v>
      </c>
      <c r="B1473" s="8" t="s">
        <v>93</v>
      </c>
      <c r="C1473" s="13" t="s">
        <v>150</v>
      </c>
      <c r="D1473" s="13">
        <v>0</v>
      </c>
      <c r="E1473" s="13" t="s">
        <v>187</v>
      </c>
      <c r="F1473" s="13">
        <v>1.3</v>
      </c>
      <c r="G1473" s="13" t="s">
        <v>187</v>
      </c>
      <c r="H1473" s="13">
        <v>18.600000000000001</v>
      </c>
      <c r="I1473" s="13" t="s">
        <v>187</v>
      </c>
      <c r="J1473" s="13" t="s">
        <v>150</v>
      </c>
    </row>
    <row r="1474" spans="1:10" ht="14.25" customHeight="1" x14ac:dyDescent="0.25">
      <c r="A1474" s="3" t="s">
        <v>146</v>
      </c>
      <c r="B1474" s="3" t="s">
        <v>94</v>
      </c>
      <c r="C1474" s="13">
        <v>4.3</v>
      </c>
      <c r="D1474" s="13">
        <v>49.1</v>
      </c>
      <c r="E1474" s="13" t="s">
        <v>187</v>
      </c>
      <c r="F1474" s="13" t="s">
        <v>187</v>
      </c>
      <c r="G1474" s="13">
        <v>79.900000000000006</v>
      </c>
      <c r="H1474" s="13">
        <v>17.100000000000001</v>
      </c>
      <c r="I1474" s="13" t="s">
        <v>187</v>
      </c>
      <c r="J1474" s="13">
        <v>1.7</v>
      </c>
    </row>
    <row r="1475" spans="1:10" ht="14.25" customHeight="1" x14ac:dyDescent="0.25">
      <c r="A1475" s="3"/>
      <c r="B1475" s="8"/>
      <c r="C1475" s="11"/>
      <c r="D1475" s="11"/>
      <c r="E1475" s="11"/>
      <c r="F1475" s="11"/>
      <c r="G1475" s="11"/>
      <c r="H1475" s="11"/>
      <c r="I1475" s="11"/>
      <c r="J1475" s="11"/>
    </row>
    <row r="1476" spans="1:10" ht="14.25" customHeight="1" x14ac:dyDescent="0.25">
      <c r="A1476" s="3" t="s">
        <v>185</v>
      </c>
      <c r="B1476" s="3" t="s">
        <v>186</v>
      </c>
      <c r="C1476" s="11"/>
      <c r="D1476" s="11"/>
      <c r="E1476" s="11"/>
      <c r="F1476" s="11"/>
      <c r="G1476" s="11"/>
      <c r="H1476" s="11"/>
      <c r="I1476" s="11"/>
      <c r="J1476" s="11"/>
    </row>
    <row r="1477" spans="1:10" ht="14.25" customHeight="1" x14ac:dyDescent="0.25">
      <c r="A1477" s="3"/>
      <c r="B1477" s="8"/>
      <c r="C1477" s="11"/>
      <c r="D1477" s="11"/>
      <c r="E1477" s="11"/>
      <c r="F1477" s="11"/>
      <c r="G1477" s="11"/>
      <c r="H1477" s="11"/>
      <c r="I1477" s="11"/>
      <c r="J1477" s="11"/>
    </row>
    <row r="1478" spans="1:10" ht="14.25" customHeight="1" x14ac:dyDescent="0.25">
      <c r="A1478" s="3"/>
      <c r="B1478" s="8"/>
    </row>
    <row r="1479" spans="1:10" ht="14.25" customHeight="1" x14ac:dyDescent="0.25">
      <c r="A1479" s="3" t="s">
        <v>185</v>
      </c>
      <c r="B1479" s="3" t="s">
        <v>120</v>
      </c>
      <c r="C1479" s="13">
        <v>0</v>
      </c>
      <c r="D1479" s="13">
        <v>0</v>
      </c>
      <c r="E1479" s="13" t="s">
        <v>187</v>
      </c>
      <c r="F1479" s="13">
        <v>0</v>
      </c>
      <c r="G1479" s="13">
        <v>0</v>
      </c>
      <c r="H1479" s="13">
        <v>0</v>
      </c>
      <c r="I1479" s="13" t="s">
        <v>187</v>
      </c>
      <c r="J1479" s="13">
        <v>0</v>
      </c>
    </row>
    <row r="1480" spans="1:10" ht="14.25" customHeight="1" x14ac:dyDescent="0.25">
      <c r="A1480" s="3" t="s">
        <v>185</v>
      </c>
      <c r="B1480" s="3" t="s">
        <v>82</v>
      </c>
      <c r="C1480" s="13" t="s">
        <v>150</v>
      </c>
      <c r="D1480" s="13">
        <v>0</v>
      </c>
      <c r="E1480" s="13" t="s">
        <v>187</v>
      </c>
      <c r="F1480" s="13">
        <v>0</v>
      </c>
      <c r="G1480" s="13">
        <v>0</v>
      </c>
      <c r="H1480" s="13" t="s">
        <v>187</v>
      </c>
      <c r="I1480" s="13" t="s">
        <v>187</v>
      </c>
      <c r="J1480" s="13" t="s">
        <v>150</v>
      </c>
    </row>
    <row r="1481" spans="1:10" ht="14.25" customHeight="1" x14ac:dyDescent="0.25">
      <c r="A1481" s="3" t="s">
        <v>185</v>
      </c>
      <c r="B1481" s="8" t="s">
        <v>152</v>
      </c>
      <c r="C1481" s="13" t="s">
        <v>150</v>
      </c>
      <c r="D1481" s="13">
        <v>0</v>
      </c>
      <c r="E1481" s="13" t="s">
        <v>187</v>
      </c>
      <c r="F1481" s="13" t="s">
        <v>187</v>
      </c>
      <c r="G1481" s="13">
        <v>0</v>
      </c>
      <c r="H1481" s="13" t="s">
        <v>187</v>
      </c>
      <c r="I1481" s="13" t="s">
        <v>187</v>
      </c>
      <c r="J1481" s="13" t="s">
        <v>150</v>
      </c>
    </row>
    <row r="1482" spans="1:10" ht="14.25" customHeight="1" x14ac:dyDescent="0.25">
      <c r="A1482" s="3" t="s">
        <v>185</v>
      </c>
      <c r="B1482" s="8" t="s">
        <v>151</v>
      </c>
      <c r="C1482" s="13" t="s">
        <v>150</v>
      </c>
      <c r="D1482" s="13" t="s">
        <v>187</v>
      </c>
      <c r="E1482" s="13" t="s">
        <v>187</v>
      </c>
      <c r="F1482" s="13">
        <v>0</v>
      </c>
      <c r="G1482" s="13">
        <v>0</v>
      </c>
      <c r="H1482" s="13" t="s">
        <v>187</v>
      </c>
      <c r="I1482" s="13" t="s">
        <v>187</v>
      </c>
      <c r="J1482" s="13" t="s">
        <v>150</v>
      </c>
    </row>
    <row r="1483" spans="1:10" ht="14.25" customHeight="1" x14ac:dyDescent="0.25">
      <c r="A1483" s="3" t="s">
        <v>185</v>
      </c>
      <c r="B1483" s="3" t="s">
        <v>83</v>
      </c>
      <c r="C1483" s="13" t="s">
        <v>150</v>
      </c>
      <c r="D1483" s="13">
        <v>0</v>
      </c>
      <c r="E1483" s="13" t="s">
        <v>187</v>
      </c>
      <c r="F1483" s="13">
        <v>0</v>
      </c>
      <c r="G1483" s="13">
        <v>0</v>
      </c>
      <c r="H1483" s="13">
        <v>0</v>
      </c>
      <c r="I1483" s="13" t="s">
        <v>187</v>
      </c>
      <c r="J1483" s="13" t="s">
        <v>150</v>
      </c>
    </row>
    <row r="1484" spans="1:10" ht="14.25" customHeight="1" x14ac:dyDescent="0.25">
      <c r="A1484" s="3" t="s">
        <v>185</v>
      </c>
      <c r="B1484" s="8" t="s">
        <v>84</v>
      </c>
      <c r="C1484" s="13" t="s">
        <v>150</v>
      </c>
      <c r="D1484" s="13">
        <v>0</v>
      </c>
      <c r="E1484" s="13" t="s">
        <v>187</v>
      </c>
      <c r="F1484" s="13">
        <v>0</v>
      </c>
      <c r="G1484" s="13">
        <v>0</v>
      </c>
      <c r="H1484" s="13">
        <v>0</v>
      </c>
      <c r="I1484" s="13" t="s">
        <v>187</v>
      </c>
      <c r="J1484" s="13" t="s">
        <v>150</v>
      </c>
    </row>
    <row r="1485" spans="1:10" ht="14.25" customHeight="1" x14ac:dyDescent="0.25">
      <c r="A1485" s="3" t="s">
        <v>185</v>
      </c>
      <c r="B1485" s="8" t="s">
        <v>85</v>
      </c>
      <c r="C1485" s="13" t="s">
        <v>150</v>
      </c>
      <c r="D1485" s="13">
        <v>0</v>
      </c>
      <c r="E1485" s="13" t="s">
        <v>187</v>
      </c>
      <c r="F1485" s="13" t="s">
        <v>187</v>
      </c>
      <c r="G1485" s="13">
        <v>0</v>
      </c>
      <c r="H1485" s="13">
        <v>0</v>
      </c>
      <c r="I1485" s="13" t="s">
        <v>187</v>
      </c>
      <c r="J1485" s="13" t="s">
        <v>150</v>
      </c>
    </row>
    <row r="1486" spans="1:10" ht="14.25" customHeight="1" x14ac:dyDescent="0.25">
      <c r="A1486" s="3" t="s">
        <v>185</v>
      </c>
      <c r="B1486" s="8" t="s">
        <v>86</v>
      </c>
      <c r="C1486" s="13" t="s">
        <v>150</v>
      </c>
      <c r="D1486" s="13">
        <v>0</v>
      </c>
      <c r="E1486" s="13" t="s">
        <v>187</v>
      </c>
      <c r="F1486" s="13">
        <v>0</v>
      </c>
      <c r="G1486" s="13" t="s">
        <v>187</v>
      </c>
      <c r="H1486" s="13">
        <v>0</v>
      </c>
      <c r="I1486" s="13" t="s">
        <v>187</v>
      </c>
      <c r="J1486" s="13" t="s">
        <v>150</v>
      </c>
    </row>
    <row r="1487" spans="1:10" ht="14.25" customHeight="1" x14ac:dyDescent="0.25">
      <c r="A1487" s="3" t="s">
        <v>185</v>
      </c>
      <c r="B1487" s="8" t="s">
        <v>87</v>
      </c>
      <c r="C1487" s="13" t="s">
        <v>150</v>
      </c>
      <c r="D1487" s="13">
        <v>0</v>
      </c>
      <c r="E1487" s="13" t="s">
        <v>150</v>
      </c>
      <c r="F1487" s="13" t="s">
        <v>150</v>
      </c>
      <c r="G1487" s="13" t="s">
        <v>150</v>
      </c>
      <c r="H1487" s="13" t="s">
        <v>150</v>
      </c>
      <c r="I1487" s="13" t="s">
        <v>150</v>
      </c>
      <c r="J1487" s="13" t="s">
        <v>150</v>
      </c>
    </row>
    <row r="1488" spans="1:10" ht="14.25" customHeight="1" x14ac:dyDescent="0.25">
      <c r="A1488" s="3" t="s">
        <v>185</v>
      </c>
      <c r="B1488" s="8" t="s">
        <v>88</v>
      </c>
      <c r="C1488" s="13" t="s">
        <v>150</v>
      </c>
      <c r="D1488" s="13">
        <v>0</v>
      </c>
      <c r="E1488" s="13" t="s">
        <v>187</v>
      </c>
      <c r="F1488" s="13">
        <v>0</v>
      </c>
      <c r="G1488" s="13">
        <v>0</v>
      </c>
      <c r="H1488" s="13">
        <v>0</v>
      </c>
      <c r="I1488" s="13" t="s">
        <v>187</v>
      </c>
      <c r="J1488" s="13" t="s">
        <v>150</v>
      </c>
    </row>
    <row r="1489" spans="1:10" ht="14.25" customHeight="1" x14ac:dyDescent="0.25">
      <c r="A1489" s="3" t="s">
        <v>185</v>
      </c>
      <c r="B1489" s="3" t="s">
        <v>89</v>
      </c>
      <c r="C1489" s="13" t="s">
        <v>150</v>
      </c>
      <c r="D1489" s="13">
        <v>0</v>
      </c>
      <c r="E1489" s="13" t="s">
        <v>187</v>
      </c>
      <c r="F1489" s="13">
        <v>0</v>
      </c>
      <c r="G1489" s="13">
        <v>0</v>
      </c>
      <c r="H1489" s="13">
        <v>0</v>
      </c>
      <c r="I1489" s="13" t="s">
        <v>187</v>
      </c>
      <c r="J1489" s="13" t="s">
        <v>150</v>
      </c>
    </row>
    <row r="1490" spans="1:10" ht="14.25" customHeight="1" x14ac:dyDescent="0.25">
      <c r="A1490" s="3" t="s">
        <v>185</v>
      </c>
      <c r="B1490" s="8" t="s">
        <v>95</v>
      </c>
      <c r="C1490" s="13" t="s">
        <v>150</v>
      </c>
      <c r="D1490" s="13">
        <v>0</v>
      </c>
      <c r="E1490" s="13" t="s">
        <v>187</v>
      </c>
      <c r="F1490" s="13">
        <v>0</v>
      </c>
      <c r="G1490" s="13">
        <v>0</v>
      </c>
      <c r="H1490" s="13">
        <v>0</v>
      </c>
      <c r="I1490" s="13" t="s">
        <v>187</v>
      </c>
      <c r="J1490" s="13" t="s">
        <v>150</v>
      </c>
    </row>
    <row r="1491" spans="1:10" ht="14.25" customHeight="1" x14ac:dyDescent="0.25">
      <c r="A1491" s="3" t="s">
        <v>185</v>
      </c>
      <c r="B1491" s="8" t="s">
        <v>90</v>
      </c>
      <c r="C1491" s="13" t="s">
        <v>150</v>
      </c>
      <c r="D1491" s="13">
        <v>0</v>
      </c>
      <c r="E1491" s="13" t="s">
        <v>150</v>
      </c>
      <c r="F1491" s="13" t="s">
        <v>150</v>
      </c>
      <c r="G1491" s="13" t="s">
        <v>150</v>
      </c>
      <c r="H1491" s="13" t="s">
        <v>150</v>
      </c>
      <c r="I1491" s="13" t="s">
        <v>150</v>
      </c>
      <c r="J1491" s="13" t="s">
        <v>150</v>
      </c>
    </row>
    <row r="1492" spans="1:10" ht="14.25" customHeight="1" x14ac:dyDescent="0.25">
      <c r="A1492" s="3" t="s">
        <v>185</v>
      </c>
      <c r="B1492" s="8" t="s">
        <v>118</v>
      </c>
      <c r="C1492" s="13" t="s">
        <v>150</v>
      </c>
      <c r="D1492" s="13">
        <v>0</v>
      </c>
      <c r="E1492" s="13" t="s">
        <v>187</v>
      </c>
      <c r="F1492" s="13" t="s">
        <v>187</v>
      </c>
      <c r="G1492" s="13">
        <v>0</v>
      </c>
      <c r="H1492" s="13">
        <v>0</v>
      </c>
      <c r="I1492" s="13" t="s">
        <v>187</v>
      </c>
      <c r="J1492" s="13" t="s">
        <v>150</v>
      </c>
    </row>
    <row r="1493" spans="1:10" ht="14.25" customHeight="1" x14ac:dyDescent="0.25">
      <c r="A1493" s="3" t="s">
        <v>185</v>
      </c>
      <c r="B1493" s="8" t="s">
        <v>91</v>
      </c>
      <c r="C1493" s="13" t="s">
        <v>150</v>
      </c>
      <c r="D1493" s="13">
        <v>0</v>
      </c>
      <c r="E1493" s="13" t="s">
        <v>150</v>
      </c>
      <c r="F1493" s="13">
        <v>0</v>
      </c>
      <c r="G1493" s="13" t="s">
        <v>187</v>
      </c>
      <c r="H1493" s="13">
        <v>0</v>
      </c>
      <c r="I1493" s="13" t="s">
        <v>150</v>
      </c>
      <c r="J1493" s="13" t="s">
        <v>150</v>
      </c>
    </row>
    <row r="1494" spans="1:10" ht="14.25" customHeight="1" x14ac:dyDescent="0.25">
      <c r="A1494" s="3" t="s">
        <v>185</v>
      </c>
      <c r="B1494" s="8" t="s">
        <v>92</v>
      </c>
      <c r="C1494" s="13" t="s">
        <v>150</v>
      </c>
      <c r="D1494" s="13" t="s">
        <v>150</v>
      </c>
      <c r="E1494" s="13" t="s">
        <v>187</v>
      </c>
      <c r="F1494" s="13">
        <v>0</v>
      </c>
      <c r="G1494" s="13">
        <v>0</v>
      </c>
      <c r="H1494" s="13" t="s">
        <v>187</v>
      </c>
      <c r="I1494" s="13" t="s">
        <v>187</v>
      </c>
      <c r="J1494" s="13" t="s">
        <v>150</v>
      </c>
    </row>
    <row r="1495" spans="1:10" ht="14.25" customHeight="1" x14ac:dyDescent="0.25">
      <c r="A1495" s="3" t="s">
        <v>185</v>
      </c>
      <c r="B1495" s="8" t="s">
        <v>93</v>
      </c>
      <c r="C1495" s="13" t="s">
        <v>150</v>
      </c>
      <c r="D1495" s="13">
        <v>0</v>
      </c>
      <c r="E1495" s="13" t="s">
        <v>187</v>
      </c>
      <c r="F1495" s="13">
        <v>0</v>
      </c>
      <c r="G1495" s="13" t="s">
        <v>187</v>
      </c>
      <c r="H1495" s="13">
        <v>0</v>
      </c>
      <c r="I1495" s="13" t="s">
        <v>187</v>
      </c>
      <c r="J1495" s="13" t="s">
        <v>150</v>
      </c>
    </row>
    <row r="1496" spans="1:10" ht="14.25" customHeight="1" x14ac:dyDescent="0.25">
      <c r="A1496" s="3" t="s">
        <v>185</v>
      </c>
      <c r="B1496" s="3" t="s">
        <v>94</v>
      </c>
      <c r="C1496" s="13">
        <v>0</v>
      </c>
      <c r="D1496" s="13">
        <v>0</v>
      </c>
      <c r="E1496" s="13" t="s">
        <v>187</v>
      </c>
      <c r="F1496" s="13" t="s">
        <v>187</v>
      </c>
      <c r="G1496" s="13">
        <v>0</v>
      </c>
      <c r="H1496" s="13">
        <v>0</v>
      </c>
      <c r="I1496" s="13" t="s">
        <v>187</v>
      </c>
      <c r="J1496" s="13">
        <v>0</v>
      </c>
    </row>
    <row r="1497" spans="1:10" ht="14.25" customHeight="1" x14ac:dyDescent="0.25">
      <c r="A1497" s="3"/>
      <c r="B1497" s="8"/>
      <c r="C1497" s="11"/>
      <c r="D1497" s="11"/>
      <c r="E1497" s="11"/>
      <c r="F1497" s="11"/>
      <c r="G1497" s="11"/>
      <c r="H1497" s="11"/>
      <c r="I1497" s="11"/>
      <c r="J1497" s="11"/>
    </row>
    <row r="1498" spans="1:10" ht="14.25" customHeight="1" x14ac:dyDescent="0.25">
      <c r="A1498" s="3" t="s">
        <v>30</v>
      </c>
      <c r="B1498" s="3" t="s">
        <v>36</v>
      </c>
      <c r="C1498" s="11"/>
      <c r="D1498" s="11"/>
      <c r="E1498" s="11"/>
      <c r="F1498" s="11"/>
      <c r="G1498" s="11"/>
      <c r="H1498" s="11"/>
      <c r="I1498" s="11"/>
      <c r="J1498" s="11"/>
    </row>
    <row r="1499" spans="1:10" ht="14.25" customHeight="1" x14ac:dyDescent="0.25">
      <c r="A1499" s="3"/>
      <c r="B1499" s="8"/>
      <c r="C1499" s="11"/>
      <c r="D1499" s="11"/>
      <c r="E1499" s="11"/>
      <c r="F1499" s="11"/>
      <c r="G1499" s="11"/>
      <c r="H1499" s="11"/>
      <c r="I1499" s="11"/>
      <c r="J1499" s="11"/>
    </row>
    <row r="1500" spans="1:10" ht="14.25" customHeight="1" x14ac:dyDescent="0.25">
      <c r="A1500" s="3"/>
      <c r="B1500" s="8"/>
    </row>
    <row r="1501" spans="1:10" ht="14.25" customHeight="1" x14ac:dyDescent="0.25">
      <c r="A1501" s="3" t="s">
        <v>30</v>
      </c>
      <c r="B1501" s="3" t="s">
        <v>120</v>
      </c>
      <c r="C1501" s="13">
        <v>0.8</v>
      </c>
      <c r="D1501" s="13">
        <v>1</v>
      </c>
      <c r="E1501" s="13" t="s">
        <v>187</v>
      </c>
      <c r="F1501" s="13">
        <v>1.4</v>
      </c>
      <c r="G1501" s="13">
        <v>1.1000000000000001</v>
      </c>
      <c r="H1501" s="13">
        <v>4.5999999999999996</v>
      </c>
      <c r="I1501" s="13" t="s">
        <v>187</v>
      </c>
      <c r="J1501" s="13">
        <v>1</v>
      </c>
    </row>
    <row r="1502" spans="1:10" ht="14.25" customHeight="1" x14ac:dyDescent="0.25">
      <c r="A1502" s="3" t="s">
        <v>30</v>
      </c>
      <c r="B1502" s="3" t="s">
        <v>82</v>
      </c>
      <c r="C1502" s="13" t="s">
        <v>150</v>
      </c>
      <c r="D1502" s="13">
        <v>4</v>
      </c>
      <c r="E1502" s="13" t="s">
        <v>187</v>
      </c>
      <c r="F1502" s="13">
        <v>5.7</v>
      </c>
      <c r="G1502" s="13">
        <v>4.0999999999999996</v>
      </c>
      <c r="H1502" s="13">
        <v>3.7</v>
      </c>
      <c r="I1502" s="13" t="s">
        <v>187</v>
      </c>
      <c r="J1502" s="13" t="s">
        <v>150</v>
      </c>
    </row>
    <row r="1503" spans="1:10" ht="14.25" customHeight="1" x14ac:dyDescent="0.25">
      <c r="A1503" s="3" t="s">
        <v>30</v>
      </c>
      <c r="B1503" s="8" t="s">
        <v>152</v>
      </c>
      <c r="C1503" s="13" t="s">
        <v>150</v>
      </c>
      <c r="D1503" s="13">
        <v>4</v>
      </c>
      <c r="E1503" s="13" t="s">
        <v>187</v>
      </c>
      <c r="F1503" s="13">
        <v>2.4</v>
      </c>
      <c r="G1503" s="13">
        <v>0.9</v>
      </c>
      <c r="H1503" s="13">
        <v>0</v>
      </c>
      <c r="I1503" s="13" t="s">
        <v>187</v>
      </c>
      <c r="J1503" s="13" t="s">
        <v>150</v>
      </c>
    </row>
    <row r="1504" spans="1:10" ht="14.25" customHeight="1" x14ac:dyDescent="0.25">
      <c r="A1504" s="3" t="s">
        <v>30</v>
      </c>
      <c r="B1504" s="8" t="s">
        <v>151</v>
      </c>
      <c r="C1504" s="13" t="s">
        <v>150</v>
      </c>
      <c r="D1504" s="13" t="s">
        <v>187</v>
      </c>
      <c r="E1504" s="13" t="s">
        <v>187</v>
      </c>
      <c r="F1504" s="13">
        <v>6</v>
      </c>
      <c r="G1504" s="13">
        <v>8.3000000000000007</v>
      </c>
      <c r="H1504" s="13">
        <v>45.4</v>
      </c>
      <c r="I1504" s="13" t="s">
        <v>187</v>
      </c>
      <c r="J1504" s="13" t="s">
        <v>150</v>
      </c>
    </row>
    <row r="1505" spans="1:10" ht="14.25" customHeight="1" x14ac:dyDescent="0.25">
      <c r="A1505" s="3" t="s">
        <v>30</v>
      </c>
      <c r="B1505" s="3" t="s">
        <v>83</v>
      </c>
      <c r="C1505" s="13" t="s">
        <v>150</v>
      </c>
      <c r="D1505" s="13">
        <v>1.1000000000000001</v>
      </c>
      <c r="E1505" s="13" t="s">
        <v>187</v>
      </c>
      <c r="F1505" s="13">
        <v>0.6</v>
      </c>
      <c r="G1505" s="13">
        <v>1.4</v>
      </c>
      <c r="H1505" s="13">
        <v>10.6</v>
      </c>
      <c r="I1505" s="13" t="s">
        <v>187</v>
      </c>
      <c r="J1505" s="13" t="s">
        <v>150</v>
      </c>
    </row>
    <row r="1506" spans="1:10" ht="14.25" customHeight="1" x14ac:dyDescent="0.25">
      <c r="A1506" s="3" t="s">
        <v>30</v>
      </c>
      <c r="B1506" s="8" t="s">
        <v>84</v>
      </c>
      <c r="C1506" s="13" t="s">
        <v>150</v>
      </c>
      <c r="D1506" s="13">
        <v>1.3</v>
      </c>
      <c r="E1506" s="13" t="s">
        <v>187</v>
      </c>
      <c r="F1506" s="13">
        <v>0.5</v>
      </c>
      <c r="G1506" s="13">
        <v>1.5</v>
      </c>
      <c r="H1506" s="13">
        <v>19</v>
      </c>
      <c r="I1506" s="13" t="s">
        <v>187</v>
      </c>
      <c r="J1506" s="13" t="s">
        <v>150</v>
      </c>
    </row>
    <row r="1507" spans="1:10" ht="14.25" customHeight="1" x14ac:dyDescent="0.25">
      <c r="A1507" s="3" t="s">
        <v>30</v>
      </c>
      <c r="B1507" s="8" t="s">
        <v>85</v>
      </c>
      <c r="C1507" s="13" t="s">
        <v>150</v>
      </c>
      <c r="D1507" s="13">
        <v>2.4</v>
      </c>
      <c r="E1507" s="13" t="s">
        <v>187</v>
      </c>
      <c r="F1507" s="13">
        <v>0</v>
      </c>
      <c r="G1507" s="13">
        <v>2.7</v>
      </c>
      <c r="H1507" s="13" t="s">
        <v>187</v>
      </c>
      <c r="I1507" s="13" t="s">
        <v>187</v>
      </c>
      <c r="J1507" s="13" t="s">
        <v>150</v>
      </c>
    </row>
    <row r="1508" spans="1:10" ht="14.25" customHeight="1" x14ac:dyDescent="0.25">
      <c r="A1508" s="3" t="s">
        <v>30</v>
      </c>
      <c r="B1508" s="8" t="s">
        <v>86</v>
      </c>
      <c r="C1508" s="13" t="s">
        <v>150</v>
      </c>
      <c r="D1508" s="13">
        <v>1.1000000000000001</v>
      </c>
      <c r="E1508" s="13" t="s">
        <v>187</v>
      </c>
      <c r="F1508" s="13">
        <v>1.3</v>
      </c>
      <c r="G1508" s="13">
        <v>10.1</v>
      </c>
      <c r="H1508" s="13">
        <v>3.7</v>
      </c>
      <c r="I1508" s="13" t="s">
        <v>187</v>
      </c>
      <c r="J1508" s="13" t="s">
        <v>150</v>
      </c>
    </row>
    <row r="1509" spans="1:10" ht="14.25" customHeight="1" x14ac:dyDescent="0.25">
      <c r="A1509" s="3" t="s">
        <v>30</v>
      </c>
      <c r="B1509" s="8" t="s">
        <v>87</v>
      </c>
      <c r="C1509" s="13" t="s">
        <v>150</v>
      </c>
      <c r="D1509" s="13">
        <v>0.6</v>
      </c>
      <c r="E1509" s="13" t="s">
        <v>150</v>
      </c>
      <c r="F1509" s="13" t="s">
        <v>150</v>
      </c>
      <c r="G1509" s="13" t="s">
        <v>150</v>
      </c>
      <c r="H1509" s="13" t="s">
        <v>150</v>
      </c>
      <c r="I1509" s="13" t="s">
        <v>150</v>
      </c>
      <c r="J1509" s="13" t="s">
        <v>150</v>
      </c>
    </row>
    <row r="1510" spans="1:10" ht="14.25" customHeight="1" x14ac:dyDescent="0.25">
      <c r="A1510" s="3" t="s">
        <v>30</v>
      </c>
      <c r="B1510" s="8" t="s">
        <v>88</v>
      </c>
      <c r="C1510" s="13" t="s">
        <v>150</v>
      </c>
      <c r="D1510" s="13">
        <v>2.8</v>
      </c>
      <c r="E1510" s="13" t="s">
        <v>187</v>
      </c>
      <c r="F1510" s="13">
        <v>0</v>
      </c>
      <c r="G1510" s="13">
        <v>0.8</v>
      </c>
      <c r="H1510" s="13">
        <v>19.8</v>
      </c>
      <c r="I1510" s="13" t="s">
        <v>187</v>
      </c>
      <c r="J1510" s="13" t="s">
        <v>150</v>
      </c>
    </row>
    <row r="1511" spans="1:10" ht="14.25" customHeight="1" x14ac:dyDescent="0.25">
      <c r="A1511" s="3" t="s">
        <v>30</v>
      </c>
      <c r="B1511" s="3" t="s">
        <v>89</v>
      </c>
      <c r="C1511" s="13" t="s">
        <v>150</v>
      </c>
      <c r="D1511" s="13">
        <v>0.8</v>
      </c>
      <c r="E1511" s="13" t="s">
        <v>187</v>
      </c>
      <c r="F1511" s="13">
        <v>1.5</v>
      </c>
      <c r="G1511" s="13">
        <v>1.4</v>
      </c>
      <c r="H1511" s="13">
        <v>2.2999999999999998</v>
      </c>
      <c r="I1511" s="13" t="s">
        <v>187</v>
      </c>
      <c r="J1511" s="13" t="s">
        <v>150</v>
      </c>
    </row>
    <row r="1512" spans="1:10" ht="14.25" customHeight="1" x14ac:dyDescent="0.25">
      <c r="A1512" s="3" t="s">
        <v>30</v>
      </c>
      <c r="B1512" s="8" t="s">
        <v>95</v>
      </c>
      <c r="C1512" s="13" t="s">
        <v>150</v>
      </c>
      <c r="D1512" s="13">
        <v>0.9</v>
      </c>
      <c r="E1512" s="13" t="s">
        <v>187</v>
      </c>
      <c r="F1512" s="13">
        <v>5.2</v>
      </c>
      <c r="G1512" s="13">
        <v>1.5</v>
      </c>
      <c r="H1512" s="13">
        <v>9.9</v>
      </c>
      <c r="I1512" s="13" t="s">
        <v>187</v>
      </c>
      <c r="J1512" s="13" t="s">
        <v>150</v>
      </c>
    </row>
    <row r="1513" spans="1:10" ht="14.25" customHeight="1" x14ac:dyDescent="0.25">
      <c r="A1513" s="3" t="s">
        <v>30</v>
      </c>
      <c r="B1513" s="8" t="s">
        <v>90</v>
      </c>
      <c r="C1513" s="13" t="s">
        <v>150</v>
      </c>
      <c r="D1513" s="13">
        <v>1.3</v>
      </c>
      <c r="E1513" s="13" t="s">
        <v>150</v>
      </c>
      <c r="F1513" s="13" t="s">
        <v>150</v>
      </c>
      <c r="G1513" s="13" t="s">
        <v>150</v>
      </c>
      <c r="H1513" s="13" t="s">
        <v>150</v>
      </c>
      <c r="I1513" s="13" t="s">
        <v>150</v>
      </c>
      <c r="J1513" s="13" t="s">
        <v>150</v>
      </c>
    </row>
    <row r="1514" spans="1:10" ht="14.25" customHeight="1" x14ac:dyDescent="0.25">
      <c r="A1514" s="3" t="s">
        <v>30</v>
      </c>
      <c r="B1514" s="8" t="s">
        <v>118</v>
      </c>
      <c r="C1514" s="13" t="s">
        <v>150</v>
      </c>
      <c r="D1514" s="13">
        <v>1.2</v>
      </c>
      <c r="E1514" s="13" t="s">
        <v>187</v>
      </c>
      <c r="F1514" s="13">
        <v>0</v>
      </c>
      <c r="G1514" s="13">
        <v>1.7</v>
      </c>
      <c r="H1514" s="13">
        <v>7.5</v>
      </c>
      <c r="I1514" s="13" t="s">
        <v>187</v>
      </c>
      <c r="J1514" s="13" t="s">
        <v>150</v>
      </c>
    </row>
    <row r="1515" spans="1:10" ht="14.25" customHeight="1" x14ac:dyDescent="0.25">
      <c r="A1515" s="3" t="s">
        <v>30</v>
      </c>
      <c r="B1515" s="8" t="s">
        <v>91</v>
      </c>
      <c r="C1515" s="13" t="s">
        <v>150</v>
      </c>
      <c r="D1515" s="13">
        <v>4.7</v>
      </c>
      <c r="E1515" s="13" t="s">
        <v>150</v>
      </c>
      <c r="F1515" s="13">
        <v>1.6</v>
      </c>
      <c r="G1515" s="13">
        <v>0</v>
      </c>
      <c r="H1515" s="13">
        <v>2.2999999999999998</v>
      </c>
      <c r="I1515" s="13" t="s">
        <v>150</v>
      </c>
      <c r="J1515" s="13" t="s">
        <v>150</v>
      </c>
    </row>
    <row r="1516" spans="1:10" ht="14.25" customHeight="1" x14ac:dyDescent="0.25">
      <c r="A1516" s="3" t="s">
        <v>30</v>
      </c>
      <c r="B1516" s="8" t="s">
        <v>92</v>
      </c>
      <c r="C1516" s="13" t="s">
        <v>150</v>
      </c>
      <c r="D1516" s="13" t="s">
        <v>150</v>
      </c>
      <c r="E1516" s="13" t="s">
        <v>187</v>
      </c>
      <c r="F1516" s="13">
        <v>13.3</v>
      </c>
      <c r="G1516" s="13">
        <v>0</v>
      </c>
      <c r="H1516" s="13">
        <v>0</v>
      </c>
      <c r="I1516" s="13" t="s">
        <v>187</v>
      </c>
      <c r="J1516" s="13" t="s">
        <v>150</v>
      </c>
    </row>
    <row r="1517" spans="1:10" ht="14.25" customHeight="1" x14ac:dyDescent="0.25">
      <c r="A1517" s="3" t="s">
        <v>30</v>
      </c>
      <c r="B1517" s="8" t="s">
        <v>93</v>
      </c>
      <c r="C1517" s="13" t="s">
        <v>150</v>
      </c>
      <c r="D1517" s="13">
        <v>0.2</v>
      </c>
      <c r="E1517" s="13" t="s">
        <v>187</v>
      </c>
      <c r="F1517" s="13">
        <v>5.4</v>
      </c>
      <c r="G1517" s="13">
        <v>0</v>
      </c>
      <c r="H1517" s="13">
        <v>15</v>
      </c>
      <c r="I1517" s="13" t="s">
        <v>187</v>
      </c>
      <c r="J1517" s="13" t="s">
        <v>150</v>
      </c>
    </row>
    <row r="1518" spans="1:10" ht="14.25" customHeight="1" x14ac:dyDescent="0.25">
      <c r="A1518" s="3" t="s">
        <v>30</v>
      </c>
      <c r="B1518" s="3" t="s">
        <v>94</v>
      </c>
      <c r="C1518" s="13">
        <v>1</v>
      </c>
      <c r="D1518" s="13">
        <v>0.6</v>
      </c>
      <c r="E1518" s="13" t="s">
        <v>187</v>
      </c>
      <c r="F1518" s="13" t="s">
        <v>187</v>
      </c>
      <c r="G1518" s="13">
        <v>7.4</v>
      </c>
      <c r="H1518" s="13">
        <v>8.5</v>
      </c>
      <c r="I1518" s="13" t="s">
        <v>187</v>
      </c>
      <c r="J1518" s="13">
        <v>1</v>
      </c>
    </row>
    <row r="1519" spans="1:10" ht="14.25" customHeight="1" x14ac:dyDescent="0.25">
      <c r="A1519" s="3"/>
      <c r="B1519" s="8"/>
      <c r="C1519" s="11"/>
      <c r="D1519" s="11"/>
      <c r="E1519" s="11"/>
      <c r="F1519" s="11"/>
      <c r="G1519" s="11"/>
      <c r="H1519" s="11"/>
      <c r="I1519" s="11"/>
      <c r="J1519" s="11"/>
    </row>
    <row r="1520" spans="1:10" ht="14.25" customHeight="1" x14ac:dyDescent="0.25">
      <c r="A1520" s="2" t="s">
        <v>77</v>
      </c>
      <c r="B1520" s="3" t="s">
        <v>78</v>
      </c>
      <c r="C1520" s="11"/>
      <c r="D1520" s="11"/>
      <c r="E1520" s="11"/>
      <c r="F1520" s="11"/>
      <c r="G1520" s="11"/>
      <c r="H1520" s="11"/>
      <c r="I1520" s="11"/>
      <c r="J1520" s="11"/>
    </row>
    <row r="1521" spans="1:10" ht="14.25" customHeight="1" x14ac:dyDescent="0.25">
      <c r="B1521" s="4"/>
      <c r="C1521" s="11"/>
      <c r="D1521" s="11"/>
      <c r="E1521" s="11"/>
      <c r="F1521" s="11"/>
      <c r="G1521" s="11"/>
      <c r="H1521" s="11"/>
      <c r="I1521" s="11"/>
      <c r="J1521" s="11"/>
    </row>
    <row r="1522" spans="1:10" ht="14.25" customHeight="1" x14ac:dyDescent="0.25">
      <c r="A1522" s="3"/>
      <c r="B1522" s="8"/>
    </row>
    <row r="1523" spans="1:10" ht="14.25" customHeight="1" x14ac:dyDescent="0.25">
      <c r="A1523" s="2" t="s">
        <v>77</v>
      </c>
      <c r="B1523" s="3" t="s">
        <v>120</v>
      </c>
      <c r="C1523" s="13">
        <v>1</v>
      </c>
      <c r="D1523" s="13">
        <v>1.6</v>
      </c>
      <c r="E1523" s="13" t="s">
        <v>187</v>
      </c>
      <c r="F1523" s="13">
        <v>1.3</v>
      </c>
      <c r="G1523" s="13">
        <v>1.2</v>
      </c>
      <c r="H1523" s="13">
        <v>12.6</v>
      </c>
      <c r="I1523" s="13" t="s">
        <v>187</v>
      </c>
      <c r="J1523" s="13">
        <v>1</v>
      </c>
    </row>
    <row r="1524" spans="1:10" ht="14.25" customHeight="1" x14ac:dyDescent="0.25">
      <c r="A1524" s="2" t="s">
        <v>77</v>
      </c>
      <c r="B1524" s="3" t="s">
        <v>82</v>
      </c>
      <c r="C1524" s="13" t="s">
        <v>150</v>
      </c>
      <c r="D1524" s="13">
        <v>0.6</v>
      </c>
      <c r="E1524" s="13" t="s">
        <v>187</v>
      </c>
      <c r="F1524" s="13">
        <v>49.9</v>
      </c>
      <c r="G1524" s="13">
        <v>15</v>
      </c>
      <c r="H1524" s="13">
        <v>0</v>
      </c>
      <c r="I1524" s="13" t="s">
        <v>187</v>
      </c>
      <c r="J1524" s="13" t="s">
        <v>150</v>
      </c>
    </row>
    <row r="1525" spans="1:10" ht="14.25" customHeight="1" x14ac:dyDescent="0.25">
      <c r="A1525" s="2" t="s">
        <v>77</v>
      </c>
      <c r="B1525" s="8" t="s">
        <v>152</v>
      </c>
      <c r="C1525" s="13" t="s">
        <v>150</v>
      </c>
      <c r="D1525" s="13">
        <v>0.6</v>
      </c>
      <c r="E1525" s="13" t="s">
        <v>187</v>
      </c>
      <c r="F1525" s="13">
        <v>0</v>
      </c>
      <c r="G1525" s="13">
        <v>3.7</v>
      </c>
      <c r="H1525" s="13">
        <v>0</v>
      </c>
      <c r="I1525" s="13" t="s">
        <v>187</v>
      </c>
      <c r="J1525" s="13" t="s">
        <v>150</v>
      </c>
    </row>
    <row r="1526" spans="1:10" ht="14.25" customHeight="1" x14ac:dyDescent="0.25">
      <c r="A1526" s="2" t="s">
        <v>77</v>
      </c>
      <c r="B1526" s="8" t="s">
        <v>151</v>
      </c>
      <c r="C1526" s="13" t="s">
        <v>150</v>
      </c>
      <c r="D1526" s="13" t="s">
        <v>187</v>
      </c>
      <c r="E1526" s="13" t="s">
        <v>187</v>
      </c>
      <c r="F1526" s="13">
        <v>83.8</v>
      </c>
      <c r="G1526" s="13">
        <v>18.5</v>
      </c>
      <c r="H1526" s="13" t="s">
        <v>187</v>
      </c>
      <c r="I1526" s="13" t="s">
        <v>187</v>
      </c>
      <c r="J1526" s="13" t="s">
        <v>150</v>
      </c>
    </row>
    <row r="1527" spans="1:10" ht="14.25" customHeight="1" x14ac:dyDescent="0.25">
      <c r="A1527" s="2" t="s">
        <v>77</v>
      </c>
      <c r="B1527" s="3" t="s">
        <v>83</v>
      </c>
      <c r="C1527" s="13" t="s">
        <v>150</v>
      </c>
      <c r="D1527" s="13">
        <v>1.8</v>
      </c>
      <c r="E1527" s="13" t="s">
        <v>187</v>
      </c>
      <c r="F1527" s="13">
        <v>0.6</v>
      </c>
      <c r="G1527" s="13">
        <v>1.5</v>
      </c>
      <c r="H1527" s="13">
        <v>28.1</v>
      </c>
      <c r="I1527" s="13" t="s">
        <v>187</v>
      </c>
      <c r="J1527" s="13" t="s">
        <v>150</v>
      </c>
    </row>
    <row r="1528" spans="1:10" ht="14.25" customHeight="1" x14ac:dyDescent="0.25">
      <c r="A1528" s="2" t="s">
        <v>77</v>
      </c>
      <c r="B1528" s="8" t="s">
        <v>84</v>
      </c>
      <c r="C1528" s="13" t="s">
        <v>150</v>
      </c>
      <c r="D1528" s="13">
        <v>1.9</v>
      </c>
      <c r="E1528" s="13" t="s">
        <v>187</v>
      </c>
      <c r="F1528" s="13">
        <v>1.3</v>
      </c>
      <c r="G1528" s="13">
        <v>1.7</v>
      </c>
      <c r="H1528" s="13">
        <v>49.5</v>
      </c>
      <c r="I1528" s="13" t="s">
        <v>187</v>
      </c>
      <c r="J1528" s="13" t="s">
        <v>150</v>
      </c>
    </row>
    <row r="1529" spans="1:10" ht="14.25" customHeight="1" x14ac:dyDescent="0.25">
      <c r="A1529" s="2" t="s">
        <v>77</v>
      </c>
      <c r="B1529" s="8" t="s">
        <v>85</v>
      </c>
      <c r="C1529" s="13" t="s">
        <v>150</v>
      </c>
      <c r="D1529" s="13">
        <v>2.4</v>
      </c>
      <c r="E1529" s="13" t="s">
        <v>187</v>
      </c>
      <c r="F1529" s="13" t="s">
        <v>187</v>
      </c>
      <c r="G1529" s="13" t="s">
        <v>187</v>
      </c>
      <c r="H1529" s="13" t="s">
        <v>187</v>
      </c>
      <c r="I1529" s="13" t="s">
        <v>187</v>
      </c>
      <c r="J1529" s="13" t="s">
        <v>150</v>
      </c>
    </row>
    <row r="1530" spans="1:10" ht="14.25" customHeight="1" x14ac:dyDescent="0.25">
      <c r="A1530" s="2" t="s">
        <v>77</v>
      </c>
      <c r="B1530" s="8" t="s">
        <v>86</v>
      </c>
      <c r="C1530" s="13" t="s">
        <v>150</v>
      </c>
      <c r="D1530" s="13">
        <v>1.6</v>
      </c>
      <c r="E1530" s="13" t="s">
        <v>187</v>
      </c>
      <c r="F1530" s="13">
        <v>0</v>
      </c>
      <c r="G1530" s="13">
        <v>0</v>
      </c>
      <c r="H1530" s="13">
        <v>9.5</v>
      </c>
      <c r="I1530" s="13" t="s">
        <v>187</v>
      </c>
      <c r="J1530" s="13" t="s">
        <v>150</v>
      </c>
    </row>
    <row r="1531" spans="1:10" ht="14.25" customHeight="1" x14ac:dyDescent="0.25">
      <c r="A1531" s="2" t="s">
        <v>77</v>
      </c>
      <c r="B1531" s="8" t="s">
        <v>87</v>
      </c>
      <c r="C1531" s="13" t="s">
        <v>150</v>
      </c>
      <c r="D1531" s="13">
        <v>0</v>
      </c>
      <c r="E1531" s="13" t="s">
        <v>150</v>
      </c>
      <c r="F1531" s="13" t="s">
        <v>150</v>
      </c>
      <c r="G1531" s="13" t="s">
        <v>150</v>
      </c>
      <c r="H1531" s="13" t="s">
        <v>150</v>
      </c>
      <c r="I1531" s="13" t="s">
        <v>150</v>
      </c>
      <c r="J1531" s="13" t="s">
        <v>150</v>
      </c>
    </row>
    <row r="1532" spans="1:10" ht="14.25" customHeight="1" x14ac:dyDescent="0.25">
      <c r="A1532" s="2" t="s">
        <v>77</v>
      </c>
      <c r="B1532" s="8" t="s">
        <v>88</v>
      </c>
      <c r="C1532" s="13" t="s">
        <v>150</v>
      </c>
      <c r="D1532" s="13">
        <v>24.6</v>
      </c>
      <c r="E1532" s="13" t="s">
        <v>187</v>
      </c>
      <c r="F1532" s="13">
        <v>0</v>
      </c>
      <c r="G1532" s="13">
        <v>1.1000000000000001</v>
      </c>
      <c r="H1532" s="13">
        <v>0</v>
      </c>
      <c r="I1532" s="13" t="s">
        <v>187</v>
      </c>
      <c r="J1532" s="13" t="s">
        <v>150</v>
      </c>
    </row>
    <row r="1533" spans="1:10" ht="14.25" customHeight="1" x14ac:dyDescent="0.25">
      <c r="A1533" s="2" t="s">
        <v>77</v>
      </c>
      <c r="B1533" s="3" t="s">
        <v>89</v>
      </c>
      <c r="C1533" s="13" t="s">
        <v>150</v>
      </c>
      <c r="D1533" s="13">
        <v>1.1000000000000001</v>
      </c>
      <c r="E1533" s="13" t="s">
        <v>187</v>
      </c>
      <c r="F1533" s="13">
        <v>1.4</v>
      </c>
      <c r="G1533" s="13">
        <v>1.2</v>
      </c>
      <c r="H1533" s="13">
        <v>4.3</v>
      </c>
      <c r="I1533" s="13" t="s">
        <v>187</v>
      </c>
      <c r="J1533" s="13" t="s">
        <v>150</v>
      </c>
    </row>
    <row r="1534" spans="1:10" ht="14.25" customHeight="1" x14ac:dyDescent="0.25">
      <c r="A1534" s="2" t="s">
        <v>77</v>
      </c>
      <c r="B1534" s="8" t="s">
        <v>95</v>
      </c>
      <c r="C1534" s="13" t="s">
        <v>150</v>
      </c>
      <c r="D1534" s="13">
        <v>1.2</v>
      </c>
      <c r="E1534" s="13" t="s">
        <v>187</v>
      </c>
      <c r="F1534" s="13">
        <v>4.5</v>
      </c>
      <c r="G1534" s="13">
        <v>1.2</v>
      </c>
      <c r="H1534" s="13">
        <v>16.7</v>
      </c>
      <c r="I1534" s="13" t="s">
        <v>187</v>
      </c>
      <c r="J1534" s="13" t="s">
        <v>150</v>
      </c>
    </row>
    <row r="1535" spans="1:10" ht="14.25" customHeight="1" x14ac:dyDescent="0.25">
      <c r="A1535" s="2" t="s">
        <v>77</v>
      </c>
      <c r="B1535" s="8" t="s">
        <v>90</v>
      </c>
      <c r="C1535" s="13" t="s">
        <v>150</v>
      </c>
      <c r="D1535" s="13">
        <v>2.1</v>
      </c>
      <c r="E1535" s="13" t="s">
        <v>150</v>
      </c>
      <c r="F1535" s="13" t="s">
        <v>150</v>
      </c>
      <c r="G1535" s="13" t="s">
        <v>150</v>
      </c>
      <c r="H1535" s="13" t="s">
        <v>150</v>
      </c>
      <c r="I1535" s="13" t="s">
        <v>150</v>
      </c>
      <c r="J1535" s="13" t="s">
        <v>150</v>
      </c>
    </row>
    <row r="1536" spans="1:10" ht="14.25" customHeight="1" x14ac:dyDescent="0.25">
      <c r="A1536" s="2" t="s">
        <v>77</v>
      </c>
      <c r="B1536" s="8" t="s">
        <v>118</v>
      </c>
      <c r="C1536" s="13" t="s">
        <v>150</v>
      </c>
      <c r="D1536" s="13">
        <v>1.4</v>
      </c>
      <c r="E1536" s="13" t="s">
        <v>187</v>
      </c>
      <c r="F1536" s="13">
        <v>0</v>
      </c>
      <c r="G1536" s="13">
        <v>1.9</v>
      </c>
      <c r="H1536" s="13">
        <v>33.4</v>
      </c>
      <c r="I1536" s="13" t="s">
        <v>187</v>
      </c>
      <c r="J1536" s="13" t="s">
        <v>150</v>
      </c>
    </row>
    <row r="1537" spans="1:10" ht="14.25" customHeight="1" x14ac:dyDescent="0.25">
      <c r="A1537" s="2" t="s">
        <v>77</v>
      </c>
      <c r="B1537" s="8" t="s">
        <v>91</v>
      </c>
      <c r="C1537" s="13" t="s">
        <v>150</v>
      </c>
      <c r="D1537" s="13">
        <v>0</v>
      </c>
      <c r="E1537" s="13" t="s">
        <v>150</v>
      </c>
      <c r="F1537" s="13">
        <v>1.4</v>
      </c>
      <c r="G1537" s="13">
        <v>0</v>
      </c>
      <c r="H1537" s="13">
        <v>4.4000000000000004</v>
      </c>
      <c r="I1537" s="13" t="s">
        <v>150</v>
      </c>
      <c r="J1537" s="13" t="s">
        <v>150</v>
      </c>
    </row>
    <row r="1538" spans="1:10" ht="14.25" customHeight="1" x14ac:dyDescent="0.25">
      <c r="A1538" s="2" t="s">
        <v>77</v>
      </c>
      <c r="B1538" s="8" t="s">
        <v>92</v>
      </c>
      <c r="C1538" s="13" t="s">
        <v>150</v>
      </c>
      <c r="D1538" s="13" t="s">
        <v>150</v>
      </c>
      <c r="E1538" s="13" t="s">
        <v>187</v>
      </c>
      <c r="F1538" s="13">
        <v>0</v>
      </c>
      <c r="G1538" s="13" t="s">
        <v>187</v>
      </c>
      <c r="H1538" s="13">
        <v>0</v>
      </c>
      <c r="I1538" s="13" t="s">
        <v>187</v>
      </c>
      <c r="J1538" s="13" t="s">
        <v>150</v>
      </c>
    </row>
    <row r="1539" spans="1:10" ht="14.25" customHeight="1" x14ac:dyDescent="0.25">
      <c r="A1539" s="2" t="s">
        <v>77</v>
      </c>
      <c r="B1539" s="8" t="s">
        <v>93</v>
      </c>
      <c r="C1539" s="13" t="s">
        <v>150</v>
      </c>
      <c r="D1539" s="13">
        <v>0</v>
      </c>
      <c r="E1539" s="13" t="s">
        <v>187</v>
      </c>
      <c r="F1539" s="13">
        <v>12</v>
      </c>
      <c r="G1539" s="13">
        <v>0</v>
      </c>
      <c r="H1539" s="13">
        <v>7.3</v>
      </c>
      <c r="I1539" s="13" t="s">
        <v>187</v>
      </c>
      <c r="J1539" s="13" t="s">
        <v>150</v>
      </c>
    </row>
    <row r="1540" spans="1:10" ht="14.25" customHeight="1" x14ac:dyDescent="0.25">
      <c r="A1540" s="2" t="s">
        <v>77</v>
      </c>
      <c r="B1540" s="3" t="s">
        <v>94</v>
      </c>
      <c r="C1540" s="13">
        <v>1</v>
      </c>
      <c r="D1540" s="13">
        <v>0.1</v>
      </c>
      <c r="E1540" s="13" t="s">
        <v>187</v>
      </c>
      <c r="F1540" s="13" t="s">
        <v>187</v>
      </c>
      <c r="G1540" s="13" t="s">
        <v>187</v>
      </c>
      <c r="H1540" s="13">
        <v>18.5</v>
      </c>
      <c r="I1540" s="13" t="s">
        <v>187</v>
      </c>
      <c r="J1540" s="13">
        <v>1</v>
      </c>
    </row>
    <row r="1541" spans="1:10" ht="14.25" customHeight="1" x14ac:dyDescent="0.25">
      <c r="A1541" s="3"/>
      <c r="B1541" s="8"/>
      <c r="C1541" s="11"/>
      <c r="D1541" s="11"/>
      <c r="E1541" s="11"/>
      <c r="F1541" s="11"/>
      <c r="G1541" s="11"/>
      <c r="H1541" s="11"/>
      <c r="I1541" s="11"/>
      <c r="J1541" s="11"/>
    </row>
    <row r="1542" spans="1:10" ht="14.25" customHeight="1" x14ac:dyDescent="0.25">
      <c r="A1542" s="2" t="s">
        <v>25</v>
      </c>
      <c r="B1542" s="3" t="s">
        <v>37</v>
      </c>
      <c r="C1542" s="11"/>
      <c r="D1542" s="11"/>
      <c r="E1542" s="11"/>
      <c r="F1542" s="11"/>
      <c r="G1542" s="11"/>
      <c r="H1542" s="11"/>
      <c r="I1542" s="11"/>
      <c r="J1542" s="11"/>
    </row>
    <row r="1543" spans="1:10" ht="14.25" customHeight="1" x14ac:dyDescent="0.25">
      <c r="A1543" s="3"/>
      <c r="B1543" s="8"/>
      <c r="C1543" s="11"/>
      <c r="D1543" s="11"/>
      <c r="E1543" s="11"/>
      <c r="F1543" s="11"/>
      <c r="G1543" s="11"/>
      <c r="H1543" s="11"/>
      <c r="I1543" s="11"/>
      <c r="J1543" s="11"/>
    </row>
    <row r="1544" spans="1:10" ht="14.25" customHeight="1" x14ac:dyDescent="0.25">
      <c r="A1544" s="3"/>
      <c r="B1544" s="8"/>
    </row>
    <row r="1545" spans="1:10" ht="14.25" customHeight="1" x14ac:dyDescent="0.25">
      <c r="A1545" s="2" t="s">
        <v>25</v>
      </c>
      <c r="B1545" s="3" t="s">
        <v>120</v>
      </c>
      <c r="C1545" s="13">
        <v>2</v>
      </c>
      <c r="D1545" s="13">
        <v>1.3</v>
      </c>
      <c r="E1545" s="13" t="s">
        <v>187</v>
      </c>
      <c r="F1545" s="13">
        <v>0</v>
      </c>
      <c r="G1545" s="13">
        <v>2.5</v>
      </c>
      <c r="H1545" s="13">
        <v>1.4</v>
      </c>
      <c r="I1545" s="13" t="s">
        <v>187</v>
      </c>
      <c r="J1545" s="13">
        <v>0.3</v>
      </c>
    </row>
    <row r="1546" spans="1:10" ht="14.25" customHeight="1" x14ac:dyDescent="0.25">
      <c r="A1546" s="2" t="s">
        <v>25</v>
      </c>
      <c r="B1546" s="3" t="s">
        <v>82</v>
      </c>
      <c r="C1546" s="13" t="s">
        <v>150</v>
      </c>
      <c r="D1546" s="13">
        <v>0</v>
      </c>
      <c r="E1546" s="13" t="s">
        <v>187</v>
      </c>
      <c r="F1546" s="13" t="s">
        <v>187</v>
      </c>
      <c r="G1546" s="13">
        <v>0</v>
      </c>
      <c r="H1546" s="13">
        <v>0</v>
      </c>
      <c r="I1546" s="13" t="s">
        <v>187</v>
      </c>
      <c r="J1546" s="13" t="s">
        <v>150</v>
      </c>
    </row>
    <row r="1547" spans="1:10" ht="14.25" customHeight="1" x14ac:dyDescent="0.25">
      <c r="A1547" s="2" t="s">
        <v>25</v>
      </c>
      <c r="B1547" s="8" t="s">
        <v>152</v>
      </c>
      <c r="C1547" s="13" t="s">
        <v>150</v>
      </c>
      <c r="D1547" s="13">
        <v>0</v>
      </c>
      <c r="E1547" s="13" t="s">
        <v>187</v>
      </c>
      <c r="F1547" s="13" t="s">
        <v>187</v>
      </c>
      <c r="G1547" s="13">
        <v>0</v>
      </c>
      <c r="H1547" s="13" t="s">
        <v>187</v>
      </c>
      <c r="I1547" s="13" t="s">
        <v>187</v>
      </c>
      <c r="J1547" s="13" t="s">
        <v>150</v>
      </c>
    </row>
    <row r="1548" spans="1:10" ht="14.25" customHeight="1" x14ac:dyDescent="0.25">
      <c r="A1548" s="2" t="s">
        <v>25</v>
      </c>
      <c r="B1548" s="8" t="s">
        <v>151</v>
      </c>
      <c r="C1548" s="13" t="s">
        <v>150</v>
      </c>
      <c r="D1548" s="13" t="s">
        <v>187</v>
      </c>
      <c r="E1548" s="13" t="s">
        <v>187</v>
      </c>
      <c r="F1548" s="13" t="s">
        <v>187</v>
      </c>
      <c r="G1548" s="13">
        <v>0</v>
      </c>
      <c r="H1548" s="13">
        <v>0</v>
      </c>
      <c r="I1548" s="13" t="s">
        <v>187</v>
      </c>
      <c r="J1548" s="13" t="s">
        <v>150</v>
      </c>
    </row>
    <row r="1549" spans="1:10" ht="14.25" customHeight="1" x14ac:dyDescent="0.25">
      <c r="A1549" s="2" t="s">
        <v>25</v>
      </c>
      <c r="B1549" s="3" t="s">
        <v>83</v>
      </c>
      <c r="C1549" s="13" t="s">
        <v>150</v>
      </c>
      <c r="D1549" s="13">
        <v>1.4</v>
      </c>
      <c r="E1549" s="13" t="s">
        <v>187</v>
      </c>
      <c r="F1549" s="13">
        <v>0</v>
      </c>
      <c r="G1549" s="13">
        <v>3.1</v>
      </c>
      <c r="H1549" s="13">
        <v>3.8</v>
      </c>
      <c r="I1549" s="13" t="s">
        <v>187</v>
      </c>
      <c r="J1549" s="13" t="s">
        <v>150</v>
      </c>
    </row>
    <row r="1550" spans="1:10" ht="14.25" customHeight="1" x14ac:dyDescent="0.25">
      <c r="A1550" s="2" t="s">
        <v>25</v>
      </c>
      <c r="B1550" s="8" t="s">
        <v>84</v>
      </c>
      <c r="C1550" s="13" t="s">
        <v>150</v>
      </c>
      <c r="D1550" s="13">
        <v>2</v>
      </c>
      <c r="E1550" s="13" t="s">
        <v>187</v>
      </c>
      <c r="F1550" s="13" t="s">
        <v>187</v>
      </c>
      <c r="G1550" s="13">
        <v>3.3</v>
      </c>
      <c r="H1550" s="13">
        <v>0.5</v>
      </c>
      <c r="I1550" s="13" t="s">
        <v>187</v>
      </c>
      <c r="J1550" s="13" t="s">
        <v>150</v>
      </c>
    </row>
    <row r="1551" spans="1:10" ht="14.25" customHeight="1" x14ac:dyDescent="0.25">
      <c r="A1551" s="2" t="s">
        <v>25</v>
      </c>
      <c r="B1551" s="8" t="s">
        <v>85</v>
      </c>
      <c r="C1551" s="13" t="s">
        <v>150</v>
      </c>
      <c r="D1551" s="13">
        <v>0.7</v>
      </c>
      <c r="E1551" s="13" t="s">
        <v>187</v>
      </c>
      <c r="F1551" s="13" t="s">
        <v>187</v>
      </c>
      <c r="G1551" s="13" t="s">
        <v>187</v>
      </c>
      <c r="H1551" s="13" t="s">
        <v>187</v>
      </c>
      <c r="I1551" s="13" t="s">
        <v>187</v>
      </c>
      <c r="J1551" s="13" t="s">
        <v>150</v>
      </c>
    </row>
    <row r="1552" spans="1:10" ht="14.25" customHeight="1" x14ac:dyDescent="0.25">
      <c r="A1552" s="2" t="s">
        <v>25</v>
      </c>
      <c r="B1552" s="8" t="s">
        <v>86</v>
      </c>
      <c r="C1552" s="13" t="s">
        <v>150</v>
      </c>
      <c r="D1552" s="13">
        <v>1.9</v>
      </c>
      <c r="E1552" s="13" t="s">
        <v>187</v>
      </c>
      <c r="F1552" s="13">
        <v>0</v>
      </c>
      <c r="G1552" s="13">
        <v>0</v>
      </c>
      <c r="H1552" s="13">
        <v>19.2</v>
      </c>
      <c r="I1552" s="13" t="s">
        <v>187</v>
      </c>
      <c r="J1552" s="13" t="s">
        <v>150</v>
      </c>
    </row>
    <row r="1553" spans="1:10" ht="14.25" customHeight="1" x14ac:dyDescent="0.25">
      <c r="A1553" s="2" t="s">
        <v>25</v>
      </c>
      <c r="B1553" s="8" t="s">
        <v>87</v>
      </c>
      <c r="C1553" s="13" t="s">
        <v>150</v>
      </c>
      <c r="D1553" s="13">
        <v>0</v>
      </c>
      <c r="E1553" s="13" t="s">
        <v>150</v>
      </c>
      <c r="F1553" s="13" t="s">
        <v>150</v>
      </c>
      <c r="G1553" s="13" t="s">
        <v>150</v>
      </c>
      <c r="H1553" s="13" t="s">
        <v>150</v>
      </c>
      <c r="I1553" s="13" t="s">
        <v>150</v>
      </c>
      <c r="J1553" s="13" t="s">
        <v>150</v>
      </c>
    </row>
    <row r="1554" spans="1:10" ht="14.25" customHeight="1" x14ac:dyDescent="0.25">
      <c r="A1554" s="2" t="s">
        <v>25</v>
      </c>
      <c r="B1554" s="8" t="s">
        <v>88</v>
      </c>
      <c r="C1554" s="13" t="s">
        <v>150</v>
      </c>
      <c r="D1554" s="13">
        <v>1</v>
      </c>
      <c r="E1554" s="13" t="s">
        <v>187</v>
      </c>
      <c r="F1554" s="13">
        <v>0</v>
      </c>
      <c r="G1554" s="13">
        <v>0.7</v>
      </c>
      <c r="H1554" s="13" t="s">
        <v>187</v>
      </c>
      <c r="I1554" s="13" t="s">
        <v>187</v>
      </c>
      <c r="J1554" s="13" t="s">
        <v>150</v>
      </c>
    </row>
    <row r="1555" spans="1:10" ht="14.25" customHeight="1" x14ac:dyDescent="0.25">
      <c r="A1555" s="2" t="s">
        <v>25</v>
      </c>
      <c r="B1555" s="3" t="s">
        <v>89</v>
      </c>
      <c r="C1555" s="13" t="s">
        <v>150</v>
      </c>
      <c r="D1555" s="13">
        <v>0.9</v>
      </c>
      <c r="E1555" s="13" t="s">
        <v>187</v>
      </c>
      <c r="F1555" s="13">
        <v>0</v>
      </c>
      <c r="G1555" s="13">
        <v>2.4</v>
      </c>
      <c r="H1555" s="13">
        <v>0.9</v>
      </c>
      <c r="I1555" s="13" t="s">
        <v>187</v>
      </c>
      <c r="J1555" s="13" t="s">
        <v>150</v>
      </c>
    </row>
    <row r="1556" spans="1:10" ht="14.25" customHeight="1" x14ac:dyDescent="0.25">
      <c r="A1556" s="2" t="s">
        <v>25</v>
      </c>
      <c r="B1556" s="8" t="s">
        <v>95</v>
      </c>
      <c r="C1556" s="13" t="s">
        <v>150</v>
      </c>
      <c r="D1556" s="13">
        <v>1</v>
      </c>
      <c r="E1556" s="13" t="s">
        <v>187</v>
      </c>
      <c r="F1556" s="13">
        <v>0</v>
      </c>
      <c r="G1556" s="13">
        <v>2.5</v>
      </c>
      <c r="H1556" s="13">
        <v>0</v>
      </c>
      <c r="I1556" s="13" t="s">
        <v>187</v>
      </c>
      <c r="J1556" s="13" t="s">
        <v>150</v>
      </c>
    </row>
    <row r="1557" spans="1:10" ht="14.25" customHeight="1" x14ac:dyDescent="0.25">
      <c r="A1557" s="2" t="s">
        <v>25</v>
      </c>
      <c r="B1557" s="8" t="s">
        <v>90</v>
      </c>
      <c r="C1557" s="13" t="s">
        <v>150</v>
      </c>
      <c r="D1557" s="13">
        <v>1.2</v>
      </c>
      <c r="E1557" s="13" t="s">
        <v>150</v>
      </c>
      <c r="F1557" s="13" t="s">
        <v>150</v>
      </c>
      <c r="G1557" s="13" t="s">
        <v>150</v>
      </c>
      <c r="H1557" s="13" t="s">
        <v>150</v>
      </c>
      <c r="I1557" s="13" t="s">
        <v>150</v>
      </c>
      <c r="J1557" s="13" t="s">
        <v>150</v>
      </c>
    </row>
    <row r="1558" spans="1:10" ht="14.25" customHeight="1" x14ac:dyDescent="0.25">
      <c r="A1558" s="2" t="s">
        <v>25</v>
      </c>
      <c r="B1558" s="8" t="s">
        <v>118</v>
      </c>
      <c r="C1558" s="13" t="s">
        <v>150</v>
      </c>
      <c r="D1558" s="13">
        <v>1.4</v>
      </c>
      <c r="E1558" s="13" t="s">
        <v>187</v>
      </c>
      <c r="F1558" s="13" t="s">
        <v>187</v>
      </c>
      <c r="G1558" s="13">
        <v>1.2</v>
      </c>
      <c r="H1558" s="13">
        <v>0</v>
      </c>
      <c r="I1558" s="13" t="s">
        <v>187</v>
      </c>
      <c r="J1558" s="13" t="s">
        <v>150</v>
      </c>
    </row>
    <row r="1559" spans="1:10" ht="14.25" customHeight="1" x14ac:dyDescent="0.25">
      <c r="A1559" s="2" t="s">
        <v>25</v>
      </c>
      <c r="B1559" s="8" t="s">
        <v>91</v>
      </c>
      <c r="C1559" s="13" t="s">
        <v>150</v>
      </c>
      <c r="D1559" s="13">
        <v>2.7</v>
      </c>
      <c r="E1559" s="13" t="s">
        <v>150</v>
      </c>
      <c r="F1559" s="13">
        <v>0</v>
      </c>
      <c r="G1559" s="13" t="s">
        <v>187</v>
      </c>
      <c r="H1559" s="13">
        <v>0.9</v>
      </c>
      <c r="I1559" s="13" t="s">
        <v>150</v>
      </c>
      <c r="J1559" s="13" t="s">
        <v>150</v>
      </c>
    </row>
    <row r="1560" spans="1:10" ht="14.25" customHeight="1" x14ac:dyDescent="0.25">
      <c r="A1560" s="2" t="s">
        <v>25</v>
      </c>
      <c r="B1560" s="8" t="s">
        <v>92</v>
      </c>
      <c r="C1560" s="13" t="s">
        <v>150</v>
      </c>
      <c r="D1560" s="13" t="s">
        <v>150</v>
      </c>
      <c r="E1560" s="13" t="s">
        <v>187</v>
      </c>
      <c r="F1560" s="13">
        <v>0</v>
      </c>
      <c r="G1560" s="13" t="s">
        <v>187</v>
      </c>
      <c r="H1560" s="13" t="s">
        <v>187</v>
      </c>
      <c r="I1560" s="13" t="s">
        <v>187</v>
      </c>
      <c r="J1560" s="13" t="s">
        <v>150</v>
      </c>
    </row>
    <row r="1561" spans="1:10" ht="14.25" customHeight="1" x14ac:dyDescent="0.25">
      <c r="A1561" s="2" t="s">
        <v>25</v>
      </c>
      <c r="B1561" s="8" t="s">
        <v>93</v>
      </c>
      <c r="C1561" s="13" t="s">
        <v>150</v>
      </c>
      <c r="D1561" s="13">
        <v>0</v>
      </c>
      <c r="E1561" s="13" t="s">
        <v>187</v>
      </c>
      <c r="F1561" s="13">
        <v>0</v>
      </c>
      <c r="G1561" s="13">
        <v>0</v>
      </c>
      <c r="H1561" s="13">
        <v>13.2</v>
      </c>
      <c r="I1561" s="13" t="s">
        <v>187</v>
      </c>
      <c r="J1561" s="13" t="s">
        <v>150</v>
      </c>
    </row>
    <row r="1562" spans="1:10" ht="14.25" customHeight="1" x14ac:dyDescent="0.25">
      <c r="A1562" s="2" t="s">
        <v>25</v>
      </c>
      <c r="B1562" s="3" t="s">
        <v>94</v>
      </c>
      <c r="C1562" s="13">
        <v>0.7</v>
      </c>
      <c r="D1562" s="13">
        <v>0.1</v>
      </c>
      <c r="E1562" s="13" t="s">
        <v>187</v>
      </c>
      <c r="F1562" s="13" t="s">
        <v>187</v>
      </c>
      <c r="G1562" s="13">
        <v>0</v>
      </c>
      <c r="H1562" s="13">
        <v>21</v>
      </c>
      <c r="I1562" s="13" t="s">
        <v>187</v>
      </c>
      <c r="J1562" s="13">
        <v>0.3</v>
      </c>
    </row>
    <row r="1563" spans="1:10" ht="14.25" customHeight="1" x14ac:dyDescent="0.25">
      <c r="A1563" s="3"/>
      <c r="B1563" s="8"/>
      <c r="C1563" s="11"/>
      <c r="D1563" s="11"/>
      <c r="E1563" s="11"/>
      <c r="F1563" s="11"/>
      <c r="G1563" s="11"/>
      <c r="H1563" s="11"/>
      <c r="I1563" s="11"/>
      <c r="J1563" s="11"/>
    </row>
    <row r="1564" spans="1:10" ht="14.25" customHeight="1" x14ac:dyDescent="0.25">
      <c r="A1564" s="3" t="s">
        <v>26</v>
      </c>
      <c r="B1564" s="3" t="s">
        <v>38</v>
      </c>
      <c r="C1564" s="11"/>
      <c r="D1564" s="11"/>
      <c r="E1564" s="11"/>
      <c r="F1564" s="11"/>
      <c r="G1564" s="11"/>
      <c r="H1564" s="11"/>
      <c r="I1564" s="11"/>
      <c r="J1564" s="11"/>
    </row>
    <row r="1565" spans="1:10" ht="14.25" customHeight="1" x14ac:dyDescent="0.25">
      <c r="B1565" s="4"/>
      <c r="C1565" s="11"/>
      <c r="D1565" s="11"/>
      <c r="E1565" s="11"/>
      <c r="F1565" s="11"/>
      <c r="G1565" s="11"/>
      <c r="H1565" s="11"/>
      <c r="I1565" s="11"/>
      <c r="J1565" s="11"/>
    </row>
    <row r="1566" spans="1:10" ht="14.25" customHeight="1" x14ac:dyDescent="0.25">
      <c r="A1566" s="3"/>
      <c r="B1566" s="8"/>
    </row>
    <row r="1567" spans="1:10" ht="14.25" customHeight="1" x14ac:dyDescent="0.25">
      <c r="A1567" s="3" t="s">
        <v>26</v>
      </c>
      <c r="B1567" s="3" t="s">
        <v>120</v>
      </c>
      <c r="C1567" s="13">
        <v>3.5</v>
      </c>
      <c r="D1567" s="13">
        <v>2</v>
      </c>
      <c r="E1567" s="13" t="s">
        <v>187</v>
      </c>
      <c r="F1567" s="13">
        <v>4.5999999999999996</v>
      </c>
      <c r="G1567" s="13">
        <v>4.2</v>
      </c>
      <c r="H1567" s="13">
        <v>10.199999999999999</v>
      </c>
      <c r="I1567" s="13" t="s">
        <v>187</v>
      </c>
      <c r="J1567" s="13">
        <v>0.2</v>
      </c>
    </row>
    <row r="1568" spans="1:10" ht="14.25" customHeight="1" x14ac:dyDescent="0.25">
      <c r="A1568" s="3" t="s">
        <v>26</v>
      </c>
      <c r="B1568" s="3" t="s">
        <v>82</v>
      </c>
      <c r="C1568" s="13" t="s">
        <v>150</v>
      </c>
      <c r="D1568" s="13">
        <v>1.2</v>
      </c>
      <c r="E1568" s="13" t="s">
        <v>187</v>
      </c>
      <c r="F1568" s="13" t="s">
        <v>187</v>
      </c>
      <c r="G1568" s="13">
        <v>0.9</v>
      </c>
      <c r="H1568" s="13">
        <v>0</v>
      </c>
      <c r="I1568" s="13" t="s">
        <v>187</v>
      </c>
      <c r="J1568" s="13" t="s">
        <v>150</v>
      </c>
    </row>
    <row r="1569" spans="1:10" ht="14.25" customHeight="1" x14ac:dyDescent="0.25">
      <c r="A1569" s="3" t="s">
        <v>26</v>
      </c>
      <c r="B1569" s="8" t="s">
        <v>152</v>
      </c>
      <c r="C1569" s="13" t="s">
        <v>150</v>
      </c>
      <c r="D1569" s="13">
        <v>1.2</v>
      </c>
      <c r="E1569" s="13" t="s">
        <v>187</v>
      </c>
      <c r="F1569" s="13" t="s">
        <v>187</v>
      </c>
      <c r="G1569" s="13">
        <v>0.8</v>
      </c>
      <c r="H1569" s="13">
        <v>0</v>
      </c>
      <c r="I1569" s="13" t="s">
        <v>187</v>
      </c>
      <c r="J1569" s="13" t="s">
        <v>150</v>
      </c>
    </row>
    <row r="1570" spans="1:10" ht="14.25" customHeight="1" x14ac:dyDescent="0.25">
      <c r="A1570" s="3" t="s">
        <v>26</v>
      </c>
      <c r="B1570" s="8" t="s">
        <v>151</v>
      </c>
      <c r="C1570" s="13" t="s">
        <v>150</v>
      </c>
      <c r="D1570" s="13" t="s">
        <v>187</v>
      </c>
      <c r="E1570" s="13" t="s">
        <v>187</v>
      </c>
      <c r="F1570" s="13" t="s">
        <v>187</v>
      </c>
      <c r="G1570" s="13">
        <v>7.5</v>
      </c>
      <c r="H1570" s="13" t="s">
        <v>187</v>
      </c>
      <c r="I1570" s="13" t="s">
        <v>187</v>
      </c>
      <c r="J1570" s="13" t="s">
        <v>150</v>
      </c>
    </row>
    <row r="1571" spans="1:10" ht="14.25" customHeight="1" x14ac:dyDescent="0.25">
      <c r="A1571" s="3" t="s">
        <v>26</v>
      </c>
      <c r="B1571" s="3" t="s">
        <v>83</v>
      </c>
      <c r="C1571" s="13" t="s">
        <v>150</v>
      </c>
      <c r="D1571" s="13">
        <v>2.1</v>
      </c>
      <c r="E1571" s="13" t="s">
        <v>187</v>
      </c>
      <c r="F1571" s="13">
        <v>0.8</v>
      </c>
      <c r="G1571" s="13">
        <v>4.8</v>
      </c>
      <c r="H1571" s="13">
        <v>24.8</v>
      </c>
      <c r="I1571" s="13" t="s">
        <v>187</v>
      </c>
      <c r="J1571" s="13" t="s">
        <v>150</v>
      </c>
    </row>
    <row r="1572" spans="1:10" ht="14.25" customHeight="1" x14ac:dyDescent="0.25">
      <c r="A1572" s="3" t="s">
        <v>26</v>
      </c>
      <c r="B1572" s="8" t="s">
        <v>84</v>
      </c>
      <c r="C1572" s="13" t="s">
        <v>150</v>
      </c>
      <c r="D1572" s="13">
        <v>2.2999999999999998</v>
      </c>
      <c r="E1572" s="13" t="s">
        <v>187</v>
      </c>
      <c r="F1572" s="13">
        <v>0.1</v>
      </c>
      <c r="G1572" s="13">
        <v>4.8</v>
      </c>
      <c r="H1572" s="13">
        <v>30.7</v>
      </c>
      <c r="I1572" s="13" t="s">
        <v>187</v>
      </c>
      <c r="J1572" s="13" t="s">
        <v>150</v>
      </c>
    </row>
    <row r="1573" spans="1:10" ht="14.25" customHeight="1" x14ac:dyDescent="0.25">
      <c r="A1573" s="3" t="s">
        <v>26</v>
      </c>
      <c r="B1573" s="8" t="s">
        <v>85</v>
      </c>
      <c r="C1573" s="13" t="s">
        <v>150</v>
      </c>
      <c r="D1573" s="13">
        <v>0.8</v>
      </c>
      <c r="E1573" s="13" t="s">
        <v>187</v>
      </c>
      <c r="F1573" s="13" t="s">
        <v>187</v>
      </c>
      <c r="G1573" s="13">
        <v>20.5</v>
      </c>
      <c r="H1573" s="13" t="s">
        <v>187</v>
      </c>
      <c r="I1573" s="13" t="s">
        <v>187</v>
      </c>
      <c r="J1573" s="13" t="s">
        <v>150</v>
      </c>
    </row>
    <row r="1574" spans="1:10" ht="14.25" customHeight="1" x14ac:dyDescent="0.25">
      <c r="A1574" s="3" t="s">
        <v>26</v>
      </c>
      <c r="B1574" s="8" t="s">
        <v>86</v>
      </c>
      <c r="C1574" s="13" t="s">
        <v>150</v>
      </c>
      <c r="D1574" s="13">
        <v>3.2</v>
      </c>
      <c r="E1574" s="13" t="s">
        <v>187</v>
      </c>
      <c r="F1574" s="13">
        <v>15.2</v>
      </c>
      <c r="G1574" s="13">
        <v>19.399999999999999</v>
      </c>
      <c r="H1574" s="13">
        <v>11.7</v>
      </c>
      <c r="I1574" s="13" t="s">
        <v>187</v>
      </c>
      <c r="J1574" s="13" t="s">
        <v>150</v>
      </c>
    </row>
    <row r="1575" spans="1:10" ht="14.25" customHeight="1" x14ac:dyDescent="0.25">
      <c r="A1575" s="3" t="s">
        <v>26</v>
      </c>
      <c r="B1575" s="8" t="s">
        <v>87</v>
      </c>
      <c r="C1575" s="13" t="s">
        <v>150</v>
      </c>
      <c r="D1575" s="13">
        <v>0</v>
      </c>
      <c r="E1575" s="13" t="s">
        <v>150</v>
      </c>
      <c r="F1575" s="13" t="s">
        <v>150</v>
      </c>
      <c r="G1575" s="13" t="s">
        <v>150</v>
      </c>
      <c r="H1575" s="13" t="s">
        <v>150</v>
      </c>
      <c r="I1575" s="13" t="s">
        <v>150</v>
      </c>
      <c r="J1575" s="13" t="s">
        <v>150</v>
      </c>
    </row>
    <row r="1576" spans="1:10" ht="14.25" customHeight="1" x14ac:dyDescent="0.25">
      <c r="A1576" s="3" t="s">
        <v>26</v>
      </c>
      <c r="B1576" s="8" t="s">
        <v>88</v>
      </c>
      <c r="C1576" s="13" t="s">
        <v>150</v>
      </c>
      <c r="D1576" s="13">
        <v>0</v>
      </c>
      <c r="E1576" s="13" t="s">
        <v>187</v>
      </c>
      <c r="F1576" s="13" t="s">
        <v>187</v>
      </c>
      <c r="G1576" s="13">
        <v>1.7</v>
      </c>
      <c r="H1576" s="13">
        <v>36.9</v>
      </c>
      <c r="I1576" s="13" t="s">
        <v>187</v>
      </c>
      <c r="J1576" s="13" t="s">
        <v>150</v>
      </c>
    </row>
    <row r="1577" spans="1:10" ht="14.25" customHeight="1" x14ac:dyDescent="0.25">
      <c r="A1577" s="3" t="s">
        <v>26</v>
      </c>
      <c r="B1577" s="3" t="s">
        <v>89</v>
      </c>
      <c r="C1577" s="13" t="s">
        <v>150</v>
      </c>
      <c r="D1577" s="13">
        <v>2</v>
      </c>
      <c r="E1577" s="13" t="s">
        <v>187</v>
      </c>
      <c r="F1577" s="13">
        <v>5.2</v>
      </c>
      <c r="G1577" s="13">
        <v>7.6</v>
      </c>
      <c r="H1577" s="13">
        <v>3.3</v>
      </c>
      <c r="I1577" s="13" t="s">
        <v>187</v>
      </c>
      <c r="J1577" s="13" t="s">
        <v>150</v>
      </c>
    </row>
    <row r="1578" spans="1:10" ht="14.25" customHeight="1" x14ac:dyDescent="0.25">
      <c r="A1578" s="3" t="s">
        <v>26</v>
      </c>
      <c r="B1578" s="8" t="s">
        <v>95</v>
      </c>
      <c r="C1578" s="13" t="s">
        <v>150</v>
      </c>
      <c r="D1578" s="13">
        <v>2</v>
      </c>
      <c r="E1578" s="13" t="s">
        <v>187</v>
      </c>
      <c r="F1578" s="13">
        <v>0</v>
      </c>
      <c r="G1578" s="13">
        <v>8</v>
      </c>
      <c r="H1578" s="13">
        <v>30</v>
      </c>
      <c r="I1578" s="13" t="s">
        <v>187</v>
      </c>
      <c r="J1578" s="13" t="s">
        <v>150</v>
      </c>
    </row>
    <row r="1579" spans="1:10" ht="14.25" customHeight="1" x14ac:dyDescent="0.25">
      <c r="A1579" s="3" t="s">
        <v>26</v>
      </c>
      <c r="B1579" s="8" t="s">
        <v>90</v>
      </c>
      <c r="C1579" s="13" t="s">
        <v>150</v>
      </c>
      <c r="D1579" s="13">
        <v>2.2999999999999998</v>
      </c>
      <c r="E1579" s="13" t="s">
        <v>150</v>
      </c>
      <c r="F1579" s="13" t="s">
        <v>150</v>
      </c>
      <c r="G1579" s="13" t="s">
        <v>150</v>
      </c>
      <c r="H1579" s="13" t="s">
        <v>150</v>
      </c>
      <c r="I1579" s="13" t="s">
        <v>150</v>
      </c>
      <c r="J1579" s="13" t="s">
        <v>150</v>
      </c>
    </row>
    <row r="1580" spans="1:10" ht="14.25" customHeight="1" x14ac:dyDescent="0.25">
      <c r="A1580" s="3" t="s">
        <v>26</v>
      </c>
      <c r="B1580" s="8" t="s">
        <v>118</v>
      </c>
      <c r="C1580" s="13" t="s">
        <v>150</v>
      </c>
      <c r="D1580" s="13">
        <v>3.2</v>
      </c>
      <c r="E1580" s="13" t="s">
        <v>187</v>
      </c>
      <c r="F1580" s="13">
        <v>0</v>
      </c>
      <c r="G1580" s="13">
        <v>4.5999999999999996</v>
      </c>
      <c r="H1580" s="13">
        <v>0</v>
      </c>
      <c r="I1580" s="13" t="s">
        <v>187</v>
      </c>
      <c r="J1580" s="13" t="s">
        <v>150</v>
      </c>
    </row>
    <row r="1581" spans="1:10" ht="14.25" customHeight="1" x14ac:dyDescent="0.25">
      <c r="A1581" s="3" t="s">
        <v>26</v>
      </c>
      <c r="B1581" s="8" t="s">
        <v>91</v>
      </c>
      <c r="C1581" s="13" t="s">
        <v>150</v>
      </c>
      <c r="D1581" s="13">
        <v>13.7</v>
      </c>
      <c r="E1581" s="13" t="s">
        <v>150</v>
      </c>
      <c r="F1581" s="13">
        <v>5.3</v>
      </c>
      <c r="G1581" s="13" t="s">
        <v>187</v>
      </c>
      <c r="H1581" s="13">
        <v>3.1</v>
      </c>
      <c r="I1581" s="13" t="s">
        <v>150</v>
      </c>
      <c r="J1581" s="13" t="s">
        <v>150</v>
      </c>
    </row>
    <row r="1582" spans="1:10" ht="14.25" customHeight="1" x14ac:dyDescent="0.25">
      <c r="A1582" s="3" t="s">
        <v>26</v>
      </c>
      <c r="B1582" s="8" t="s">
        <v>92</v>
      </c>
      <c r="C1582" s="13" t="s">
        <v>150</v>
      </c>
      <c r="D1582" s="13" t="s">
        <v>150</v>
      </c>
      <c r="E1582" s="13" t="s">
        <v>187</v>
      </c>
      <c r="F1582" s="13">
        <v>44.2</v>
      </c>
      <c r="G1582" s="13">
        <v>0</v>
      </c>
      <c r="H1582" s="13">
        <v>0</v>
      </c>
      <c r="I1582" s="13" t="s">
        <v>187</v>
      </c>
      <c r="J1582" s="13" t="s">
        <v>150</v>
      </c>
    </row>
    <row r="1583" spans="1:10" ht="14.25" customHeight="1" x14ac:dyDescent="0.25">
      <c r="A1583" s="3" t="s">
        <v>26</v>
      </c>
      <c r="B1583" s="8" t="s">
        <v>93</v>
      </c>
      <c r="C1583" s="13" t="s">
        <v>150</v>
      </c>
      <c r="D1583" s="13" t="s">
        <v>187</v>
      </c>
      <c r="E1583" s="13" t="s">
        <v>187</v>
      </c>
      <c r="F1583" s="13">
        <v>0</v>
      </c>
      <c r="G1583" s="13" t="s">
        <v>187</v>
      </c>
      <c r="H1583" s="13">
        <v>0.3</v>
      </c>
      <c r="I1583" s="13" t="s">
        <v>187</v>
      </c>
      <c r="J1583" s="13" t="s">
        <v>150</v>
      </c>
    </row>
    <row r="1584" spans="1:10" ht="14.25" customHeight="1" x14ac:dyDescent="0.25">
      <c r="A1584" s="3" t="s">
        <v>26</v>
      </c>
      <c r="B1584" s="3" t="s">
        <v>94</v>
      </c>
      <c r="C1584" s="13">
        <v>0.6</v>
      </c>
      <c r="D1584" s="13">
        <v>8.1999999999999993</v>
      </c>
      <c r="E1584" s="13" t="s">
        <v>187</v>
      </c>
      <c r="F1584" s="13" t="s">
        <v>187</v>
      </c>
      <c r="G1584" s="13">
        <v>0.6</v>
      </c>
      <c r="H1584" s="13">
        <v>0.7</v>
      </c>
      <c r="I1584" s="13" t="s">
        <v>187</v>
      </c>
      <c r="J1584" s="13">
        <v>0.2</v>
      </c>
    </row>
    <row r="1585" spans="1:11" ht="14.25" customHeight="1" x14ac:dyDescent="0.25">
      <c r="A1585" s="3"/>
      <c r="B1585" s="8"/>
      <c r="C1585" s="11"/>
      <c r="D1585" s="11"/>
      <c r="E1585" s="11"/>
      <c r="F1585" s="11"/>
      <c r="G1585" s="11"/>
      <c r="H1585" s="11"/>
      <c r="I1585" s="11"/>
      <c r="J1585" s="11"/>
    </row>
    <row r="1586" spans="1:11" ht="14.25" customHeight="1" x14ac:dyDescent="0.25">
      <c r="A1586" s="3" t="s">
        <v>16</v>
      </c>
      <c r="B1586" s="3" t="s">
        <v>111</v>
      </c>
      <c r="C1586" s="11"/>
      <c r="D1586" s="11"/>
      <c r="E1586" s="11"/>
      <c r="F1586" s="11"/>
      <c r="G1586" s="11"/>
      <c r="H1586" s="11"/>
      <c r="I1586" s="11"/>
      <c r="J1586" s="11"/>
    </row>
    <row r="1587" spans="1:11" ht="14.25" customHeight="1" x14ac:dyDescent="0.25">
      <c r="A1587" s="3"/>
      <c r="B1587" s="8"/>
      <c r="C1587" s="11"/>
      <c r="D1587" s="11"/>
      <c r="E1587" s="11"/>
      <c r="F1587" s="11"/>
      <c r="G1587" s="11"/>
      <c r="H1587" s="11"/>
      <c r="I1587" s="11"/>
      <c r="J1587" s="11"/>
    </row>
    <row r="1588" spans="1:11" ht="14.25" customHeight="1" x14ac:dyDescent="0.25">
      <c r="A1588" s="3"/>
      <c r="B1588" s="8"/>
    </row>
    <row r="1589" spans="1:11" ht="14.25" customHeight="1" x14ac:dyDescent="0.25">
      <c r="A1589" s="3" t="s">
        <v>16</v>
      </c>
      <c r="B1589" s="3" t="s">
        <v>120</v>
      </c>
      <c r="C1589" s="13">
        <v>10.4</v>
      </c>
      <c r="D1589" s="13">
        <v>11.2</v>
      </c>
      <c r="E1589" s="13">
        <v>99.5</v>
      </c>
      <c r="F1589" s="13">
        <v>30.1</v>
      </c>
      <c r="G1589" s="13">
        <v>13.4</v>
      </c>
      <c r="H1589" s="13">
        <v>19.899999999999999</v>
      </c>
      <c r="I1589" s="13">
        <v>99.5</v>
      </c>
      <c r="J1589" s="13">
        <v>52.4</v>
      </c>
    </row>
    <row r="1590" spans="1:11" ht="14.25" customHeight="1" x14ac:dyDescent="0.25">
      <c r="A1590" s="3" t="s">
        <v>16</v>
      </c>
      <c r="B1590" s="3" t="s">
        <v>82</v>
      </c>
      <c r="C1590" s="13" t="s">
        <v>150</v>
      </c>
      <c r="D1590" s="13">
        <v>36.299999999999997</v>
      </c>
      <c r="E1590" s="13" t="s">
        <v>187</v>
      </c>
      <c r="F1590" s="13">
        <v>68.900000000000006</v>
      </c>
      <c r="G1590" s="13">
        <v>20.100000000000001</v>
      </c>
      <c r="H1590" s="13">
        <v>67.7</v>
      </c>
      <c r="I1590" s="13" t="s">
        <v>187</v>
      </c>
      <c r="J1590" s="13" t="s">
        <v>150</v>
      </c>
    </row>
    <row r="1591" spans="1:11" ht="14.25" customHeight="1" x14ac:dyDescent="0.25">
      <c r="A1591" s="3" t="s">
        <v>16</v>
      </c>
      <c r="B1591" s="8" t="s">
        <v>152</v>
      </c>
      <c r="C1591" s="13" t="s">
        <v>150</v>
      </c>
      <c r="D1591" s="13">
        <v>36.299999999999997</v>
      </c>
      <c r="E1591" s="13" t="s">
        <v>187</v>
      </c>
      <c r="F1591" s="13" t="s">
        <v>187</v>
      </c>
      <c r="G1591" s="13">
        <v>30.3</v>
      </c>
      <c r="H1591" s="13" t="s">
        <v>187</v>
      </c>
      <c r="I1591" s="13" t="s">
        <v>187</v>
      </c>
      <c r="J1591" s="13" t="s">
        <v>150</v>
      </c>
      <c r="K1591" s="10"/>
    </row>
    <row r="1592" spans="1:11" ht="14.25" customHeight="1" x14ac:dyDescent="0.25">
      <c r="A1592" s="3" t="s">
        <v>16</v>
      </c>
      <c r="B1592" s="8" t="s">
        <v>151</v>
      </c>
      <c r="C1592" s="13" t="s">
        <v>150</v>
      </c>
      <c r="D1592" s="13" t="s">
        <v>187</v>
      </c>
      <c r="E1592" s="13" t="s">
        <v>187</v>
      </c>
      <c r="F1592" s="13">
        <v>68.900000000000006</v>
      </c>
      <c r="G1592" s="13">
        <v>26.8</v>
      </c>
      <c r="H1592" s="13">
        <v>67.7</v>
      </c>
      <c r="I1592" s="13" t="s">
        <v>187</v>
      </c>
      <c r="J1592" s="13" t="s">
        <v>150</v>
      </c>
      <c r="K1592" s="10"/>
    </row>
    <row r="1593" spans="1:11" ht="14.25" customHeight="1" x14ac:dyDescent="0.25">
      <c r="A1593" s="3" t="s">
        <v>16</v>
      </c>
      <c r="B1593" s="3" t="s">
        <v>83</v>
      </c>
      <c r="C1593" s="13" t="s">
        <v>150</v>
      </c>
      <c r="D1593" s="13">
        <v>14</v>
      </c>
      <c r="E1593" s="13" t="s">
        <v>187</v>
      </c>
      <c r="F1593" s="13">
        <v>55.8</v>
      </c>
      <c r="G1593" s="13">
        <v>15.2</v>
      </c>
      <c r="H1593" s="13">
        <v>40.4</v>
      </c>
      <c r="I1593" s="13" t="s">
        <v>187</v>
      </c>
      <c r="J1593" s="13" t="s">
        <v>150</v>
      </c>
    </row>
    <row r="1594" spans="1:11" ht="14.25" customHeight="1" x14ac:dyDescent="0.25">
      <c r="A1594" s="3" t="s">
        <v>16</v>
      </c>
      <c r="B1594" s="8" t="s">
        <v>84</v>
      </c>
      <c r="C1594" s="13" t="s">
        <v>150</v>
      </c>
      <c r="D1594" s="13">
        <v>34.9</v>
      </c>
      <c r="E1594" s="13" t="s">
        <v>187</v>
      </c>
      <c r="F1594" s="13">
        <v>75.3</v>
      </c>
      <c r="G1594" s="13">
        <v>15.4</v>
      </c>
      <c r="H1594" s="13">
        <v>48.8</v>
      </c>
      <c r="I1594" s="13" t="s">
        <v>187</v>
      </c>
      <c r="J1594" s="13" t="s">
        <v>150</v>
      </c>
    </row>
    <row r="1595" spans="1:11" ht="14.25" customHeight="1" x14ac:dyDescent="0.25">
      <c r="A1595" s="3" t="s">
        <v>16</v>
      </c>
      <c r="B1595" s="8" t="s">
        <v>85</v>
      </c>
      <c r="C1595" s="13" t="s">
        <v>150</v>
      </c>
      <c r="D1595" s="13">
        <v>25.9</v>
      </c>
      <c r="E1595" s="13" t="s">
        <v>187</v>
      </c>
      <c r="F1595" s="13" t="s">
        <v>187</v>
      </c>
      <c r="G1595" s="13">
        <v>65.400000000000006</v>
      </c>
      <c r="H1595" s="13">
        <v>99.5</v>
      </c>
      <c r="I1595" s="13" t="s">
        <v>187</v>
      </c>
      <c r="J1595" s="13" t="s">
        <v>150</v>
      </c>
    </row>
    <row r="1596" spans="1:11" ht="14.25" customHeight="1" x14ac:dyDescent="0.25">
      <c r="A1596" s="3" t="s">
        <v>16</v>
      </c>
      <c r="B1596" s="8" t="s">
        <v>86</v>
      </c>
      <c r="C1596" s="13" t="s">
        <v>150</v>
      </c>
      <c r="D1596" s="13">
        <v>8.6999999999999993</v>
      </c>
      <c r="E1596" s="13" t="s">
        <v>187</v>
      </c>
      <c r="F1596" s="13">
        <v>80.8</v>
      </c>
      <c r="G1596" s="13">
        <v>37.799999999999997</v>
      </c>
      <c r="H1596" s="13">
        <v>40.700000000000003</v>
      </c>
      <c r="I1596" s="13" t="s">
        <v>187</v>
      </c>
      <c r="J1596" s="13" t="s">
        <v>150</v>
      </c>
    </row>
    <row r="1597" spans="1:11" ht="14.25" customHeight="1" x14ac:dyDescent="0.25">
      <c r="A1597" s="3" t="s">
        <v>16</v>
      </c>
      <c r="B1597" s="8" t="s">
        <v>87</v>
      </c>
      <c r="C1597" s="13" t="s">
        <v>150</v>
      </c>
      <c r="D1597" s="13">
        <v>53.4</v>
      </c>
      <c r="E1597" s="13" t="s">
        <v>150</v>
      </c>
      <c r="F1597" s="13" t="s">
        <v>150</v>
      </c>
      <c r="G1597" s="13" t="s">
        <v>150</v>
      </c>
      <c r="H1597" s="13" t="s">
        <v>150</v>
      </c>
      <c r="I1597" s="13" t="s">
        <v>150</v>
      </c>
      <c r="J1597" s="13" t="s">
        <v>150</v>
      </c>
    </row>
    <row r="1598" spans="1:11" ht="14.25" customHeight="1" x14ac:dyDescent="0.25">
      <c r="A1598" s="3" t="s">
        <v>16</v>
      </c>
      <c r="B1598" s="8" t="s">
        <v>88</v>
      </c>
      <c r="C1598" s="13" t="s">
        <v>150</v>
      </c>
      <c r="D1598" s="13">
        <v>27.5</v>
      </c>
      <c r="E1598" s="13" t="s">
        <v>187</v>
      </c>
      <c r="F1598" s="13">
        <v>98.9</v>
      </c>
      <c r="G1598" s="13">
        <v>48.2</v>
      </c>
      <c r="H1598" s="13">
        <v>56.3</v>
      </c>
      <c r="I1598" s="13" t="s">
        <v>187</v>
      </c>
      <c r="J1598" s="13" t="s">
        <v>150</v>
      </c>
    </row>
    <row r="1599" spans="1:11" ht="14.25" customHeight="1" x14ac:dyDescent="0.25">
      <c r="A1599" s="3" t="s">
        <v>16</v>
      </c>
      <c r="B1599" s="3" t="s">
        <v>89</v>
      </c>
      <c r="C1599" s="13" t="s">
        <v>150</v>
      </c>
      <c r="D1599" s="13">
        <v>9.1999999999999993</v>
      </c>
      <c r="E1599" s="13" t="s">
        <v>187</v>
      </c>
      <c r="F1599" s="13">
        <v>36.299999999999997</v>
      </c>
      <c r="G1599" s="13">
        <v>10.7</v>
      </c>
      <c r="H1599" s="13">
        <v>22.1</v>
      </c>
      <c r="I1599" s="13">
        <v>99.5</v>
      </c>
      <c r="J1599" s="13" t="s">
        <v>150</v>
      </c>
    </row>
    <row r="1600" spans="1:11" ht="14.25" customHeight="1" x14ac:dyDescent="0.25">
      <c r="A1600" s="3" t="s">
        <v>16</v>
      </c>
      <c r="B1600" s="8" t="s">
        <v>95</v>
      </c>
      <c r="C1600" s="13" t="s">
        <v>150</v>
      </c>
      <c r="D1600" s="13">
        <v>11.2</v>
      </c>
      <c r="E1600" s="13" t="s">
        <v>187</v>
      </c>
      <c r="F1600" s="13">
        <v>65</v>
      </c>
      <c r="G1600" s="13">
        <v>10.8</v>
      </c>
      <c r="H1600" s="13">
        <v>39.9</v>
      </c>
      <c r="I1600" s="13">
        <v>99.5</v>
      </c>
      <c r="J1600" s="13" t="s">
        <v>150</v>
      </c>
    </row>
    <row r="1601" spans="1:10" ht="14.25" customHeight="1" x14ac:dyDescent="0.25">
      <c r="A1601" s="3" t="s">
        <v>16</v>
      </c>
      <c r="B1601" s="8" t="s">
        <v>90</v>
      </c>
      <c r="C1601" s="13" t="s">
        <v>150</v>
      </c>
      <c r="D1601" s="13">
        <v>10.199999999999999</v>
      </c>
      <c r="E1601" s="13" t="s">
        <v>150</v>
      </c>
      <c r="F1601" s="13" t="s">
        <v>150</v>
      </c>
      <c r="G1601" s="13" t="s">
        <v>150</v>
      </c>
      <c r="H1601" s="13" t="s">
        <v>150</v>
      </c>
      <c r="I1601" s="13" t="s">
        <v>150</v>
      </c>
      <c r="J1601" s="13" t="s">
        <v>150</v>
      </c>
    </row>
    <row r="1602" spans="1:10" ht="14.25" customHeight="1" x14ac:dyDescent="0.25">
      <c r="A1602" s="3" t="s">
        <v>16</v>
      </c>
      <c r="B1602" s="8" t="s">
        <v>118</v>
      </c>
      <c r="C1602" s="13" t="s">
        <v>150</v>
      </c>
      <c r="D1602" s="13">
        <v>13</v>
      </c>
      <c r="E1602" s="13" t="s">
        <v>187</v>
      </c>
      <c r="F1602" s="13">
        <v>99.5</v>
      </c>
      <c r="G1602" s="13">
        <v>26.4</v>
      </c>
      <c r="H1602" s="13">
        <v>72.099999999999994</v>
      </c>
      <c r="I1602" s="13" t="s">
        <v>187</v>
      </c>
      <c r="J1602" s="13" t="s">
        <v>150</v>
      </c>
    </row>
    <row r="1603" spans="1:10" ht="14.25" customHeight="1" x14ac:dyDescent="0.25">
      <c r="A1603" s="3" t="s">
        <v>16</v>
      </c>
      <c r="B1603" s="8" t="s">
        <v>91</v>
      </c>
      <c r="C1603" s="13" t="s">
        <v>150</v>
      </c>
      <c r="D1603" s="13">
        <v>37.9</v>
      </c>
      <c r="E1603" s="13" t="s">
        <v>150</v>
      </c>
      <c r="F1603" s="13">
        <v>30.7</v>
      </c>
      <c r="G1603" s="13">
        <v>61.6</v>
      </c>
      <c r="H1603" s="13">
        <v>20.3</v>
      </c>
      <c r="I1603" s="13" t="s">
        <v>150</v>
      </c>
      <c r="J1603" s="13" t="s">
        <v>150</v>
      </c>
    </row>
    <row r="1604" spans="1:10" ht="14.25" customHeight="1" x14ac:dyDescent="0.25">
      <c r="A1604" s="3" t="s">
        <v>16</v>
      </c>
      <c r="B1604" s="8" t="s">
        <v>92</v>
      </c>
      <c r="C1604" s="13" t="s">
        <v>150</v>
      </c>
      <c r="D1604" s="13" t="s">
        <v>150</v>
      </c>
      <c r="E1604" s="13" t="s">
        <v>187</v>
      </c>
      <c r="F1604" s="13">
        <v>64.900000000000006</v>
      </c>
      <c r="G1604" s="13">
        <v>70.5</v>
      </c>
      <c r="H1604" s="13">
        <v>99.5</v>
      </c>
      <c r="I1604" s="13" t="s">
        <v>187</v>
      </c>
      <c r="J1604" s="13" t="s">
        <v>150</v>
      </c>
    </row>
    <row r="1605" spans="1:10" ht="14.25" customHeight="1" x14ac:dyDescent="0.25">
      <c r="A1605" s="3" t="s">
        <v>16</v>
      </c>
      <c r="B1605" s="8" t="s">
        <v>93</v>
      </c>
      <c r="C1605" s="13" t="s">
        <v>150</v>
      </c>
      <c r="D1605" s="13">
        <v>88.5</v>
      </c>
      <c r="E1605" s="13" t="s">
        <v>187</v>
      </c>
      <c r="F1605" s="13">
        <v>45.7</v>
      </c>
      <c r="G1605" s="13" t="s">
        <v>187</v>
      </c>
      <c r="H1605" s="13">
        <v>59.4</v>
      </c>
      <c r="I1605" s="13" t="s">
        <v>187</v>
      </c>
      <c r="J1605" s="13" t="s">
        <v>150</v>
      </c>
    </row>
    <row r="1606" spans="1:10" ht="14.25" customHeight="1" x14ac:dyDescent="0.25">
      <c r="A1606" s="3" t="s">
        <v>16</v>
      </c>
      <c r="B1606" s="3" t="s">
        <v>94</v>
      </c>
      <c r="C1606" s="13">
        <v>62.2</v>
      </c>
      <c r="D1606" s="13">
        <v>45.2</v>
      </c>
      <c r="E1606" s="13">
        <v>99.5</v>
      </c>
      <c r="F1606" s="13">
        <v>94</v>
      </c>
      <c r="G1606" s="13">
        <v>79.7</v>
      </c>
      <c r="H1606" s="13">
        <v>44.3</v>
      </c>
      <c r="I1606" s="13" t="s">
        <v>187</v>
      </c>
      <c r="J1606" s="13">
        <v>52.4</v>
      </c>
    </row>
    <row r="1607" spans="1:10" ht="14.25" customHeight="1" x14ac:dyDescent="0.25">
      <c r="A1607" s="3"/>
      <c r="B1607" s="8"/>
      <c r="C1607" s="11"/>
      <c r="D1607" s="11"/>
      <c r="E1607" s="11"/>
      <c r="F1607" s="11"/>
      <c r="G1607" s="11"/>
      <c r="H1607" s="11"/>
      <c r="I1607" s="11"/>
      <c r="J1607" s="11"/>
    </row>
    <row r="1608" spans="1:10" ht="14.25" customHeight="1" x14ac:dyDescent="0.25">
      <c r="A1608" s="3" t="s">
        <v>17</v>
      </c>
      <c r="B1608" s="3" t="s">
        <v>112</v>
      </c>
      <c r="C1608" s="11"/>
      <c r="D1608" s="11"/>
      <c r="E1608" s="11"/>
      <c r="F1608" s="11"/>
      <c r="G1608" s="11"/>
      <c r="H1608" s="11"/>
      <c r="I1608" s="11"/>
      <c r="J1608" s="11"/>
    </row>
    <row r="1609" spans="1:10" ht="14.25" customHeight="1" x14ac:dyDescent="0.25">
      <c r="B1609" s="4"/>
      <c r="C1609" s="11"/>
      <c r="D1609" s="11"/>
      <c r="E1609" s="11"/>
      <c r="F1609" s="11"/>
      <c r="G1609" s="11"/>
      <c r="H1609" s="11"/>
      <c r="I1609" s="11"/>
      <c r="J1609" s="11"/>
    </row>
    <row r="1610" spans="1:10" ht="14.25" customHeight="1" x14ac:dyDescent="0.25">
      <c r="A1610" s="3"/>
      <c r="B1610" s="8"/>
    </row>
    <row r="1611" spans="1:10" ht="14.25" customHeight="1" x14ac:dyDescent="0.25">
      <c r="A1611" s="3" t="s">
        <v>17</v>
      </c>
      <c r="B1611" s="3" t="s">
        <v>120</v>
      </c>
      <c r="C1611" s="13">
        <v>8.1</v>
      </c>
      <c r="D1611" s="13">
        <v>8</v>
      </c>
      <c r="E1611" s="13">
        <v>99</v>
      </c>
      <c r="F1611" s="13">
        <v>31.7</v>
      </c>
      <c r="G1611" s="13">
        <v>10.6</v>
      </c>
      <c r="H1611" s="13">
        <v>15.4</v>
      </c>
      <c r="I1611" s="13" t="s">
        <v>187</v>
      </c>
      <c r="J1611" s="13">
        <v>29.2</v>
      </c>
    </row>
    <row r="1612" spans="1:10" ht="14.25" customHeight="1" x14ac:dyDescent="0.25">
      <c r="A1612" s="3" t="s">
        <v>17</v>
      </c>
      <c r="B1612" s="3" t="s">
        <v>82</v>
      </c>
      <c r="C1612" s="13" t="s">
        <v>150</v>
      </c>
      <c r="D1612" s="13">
        <v>65.5</v>
      </c>
      <c r="E1612" s="13">
        <v>99</v>
      </c>
      <c r="F1612" s="13">
        <v>99</v>
      </c>
      <c r="G1612" s="13">
        <v>19.100000000000001</v>
      </c>
      <c r="H1612" s="13">
        <v>90</v>
      </c>
      <c r="I1612" s="13" t="s">
        <v>187</v>
      </c>
      <c r="J1612" s="13" t="s">
        <v>150</v>
      </c>
    </row>
    <row r="1613" spans="1:10" ht="14.25" customHeight="1" x14ac:dyDescent="0.25">
      <c r="A1613" s="3" t="s">
        <v>17</v>
      </c>
      <c r="B1613" s="8" t="s">
        <v>152</v>
      </c>
      <c r="C1613" s="13" t="s">
        <v>150</v>
      </c>
      <c r="D1613" s="13">
        <v>65.5</v>
      </c>
      <c r="E1613" s="13" t="s">
        <v>187</v>
      </c>
      <c r="F1613" s="13" t="s">
        <v>187</v>
      </c>
      <c r="G1613" s="13">
        <v>25.4</v>
      </c>
      <c r="H1613" s="13">
        <v>90</v>
      </c>
      <c r="I1613" s="13" t="s">
        <v>187</v>
      </c>
      <c r="J1613" s="13" t="s">
        <v>150</v>
      </c>
    </row>
    <row r="1614" spans="1:10" ht="14.25" customHeight="1" x14ac:dyDescent="0.25">
      <c r="A1614" s="3" t="s">
        <v>17</v>
      </c>
      <c r="B1614" s="8" t="s">
        <v>151</v>
      </c>
      <c r="C1614" s="13" t="s">
        <v>150</v>
      </c>
      <c r="D1614" s="13" t="s">
        <v>187</v>
      </c>
      <c r="E1614" s="13">
        <v>99</v>
      </c>
      <c r="F1614" s="13">
        <v>99</v>
      </c>
      <c r="G1614" s="13">
        <v>28</v>
      </c>
      <c r="H1614" s="13" t="s">
        <v>187</v>
      </c>
      <c r="I1614" s="13" t="s">
        <v>187</v>
      </c>
      <c r="J1614" s="13" t="s">
        <v>150</v>
      </c>
    </row>
    <row r="1615" spans="1:10" ht="14.25" customHeight="1" x14ac:dyDescent="0.25">
      <c r="A1615" s="3" t="s">
        <v>17</v>
      </c>
      <c r="B1615" s="3" t="s">
        <v>83</v>
      </c>
      <c r="C1615" s="13" t="s">
        <v>150</v>
      </c>
      <c r="D1615" s="13">
        <v>8.9</v>
      </c>
      <c r="E1615" s="13" t="s">
        <v>187</v>
      </c>
      <c r="F1615" s="13">
        <v>39.4</v>
      </c>
      <c r="G1615" s="13">
        <v>15.6</v>
      </c>
      <c r="H1615" s="13">
        <v>27.4</v>
      </c>
      <c r="I1615" s="13" t="s">
        <v>187</v>
      </c>
      <c r="J1615" s="13" t="s">
        <v>150</v>
      </c>
    </row>
    <row r="1616" spans="1:10" ht="14.25" customHeight="1" x14ac:dyDescent="0.25">
      <c r="A1616" s="3" t="s">
        <v>17</v>
      </c>
      <c r="B1616" s="8" t="s">
        <v>84</v>
      </c>
      <c r="C1616" s="13" t="s">
        <v>150</v>
      </c>
      <c r="D1616" s="13">
        <v>19.5</v>
      </c>
      <c r="E1616" s="13" t="s">
        <v>187</v>
      </c>
      <c r="F1616" s="13">
        <v>96.6</v>
      </c>
      <c r="G1616" s="13">
        <v>16.3</v>
      </c>
      <c r="H1616" s="13">
        <v>32.299999999999997</v>
      </c>
      <c r="I1616" s="13" t="s">
        <v>187</v>
      </c>
      <c r="J1616" s="13" t="s">
        <v>150</v>
      </c>
    </row>
    <row r="1617" spans="1:10" ht="14.25" customHeight="1" x14ac:dyDescent="0.25">
      <c r="A1617" s="3" t="s">
        <v>17</v>
      </c>
      <c r="B1617" s="8" t="s">
        <v>85</v>
      </c>
      <c r="C1617" s="13" t="s">
        <v>150</v>
      </c>
      <c r="D1617" s="13">
        <v>20.399999999999999</v>
      </c>
      <c r="E1617" s="13" t="s">
        <v>187</v>
      </c>
      <c r="F1617" s="13" t="s">
        <v>187</v>
      </c>
      <c r="G1617" s="13">
        <v>73.5</v>
      </c>
      <c r="H1617" s="13" t="s">
        <v>187</v>
      </c>
      <c r="I1617" s="13" t="s">
        <v>187</v>
      </c>
      <c r="J1617" s="13" t="s">
        <v>150</v>
      </c>
    </row>
    <row r="1618" spans="1:10" ht="14.25" customHeight="1" x14ac:dyDescent="0.25">
      <c r="A1618" s="3" t="s">
        <v>17</v>
      </c>
      <c r="B1618" s="8" t="s">
        <v>86</v>
      </c>
      <c r="C1618" s="13" t="s">
        <v>150</v>
      </c>
      <c r="D1618" s="13">
        <v>8.8000000000000007</v>
      </c>
      <c r="E1618" s="13" t="s">
        <v>187</v>
      </c>
      <c r="F1618" s="13">
        <v>62.4</v>
      </c>
      <c r="G1618" s="13">
        <v>37.700000000000003</v>
      </c>
      <c r="H1618" s="13">
        <v>33.9</v>
      </c>
      <c r="I1618" s="13" t="s">
        <v>187</v>
      </c>
      <c r="J1618" s="13" t="s">
        <v>150</v>
      </c>
    </row>
    <row r="1619" spans="1:10" ht="14.25" customHeight="1" x14ac:dyDescent="0.25">
      <c r="A1619" s="3" t="s">
        <v>17</v>
      </c>
      <c r="B1619" s="8" t="s">
        <v>87</v>
      </c>
      <c r="C1619" s="13" t="s">
        <v>150</v>
      </c>
      <c r="D1619" s="13">
        <v>43.2</v>
      </c>
      <c r="E1619" s="13" t="s">
        <v>150</v>
      </c>
      <c r="F1619" s="13" t="s">
        <v>150</v>
      </c>
      <c r="G1619" s="13" t="s">
        <v>150</v>
      </c>
      <c r="H1619" s="13" t="s">
        <v>150</v>
      </c>
      <c r="I1619" s="13" t="s">
        <v>150</v>
      </c>
      <c r="J1619" s="13" t="s">
        <v>150</v>
      </c>
    </row>
    <row r="1620" spans="1:10" ht="14.25" customHeight="1" x14ac:dyDescent="0.25">
      <c r="A1620" s="3" t="s">
        <v>17</v>
      </c>
      <c r="B1620" s="8" t="s">
        <v>88</v>
      </c>
      <c r="C1620" s="13" t="s">
        <v>150</v>
      </c>
      <c r="D1620" s="13">
        <v>30.3</v>
      </c>
      <c r="E1620" s="13" t="s">
        <v>187</v>
      </c>
      <c r="F1620" s="13">
        <v>49.4</v>
      </c>
      <c r="G1620" s="13">
        <v>51.8</v>
      </c>
      <c r="H1620" s="13">
        <v>68.5</v>
      </c>
      <c r="I1620" s="13" t="s">
        <v>187</v>
      </c>
      <c r="J1620" s="13" t="s">
        <v>150</v>
      </c>
    </row>
    <row r="1621" spans="1:10" ht="14.25" customHeight="1" x14ac:dyDescent="0.25">
      <c r="A1621" s="3" t="s">
        <v>17</v>
      </c>
      <c r="B1621" s="3" t="s">
        <v>89</v>
      </c>
      <c r="C1621" s="13" t="s">
        <v>150</v>
      </c>
      <c r="D1621" s="13">
        <v>9.1</v>
      </c>
      <c r="E1621" s="13" t="s">
        <v>187</v>
      </c>
      <c r="F1621" s="13">
        <v>21.6</v>
      </c>
      <c r="G1621" s="13">
        <v>11.4</v>
      </c>
      <c r="H1621" s="13">
        <v>19.2</v>
      </c>
      <c r="I1621" s="13" t="s">
        <v>187</v>
      </c>
      <c r="J1621" s="13" t="s">
        <v>150</v>
      </c>
    </row>
    <row r="1622" spans="1:10" ht="14.25" customHeight="1" x14ac:dyDescent="0.25">
      <c r="A1622" s="3" t="s">
        <v>17</v>
      </c>
      <c r="B1622" s="8" t="s">
        <v>95</v>
      </c>
      <c r="C1622" s="13" t="s">
        <v>150</v>
      </c>
      <c r="D1622" s="13">
        <v>10.4</v>
      </c>
      <c r="E1622" s="13" t="s">
        <v>187</v>
      </c>
      <c r="F1622" s="13">
        <v>60.4</v>
      </c>
      <c r="G1622" s="13">
        <v>11.4</v>
      </c>
      <c r="H1622" s="13">
        <v>57.5</v>
      </c>
      <c r="I1622" s="13" t="s">
        <v>187</v>
      </c>
      <c r="J1622" s="13" t="s">
        <v>150</v>
      </c>
    </row>
    <row r="1623" spans="1:10" ht="14.25" customHeight="1" x14ac:dyDescent="0.25">
      <c r="A1623" s="3" t="s">
        <v>17</v>
      </c>
      <c r="B1623" s="8" t="s">
        <v>90</v>
      </c>
      <c r="C1623" s="13" t="s">
        <v>150</v>
      </c>
      <c r="D1623" s="13">
        <v>9.6</v>
      </c>
      <c r="E1623" s="13" t="s">
        <v>150</v>
      </c>
      <c r="F1623" s="13" t="s">
        <v>150</v>
      </c>
      <c r="G1623" s="13" t="s">
        <v>150</v>
      </c>
      <c r="H1623" s="13" t="s">
        <v>150</v>
      </c>
      <c r="I1623" s="13" t="s">
        <v>150</v>
      </c>
      <c r="J1623" s="13" t="s">
        <v>150</v>
      </c>
    </row>
    <row r="1624" spans="1:10" ht="14.25" customHeight="1" x14ac:dyDescent="0.25">
      <c r="A1624" s="3" t="s">
        <v>17</v>
      </c>
      <c r="B1624" s="8" t="s">
        <v>118</v>
      </c>
      <c r="C1624" s="13" t="s">
        <v>150</v>
      </c>
      <c r="D1624" s="13">
        <v>12.2</v>
      </c>
      <c r="E1624" s="13" t="s">
        <v>187</v>
      </c>
      <c r="F1624" s="13">
        <v>58.7</v>
      </c>
      <c r="G1624" s="13">
        <v>26</v>
      </c>
      <c r="H1624" s="13">
        <v>50.1</v>
      </c>
      <c r="I1624" s="13" t="s">
        <v>187</v>
      </c>
      <c r="J1624" s="13" t="s">
        <v>150</v>
      </c>
    </row>
    <row r="1625" spans="1:10" ht="14.25" customHeight="1" x14ac:dyDescent="0.25">
      <c r="A1625" s="3" t="s">
        <v>17</v>
      </c>
      <c r="B1625" s="8" t="s">
        <v>91</v>
      </c>
      <c r="C1625" s="13" t="s">
        <v>150</v>
      </c>
      <c r="D1625" s="13">
        <v>36.299999999999997</v>
      </c>
      <c r="E1625" s="13" t="s">
        <v>150</v>
      </c>
      <c r="F1625" s="13">
        <v>32.9</v>
      </c>
      <c r="G1625" s="13">
        <v>61</v>
      </c>
      <c r="H1625" s="13">
        <v>16.5</v>
      </c>
      <c r="I1625" s="13" t="s">
        <v>150</v>
      </c>
      <c r="J1625" s="13" t="s">
        <v>150</v>
      </c>
    </row>
    <row r="1626" spans="1:10" ht="14.25" customHeight="1" x14ac:dyDescent="0.25">
      <c r="A1626" s="3" t="s">
        <v>17</v>
      </c>
      <c r="B1626" s="8" t="s">
        <v>92</v>
      </c>
      <c r="C1626" s="13" t="s">
        <v>150</v>
      </c>
      <c r="D1626" s="13" t="s">
        <v>150</v>
      </c>
      <c r="E1626" s="13" t="s">
        <v>187</v>
      </c>
      <c r="F1626" s="13">
        <v>73.900000000000006</v>
      </c>
      <c r="G1626" s="13">
        <v>99</v>
      </c>
      <c r="H1626" s="13" t="s">
        <v>187</v>
      </c>
      <c r="I1626" s="13" t="s">
        <v>187</v>
      </c>
      <c r="J1626" s="13" t="s">
        <v>150</v>
      </c>
    </row>
    <row r="1627" spans="1:10" ht="14.25" customHeight="1" x14ac:dyDescent="0.25">
      <c r="A1627" s="3" t="s">
        <v>17</v>
      </c>
      <c r="B1627" s="8" t="s">
        <v>93</v>
      </c>
      <c r="C1627" s="13" t="s">
        <v>150</v>
      </c>
      <c r="D1627" s="13">
        <v>57.4</v>
      </c>
      <c r="E1627" s="13" t="s">
        <v>187</v>
      </c>
      <c r="F1627" s="13">
        <v>2.7</v>
      </c>
      <c r="G1627" s="13">
        <v>99</v>
      </c>
      <c r="H1627" s="13">
        <v>52.1</v>
      </c>
      <c r="I1627" s="13" t="s">
        <v>187</v>
      </c>
      <c r="J1627" s="13" t="s">
        <v>150</v>
      </c>
    </row>
    <row r="1628" spans="1:10" ht="14.25" customHeight="1" x14ac:dyDescent="0.25">
      <c r="A1628" s="3" t="s">
        <v>17</v>
      </c>
      <c r="B1628" s="3" t="s">
        <v>94</v>
      </c>
      <c r="C1628" s="13">
        <v>36</v>
      </c>
      <c r="D1628" s="13">
        <v>34.6</v>
      </c>
      <c r="E1628" s="13" t="s">
        <v>187</v>
      </c>
      <c r="F1628" s="13" t="s">
        <v>187</v>
      </c>
      <c r="G1628" s="13">
        <v>97.6</v>
      </c>
      <c r="H1628" s="13">
        <v>47.7</v>
      </c>
      <c r="I1628" s="13" t="s">
        <v>187</v>
      </c>
      <c r="J1628" s="13">
        <v>29.2</v>
      </c>
    </row>
    <row r="1629" spans="1:10" ht="14.25" customHeight="1" x14ac:dyDescent="0.25">
      <c r="A1629" s="3"/>
      <c r="B1629" s="8"/>
      <c r="C1629" s="11"/>
      <c r="D1629" s="11"/>
      <c r="E1629" s="11"/>
      <c r="F1629" s="11"/>
      <c r="G1629" s="11"/>
      <c r="H1629" s="11"/>
      <c r="I1629" s="11"/>
      <c r="J1629" s="11"/>
    </row>
    <row r="1630" spans="1:10" ht="14.25" customHeight="1" x14ac:dyDescent="0.25">
      <c r="A1630" s="3" t="s">
        <v>18</v>
      </c>
      <c r="B1630" s="3" t="s">
        <v>113</v>
      </c>
      <c r="C1630" s="11"/>
      <c r="D1630" s="11"/>
      <c r="E1630" s="11"/>
      <c r="F1630" s="11"/>
      <c r="G1630" s="11"/>
      <c r="H1630" s="11"/>
      <c r="I1630" s="11"/>
      <c r="J1630" s="11"/>
    </row>
    <row r="1631" spans="1:10" ht="14.25" customHeight="1" x14ac:dyDescent="0.25">
      <c r="A1631" s="3"/>
      <c r="B1631" s="8"/>
      <c r="C1631" s="11"/>
      <c r="D1631" s="11"/>
      <c r="E1631" s="11"/>
      <c r="F1631" s="11"/>
      <c r="G1631" s="11"/>
      <c r="H1631" s="11"/>
      <c r="I1631" s="11"/>
      <c r="J1631" s="11"/>
    </row>
    <row r="1632" spans="1:10" ht="14.25" customHeight="1" x14ac:dyDescent="0.25">
      <c r="A1632" s="3"/>
      <c r="B1632" s="8"/>
    </row>
    <row r="1633" spans="1:10" ht="14.25" customHeight="1" x14ac:dyDescent="0.25">
      <c r="A1633" s="3" t="s">
        <v>18</v>
      </c>
      <c r="B1633" s="3" t="s">
        <v>120</v>
      </c>
      <c r="C1633" s="13">
        <v>6.5</v>
      </c>
      <c r="D1633" s="13">
        <v>7.7</v>
      </c>
      <c r="E1633" s="13">
        <v>0</v>
      </c>
      <c r="F1633" s="13">
        <v>39.799999999999997</v>
      </c>
      <c r="G1633" s="13">
        <v>8.8000000000000007</v>
      </c>
      <c r="H1633" s="13">
        <v>47.3</v>
      </c>
      <c r="I1633" s="13" t="s">
        <v>187</v>
      </c>
      <c r="J1633" s="13">
        <v>26.8</v>
      </c>
    </row>
    <row r="1634" spans="1:10" ht="14.25" customHeight="1" x14ac:dyDescent="0.25">
      <c r="A1634" s="3" t="s">
        <v>18</v>
      </c>
      <c r="B1634" s="3" t="s">
        <v>82</v>
      </c>
      <c r="C1634" s="13" t="s">
        <v>150</v>
      </c>
      <c r="D1634" s="13">
        <v>24.9</v>
      </c>
      <c r="E1634" s="13">
        <v>0</v>
      </c>
      <c r="F1634" s="13">
        <v>13.1</v>
      </c>
      <c r="G1634" s="13">
        <v>20.9</v>
      </c>
      <c r="H1634" s="13" t="s">
        <v>187</v>
      </c>
      <c r="I1634" s="13" t="s">
        <v>187</v>
      </c>
      <c r="J1634" s="13" t="s">
        <v>150</v>
      </c>
    </row>
    <row r="1635" spans="1:10" ht="14.25" customHeight="1" x14ac:dyDescent="0.25">
      <c r="A1635" s="3" t="s">
        <v>18</v>
      </c>
      <c r="B1635" s="8" t="s">
        <v>152</v>
      </c>
      <c r="C1635" s="13" t="s">
        <v>150</v>
      </c>
      <c r="D1635" s="13">
        <v>24.9</v>
      </c>
      <c r="E1635" s="13" t="s">
        <v>187</v>
      </c>
      <c r="F1635" s="13">
        <v>0</v>
      </c>
      <c r="G1635" s="13">
        <v>24.9</v>
      </c>
      <c r="H1635" s="13" t="s">
        <v>187</v>
      </c>
      <c r="I1635" s="13" t="s">
        <v>187</v>
      </c>
      <c r="J1635" s="13" t="s">
        <v>150</v>
      </c>
    </row>
    <row r="1636" spans="1:10" ht="14.25" customHeight="1" x14ac:dyDescent="0.25">
      <c r="A1636" s="3" t="s">
        <v>18</v>
      </c>
      <c r="B1636" s="8" t="s">
        <v>151</v>
      </c>
      <c r="C1636" s="13" t="s">
        <v>150</v>
      </c>
      <c r="D1636" s="13" t="s">
        <v>187</v>
      </c>
      <c r="E1636" s="13">
        <v>0</v>
      </c>
      <c r="F1636" s="13">
        <v>13.9</v>
      </c>
      <c r="G1636" s="13">
        <v>30</v>
      </c>
      <c r="H1636" s="13" t="s">
        <v>187</v>
      </c>
      <c r="I1636" s="13" t="s">
        <v>187</v>
      </c>
      <c r="J1636" s="13" t="s">
        <v>150</v>
      </c>
    </row>
    <row r="1637" spans="1:10" ht="14.25" customHeight="1" x14ac:dyDescent="0.25">
      <c r="A1637" s="3" t="s">
        <v>18</v>
      </c>
      <c r="B1637" s="3" t="s">
        <v>83</v>
      </c>
      <c r="C1637" s="13" t="s">
        <v>150</v>
      </c>
      <c r="D1637" s="13">
        <v>7.8</v>
      </c>
      <c r="E1637" s="13" t="s">
        <v>187</v>
      </c>
      <c r="F1637" s="13">
        <v>76.900000000000006</v>
      </c>
      <c r="G1637" s="13">
        <v>13.7</v>
      </c>
      <c r="H1637" s="13">
        <v>55</v>
      </c>
      <c r="I1637" s="13" t="s">
        <v>187</v>
      </c>
      <c r="J1637" s="13" t="s">
        <v>150</v>
      </c>
    </row>
    <row r="1638" spans="1:10" ht="14.25" customHeight="1" x14ac:dyDescent="0.25">
      <c r="A1638" s="3" t="s">
        <v>18</v>
      </c>
      <c r="B1638" s="8" t="s">
        <v>84</v>
      </c>
      <c r="C1638" s="13" t="s">
        <v>150</v>
      </c>
      <c r="D1638" s="13">
        <v>13.2</v>
      </c>
      <c r="E1638" s="13" t="s">
        <v>187</v>
      </c>
      <c r="F1638" s="13">
        <v>90.1</v>
      </c>
      <c r="G1638" s="13">
        <v>15.7</v>
      </c>
      <c r="H1638" s="13">
        <v>0</v>
      </c>
      <c r="I1638" s="13" t="s">
        <v>187</v>
      </c>
      <c r="J1638" s="13" t="s">
        <v>150</v>
      </c>
    </row>
    <row r="1639" spans="1:10" ht="14.25" customHeight="1" x14ac:dyDescent="0.25">
      <c r="A1639" s="3" t="s">
        <v>18</v>
      </c>
      <c r="B1639" s="8" t="s">
        <v>85</v>
      </c>
      <c r="C1639" s="13" t="s">
        <v>150</v>
      </c>
      <c r="D1639" s="13">
        <v>9.9</v>
      </c>
      <c r="E1639" s="13" t="s">
        <v>187</v>
      </c>
      <c r="F1639" s="13" t="s">
        <v>187</v>
      </c>
      <c r="G1639" s="13" t="s">
        <v>187</v>
      </c>
      <c r="H1639" s="13" t="s">
        <v>187</v>
      </c>
      <c r="I1639" s="13" t="s">
        <v>187</v>
      </c>
      <c r="J1639" s="13" t="s">
        <v>150</v>
      </c>
    </row>
    <row r="1640" spans="1:10" ht="14.25" customHeight="1" x14ac:dyDescent="0.25">
      <c r="A1640" s="3" t="s">
        <v>18</v>
      </c>
      <c r="B1640" s="8" t="s">
        <v>86</v>
      </c>
      <c r="C1640" s="13" t="s">
        <v>150</v>
      </c>
      <c r="D1640" s="13">
        <v>10.9</v>
      </c>
      <c r="E1640" s="13" t="s">
        <v>187</v>
      </c>
      <c r="F1640" s="13">
        <v>0</v>
      </c>
      <c r="G1640" s="13">
        <v>52.3</v>
      </c>
      <c r="H1640" s="13">
        <v>55.7</v>
      </c>
      <c r="I1640" s="13" t="s">
        <v>187</v>
      </c>
      <c r="J1640" s="13" t="s">
        <v>150</v>
      </c>
    </row>
    <row r="1641" spans="1:10" ht="14.25" customHeight="1" x14ac:dyDescent="0.25">
      <c r="A1641" s="3" t="s">
        <v>18</v>
      </c>
      <c r="B1641" s="8" t="s">
        <v>87</v>
      </c>
      <c r="C1641" s="13" t="s">
        <v>150</v>
      </c>
      <c r="D1641" s="13">
        <v>10.6</v>
      </c>
      <c r="E1641" s="13" t="s">
        <v>150</v>
      </c>
      <c r="F1641" s="13" t="s">
        <v>150</v>
      </c>
      <c r="G1641" s="13" t="s">
        <v>150</v>
      </c>
      <c r="H1641" s="13" t="s">
        <v>150</v>
      </c>
      <c r="I1641" s="13" t="s">
        <v>150</v>
      </c>
      <c r="J1641" s="13" t="s">
        <v>150</v>
      </c>
    </row>
    <row r="1642" spans="1:10" ht="14.25" customHeight="1" x14ac:dyDescent="0.25">
      <c r="A1642" s="3" t="s">
        <v>18</v>
      </c>
      <c r="B1642" s="8" t="s">
        <v>88</v>
      </c>
      <c r="C1642" s="13" t="s">
        <v>150</v>
      </c>
      <c r="D1642" s="13">
        <v>12.3</v>
      </c>
      <c r="E1642" s="13" t="s">
        <v>187</v>
      </c>
      <c r="F1642" s="13">
        <v>36.799999999999997</v>
      </c>
      <c r="G1642" s="13">
        <v>12.6</v>
      </c>
      <c r="H1642" s="13" t="s">
        <v>187</v>
      </c>
      <c r="I1642" s="13" t="s">
        <v>187</v>
      </c>
      <c r="J1642" s="13" t="s">
        <v>150</v>
      </c>
    </row>
    <row r="1643" spans="1:10" ht="14.25" customHeight="1" x14ac:dyDescent="0.25">
      <c r="A1643" s="3" t="s">
        <v>18</v>
      </c>
      <c r="B1643" s="3" t="s">
        <v>89</v>
      </c>
      <c r="C1643" s="13" t="s">
        <v>150</v>
      </c>
      <c r="D1643" s="13">
        <v>9.4</v>
      </c>
      <c r="E1643" s="13">
        <v>0</v>
      </c>
      <c r="F1643" s="13">
        <v>29.4</v>
      </c>
      <c r="G1643" s="13">
        <v>8.9</v>
      </c>
      <c r="H1643" s="13">
        <v>56.4</v>
      </c>
      <c r="I1643" s="13" t="s">
        <v>187</v>
      </c>
      <c r="J1643" s="13" t="s">
        <v>150</v>
      </c>
    </row>
    <row r="1644" spans="1:10" ht="14.25" customHeight="1" x14ac:dyDescent="0.25">
      <c r="A1644" s="3" t="s">
        <v>18</v>
      </c>
      <c r="B1644" s="8" t="s">
        <v>95</v>
      </c>
      <c r="C1644" s="13" t="s">
        <v>150</v>
      </c>
      <c r="D1644" s="13">
        <v>9</v>
      </c>
      <c r="E1644" s="13">
        <v>0</v>
      </c>
      <c r="F1644" s="13">
        <v>49.5</v>
      </c>
      <c r="G1644" s="13">
        <v>9.1999999999999993</v>
      </c>
      <c r="H1644" s="13">
        <v>69.3</v>
      </c>
      <c r="I1644" s="13" t="s">
        <v>187</v>
      </c>
      <c r="J1644" s="13" t="s">
        <v>150</v>
      </c>
    </row>
    <row r="1645" spans="1:10" ht="14.25" customHeight="1" x14ac:dyDescent="0.25">
      <c r="A1645" s="3" t="s">
        <v>18</v>
      </c>
      <c r="B1645" s="8" t="s">
        <v>90</v>
      </c>
      <c r="C1645" s="13" t="s">
        <v>150</v>
      </c>
      <c r="D1645" s="13">
        <v>11</v>
      </c>
      <c r="E1645" s="13" t="s">
        <v>150</v>
      </c>
      <c r="F1645" s="13" t="s">
        <v>150</v>
      </c>
      <c r="G1645" s="13" t="s">
        <v>150</v>
      </c>
      <c r="H1645" s="13" t="s">
        <v>150</v>
      </c>
      <c r="I1645" s="13" t="s">
        <v>150</v>
      </c>
      <c r="J1645" s="13" t="s">
        <v>150</v>
      </c>
    </row>
    <row r="1646" spans="1:10" ht="14.25" customHeight="1" x14ac:dyDescent="0.25">
      <c r="A1646" s="3" t="s">
        <v>18</v>
      </c>
      <c r="B1646" s="8" t="s">
        <v>118</v>
      </c>
      <c r="C1646" s="13" t="s">
        <v>150</v>
      </c>
      <c r="D1646" s="13">
        <v>18.8</v>
      </c>
      <c r="E1646" s="13" t="s">
        <v>187</v>
      </c>
      <c r="F1646" s="13">
        <v>22.7</v>
      </c>
      <c r="G1646" s="13">
        <v>16.600000000000001</v>
      </c>
      <c r="H1646" s="13">
        <v>49.8</v>
      </c>
      <c r="I1646" s="13" t="s">
        <v>187</v>
      </c>
      <c r="J1646" s="13" t="s">
        <v>150</v>
      </c>
    </row>
    <row r="1647" spans="1:10" ht="14.25" customHeight="1" x14ac:dyDescent="0.25">
      <c r="A1647" s="3" t="s">
        <v>18</v>
      </c>
      <c r="B1647" s="8" t="s">
        <v>91</v>
      </c>
      <c r="C1647" s="13" t="s">
        <v>150</v>
      </c>
      <c r="D1647" s="13">
        <v>22.7</v>
      </c>
      <c r="E1647" s="13" t="s">
        <v>150</v>
      </c>
      <c r="F1647" s="13">
        <v>43.4</v>
      </c>
      <c r="G1647" s="13">
        <v>0</v>
      </c>
      <c r="H1647" s="13">
        <v>45</v>
      </c>
      <c r="I1647" s="13" t="s">
        <v>150</v>
      </c>
      <c r="J1647" s="13" t="s">
        <v>150</v>
      </c>
    </row>
    <row r="1648" spans="1:10" ht="14.25" customHeight="1" x14ac:dyDescent="0.25">
      <c r="A1648" s="3" t="s">
        <v>18</v>
      </c>
      <c r="B1648" s="8" t="s">
        <v>92</v>
      </c>
      <c r="C1648" s="13" t="s">
        <v>150</v>
      </c>
      <c r="D1648" s="13" t="s">
        <v>150</v>
      </c>
      <c r="E1648" s="13" t="s">
        <v>187</v>
      </c>
      <c r="F1648" s="13">
        <v>43.6</v>
      </c>
      <c r="G1648" s="13">
        <v>87.2</v>
      </c>
      <c r="H1648" s="13" t="s">
        <v>187</v>
      </c>
      <c r="I1648" s="13" t="s">
        <v>187</v>
      </c>
      <c r="J1648" s="13" t="s">
        <v>150</v>
      </c>
    </row>
    <row r="1649" spans="1:10" ht="14.25" customHeight="1" x14ac:dyDescent="0.25">
      <c r="A1649" s="3" t="s">
        <v>18</v>
      </c>
      <c r="B1649" s="8" t="s">
        <v>93</v>
      </c>
      <c r="C1649" s="13" t="s">
        <v>150</v>
      </c>
      <c r="D1649" s="13">
        <v>24.1</v>
      </c>
      <c r="E1649" s="13" t="s">
        <v>187</v>
      </c>
      <c r="F1649" s="13">
        <v>26.2</v>
      </c>
      <c r="G1649" s="13">
        <v>14.3</v>
      </c>
      <c r="H1649" s="13">
        <v>12.6</v>
      </c>
      <c r="I1649" s="13" t="s">
        <v>187</v>
      </c>
      <c r="J1649" s="13" t="s">
        <v>150</v>
      </c>
    </row>
    <row r="1650" spans="1:10" ht="14.25" customHeight="1" x14ac:dyDescent="0.25">
      <c r="A1650" s="3" t="s">
        <v>18</v>
      </c>
      <c r="B1650" s="3" t="s">
        <v>94</v>
      </c>
      <c r="C1650" s="13">
        <v>7.1</v>
      </c>
      <c r="D1650" s="13">
        <v>12.2</v>
      </c>
      <c r="E1650" s="13" t="s">
        <v>187</v>
      </c>
      <c r="F1650" s="13" t="s">
        <v>187</v>
      </c>
      <c r="G1650" s="13">
        <v>0</v>
      </c>
      <c r="H1650" s="13">
        <v>88.5</v>
      </c>
      <c r="I1650" s="13" t="s">
        <v>187</v>
      </c>
      <c r="J1650" s="13">
        <v>26.8</v>
      </c>
    </row>
    <row r="1651" spans="1:10" ht="14.25" customHeight="1" x14ac:dyDescent="0.25">
      <c r="A1651" s="3"/>
      <c r="B1651" s="8"/>
      <c r="C1651" s="11"/>
      <c r="D1651" s="11"/>
      <c r="E1651" s="11"/>
      <c r="F1651" s="11"/>
      <c r="G1651" s="11"/>
      <c r="H1651" s="11"/>
      <c r="I1651" s="11"/>
      <c r="J1651" s="11"/>
    </row>
    <row r="1652" spans="1:10" ht="14.25" customHeight="1" x14ac:dyDescent="0.25">
      <c r="A1652" s="3" t="s">
        <v>79</v>
      </c>
      <c r="B1652" s="3" t="s">
        <v>80</v>
      </c>
      <c r="C1652" s="11"/>
      <c r="D1652" s="11"/>
      <c r="E1652" s="11"/>
      <c r="F1652" s="11"/>
      <c r="G1652" s="11"/>
      <c r="H1652" s="11"/>
      <c r="I1652" s="11"/>
      <c r="J1652" s="11"/>
    </row>
    <row r="1653" spans="1:10" ht="14.25" customHeight="1" x14ac:dyDescent="0.25">
      <c r="B1653" s="4"/>
      <c r="C1653" s="11"/>
      <c r="D1653" s="11"/>
      <c r="E1653" s="11"/>
      <c r="F1653" s="11"/>
      <c r="G1653" s="11"/>
      <c r="H1653" s="11"/>
      <c r="I1653" s="11"/>
      <c r="J1653" s="11"/>
    </row>
    <row r="1654" spans="1:10" ht="14.25" customHeight="1" x14ac:dyDescent="0.25">
      <c r="A1654" s="3"/>
      <c r="B1654" s="8"/>
    </row>
    <row r="1655" spans="1:10" ht="14.25" customHeight="1" x14ac:dyDescent="0.25">
      <c r="A1655" s="3" t="s">
        <v>79</v>
      </c>
      <c r="B1655" s="3" t="s">
        <v>120</v>
      </c>
      <c r="C1655" s="13">
        <v>4.9000000000000004</v>
      </c>
      <c r="D1655" s="13">
        <v>1.6</v>
      </c>
      <c r="E1655" s="13">
        <v>0</v>
      </c>
      <c r="F1655" s="13">
        <v>10.1</v>
      </c>
      <c r="G1655" s="13">
        <v>13.2</v>
      </c>
      <c r="H1655" s="13">
        <v>7.5</v>
      </c>
      <c r="I1655" s="13" t="s">
        <v>187</v>
      </c>
      <c r="J1655" s="13">
        <v>11.2</v>
      </c>
    </row>
    <row r="1656" spans="1:10" ht="14.25" customHeight="1" x14ac:dyDescent="0.25">
      <c r="A1656" s="3" t="s">
        <v>79</v>
      </c>
      <c r="B1656" s="3" t="s">
        <v>82</v>
      </c>
      <c r="C1656" s="13" t="s">
        <v>150</v>
      </c>
      <c r="D1656" s="13">
        <v>5.3</v>
      </c>
      <c r="E1656" s="13" t="s">
        <v>187</v>
      </c>
      <c r="F1656" s="13">
        <v>0</v>
      </c>
      <c r="G1656" s="13">
        <v>30.6</v>
      </c>
      <c r="H1656" s="13" t="s">
        <v>187</v>
      </c>
      <c r="I1656" s="13" t="s">
        <v>187</v>
      </c>
      <c r="J1656" s="13" t="s">
        <v>150</v>
      </c>
    </row>
    <row r="1657" spans="1:10" ht="14.25" customHeight="1" x14ac:dyDescent="0.25">
      <c r="A1657" s="3" t="s">
        <v>79</v>
      </c>
      <c r="B1657" s="8" t="s">
        <v>152</v>
      </c>
      <c r="C1657" s="13" t="s">
        <v>150</v>
      </c>
      <c r="D1657" s="13">
        <v>5.3</v>
      </c>
      <c r="E1657" s="13" t="s">
        <v>187</v>
      </c>
      <c r="F1657" s="13">
        <v>0</v>
      </c>
      <c r="G1657" s="13">
        <v>33</v>
      </c>
      <c r="H1657" s="13" t="s">
        <v>187</v>
      </c>
      <c r="I1657" s="13" t="s">
        <v>187</v>
      </c>
      <c r="J1657" s="13" t="s">
        <v>150</v>
      </c>
    </row>
    <row r="1658" spans="1:10" ht="14.25" customHeight="1" x14ac:dyDescent="0.25">
      <c r="A1658" s="3" t="s">
        <v>79</v>
      </c>
      <c r="B1658" s="8" t="s">
        <v>151</v>
      </c>
      <c r="C1658" s="13" t="s">
        <v>150</v>
      </c>
      <c r="D1658" s="13" t="s">
        <v>187</v>
      </c>
      <c r="E1658" s="13" t="s">
        <v>187</v>
      </c>
      <c r="F1658" s="13" t="s">
        <v>187</v>
      </c>
      <c r="G1658" s="13">
        <v>0.8</v>
      </c>
      <c r="H1658" s="13" t="s">
        <v>187</v>
      </c>
      <c r="I1658" s="13" t="s">
        <v>187</v>
      </c>
      <c r="J1658" s="13" t="s">
        <v>150</v>
      </c>
    </row>
    <row r="1659" spans="1:10" ht="14.25" customHeight="1" x14ac:dyDescent="0.25">
      <c r="A1659" s="3" t="s">
        <v>79</v>
      </c>
      <c r="B1659" s="3" t="s">
        <v>83</v>
      </c>
      <c r="C1659" s="13" t="s">
        <v>150</v>
      </c>
      <c r="D1659" s="13">
        <v>1.5</v>
      </c>
      <c r="E1659" s="13" t="s">
        <v>187</v>
      </c>
      <c r="F1659" s="13">
        <v>0</v>
      </c>
      <c r="G1659" s="13">
        <v>3.7</v>
      </c>
      <c r="H1659" s="13">
        <v>66.400000000000006</v>
      </c>
      <c r="I1659" s="13" t="s">
        <v>187</v>
      </c>
      <c r="J1659" s="13" t="s">
        <v>150</v>
      </c>
    </row>
    <row r="1660" spans="1:10" ht="14.25" customHeight="1" x14ac:dyDescent="0.25">
      <c r="A1660" s="3" t="s">
        <v>79</v>
      </c>
      <c r="B1660" s="8" t="s">
        <v>84</v>
      </c>
      <c r="C1660" s="13" t="s">
        <v>150</v>
      </c>
      <c r="D1660" s="13">
        <v>4.9000000000000004</v>
      </c>
      <c r="E1660" s="13" t="s">
        <v>187</v>
      </c>
      <c r="F1660" s="13" t="s">
        <v>187</v>
      </c>
      <c r="G1660" s="13">
        <v>0.5</v>
      </c>
      <c r="H1660" s="13">
        <v>0</v>
      </c>
      <c r="I1660" s="13" t="s">
        <v>187</v>
      </c>
      <c r="J1660" s="13" t="s">
        <v>150</v>
      </c>
    </row>
    <row r="1661" spans="1:10" ht="14.25" customHeight="1" x14ac:dyDescent="0.25">
      <c r="A1661" s="3" t="s">
        <v>79</v>
      </c>
      <c r="B1661" s="8" t="s">
        <v>85</v>
      </c>
      <c r="C1661" s="13" t="s">
        <v>150</v>
      </c>
      <c r="D1661" s="13">
        <v>1.9</v>
      </c>
      <c r="E1661" s="13" t="s">
        <v>187</v>
      </c>
      <c r="F1661" s="13" t="s">
        <v>187</v>
      </c>
      <c r="G1661" s="13" t="s">
        <v>187</v>
      </c>
      <c r="H1661" s="13" t="s">
        <v>187</v>
      </c>
      <c r="I1661" s="13" t="s">
        <v>187</v>
      </c>
      <c r="J1661" s="13" t="s">
        <v>150</v>
      </c>
    </row>
    <row r="1662" spans="1:10" ht="14.25" customHeight="1" x14ac:dyDescent="0.25">
      <c r="A1662" s="3" t="s">
        <v>79</v>
      </c>
      <c r="B1662" s="8" t="s">
        <v>86</v>
      </c>
      <c r="C1662" s="13" t="s">
        <v>150</v>
      </c>
      <c r="D1662" s="13">
        <v>1.7</v>
      </c>
      <c r="E1662" s="13" t="s">
        <v>187</v>
      </c>
      <c r="F1662" s="13">
        <v>0</v>
      </c>
      <c r="G1662" s="13">
        <v>69.5</v>
      </c>
      <c r="H1662" s="13">
        <v>69.3</v>
      </c>
      <c r="I1662" s="13" t="s">
        <v>187</v>
      </c>
      <c r="J1662" s="13" t="s">
        <v>150</v>
      </c>
    </row>
    <row r="1663" spans="1:10" ht="14.25" customHeight="1" x14ac:dyDescent="0.25">
      <c r="A1663" s="3" t="s">
        <v>79</v>
      </c>
      <c r="B1663" s="8" t="s">
        <v>87</v>
      </c>
      <c r="C1663" s="13" t="s">
        <v>150</v>
      </c>
      <c r="D1663" s="13">
        <v>2.7</v>
      </c>
      <c r="E1663" s="13" t="s">
        <v>150</v>
      </c>
      <c r="F1663" s="13" t="s">
        <v>150</v>
      </c>
      <c r="G1663" s="13" t="s">
        <v>150</v>
      </c>
      <c r="H1663" s="13" t="s">
        <v>150</v>
      </c>
      <c r="I1663" s="13" t="s">
        <v>150</v>
      </c>
      <c r="J1663" s="13" t="s">
        <v>150</v>
      </c>
    </row>
    <row r="1664" spans="1:10" ht="14.25" customHeight="1" x14ac:dyDescent="0.25">
      <c r="A1664" s="3" t="s">
        <v>79</v>
      </c>
      <c r="B1664" s="8" t="s">
        <v>88</v>
      </c>
      <c r="C1664" s="13" t="s">
        <v>150</v>
      </c>
      <c r="D1664" s="13">
        <v>0.6</v>
      </c>
      <c r="E1664" s="13" t="s">
        <v>187</v>
      </c>
      <c r="F1664" s="13">
        <v>0</v>
      </c>
      <c r="G1664" s="13">
        <v>12.7</v>
      </c>
      <c r="H1664" s="13" t="s">
        <v>187</v>
      </c>
      <c r="I1664" s="13" t="s">
        <v>187</v>
      </c>
      <c r="J1664" s="13" t="s">
        <v>150</v>
      </c>
    </row>
    <row r="1665" spans="1:10" ht="14.25" customHeight="1" x14ac:dyDescent="0.25">
      <c r="A1665" s="3" t="s">
        <v>79</v>
      </c>
      <c r="B1665" s="3" t="s">
        <v>89</v>
      </c>
      <c r="C1665" s="13" t="s">
        <v>150</v>
      </c>
      <c r="D1665" s="13">
        <v>2.4</v>
      </c>
      <c r="E1665" s="13">
        <v>0</v>
      </c>
      <c r="F1665" s="13">
        <v>10.199999999999999</v>
      </c>
      <c r="G1665" s="13">
        <v>2.9</v>
      </c>
      <c r="H1665" s="13">
        <v>11.9</v>
      </c>
      <c r="I1665" s="13" t="s">
        <v>187</v>
      </c>
      <c r="J1665" s="13" t="s">
        <v>150</v>
      </c>
    </row>
    <row r="1666" spans="1:10" ht="14.25" customHeight="1" x14ac:dyDescent="0.25">
      <c r="A1666" s="3" t="s">
        <v>79</v>
      </c>
      <c r="B1666" s="8" t="s">
        <v>95</v>
      </c>
      <c r="C1666" s="13" t="s">
        <v>150</v>
      </c>
      <c r="D1666" s="13">
        <v>2.9</v>
      </c>
      <c r="E1666" s="13">
        <v>0</v>
      </c>
      <c r="F1666" s="13">
        <v>14.5</v>
      </c>
      <c r="G1666" s="13">
        <v>3</v>
      </c>
      <c r="H1666" s="13">
        <v>0</v>
      </c>
      <c r="I1666" s="13" t="s">
        <v>187</v>
      </c>
      <c r="J1666" s="13" t="s">
        <v>150</v>
      </c>
    </row>
    <row r="1667" spans="1:10" ht="14.25" customHeight="1" x14ac:dyDescent="0.25">
      <c r="A1667" s="3" t="s">
        <v>79</v>
      </c>
      <c r="B1667" s="8" t="s">
        <v>90</v>
      </c>
      <c r="C1667" s="13" t="s">
        <v>150</v>
      </c>
      <c r="D1667" s="13">
        <v>2</v>
      </c>
      <c r="E1667" s="13" t="s">
        <v>150</v>
      </c>
      <c r="F1667" s="13" t="s">
        <v>150</v>
      </c>
      <c r="G1667" s="13" t="s">
        <v>150</v>
      </c>
      <c r="H1667" s="13" t="s">
        <v>150</v>
      </c>
      <c r="I1667" s="13" t="s">
        <v>150</v>
      </c>
      <c r="J1667" s="13" t="s">
        <v>150</v>
      </c>
    </row>
    <row r="1668" spans="1:10" ht="14.25" customHeight="1" x14ac:dyDescent="0.25">
      <c r="A1668" s="3" t="s">
        <v>79</v>
      </c>
      <c r="B1668" s="8" t="s">
        <v>118</v>
      </c>
      <c r="C1668" s="13" t="s">
        <v>150</v>
      </c>
      <c r="D1668" s="13">
        <v>2.5</v>
      </c>
      <c r="E1668" s="13" t="s">
        <v>187</v>
      </c>
      <c r="F1668" s="13">
        <v>22.7</v>
      </c>
      <c r="G1668" s="13">
        <v>11.4</v>
      </c>
      <c r="H1668" s="13">
        <v>0.2</v>
      </c>
      <c r="I1668" s="13" t="s">
        <v>187</v>
      </c>
      <c r="J1668" s="13" t="s">
        <v>150</v>
      </c>
    </row>
    <row r="1669" spans="1:10" ht="14.25" customHeight="1" x14ac:dyDescent="0.25">
      <c r="A1669" s="3" t="s">
        <v>79</v>
      </c>
      <c r="B1669" s="8" t="s">
        <v>91</v>
      </c>
      <c r="C1669" s="13" t="s">
        <v>150</v>
      </c>
      <c r="D1669" s="13" t="s">
        <v>187</v>
      </c>
      <c r="E1669" s="13" t="s">
        <v>150</v>
      </c>
      <c r="F1669" s="13">
        <v>0</v>
      </c>
      <c r="G1669" s="13" t="s">
        <v>187</v>
      </c>
      <c r="H1669" s="13">
        <v>16.3</v>
      </c>
      <c r="I1669" s="13" t="s">
        <v>150</v>
      </c>
      <c r="J1669" s="13" t="s">
        <v>150</v>
      </c>
    </row>
    <row r="1670" spans="1:10" ht="14.25" customHeight="1" x14ac:dyDescent="0.25">
      <c r="A1670" s="3" t="s">
        <v>79</v>
      </c>
      <c r="B1670" s="8" t="s">
        <v>92</v>
      </c>
      <c r="C1670" s="13" t="s">
        <v>150</v>
      </c>
      <c r="D1670" s="13" t="s">
        <v>150</v>
      </c>
      <c r="E1670" s="13" t="s">
        <v>187</v>
      </c>
      <c r="F1670" s="13">
        <v>16.600000000000001</v>
      </c>
      <c r="G1670" s="13" t="s">
        <v>187</v>
      </c>
      <c r="H1670" s="13" t="s">
        <v>187</v>
      </c>
      <c r="I1670" s="13" t="s">
        <v>187</v>
      </c>
      <c r="J1670" s="13" t="s">
        <v>150</v>
      </c>
    </row>
    <row r="1671" spans="1:10" ht="14.25" customHeight="1" x14ac:dyDescent="0.25">
      <c r="A1671" s="3" t="s">
        <v>79</v>
      </c>
      <c r="B1671" s="8" t="s">
        <v>93</v>
      </c>
      <c r="C1671" s="13" t="s">
        <v>150</v>
      </c>
      <c r="D1671" s="13">
        <v>2.2999999999999998</v>
      </c>
      <c r="E1671" s="13" t="s">
        <v>187</v>
      </c>
      <c r="F1671" s="13">
        <v>7.5</v>
      </c>
      <c r="G1671" s="13">
        <v>3.8</v>
      </c>
      <c r="H1671" s="13">
        <v>0</v>
      </c>
      <c r="I1671" s="13" t="s">
        <v>187</v>
      </c>
      <c r="J1671" s="13" t="s">
        <v>150</v>
      </c>
    </row>
    <row r="1672" spans="1:10" ht="14.25" customHeight="1" x14ac:dyDescent="0.25">
      <c r="A1672" s="3" t="s">
        <v>79</v>
      </c>
      <c r="B1672" s="3" t="s">
        <v>94</v>
      </c>
      <c r="C1672" s="13">
        <v>0.1</v>
      </c>
      <c r="D1672" s="13">
        <v>0.1</v>
      </c>
      <c r="E1672" s="13" t="s">
        <v>187</v>
      </c>
      <c r="F1672" s="13" t="s">
        <v>187</v>
      </c>
      <c r="G1672" s="13">
        <v>0</v>
      </c>
      <c r="H1672" s="13">
        <v>0.3</v>
      </c>
      <c r="I1672" s="13" t="s">
        <v>187</v>
      </c>
      <c r="J1672" s="13">
        <v>11.2</v>
      </c>
    </row>
    <row r="1673" spans="1:10" ht="14.25" customHeight="1" x14ac:dyDescent="0.25">
      <c r="A1673" s="3"/>
      <c r="B1673" s="8"/>
      <c r="C1673" s="11"/>
      <c r="D1673" s="11"/>
      <c r="E1673" s="11"/>
      <c r="F1673" s="11"/>
      <c r="G1673" s="11"/>
      <c r="H1673" s="11"/>
      <c r="I1673" s="11"/>
      <c r="J1673" s="11"/>
    </row>
    <row r="1674" spans="1:10" ht="14.25" customHeight="1" x14ac:dyDescent="0.25">
      <c r="A1674" s="3" t="s">
        <v>19</v>
      </c>
      <c r="B1674" s="12" t="s">
        <v>117</v>
      </c>
      <c r="C1674" s="11"/>
      <c r="D1674" s="11"/>
      <c r="E1674" s="11"/>
      <c r="F1674" s="11"/>
      <c r="G1674" s="11"/>
      <c r="H1674" s="11"/>
      <c r="I1674" s="11"/>
      <c r="J1674" s="11"/>
    </row>
    <row r="1675" spans="1:10" ht="14.25" customHeight="1" x14ac:dyDescent="0.25">
      <c r="A1675" s="3"/>
      <c r="B1675" s="8"/>
      <c r="C1675" s="11"/>
      <c r="D1675" s="11"/>
      <c r="E1675" s="11"/>
      <c r="F1675" s="11"/>
      <c r="G1675" s="11"/>
      <c r="H1675" s="11"/>
      <c r="I1675" s="11"/>
      <c r="J1675" s="11"/>
    </row>
    <row r="1676" spans="1:10" ht="14.25" customHeight="1" x14ac:dyDescent="0.25">
      <c r="A1676" s="3"/>
      <c r="B1676" s="8"/>
    </row>
    <row r="1677" spans="1:10" ht="14.25" customHeight="1" x14ac:dyDescent="0.25">
      <c r="A1677" s="3" t="s">
        <v>19</v>
      </c>
      <c r="B1677" s="3" t="s">
        <v>120</v>
      </c>
      <c r="C1677" s="13">
        <v>7.6</v>
      </c>
      <c r="D1677" s="13">
        <v>8.1</v>
      </c>
      <c r="E1677" s="13">
        <v>73.3</v>
      </c>
      <c r="F1677" s="13">
        <v>34.5</v>
      </c>
      <c r="G1677" s="13">
        <v>9.6</v>
      </c>
      <c r="H1677" s="13">
        <v>32.700000000000003</v>
      </c>
      <c r="I1677" s="13" t="s">
        <v>187</v>
      </c>
      <c r="J1677" s="13">
        <v>23.6</v>
      </c>
    </row>
    <row r="1678" spans="1:10" ht="14.25" customHeight="1" x14ac:dyDescent="0.25">
      <c r="A1678" s="3" t="s">
        <v>19</v>
      </c>
      <c r="B1678" s="3" t="s">
        <v>82</v>
      </c>
      <c r="C1678" s="13" t="s">
        <v>150</v>
      </c>
      <c r="D1678" s="13">
        <v>36</v>
      </c>
      <c r="E1678" s="13">
        <v>86.1</v>
      </c>
      <c r="F1678" s="13">
        <v>86.7</v>
      </c>
      <c r="G1678" s="13">
        <v>20.6</v>
      </c>
      <c r="H1678" s="13">
        <v>68.400000000000006</v>
      </c>
      <c r="I1678" s="13" t="s">
        <v>187</v>
      </c>
      <c r="J1678" s="13" t="s">
        <v>150</v>
      </c>
    </row>
    <row r="1679" spans="1:10" ht="14.25" customHeight="1" x14ac:dyDescent="0.25">
      <c r="A1679" s="3" t="s">
        <v>19</v>
      </c>
      <c r="B1679" s="8" t="s">
        <v>152</v>
      </c>
      <c r="C1679" s="13" t="s">
        <v>150</v>
      </c>
      <c r="D1679" s="13">
        <v>36</v>
      </c>
      <c r="E1679" s="13">
        <v>86.1</v>
      </c>
      <c r="F1679" s="13">
        <v>86.7</v>
      </c>
      <c r="G1679" s="13">
        <v>29.8</v>
      </c>
      <c r="H1679" s="13">
        <v>88.7</v>
      </c>
      <c r="I1679" s="13" t="s">
        <v>187</v>
      </c>
      <c r="J1679" s="13" t="s">
        <v>150</v>
      </c>
    </row>
    <row r="1680" spans="1:10" ht="14.25" customHeight="1" x14ac:dyDescent="0.25">
      <c r="A1680" s="3" t="s">
        <v>19</v>
      </c>
      <c r="B1680" s="8" t="s">
        <v>151</v>
      </c>
      <c r="C1680" s="13" t="s">
        <v>150</v>
      </c>
      <c r="D1680" s="13" t="s">
        <v>187</v>
      </c>
      <c r="E1680" s="13" t="s">
        <v>187</v>
      </c>
      <c r="F1680" s="13" t="s">
        <v>187</v>
      </c>
      <c r="G1680" s="13">
        <v>27.7</v>
      </c>
      <c r="H1680" s="13">
        <v>86.6</v>
      </c>
      <c r="I1680" s="13" t="s">
        <v>187</v>
      </c>
      <c r="J1680" s="13" t="s">
        <v>150</v>
      </c>
    </row>
    <row r="1681" spans="1:10" ht="14.25" customHeight="1" x14ac:dyDescent="0.25">
      <c r="A1681" s="3" t="s">
        <v>19</v>
      </c>
      <c r="B1681" s="3" t="s">
        <v>83</v>
      </c>
      <c r="C1681" s="13" t="s">
        <v>150</v>
      </c>
      <c r="D1681" s="13">
        <v>8.5</v>
      </c>
      <c r="E1681" s="13">
        <v>90.6</v>
      </c>
      <c r="F1681" s="13">
        <v>67.400000000000006</v>
      </c>
      <c r="G1681" s="13">
        <v>11.7</v>
      </c>
      <c r="H1681" s="13">
        <v>39.5</v>
      </c>
      <c r="I1681" s="13" t="s">
        <v>187</v>
      </c>
      <c r="J1681" s="13" t="s">
        <v>150</v>
      </c>
    </row>
    <row r="1682" spans="1:10" ht="14.25" customHeight="1" x14ac:dyDescent="0.25">
      <c r="A1682" s="3" t="s">
        <v>19</v>
      </c>
      <c r="B1682" s="8" t="s">
        <v>84</v>
      </c>
      <c r="C1682" s="13" t="s">
        <v>150</v>
      </c>
      <c r="D1682" s="13">
        <v>11.1</v>
      </c>
      <c r="E1682" s="13" t="s">
        <v>187</v>
      </c>
      <c r="F1682" s="13">
        <v>90.6</v>
      </c>
      <c r="G1682" s="13">
        <v>12</v>
      </c>
      <c r="H1682" s="13">
        <v>44.1</v>
      </c>
      <c r="I1682" s="13" t="s">
        <v>187</v>
      </c>
      <c r="J1682" s="13" t="s">
        <v>150</v>
      </c>
    </row>
    <row r="1683" spans="1:10" ht="14.25" customHeight="1" x14ac:dyDescent="0.25">
      <c r="A1683" s="3" t="s">
        <v>19</v>
      </c>
      <c r="B1683" s="8" t="s">
        <v>85</v>
      </c>
      <c r="C1683" s="13" t="s">
        <v>150</v>
      </c>
      <c r="D1683" s="13">
        <v>18.399999999999999</v>
      </c>
      <c r="E1683" s="13" t="s">
        <v>187</v>
      </c>
      <c r="F1683" s="13" t="s">
        <v>187</v>
      </c>
      <c r="G1683" s="13">
        <v>95.1</v>
      </c>
      <c r="H1683" s="13" t="s">
        <v>187</v>
      </c>
      <c r="I1683" s="13" t="s">
        <v>187</v>
      </c>
      <c r="J1683" s="13" t="s">
        <v>150</v>
      </c>
    </row>
    <row r="1684" spans="1:10" ht="14.25" customHeight="1" x14ac:dyDescent="0.25">
      <c r="A1684" s="3" t="s">
        <v>19</v>
      </c>
      <c r="B1684" s="8" t="s">
        <v>86</v>
      </c>
      <c r="C1684" s="13" t="s">
        <v>150</v>
      </c>
      <c r="D1684" s="13">
        <v>10.8</v>
      </c>
      <c r="E1684" s="13">
        <v>90.6</v>
      </c>
      <c r="F1684" s="13">
        <v>81</v>
      </c>
      <c r="G1684" s="13">
        <v>44.9</v>
      </c>
      <c r="H1684" s="13">
        <v>58</v>
      </c>
      <c r="I1684" s="13" t="s">
        <v>187</v>
      </c>
      <c r="J1684" s="13" t="s">
        <v>150</v>
      </c>
    </row>
    <row r="1685" spans="1:10" ht="14.25" customHeight="1" x14ac:dyDescent="0.25">
      <c r="A1685" s="3" t="s">
        <v>19</v>
      </c>
      <c r="B1685" s="8" t="s">
        <v>87</v>
      </c>
      <c r="C1685" s="13" t="s">
        <v>150</v>
      </c>
      <c r="D1685" s="13">
        <v>29.2</v>
      </c>
      <c r="E1685" s="13" t="s">
        <v>150</v>
      </c>
      <c r="F1685" s="13" t="s">
        <v>150</v>
      </c>
      <c r="G1685" s="13" t="s">
        <v>150</v>
      </c>
      <c r="H1685" s="13" t="s">
        <v>150</v>
      </c>
      <c r="I1685" s="13" t="s">
        <v>150</v>
      </c>
      <c r="J1685" s="13" t="s">
        <v>150</v>
      </c>
    </row>
    <row r="1686" spans="1:10" ht="14.25" customHeight="1" x14ac:dyDescent="0.25">
      <c r="A1686" s="3" t="s">
        <v>19</v>
      </c>
      <c r="B1686" s="8" t="s">
        <v>88</v>
      </c>
      <c r="C1686" s="13" t="s">
        <v>150</v>
      </c>
      <c r="D1686" s="13">
        <v>32.4</v>
      </c>
      <c r="E1686" s="13" t="s">
        <v>187</v>
      </c>
      <c r="F1686" s="13">
        <v>51.5</v>
      </c>
      <c r="G1686" s="13">
        <v>47.4</v>
      </c>
      <c r="H1686" s="13">
        <v>60.5</v>
      </c>
      <c r="I1686" s="13" t="s">
        <v>187</v>
      </c>
      <c r="J1686" s="13" t="s">
        <v>150</v>
      </c>
    </row>
    <row r="1687" spans="1:10" ht="14.25" customHeight="1" x14ac:dyDescent="0.25">
      <c r="A1687" s="3" t="s">
        <v>19</v>
      </c>
      <c r="B1687" s="3" t="s">
        <v>89</v>
      </c>
      <c r="C1687" s="13" t="s">
        <v>150</v>
      </c>
      <c r="D1687" s="13">
        <v>10.7</v>
      </c>
      <c r="E1687" s="13" t="s">
        <v>187</v>
      </c>
      <c r="F1687" s="13">
        <v>36.9</v>
      </c>
      <c r="G1687" s="13">
        <v>15.1</v>
      </c>
      <c r="H1687" s="13">
        <v>41.2</v>
      </c>
      <c r="I1687" s="13" t="s">
        <v>187</v>
      </c>
      <c r="J1687" s="13" t="s">
        <v>150</v>
      </c>
    </row>
    <row r="1688" spans="1:10" ht="14.25" customHeight="1" x14ac:dyDescent="0.25">
      <c r="A1688" s="3" t="s">
        <v>19</v>
      </c>
      <c r="B1688" s="8" t="s">
        <v>95</v>
      </c>
      <c r="C1688" s="13" t="s">
        <v>150</v>
      </c>
      <c r="D1688" s="13">
        <v>13.4</v>
      </c>
      <c r="E1688" s="13" t="s">
        <v>187</v>
      </c>
      <c r="F1688" s="13">
        <v>76.599999999999994</v>
      </c>
      <c r="G1688" s="13">
        <v>16.2</v>
      </c>
      <c r="H1688" s="13">
        <v>92</v>
      </c>
      <c r="I1688" s="13" t="s">
        <v>187</v>
      </c>
      <c r="J1688" s="13" t="s">
        <v>150</v>
      </c>
    </row>
    <row r="1689" spans="1:10" ht="14.25" customHeight="1" x14ac:dyDescent="0.25">
      <c r="A1689" s="3" t="s">
        <v>19</v>
      </c>
      <c r="B1689" s="8" t="s">
        <v>90</v>
      </c>
      <c r="C1689" s="13" t="s">
        <v>150</v>
      </c>
      <c r="D1689" s="13">
        <v>10.7</v>
      </c>
      <c r="E1689" s="13" t="s">
        <v>150</v>
      </c>
      <c r="F1689" s="13" t="s">
        <v>150</v>
      </c>
      <c r="G1689" s="13" t="s">
        <v>150</v>
      </c>
      <c r="H1689" s="13" t="s">
        <v>150</v>
      </c>
      <c r="I1689" s="13" t="s">
        <v>150</v>
      </c>
      <c r="J1689" s="13" t="s">
        <v>150</v>
      </c>
    </row>
    <row r="1690" spans="1:10" ht="14.25" customHeight="1" x14ac:dyDescent="0.25">
      <c r="A1690" s="3" t="s">
        <v>19</v>
      </c>
      <c r="B1690" s="8" t="s">
        <v>118</v>
      </c>
      <c r="C1690" s="13" t="s">
        <v>150</v>
      </c>
      <c r="D1690" s="13">
        <v>26.1</v>
      </c>
      <c r="E1690" s="13" t="s">
        <v>187</v>
      </c>
      <c r="F1690" s="13">
        <v>84</v>
      </c>
      <c r="G1690" s="13">
        <v>25.4</v>
      </c>
      <c r="H1690" s="13">
        <v>73.8</v>
      </c>
      <c r="I1690" s="13" t="s">
        <v>187</v>
      </c>
      <c r="J1690" s="13" t="s">
        <v>150</v>
      </c>
    </row>
    <row r="1691" spans="1:10" ht="14.25" customHeight="1" x14ac:dyDescent="0.25">
      <c r="A1691" s="3" t="s">
        <v>19</v>
      </c>
      <c r="B1691" s="8" t="s">
        <v>91</v>
      </c>
      <c r="C1691" s="13" t="s">
        <v>150</v>
      </c>
      <c r="D1691" s="13">
        <v>30.2</v>
      </c>
      <c r="E1691" s="13" t="s">
        <v>150</v>
      </c>
      <c r="F1691" s="13">
        <v>11.7</v>
      </c>
      <c r="G1691" s="13" t="s">
        <v>187</v>
      </c>
      <c r="H1691" s="13">
        <v>45.3</v>
      </c>
      <c r="I1691" s="13" t="s">
        <v>150</v>
      </c>
      <c r="J1691" s="13" t="s">
        <v>150</v>
      </c>
    </row>
    <row r="1692" spans="1:10" ht="14.25" customHeight="1" x14ac:dyDescent="0.25">
      <c r="A1692" s="3" t="s">
        <v>19</v>
      </c>
      <c r="B1692" s="8" t="s">
        <v>92</v>
      </c>
      <c r="C1692" s="13" t="s">
        <v>150</v>
      </c>
      <c r="D1692" s="13" t="s">
        <v>150</v>
      </c>
      <c r="E1692" s="13" t="s">
        <v>187</v>
      </c>
      <c r="F1692" s="13">
        <v>63.2</v>
      </c>
      <c r="G1692" s="13" t="s">
        <v>187</v>
      </c>
      <c r="H1692" s="13" t="s">
        <v>187</v>
      </c>
      <c r="I1692" s="13" t="s">
        <v>187</v>
      </c>
      <c r="J1692" s="13" t="s">
        <v>150</v>
      </c>
    </row>
    <row r="1693" spans="1:10" ht="14.25" customHeight="1" x14ac:dyDescent="0.25">
      <c r="A1693" s="3" t="s">
        <v>19</v>
      </c>
      <c r="B1693" s="8" t="s">
        <v>93</v>
      </c>
      <c r="C1693" s="13" t="s">
        <v>150</v>
      </c>
      <c r="D1693" s="13">
        <v>62.9</v>
      </c>
      <c r="E1693" s="13" t="s">
        <v>187</v>
      </c>
      <c r="F1693" s="13">
        <v>38.5</v>
      </c>
      <c r="G1693" s="13">
        <v>95.9</v>
      </c>
      <c r="H1693" s="13">
        <v>77.8</v>
      </c>
      <c r="I1693" s="13" t="s">
        <v>187</v>
      </c>
      <c r="J1693" s="13" t="s">
        <v>150</v>
      </c>
    </row>
    <row r="1694" spans="1:10" ht="14.25" customHeight="1" x14ac:dyDescent="0.25">
      <c r="A1694" s="3" t="s">
        <v>19</v>
      </c>
      <c r="B1694" s="3" t="s">
        <v>94</v>
      </c>
      <c r="C1694" s="13">
        <v>32.9</v>
      </c>
      <c r="D1694" s="13">
        <v>98.9</v>
      </c>
      <c r="E1694" s="13" t="s">
        <v>187</v>
      </c>
      <c r="F1694" s="13" t="s">
        <v>187</v>
      </c>
      <c r="G1694" s="13">
        <v>45.2</v>
      </c>
      <c r="H1694" s="13">
        <v>58.5</v>
      </c>
      <c r="I1694" s="13" t="s">
        <v>187</v>
      </c>
      <c r="J1694" s="13">
        <v>23.6</v>
      </c>
    </row>
    <row r="1695" spans="1:10" ht="14.25" customHeight="1" x14ac:dyDescent="0.25">
      <c r="A1695" s="3"/>
      <c r="B1695" s="8"/>
      <c r="C1695" s="11"/>
      <c r="D1695" s="11"/>
      <c r="E1695" s="11"/>
      <c r="F1695" s="11"/>
      <c r="G1695" s="11"/>
      <c r="H1695" s="11"/>
      <c r="I1695" s="11"/>
      <c r="J1695" s="11"/>
    </row>
    <row r="1696" spans="1:10" ht="14.25" customHeight="1" x14ac:dyDescent="0.25">
      <c r="A1696" s="3" t="s">
        <v>20</v>
      </c>
      <c r="B1696" s="3" t="s">
        <v>114</v>
      </c>
      <c r="C1696" s="11"/>
      <c r="D1696" s="11"/>
      <c r="E1696" s="11"/>
      <c r="F1696" s="11"/>
      <c r="G1696" s="11"/>
      <c r="H1696" s="11"/>
      <c r="I1696" s="11"/>
      <c r="J1696" s="11"/>
    </row>
    <row r="1697" spans="1:10" ht="14.25" customHeight="1" x14ac:dyDescent="0.25">
      <c r="B1697" s="4"/>
      <c r="C1697" s="11"/>
      <c r="D1697" s="11"/>
      <c r="E1697" s="11"/>
      <c r="F1697" s="11"/>
      <c r="G1697" s="11"/>
      <c r="H1697" s="11"/>
      <c r="I1697" s="11"/>
      <c r="J1697" s="11"/>
    </row>
    <row r="1698" spans="1:10" ht="14.25" customHeight="1" x14ac:dyDescent="0.25">
      <c r="A1698" s="3"/>
      <c r="B1698" s="8"/>
    </row>
    <row r="1699" spans="1:10" ht="14.25" customHeight="1" x14ac:dyDescent="0.25">
      <c r="A1699" s="3" t="s">
        <v>20</v>
      </c>
      <c r="B1699" s="3" t="s">
        <v>120</v>
      </c>
      <c r="C1699" s="13">
        <v>4.5</v>
      </c>
      <c r="D1699" s="13">
        <v>5.5</v>
      </c>
      <c r="E1699" s="13">
        <v>0.1</v>
      </c>
      <c r="F1699" s="13">
        <v>20.5</v>
      </c>
      <c r="G1699" s="13">
        <v>4.9000000000000004</v>
      </c>
      <c r="H1699" s="13">
        <v>20.100000000000001</v>
      </c>
      <c r="I1699" s="13">
        <v>12.9</v>
      </c>
      <c r="J1699" s="13">
        <v>2.7</v>
      </c>
    </row>
    <row r="1700" spans="1:10" ht="14.25" customHeight="1" x14ac:dyDescent="0.25">
      <c r="A1700" s="3" t="s">
        <v>20</v>
      </c>
      <c r="B1700" s="3" t="s">
        <v>82</v>
      </c>
      <c r="C1700" s="13" t="s">
        <v>150</v>
      </c>
      <c r="D1700" s="13">
        <v>17.7</v>
      </c>
      <c r="E1700" s="13">
        <v>0</v>
      </c>
      <c r="F1700" s="13">
        <v>1.1000000000000001</v>
      </c>
      <c r="G1700" s="13">
        <v>4.9000000000000004</v>
      </c>
      <c r="H1700" s="13">
        <v>26</v>
      </c>
      <c r="I1700" s="13">
        <v>12.9</v>
      </c>
      <c r="J1700" s="13" t="s">
        <v>150</v>
      </c>
    </row>
    <row r="1701" spans="1:10" ht="14.25" customHeight="1" x14ac:dyDescent="0.25">
      <c r="A1701" s="3" t="s">
        <v>20</v>
      </c>
      <c r="B1701" s="8" t="s">
        <v>152</v>
      </c>
      <c r="C1701" s="13" t="s">
        <v>150</v>
      </c>
      <c r="D1701" s="13">
        <v>17.7</v>
      </c>
      <c r="E1701" s="13">
        <v>0</v>
      </c>
      <c r="F1701" s="13">
        <v>0.1</v>
      </c>
      <c r="G1701" s="13">
        <v>8.1999999999999993</v>
      </c>
      <c r="H1701" s="13">
        <v>27.1</v>
      </c>
      <c r="I1701" s="13">
        <v>12.9</v>
      </c>
      <c r="J1701" s="13" t="s">
        <v>150</v>
      </c>
    </row>
    <row r="1702" spans="1:10" ht="14.25" customHeight="1" x14ac:dyDescent="0.25">
      <c r="A1702" s="3" t="s">
        <v>20</v>
      </c>
      <c r="B1702" s="8" t="s">
        <v>151</v>
      </c>
      <c r="C1702" s="13" t="s">
        <v>150</v>
      </c>
      <c r="D1702" s="13" t="s">
        <v>187</v>
      </c>
      <c r="E1702" s="13" t="s">
        <v>187</v>
      </c>
      <c r="F1702" s="13">
        <v>29</v>
      </c>
      <c r="G1702" s="13">
        <v>6</v>
      </c>
      <c r="H1702" s="13">
        <v>94.4</v>
      </c>
      <c r="I1702" s="13" t="s">
        <v>187</v>
      </c>
      <c r="J1702" s="13" t="s">
        <v>150</v>
      </c>
    </row>
    <row r="1703" spans="1:10" ht="14.25" customHeight="1" x14ac:dyDescent="0.25">
      <c r="A1703" s="3" t="s">
        <v>20</v>
      </c>
      <c r="B1703" s="3" t="s">
        <v>83</v>
      </c>
      <c r="C1703" s="13" t="s">
        <v>150</v>
      </c>
      <c r="D1703" s="13">
        <v>6.6</v>
      </c>
      <c r="E1703" s="13">
        <v>0</v>
      </c>
      <c r="F1703" s="13">
        <v>43.3</v>
      </c>
      <c r="G1703" s="13">
        <v>8.8000000000000007</v>
      </c>
      <c r="H1703" s="13">
        <v>43.5</v>
      </c>
      <c r="I1703" s="13" t="s">
        <v>187</v>
      </c>
      <c r="J1703" s="13" t="s">
        <v>150</v>
      </c>
    </row>
    <row r="1704" spans="1:10" ht="14.25" customHeight="1" x14ac:dyDescent="0.25">
      <c r="A1704" s="3" t="s">
        <v>20</v>
      </c>
      <c r="B1704" s="8" t="s">
        <v>84</v>
      </c>
      <c r="C1704" s="13" t="s">
        <v>150</v>
      </c>
      <c r="D1704" s="13">
        <v>10.7</v>
      </c>
      <c r="E1704" s="13">
        <v>0</v>
      </c>
      <c r="F1704" s="13">
        <v>0</v>
      </c>
      <c r="G1704" s="13">
        <v>7.7</v>
      </c>
      <c r="H1704" s="13">
        <v>26.5</v>
      </c>
      <c r="I1704" s="13" t="s">
        <v>187</v>
      </c>
      <c r="J1704" s="13" t="s">
        <v>150</v>
      </c>
    </row>
    <row r="1705" spans="1:10" ht="14.25" customHeight="1" x14ac:dyDescent="0.25">
      <c r="A1705" s="3" t="s">
        <v>20</v>
      </c>
      <c r="B1705" s="8" t="s">
        <v>85</v>
      </c>
      <c r="C1705" s="13" t="s">
        <v>150</v>
      </c>
      <c r="D1705" s="13">
        <v>8.1999999999999993</v>
      </c>
      <c r="E1705" s="13">
        <v>0</v>
      </c>
      <c r="F1705" s="13">
        <v>0</v>
      </c>
      <c r="G1705" s="13">
        <v>5</v>
      </c>
      <c r="H1705" s="13" t="s">
        <v>187</v>
      </c>
      <c r="I1705" s="13" t="s">
        <v>187</v>
      </c>
      <c r="J1705" s="13" t="s">
        <v>150</v>
      </c>
    </row>
    <row r="1706" spans="1:10" ht="14.25" customHeight="1" x14ac:dyDescent="0.25">
      <c r="A1706" s="3" t="s">
        <v>20</v>
      </c>
      <c r="B1706" s="8" t="s">
        <v>86</v>
      </c>
      <c r="C1706" s="13" t="s">
        <v>150</v>
      </c>
      <c r="D1706" s="13">
        <v>7.5</v>
      </c>
      <c r="E1706" s="13" t="s">
        <v>187</v>
      </c>
      <c r="F1706" s="13">
        <v>70.400000000000006</v>
      </c>
      <c r="G1706" s="13">
        <v>25</v>
      </c>
      <c r="H1706" s="13">
        <v>59.1</v>
      </c>
      <c r="I1706" s="13" t="s">
        <v>187</v>
      </c>
      <c r="J1706" s="13" t="s">
        <v>150</v>
      </c>
    </row>
    <row r="1707" spans="1:10" ht="14.25" customHeight="1" x14ac:dyDescent="0.25">
      <c r="A1707" s="3" t="s">
        <v>20</v>
      </c>
      <c r="B1707" s="8" t="s">
        <v>87</v>
      </c>
      <c r="C1707" s="13" t="s">
        <v>150</v>
      </c>
      <c r="D1707" s="13">
        <v>28.5</v>
      </c>
      <c r="E1707" s="13" t="s">
        <v>150</v>
      </c>
      <c r="F1707" s="13" t="s">
        <v>150</v>
      </c>
      <c r="G1707" s="13" t="s">
        <v>150</v>
      </c>
      <c r="H1707" s="13" t="s">
        <v>150</v>
      </c>
      <c r="I1707" s="13" t="s">
        <v>150</v>
      </c>
      <c r="J1707" s="13" t="s">
        <v>150</v>
      </c>
    </row>
    <row r="1708" spans="1:10" ht="14.25" customHeight="1" x14ac:dyDescent="0.25">
      <c r="A1708" s="3" t="s">
        <v>20</v>
      </c>
      <c r="B1708" s="8" t="s">
        <v>88</v>
      </c>
      <c r="C1708" s="13" t="s">
        <v>150</v>
      </c>
      <c r="D1708" s="13">
        <v>21.6</v>
      </c>
      <c r="E1708" s="13" t="s">
        <v>187</v>
      </c>
      <c r="F1708" s="13">
        <v>31.9</v>
      </c>
      <c r="G1708" s="13">
        <v>40</v>
      </c>
      <c r="H1708" s="13">
        <v>25.9</v>
      </c>
      <c r="I1708" s="13" t="s">
        <v>187</v>
      </c>
      <c r="J1708" s="13" t="s">
        <v>150</v>
      </c>
    </row>
    <row r="1709" spans="1:10" ht="14.25" customHeight="1" x14ac:dyDescent="0.25">
      <c r="A1709" s="3" t="s">
        <v>20</v>
      </c>
      <c r="B1709" s="3" t="s">
        <v>89</v>
      </c>
      <c r="C1709" s="13" t="s">
        <v>150</v>
      </c>
      <c r="D1709" s="13">
        <v>5.8</v>
      </c>
      <c r="E1709" s="13">
        <v>0.3</v>
      </c>
      <c r="F1709" s="13">
        <v>14.8</v>
      </c>
      <c r="G1709" s="13">
        <v>6.2</v>
      </c>
      <c r="H1709" s="13">
        <v>22.6</v>
      </c>
      <c r="I1709" s="13" t="s">
        <v>187</v>
      </c>
      <c r="J1709" s="13" t="s">
        <v>150</v>
      </c>
    </row>
    <row r="1710" spans="1:10" ht="14.25" customHeight="1" x14ac:dyDescent="0.25">
      <c r="A1710" s="3" t="s">
        <v>20</v>
      </c>
      <c r="B1710" s="8" t="s">
        <v>95</v>
      </c>
      <c r="C1710" s="13" t="s">
        <v>150</v>
      </c>
      <c r="D1710" s="13">
        <v>5.9</v>
      </c>
      <c r="E1710" s="13">
        <v>0.3</v>
      </c>
      <c r="F1710" s="13">
        <v>49.7</v>
      </c>
      <c r="G1710" s="13">
        <v>6.3</v>
      </c>
      <c r="H1710" s="13">
        <v>20</v>
      </c>
      <c r="I1710" s="13" t="s">
        <v>187</v>
      </c>
      <c r="J1710" s="13" t="s">
        <v>150</v>
      </c>
    </row>
    <row r="1711" spans="1:10" ht="14.25" customHeight="1" x14ac:dyDescent="0.25">
      <c r="A1711" s="3" t="s">
        <v>20</v>
      </c>
      <c r="B1711" s="8" t="s">
        <v>90</v>
      </c>
      <c r="C1711" s="13" t="s">
        <v>150</v>
      </c>
      <c r="D1711" s="13">
        <v>6.6</v>
      </c>
      <c r="E1711" s="13" t="s">
        <v>150</v>
      </c>
      <c r="F1711" s="13" t="s">
        <v>150</v>
      </c>
      <c r="G1711" s="13" t="s">
        <v>150</v>
      </c>
      <c r="H1711" s="13" t="s">
        <v>150</v>
      </c>
      <c r="I1711" s="13" t="s">
        <v>150</v>
      </c>
      <c r="J1711" s="13" t="s">
        <v>150</v>
      </c>
    </row>
    <row r="1712" spans="1:10" ht="14.25" customHeight="1" x14ac:dyDescent="0.25">
      <c r="A1712" s="3" t="s">
        <v>20</v>
      </c>
      <c r="B1712" s="8" t="s">
        <v>118</v>
      </c>
      <c r="C1712" s="13" t="s">
        <v>150</v>
      </c>
      <c r="D1712" s="13">
        <v>7.1</v>
      </c>
      <c r="E1712" s="13">
        <v>0</v>
      </c>
      <c r="F1712" s="13">
        <v>92.1</v>
      </c>
      <c r="G1712" s="13">
        <v>14.8</v>
      </c>
      <c r="H1712" s="13">
        <v>31.3</v>
      </c>
      <c r="I1712" s="13" t="s">
        <v>187</v>
      </c>
      <c r="J1712" s="13" t="s">
        <v>150</v>
      </c>
    </row>
    <row r="1713" spans="1:10" ht="14.25" customHeight="1" x14ac:dyDescent="0.25">
      <c r="A1713" s="3" t="s">
        <v>20</v>
      </c>
      <c r="B1713" s="8" t="s">
        <v>91</v>
      </c>
      <c r="C1713" s="13" t="s">
        <v>150</v>
      </c>
      <c r="D1713" s="13">
        <v>24.3</v>
      </c>
      <c r="E1713" s="13" t="s">
        <v>150</v>
      </c>
      <c r="F1713" s="13">
        <v>17</v>
      </c>
      <c r="G1713" s="13">
        <v>78.099999999999994</v>
      </c>
      <c r="H1713" s="13">
        <v>26.5</v>
      </c>
      <c r="I1713" s="13" t="s">
        <v>150</v>
      </c>
      <c r="J1713" s="13" t="s">
        <v>150</v>
      </c>
    </row>
    <row r="1714" spans="1:10" ht="14.25" customHeight="1" x14ac:dyDescent="0.25">
      <c r="A1714" s="3" t="s">
        <v>20</v>
      </c>
      <c r="B1714" s="8" t="s">
        <v>92</v>
      </c>
      <c r="C1714" s="13" t="s">
        <v>150</v>
      </c>
      <c r="D1714" s="13" t="s">
        <v>150</v>
      </c>
      <c r="E1714" s="13" t="s">
        <v>187</v>
      </c>
      <c r="F1714" s="13">
        <v>21.3</v>
      </c>
      <c r="G1714" s="13">
        <v>48.6</v>
      </c>
      <c r="H1714" s="13" t="s">
        <v>187</v>
      </c>
      <c r="I1714" s="13" t="s">
        <v>187</v>
      </c>
      <c r="J1714" s="13" t="s">
        <v>150</v>
      </c>
    </row>
    <row r="1715" spans="1:10" ht="14.25" customHeight="1" x14ac:dyDescent="0.25">
      <c r="A1715" s="3" t="s">
        <v>20</v>
      </c>
      <c r="B1715" s="8" t="s">
        <v>93</v>
      </c>
      <c r="C1715" s="13" t="s">
        <v>150</v>
      </c>
      <c r="D1715" s="13">
        <v>33</v>
      </c>
      <c r="E1715" s="13" t="s">
        <v>187</v>
      </c>
      <c r="F1715" s="13">
        <v>19.899999999999999</v>
      </c>
      <c r="G1715" s="13">
        <v>36.1</v>
      </c>
      <c r="H1715" s="13">
        <v>35.799999999999997</v>
      </c>
      <c r="I1715" s="13" t="s">
        <v>187</v>
      </c>
      <c r="J1715" s="13" t="s">
        <v>150</v>
      </c>
    </row>
    <row r="1716" spans="1:10" ht="14.25" customHeight="1" x14ac:dyDescent="0.25">
      <c r="A1716" s="3" t="s">
        <v>20</v>
      </c>
      <c r="B1716" s="3" t="s">
        <v>94</v>
      </c>
      <c r="C1716" s="13">
        <v>14.6</v>
      </c>
      <c r="D1716" s="13">
        <v>35.700000000000003</v>
      </c>
      <c r="E1716" s="13">
        <v>0</v>
      </c>
      <c r="F1716" s="13">
        <v>50.1</v>
      </c>
      <c r="G1716" s="13">
        <v>25.1</v>
      </c>
      <c r="H1716" s="13">
        <v>49</v>
      </c>
      <c r="I1716" s="13" t="s">
        <v>187</v>
      </c>
      <c r="J1716" s="13">
        <v>2.7</v>
      </c>
    </row>
    <row r="1717" spans="1:10" ht="14.25" customHeight="1" x14ac:dyDescent="0.25">
      <c r="B1717" s="4"/>
      <c r="C1717" s="11"/>
      <c r="D1717" s="11"/>
      <c r="E1717" s="11"/>
      <c r="F1717" s="11"/>
      <c r="G1717" s="11"/>
      <c r="H1717" s="11"/>
      <c r="I1717" s="11"/>
      <c r="J1717" s="11"/>
    </row>
    <row r="1718" spans="1:10" ht="14.25" customHeight="1" x14ac:dyDescent="0.25">
      <c r="A1718" s="4" t="s">
        <v>191</v>
      </c>
      <c r="B1718" s="2" t="s">
        <v>153</v>
      </c>
      <c r="C1718" s="11"/>
      <c r="D1718" s="11"/>
      <c r="E1718" s="11"/>
      <c r="F1718" s="11"/>
      <c r="G1718" s="11"/>
      <c r="H1718" s="11"/>
      <c r="I1718" s="11"/>
      <c r="J1718" s="11"/>
    </row>
    <row r="1719" spans="1:10" ht="14.25" customHeight="1" x14ac:dyDescent="0.25">
      <c r="B1719" s="4"/>
      <c r="C1719" s="11"/>
      <c r="D1719" s="11"/>
      <c r="E1719" s="11"/>
      <c r="F1719" s="11"/>
      <c r="G1719" s="11"/>
      <c r="H1719" s="11"/>
      <c r="I1719" s="11"/>
      <c r="J1719" s="11"/>
    </row>
    <row r="1720" spans="1:10" ht="14.25" customHeight="1" x14ac:dyDescent="0.25">
      <c r="A1720" s="3"/>
      <c r="B1720" s="8"/>
    </row>
    <row r="1721" spans="1:10" ht="14.25" customHeight="1" x14ac:dyDescent="0.25">
      <c r="A1721" s="4" t="s">
        <v>191</v>
      </c>
      <c r="B1721" s="3" t="s">
        <v>120</v>
      </c>
      <c r="C1721" s="13">
        <v>0</v>
      </c>
      <c r="D1721" s="13">
        <v>0</v>
      </c>
      <c r="E1721" s="13" t="s">
        <v>187</v>
      </c>
      <c r="F1721" s="13">
        <v>0</v>
      </c>
      <c r="G1721" s="13">
        <v>0</v>
      </c>
      <c r="H1721" s="13">
        <v>0</v>
      </c>
      <c r="I1721" s="13">
        <v>0</v>
      </c>
      <c r="J1721" s="13">
        <v>0</v>
      </c>
    </row>
    <row r="1722" spans="1:10" ht="14.25" customHeight="1" x14ac:dyDescent="0.25">
      <c r="A1722" s="4" t="s">
        <v>191</v>
      </c>
      <c r="B1722" s="3" t="s">
        <v>82</v>
      </c>
      <c r="C1722" s="13" t="s">
        <v>150</v>
      </c>
      <c r="D1722" s="13">
        <v>0</v>
      </c>
      <c r="E1722" s="13" t="s">
        <v>187</v>
      </c>
      <c r="F1722" s="13">
        <v>0</v>
      </c>
      <c r="G1722" s="13">
        <v>0</v>
      </c>
      <c r="H1722" s="13">
        <v>0</v>
      </c>
      <c r="I1722" s="13">
        <v>0</v>
      </c>
      <c r="J1722" s="13" t="s">
        <v>150</v>
      </c>
    </row>
    <row r="1723" spans="1:10" ht="14.25" customHeight="1" x14ac:dyDescent="0.25">
      <c r="A1723" s="4" t="s">
        <v>191</v>
      </c>
      <c r="B1723" s="8" t="s">
        <v>152</v>
      </c>
      <c r="C1723" s="13" t="s">
        <v>150</v>
      </c>
      <c r="D1723" s="13">
        <v>0</v>
      </c>
      <c r="E1723" s="13" t="s">
        <v>187</v>
      </c>
      <c r="F1723" s="13">
        <v>0</v>
      </c>
      <c r="G1723" s="13">
        <v>0</v>
      </c>
      <c r="H1723" s="13">
        <v>0</v>
      </c>
      <c r="I1723" s="13">
        <v>0</v>
      </c>
      <c r="J1723" s="13" t="s">
        <v>150</v>
      </c>
    </row>
    <row r="1724" spans="1:10" ht="14.25" customHeight="1" x14ac:dyDescent="0.25">
      <c r="A1724" s="4" t="s">
        <v>191</v>
      </c>
      <c r="B1724" s="8" t="s">
        <v>151</v>
      </c>
      <c r="C1724" s="13" t="s">
        <v>150</v>
      </c>
      <c r="D1724" s="13" t="s">
        <v>187</v>
      </c>
      <c r="E1724" s="13" t="s">
        <v>187</v>
      </c>
      <c r="F1724" s="13" t="s">
        <v>187</v>
      </c>
      <c r="G1724" s="13">
        <v>0</v>
      </c>
      <c r="H1724" s="13" t="s">
        <v>187</v>
      </c>
      <c r="I1724" s="13" t="s">
        <v>187</v>
      </c>
      <c r="J1724" s="13" t="s">
        <v>150</v>
      </c>
    </row>
    <row r="1725" spans="1:10" ht="14.25" customHeight="1" x14ac:dyDescent="0.25">
      <c r="A1725" s="4" t="s">
        <v>191</v>
      </c>
      <c r="B1725" s="3" t="s">
        <v>83</v>
      </c>
      <c r="C1725" s="13" t="s">
        <v>150</v>
      </c>
      <c r="D1725" s="13">
        <v>0</v>
      </c>
      <c r="E1725" s="13" t="s">
        <v>187</v>
      </c>
      <c r="F1725" s="13">
        <v>0</v>
      </c>
      <c r="G1725" s="13">
        <v>0</v>
      </c>
      <c r="H1725" s="13">
        <v>0</v>
      </c>
      <c r="I1725" s="13" t="s">
        <v>187</v>
      </c>
      <c r="J1725" s="13" t="s">
        <v>150</v>
      </c>
    </row>
    <row r="1726" spans="1:10" ht="14.25" customHeight="1" x14ac:dyDescent="0.25">
      <c r="A1726" s="4" t="s">
        <v>191</v>
      </c>
      <c r="B1726" s="8" t="s">
        <v>84</v>
      </c>
      <c r="C1726" s="13" t="s">
        <v>150</v>
      </c>
      <c r="D1726" s="13">
        <v>0</v>
      </c>
      <c r="E1726" s="13" t="s">
        <v>187</v>
      </c>
      <c r="F1726" s="13" t="s">
        <v>187</v>
      </c>
      <c r="G1726" s="13">
        <v>0</v>
      </c>
      <c r="H1726" s="13" t="s">
        <v>187</v>
      </c>
      <c r="I1726" s="13" t="s">
        <v>187</v>
      </c>
      <c r="J1726" s="13" t="s">
        <v>150</v>
      </c>
    </row>
    <row r="1727" spans="1:10" ht="14.25" customHeight="1" x14ac:dyDescent="0.25">
      <c r="A1727" s="4" t="s">
        <v>191</v>
      </c>
      <c r="B1727" s="8" t="s">
        <v>85</v>
      </c>
      <c r="C1727" s="13" t="s">
        <v>150</v>
      </c>
      <c r="D1727" s="13">
        <v>0</v>
      </c>
      <c r="E1727" s="13" t="s">
        <v>187</v>
      </c>
      <c r="F1727" s="13" t="s">
        <v>187</v>
      </c>
      <c r="G1727" s="13" t="s">
        <v>187</v>
      </c>
      <c r="H1727" s="13" t="s">
        <v>187</v>
      </c>
      <c r="I1727" s="13" t="s">
        <v>187</v>
      </c>
      <c r="J1727" s="13" t="s">
        <v>150</v>
      </c>
    </row>
    <row r="1728" spans="1:10" ht="14.25" customHeight="1" x14ac:dyDescent="0.25">
      <c r="A1728" s="4" t="s">
        <v>191</v>
      </c>
      <c r="B1728" s="8" t="s">
        <v>86</v>
      </c>
      <c r="C1728" s="13" t="s">
        <v>150</v>
      </c>
      <c r="D1728" s="13">
        <v>0</v>
      </c>
      <c r="E1728" s="13" t="s">
        <v>187</v>
      </c>
      <c r="F1728" s="13">
        <v>0</v>
      </c>
      <c r="G1728" s="13" t="s">
        <v>187</v>
      </c>
      <c r="H1728" s="13">
        <v>0</v>
      </c>
      <c r="I1728" s="13" t="s">
        <v>187</v>
      </c>
      <c r="J1728" s="13" t="s">
        <v>150</v>
      </c>
    </row>
    <row r="1729" spans="1:10" ht="14.25" customHeight="1" x14ac:dyDescent="0.25">
      <c r="A1729" s="4" t="s">
        <v>191</v>
      </c>
      <c r="B1729" s="8" t="s">
        <v>87</v>
      </c>
      <c r="C1729" s="13" t="s">
        <v>150</v>
      </c>
      <c r="D1729" s="13">
        <v>0</v>
      </c>
      <c r="E1729" s="13" t="s">
        <v>150</v>
      </c>
      <c r="F1729" s="13" t="s">
        <v>150</v>
      </c>
      <c r="G1729" s="13" t="s">
        <v>150</v>
      </c>
      <c r="H1729" s="13" t="s">
        <v>150</v>
      </c>
      <c r="I1729" s="13" t="s">
        <v>150</v>
      </c>
      <c r="J1729" s="13" t="s">
        <v>150</v>
      </c>
    </row>
    <row r="1730" spans="1:10" ht="14.25" customHeight="1" x14ac:dyDescent="0.25">
      <c r="A1730" s="4" t="s">
        <v>191</v>
      </c>
      <c r="B1730" s="8" t="s">
        <v>88</v>
      </c>
      <c r="C1730" s="13" t="s">
        <v>150</v>
      </c>
      <c r="D1730" s="13">
        <v>0</v>
      </c>
      <c r="E1730" s="13" t="s">
        <v>187</v>
      </c>
      <c r="F1730" s="13">
        <v>0</v>
      </c>
      <c r="G1730" s="13">
        <v>0</v>
      </c>
      <c r="H1730" s="13">
        <v>0</v>
      </c>
      <c r="I1730" s="13" t="s">
        <v>187</v>
      </c>
      <c r="J1730" s="13" t="s">
        <v>150</v>
      </c>
    </row>
    <row r="1731" spans="1:10" ht="14.25" customHeight="1" x14ac:dyDescent="0.25">
      <c r="A1731" s="4" t="s">
        <v>191</v>
      </c>
      <c r="B1731" s="3" t="s">
        <v>89</v>
      </c>
      <c r="C1731" s="13" t="s">
        <v>150</v>
      </c>
      <c r="D1731" s="13">
        <v>0</v>
      </c>
      <c r="E1731" s="13" t="s">
        <v>187</v>
      </c>
      <c r="F1731" s="13">
        <v>0</v>
      </c>
      <c r="G1731" s="13">
        <v>0</v>
      </c>
      <c r="H1731" s="13">
        <v>0</v>
      </c>
      <c r="I1731" s="13" t="s">
        <v>187</v>
      </c>
      <c r="J1731" s="13" t="s">
        <v>150</v>
      </c>
    </row>
    <row r="1732" spans="1:10" ht="14.25" customHeight="1" x14ac:dyDescent="0.25">
      <c r="A1732" s="4" t="s">
        <v>191</v>
      </c>
      <c r="B1732" s="8" t="s">
        <v>95</v>
      </c>
      <c r="C1732" s="13" t="s">
        <v>150</v>
      </c>
      <c r="D1732" s="13">
        <v>0</v>
      </c>
      <c r="E1732" s="13" t="s">
        <v>187</v>
      </c>
      <c r="F1732" s="13" t="s">
        <v>187</v>
      </c>
      <c r="G1732" s="13">
        <v>0</v>
      </c>
      <c r="H1732" s="13">
        <v>0</v>
      </c>
      <c r="I1732" s="13" t="s">
        <v>187</v>
      </c>
      <c r="J1732" s="13" t="s">
        <v>150</v>
      </c>
    </row>
    <row r="1733" spans="1:10" ht="14.25" customHeight="1" x14ac:dyDescent="0.25">
      <c r="A1733" s="4" t="s">
        <v>191</v>
      </c>
      <c r="B1733" s="8" t="s">
        <v>90</v>
      </c>
      <c r="C1733" s="13" t="s">
        <v>150</v>
      </c>
      <c r="D1733" s="13">
        <v>0</v>
      </c>
      <c r="E1733" s="13" t="s">
        <v>150</v>
      </c>
      <c r="F1733" s="13" t="s">
        <v>150</v>
      </c>
      <c r="G1733" s="13" t="s">
        <v>150</v>
      </c>
      <c r="H1733" s="13" t="s">
        <v>150</v>
      </c>
      <c r="I1733" s="13" t="s">
        <v>150</v>
      </c>
      <c r="J1733" s="13" t="s">
        <v>150</v>
      </c>
    </row>
    <row r="1734" spans="1:10" ht="14.25" customHeight="1" x14ac:dyDescent="0.25">
      <c r="A1734" s="4" t="s">
        <v>191</v>
      </c>
      <c r="B1734" s="8" t="s">
        <v>118</v>
      </c>
      <c r="C1734" s="13" t="s">
        <v>150</v>
      </c>
      <c r="D1734" s="13">
        <v>0</v>
      </c>
      <c r="E1734" s="13" t="s">
        <v>187</v>
      </c>
      <c r="F1734" s="13">
        <v>0</v>
      </c>
      <c r="G1734" s="13">
        <v>0</v>
      </c>
      <c r="H1734" s="13">
        <v>0</v>
      </c>
      <c r="I1734" s="13" t="s">
        <v>187</v>
      </c>
      <c r="J1734" s="13" t="s">
        <v>150</v>
      </c>
    </row>
    <row r="1735" spans="1:10" ht="14.25" customHeight="1" x14ac:dyDescent="0.25">
      <c r="A1735" s="4" t="s">
        <v>191</v>
      </c>
      <c r="B1735" s="8" t="s">
        <v>91</v>
      </c>
      <c r="C1735" s="13" t="s">
        <v>150</v>
      </c>
      <c r="D1735" s="13">
        <v>0</v>
      </c>
      <c r="E1735" s="13" t="s">
        <v>150</v>
      </c>
      <c r="F1735" s="13">
        <v>0</v>
      </c>
      <c r="G1735" s="13" t="s">
        <v>187</v>
      </c>
      <c r="H1735" s="13">
        <v>0</v>
      </c>
      <c r="I1735" s="13" t="s">
        <v>150</v>
      </c>
      <c r="J1735" s="13" t="s">
        <v>150</v>
      </c>
    </row>
    <row r="1736" spans="1:10" ht="14.25" customHeight="1" x14ac:dyDescent="0.25">
      <c r="A1736" s="4" t="s">
        <v>191</v>
      </c>
      <c r="B1736" s="8" t="s">
        <v>92</v>
      </c>
      <c r="C1736" s="13" t="s">
        <v>150</v>
      </c>
      <c r="D1736" s="13" t="s">
        <v>150</v>
      </c>
      <c r="E1736" s="13" t="s">
        <v>187</v>
      </c>
      <c r="F1736" s="13">
        <v>0</v>
      </c>
      <c r="G1736" s="13" t="s">
        <v>187</v>
      </c>
      <c r="H1736" s="13" t="s">
        <v>187</v>
      </c>
      <c r="I1736" s="13" t="s">
        <v>187</v>
      </c>
      <c r="J1736" s="13" t="s">
        <v>150</v>
      </c>
    </row>
    <row r="1737" spans="1:10" ht="14.25" customHeight="1" x14ac:dyDescent="0.25">
      <c r="A1737" s="4" t="s">
        <v>191</v>
      </c>
      <c r="B1737" s="8" t="s">
        <v>93</v>
      </c>
      <c r="C1737" s="13" t="s">
        <v>150</v>
      </c>
      <c r="D1737" s="13">
        <v>0</v>
      </c>
      <c r="E1737" s="13" t="s">
        <v>187</v>
      </c>
      <c r="F1737" s="13">
        <v>0</v>
      </c>
      <c r="G1737" s="13" t="s">
        <v>187</v>
      </c>
      <c r="H1737" s="13">
        <v>0</v>
      </c>
      <c r="I1737" s="13" t="s">
        <v>187</v>
      </c>
      <c r="J1737" s="13" t="s">
        <v>150</v>
      </c>
    </row>
    <row r="1738" spans="1:10" ht="14.25" customHeight="1" x14ac:dyDescent="0.25">
      <c r="A1738" s="4" t="s">
        <v>191</v>
      </c>
      <c r="B1738" s="3" t="s">
        <v>94</v>
      </c>
      <c r="C1738" s="13">
        <v>0</v>
      </c>
      <c r="D1738" s="13" t="s">
        <v>187</v>
      </c>
      <c r="E1738" s="13" t="s">
        <v>187</v>
      </c>
      <c r="F1738" s="13" t="s">
        <v>187</v>
      </c>
      <c r="G1738" s="13" t="s">
        <v>187</v>
      </c>
      <c r="H1738" s="13" t="s">
        <v>187</v>
      </c>
      <c r="I1738" s="13" t="s">
        <v>187</v>
      </c>
      <c r="J1738" s="13">
        <v>0</v>
      </c>
    </row>
    <row r="1739" spans="1:10" ht="14.25" customHeight="1" x14ac:dyDescent="0.25">
      <c r="B1739" s="4"/>
      <c r="C1739" s="11"/>
      <c r="D1739" s="11"/>
      <c r="E1739" s="11"/>
      <c r="F1739" s="11"/>
      <c r="G1739" s="11"/>
      <c r="H1739" s="11"/>
      <c r="I1739" s="11"/>
      <c r="J1739" s="11"/>
    </row>
    <row r="1740" spans="1:10" ht="14.25" customHeight="1" x14ac:dyDescent="0.25">
      <c r="A1740" s="3" t="s">
        <v>148</v>
      </c>
      <c r="B1740" s="3" t="s">
        <v>149</v>
      </c>
      <c r="C1740" s="11"/>
      <c r="D1740" s="11"/>
      <c r="E1740" s="11"/>
      <c r="F1740" s="11"/>
      <c r="G1740" s="11"/>
      <c r="H1740" s="11"/>
      <c r="I1740" s="11"/>
      <c r="J1740" s="11"/>
    </row>
    <row r="1741" spans="1:10" ht="14.25" customHeight="1" x14ac:dyDescent="0.25">
      <c r="B1741" s="4"/>
      <c r="C1741" s="11"/>
      <c r="D1741" s="11"/>
      <c r="E1741" s="11"/>
      <c r="F1741" s="11"/>
      <c r="G1741" s="11"/>
      <c r="H1741" s="11"/>
      <c r="I1741" s="11"/>
      <c r="J1741" s="11"/>
    </row>
    <row r="1742" spans="1:10" ht="14.25" customHeight="1" x14ac:dyDescent="0.25">
      <c r="A1742" s="3"/>
      <c r="B1742" s="8"/>
    </row>
    <row r="1743" spans="1:10" ht="14.25" customHeight="1" x14ac:dyDescent="0.25">
      <c r="A1743" s="3" t="s">
        <v>148</v>
      </c>
      <c r="B1743" s="3" t="s">
        <v>120</v>
      </c>
      <c r="C1743" s="13">
        <v>0</v>
      </c>
      <c r="D1743" s="13">
        <v>0</v>
      </c>
      <c r="E1743" s="13" t="s">
        <v>187</v>
      </c>
      <c r="F1743" s="13">
        <v>0</v>
      </c>
      <c r="G1743" s="13">
        <v>0</v>
      </c>
      <c r="H1743" s="13">
        <v>0</v>
      </c>
      <c r="I1743" s="13">
        <v>0</v>
      </c>
      <c r="J1743" s="13">
        <v>0</v>
      </c>
    </row>
    <row r="1744" spans="1:10" ht="14.25" customHeight="1" x14ac:dyDescent="0.25">
      <c r="A1744" s="3" t="s">
        <v>148</v>
      </c>
      <c r="B1744" s="3" t="s">
        <v>82</v>
      </c>
      <c r="C1744" s="13" t="s">
        <v>150</v>
      </c>
      <c r="D1744" s="13">
        <v>0</v>
      </c>
      <c r="E1744" s="13" t="s">
        <v>187</v>
      </c>
      <c r="F1744" s="13">
        <v>0</v>
      </c>
      <c r="G1744" s="13">
        <v>0</v>
      </c>
      <c r="H1744" s="13" t="s">
        <v>187</v>
      </c>
      <c r="I1744" s="13">
        <v>0</v>
      </c>
      <c r="J1744" s="13" t="s">
        <v>150</v>
      </c>
    </row>
    <row r="1745" spans="1:10" ht="14.25" customHeight="1" x14ac:dyDescent="0.25">
      <c r="A1745" s="3" t="s">
        <v>148</v>
      </c>
      <c r="B1745" s="8" t="s">
        <v>152</v>
      </c>
      <c r="C1745" s="13" t="s">
        <v>150</v>
      </c>
      <c r="D1745" s="13">
        <v>0</v>
      </c>
      <c r="E1745" s="13" t="s">
        <v>187</v>
      </c>
      <c r="F1745" s="13" t="s">
        <v>187</v>
      </c>
      <c r="G1745" s="13">
        <v>0</v>
      </c>
      <c r="H1745" s="13" t="s">
        <v>187</v>
      </c>
      <c r="I1745" s="13">
        <v>0</v>
      </c>
      <c r="J1745" s="13" t="s">
        <v>150</v>
      </c>
    </row>
    <row r="1746" spans="1:10" ht="14.25" customHeight="1" x14ac:dyDescent="0.25">
      <c r="A1746" s="3" t="s">
        <v>148</v>
      </c>
      <c r="B1746" s="8" t="s">
        <v>151</v>
      </c>
      <c r="C1746" s="13" t="s">
        <v>150</v>
      </c>
      <c r="D1746" s="13" t="s">
        <v>187</v>
      </c>
      <c r="E1746" s="13" t="s">
        <v>187</v>
      </c>
      <c r="F1746" s="13">
        <v>0</v>
      </c>
      <c r="G1746" s="13">
        <v>0</v>
      </c>
      <c r="H1746" s="13" t="s">
        <v>187</v>
      </c>
      <c r="I1746" s="13" t="s">
        <v>187</v>
      </c>
      <c r="J1746" s="13" t="s">
        <v>150</v>
      </c>
    </row>
    <row r="1747" spans="1:10" ht="14.25" customHeight="1" x14ac:dyDescent="0.25">
      <c r="A1747" s="3" t="s">
        <v>148</v>
      </c>
      <c r="B1747" s="3" t="s">
        <v>83</v>
      </c>
      <c r="C1747" s="13" t="s">
        <v>150</v>
      </c>
      <c r="D1747" s="13">
        <v>0</v>
      </c>
      <c r="E1747" s="13" t="s">
        <v>187</v>
      </c>
      <c r="F1747" s="13">
        <v>0</v>
      </c>
      <c r="G1747" s="13">
        <v>0</v>
      </c>
      <c r="H1747" s="13">
        <v>0</v>
      </c>
      <c r="I1747" s="13" t="s">
        <v>187</v>
      </c>
      <c r="J1747" s="13" t="s">
        <v>150</v>
      </c>
    </row>
    <row r="1748" spans="1:10" ht="14.25" customHeight="1" x14ac:dyDescent="0.25">
      <c r="A1748" s="3" t="s">
        <v>148</v>
      </c>
      <c r="B1748" s="8" t="s">
        <v>84</v>
      </c>
      <c r="C1748" s="13" t="s">
        <v>150</v>
      </c>
      <c r="D1748" s="13">
        <v>0</v>
      </c>
      <c r="E1748" s="13" t="s">
        <v>187</v>
      </c>
      <c r="F1748" s="13" t="s">
        <v>187</v>
      </c>
      <c r="G1748" s="13">
        <v>0</v>
      </c>
      <c r="H1748" s="13" t="s">
        <v>187</v>
      </c>
      <c r="I1748" s="13" t="s">
        <v>187</v>
      </c>
      <c r="J1748" s="13" t="s">
        <v>150</v>
      </c>
    </row>
    <row r="1749" spans="1:10" ht="14.25" customHeight="1" x14ac:dyDescent="0.25">
      <c r="A1749" s="3" t="s">
        <v>148</v>
      </c>
      <c r="B1749" s="8" t="s">
        <v>85</v>
      </c>
      <c r="C1749" s="13" t="s">
        <v>150</v>
      </c>
      <c r="D1749" s="13">
        <v>0</v>
      </c>
      <c r="E1749" s="13" t="s">
        <v>187</v>
      </c>
      <c r="F1749" s="13" t="s">
        <v>187</v>
      </c>
      <c r="G1749" s="13">
        <v>0</v>
      </c>
      <c r="H1749" s="13" t="s">
        <v>187</v>
      </c>
      <c r="I1749" s="13" t="s">
        <v>187</v>
      </c>
      <c r="J1749" s="13" t="s">
        <v>150</v>
      </c>
    </row>
    <row r="1750" spans="1:10" ht="14.25" customHeight="1" x14ac:dyDescent="0.25">
      <c r="A1750" s="3" t="s">
        <v>148</v>
      </c>
      <c r="B1750" s="8" t="s">
        <v>86</v>
      </c>
      <c r="C1750" s="13" t="s">
        <v>150</v>
      </c>
      <c r="D1750" s="13">
        <v>0</v>
      </c>
      <c r="E1750" s="13" t="s">
        <v>187</v>
      </c>
      <c r="F1750" s="13">
        <v>0</v>
      </c>
      <c r="G1750" s="13">
        <v>0</v>
      </c>
      <c r="H1750" s="13">
        <v>0</v>
      </c>
      <c r="I1750" s="13" t="s">
        <v>187</v>
      </c>
      <c r="J1750" s="13" t="s">
        <v>150</v>
      </c>
    </row>
    <row r="1751" spans="1:10" ht="14.25" customHeight="1" x14ac:dyDescent="0.25">
      <c r="A1751" s="3" t="s">
        <v>148</v>
      </c>
      <c r="B1751" s="8" t="s">
        <v>87</v>
      </c>
      <c r="C1751" s="13" t="s">
        <v>150</v>
      </c>
      <c r="D1751" s="13">
        <v>0</v>
      </c>
      <c r="E1751" s="13" t="s">
        <v>150</v>
      </c>
      <c r="F1751" s="13" t="s">
        <v>150</v>
      </c>
      <c r="G1751" s="13" t="s">
        <v>150</v>
      </c>
      <c r="H1751" s="13" t="s">
        <v>150</v>
      </c>
      <c r="I1751" s="13" t="s">
        <v>150</v>
      </c>
      <c r="J1751" s="13" t="s">
        <v>150</v>
      </c>
    </row>
    <row r="1752" spans="1:10" ht="14.25" customHeight="1" x14ac:dyDescent="0.25">
      <c r="A1752" s="3" t="s">
        <v>148</v>
      </c>
      <c r="B1752" s="8" t="s">
        <v>88</v>
      </c>
      <c r="C1752" s="13" t="s">
        <v>150</v>
      </c>
      <c r="D1752" s="13">
        <v>0</v>
      </c>
      <c r="E1752" s="13" t="s">
        <v>187</v>
      </c>
      <c r="F1752" s="13">
        <v>0</v>
      </c>
      <c r="G1752" s="13">
        <v>0</v>
      </c>
      <c r="H1752" s="13">
        <v>0</v>
      </c>
      <c r="I1752" s="13" t="s">
        <v>187</v>
      </c>
      <c r="J1752" s="13" t="s">
        <v>150</v>
      </c>
    </row>
    <row r="1753" spans="1:10" ht="14.25" customHeight="1" x14ac:dyDescent="0.25">
      <c r="A1753" s="3" t="s">
        <v>148</v>
      </c>
      <c r="B1753" s="3" t="s">
        <v>89</v>
      </c>
      <c r="C1753" s="13" t="s">
        <v>150</v>
      </c>
      <c r="D1753" s="13">
        <v>0</v>
      </c>
      <c r="E1753" s="13" t="s">
        <v>187</v>
      </c>
      <c r="F1753" s="13">
        <v>0</v>
      </c>
      <c r="G1753" s="13">
        <v>0</v>
      </c>
      <c r="H1753" s="13">
        <v>0</v>
      </c>
      <c r="I1753" s="13" t="s">
        <v>187</v>
      </c>
      <c r="J1753" s="13" t="s">
        <v>150</v>
      </c>
    </row>
    <row r="1754" spans="1:10" ht="14.25" customHeight="1" x14ac:dyDescent="0.25">
      <c r="A1754" s="3" t="s">
        <v>148</v>
      </c>
      <c r="B1754" s="8" t="s">
        <v>95</v>
      </c>
      <c r="C1754" s="13" t="s">
        <v>150</v>
      </c>
      <c r="D1754" s="13">
        <v>0</v>
      </c>
      <c r="E1754" s="13" t="s">
        <v>187</v>
      </c>
      <c r="F1754" s="13" t="s">
        <v>187</v>
      </c>
      <c r="G1754" s="13">
        <v>0</v>
      </c>
      <c r="H1754" s="13">
        <v>0</v>
      </c>
      <c r="I1754" s="13" t="s">
        <v>187</v>
      </c>
      <c r="J1754" s="13" t="s">
        <v>150</v>
      </c>
    </row>
    <row r="1755" spans="1:10" ht="14.25" customHeight="1" x14ac:dyDescent="0.25">
      <c r="A1755" s="3" t="s">
        <v>148</v>
      </c>
      <c r="B1755" s="8" t="s">
        <v>90</v>
      </c>
      <c r="C1755" s="13" t="s">
        <v>150</v>
      </c>
      <c r="D1755" s="13">
        <v>0</v>
      </c>
      <c r="E1755" s="13" t="s">
        <v>150</v>
      </c>
      <c r="F1755" s="13" t="s">
        <v>150</v>
      </c>
      <c r="G1755" s="13" t="s">
        <v>150</v>
      </c>
      <c r="H1755" s="13" t="s">
        <v>150</v>
      </c>
      <c r="I1755" s="13" t="s">
        <v>150</v>
      </c>
      <c r="J1755" s="13" t="s">
        <v>150</v>
      </c>
    </row>
    <row r="1756" spans="1:10" ht="14.25" customHeight="1" x14ac:dyDescent="0.25">
      <c r="A1756" s="3" t="s">
        <v>148</v>
      </c>
      <c r="B1756" s="8" t="s">
        <v>118</v>
      </c>
      <c r="C1756" s="13" t="s">
        <v>150</v>
      </c>
      <c r="D1756" s="13">
        <v>0</v>
      </c>
      <c r="E1756" s="13" t="s">
        <v>187</v>
      </c>
      <c r="F1756" s="13">
        <v>0</v>
      </c>
      <c r="G1756" s="13">
        <v>0</v>
      </c>
      <c r="H1756" s="13">
        <v>0</v>
      </c>
      <c r="I1756" s="13" t="s">
        <v>187</v>
      </c>
      <c r="J1756" s="13" t="s">
        <v>150</v>
      </c>
    </row>
    <row r="1757" spans="1:10" ht="14.25" customHeight="1" x14ac:dyDescent="0.25">
      <c r="A1757" s="3" t="s">
        <v>148</v>
      </c>
      <c r="B1757" s="8" t="s">
        <v>91</v>
      </c>
      <c r="C1757" s="13" t="s">
        <v>150</v>
      </c>
      <c r="D1757" s="13">
        <v>0</v>
      </c>
      <c r="E1757" s="13" t="s">
        <v>150</v>
      </c>
      <c r="F1757" s="13">
        <v>0</v>
      </c>
      <c r="G1757" s="13" t="s">
        <v>187</v>
      </c>
      <c r="H1757" s="13">
        <v>0</v>
      </c>
      <c r="I1757" s="13" t="s">
        <v>150</v>
      </c>
      <c r="J1757" s="13" t="s">
        <v>150</v>
      </c>
    </row>
    <row r="1758" spans="1:10" ht="14.25" customHeight="1" x14ac:dyDescent="0.25">
      <c r="A1758" s="3" t="s">
        <v>148</v>
      </c>
      <c r="B1758" s="8" t="s">
        <v>92</v>
      </c>
      <c r="C1758" s="13" t="s">
        <v>150</v>
      </c>
      <c r="D1758" s="13" t="s">
        <v>150</v>
      </c>
      <c r="E1758" s="13" t="s">
        <v>187</v>
      </c>
      <c r="F1758" s="13">
        <v>0</v>
      </c>
      <c r="G1758" s="13">
        <v>0</v>
      </c>
      <c r="H1758" s="13" t="s">
        <v>187</v>
      </c>
      <c r="I1758" s="13" t="s">
        <v>187</v>
      </c>
      <c r="J1758" s="13" t="s">
        <v>150</v>
      </c>
    </row>
    <row r="1759" spans="1:10" ht="14.25" customHeight="1" x14ac:dyDescent="0.25">
      <c r="A1759" s="3" t="s">
        <v>148</v>
      </c>
      <c r="B1759" s="8" t="s">
        <v>93</v>
      </c>
      <c r="C1759" s="13" t="s">
        <v>150</v>
      </c>
      <c r="D1759" s="13">
        <v>0</v>
      </c>
      <c r="E1759" s="13" t="s">
        <v>187</v>
      </c>
      <c r="F1759" s="13">
        <v>0</v>
      </c>
      <c r="G1759" s="13" t="s">
        <v>187</v>
      </c>
      <c r="H1759" s="13">
        <v>0</v>
      </c>
      <c r="I1759" s="13" t="s">
        <v>187</v>
      </c>
      <c r="J1759" s="13" t="s">
        <v>150</v>
      </c>
    </row>
    <row r="1760" spans="1:10" ht="14.25" customHeight="1" x14ac:dyDescent="0.25">
      <c r="A1760" s="3" t="s">
        <v>148</v>
      </c>
      <c r="B1760" s="3" t="s">
        <v>94</v>
      </c>
      <c r="C1760" s="13">
        <v>0</v>
      </c>
      <c r="D1760" s="13" t="s">
        <v>187</v>
      </c>
      <c r="E1760" s="13" t="s">
        <v>187</v>
      </c>
      <c r="F1760" s="13" t="s">
        <v>187</v>
      </c>
      <c r="G1760" s="13" t="s">
        <v>187</v>
      </c>
      <c r="H1760" s="13" t="s">
        <v>187</v>
      </c>
      <c r="I1760" s="13" t="s">
        <v>187</v>
      </c>
      <c r="J1760" s="13">
        <v>0</v>
      </c>
    </row>
    <row r="1761" spans="1:10" ht="14.25" customHeight="1" x14ac:dyDescent="0.25">
      <c r="B1761" s="4"/>
      <c r="C1761" s="11"/>
      <c r="D1761" s="11"/>
      <c r="E1761" s="11"/>
      <c r="F1761" s="11"/>
      <c r="G1761" s="11"/>
      <c r="H1761" s="11"/>
      <c r="I1761" s="11"/>
      <c r="J1761" s="11"/>
    </row>
    <row r="1762" spans="1:10" ht="14.25" customHeight="1" x14ac:dyDescent="0.25">
      <c r="A1762" s="3" t="s">
        <v>154</v>
      </c>
      <c r="B1762" s="3" t="s">
        <v>155</v>
      </c>
      <c r="C1762" s="11"/>
      <c r="D1762" s="11"/>
      <c r="E1762" s="11"/>
      <c r="F1762" s="11"/>
      <c r="G1762" s="11"/>
      <c r="H1762" s="11"/>
      <c r="I1762" s="11"/>
      <c r="J1762" s="11"/>
    </row>
    <row r="1763" spans="1:10" ht="14.25" customHeight="1" x14ac:dyDescent="0.25">
      <c r="B1763" s="4"/>
      <c r="C1763" s="11"/>
      <c r="D1763" s="11"/>
      <c r="E1763" s="11"/>
      <c r="F1763" s="11"/>
      <c r="G1763" s="11"/>
      <c r="H1763" s="11"/>
      <c r="I1763" s="11"/>
      <c r="J1763" s="11"/>
    </row>
    <row r="1764" spans="1:10" ht="14.25" customHeight="1" x14ac:dyDescent="0.25">
      <c r="A1764" s="3"/>
      <c r="B1764" s="8"/>
    </row>
    <row r="1765" spans="1:10" ht="14.25" customHeight="1" x14ac:dyDescent="0.25">
      <c r="A1765" s="3" t="s">
        <v>154</v>
      </c>
      <c r="B1765" s="3" t="s">
        <v>120</v>
      </c>
      <c r="C1765" s="13">
        <v>1.3</v>
      </c>
      <c r="D1765" s="13">
        <v>1.5</v>
      </c>
      <c r="E1765" s="13">
        <v>0</v>
      </c>
      <c r="F1765" s="13">
        <v>9.6</v>
      </c>
      <c r="G1765" s="13">
        <v>2</v>
      </c>
      <c r="H1765" s="13">
        <v>17.7</v>
      </c>
      <c r="I1765" s="13">
        <v>0</v>
      </c>
      <c r="J1765" s="13">
        <v>0.3</v>
      </c>
    </row>
    <row r="1766" spans="1:10" ht="14.25" customHeight="1" x14ac:dyDescent="0.25">
      <c r="A1766" s="3" t="s">
        <v>154</v>
      </c>
      <c r="B1766" s="3" t="s">
        <v>82</v>
      </c>
      <c r="C1766" s="13" t="s">
        <v>150</v>
      </c>
      <c r="D1766" s="13">
        <v>2.8</v>
      </c>
      <c r="E1766" s="13">
        <v>0</v>
      </c>
      <c r="F1766" s="13">
        <v>1.1000000000000001</v>
      </c>
      <c r="G1766" s="13">
        <v>2.8</v>
      </c>
      <c r="H1766" s="13">
        <v>0</v>
      </c>
      <c r="I1766" s="13">
        <v>0</v>
      </c>
      <c r="J1766" s="13" t="s">
        <v>150</v>
      </c>
    </row>
    <row r="1767" spans="1:10" ht="14.25" customHeight="1" x14ac:dyDescent="0.25">
      <c r="A1767" s="3" t="s">
        <v>154</v>
      </c>
      <c r="B1767" s="8" t="s">
        <v>152</v>
      </c>
      <c r="C1767" s="13" t="s">
        <v>150</v>
      </c>
      <c r="D1767" s="13">
        <v>2.8</v>
      </c>
      <c r="E1767" s="13">
        <v>0</v>
      </c>
      <c r="F1767" s="13">
        <v>0.1</v>
      </c>
      <c r="G1767" s="13">
        <v>5.5</v>
      </c>
      <c r="H1767" s="13">
        <v>0</v>
      </c>
      <c r="I1767" s="13">
        <v>0</v>
      </c>
      <c r="J1767" s="13" t="s">
        <v>150</v>
      </c>
    </row>
    <row r="1768" spans="1:10" ht="14.25" customHeight="1" x14ac:dyDescent="0.25">
      <c r="A1768" s="3" t="s">
        <v>154</v>
      </c>
      <c r="B1768" s="8" t="s">
        <v>151</v>
      </c>
      <c r="C1768" s="13" t="s">
        <v>150</v>
      </c>
      <c r="D1768" s="13" t="s">
        <v>187</v>
      </c>
      <c r="E1768" s="13" t="s">
        <v>187</v>
      </c>
      <c r="F1768" s="13">
        <v>30</v>
      </c>
      <c r="G1768" s="13">
        <v>1.6</v>
      </c>
      <c r="H1768" s="13">
        <v>0</v>
      </c>
      <c r="I1768" s="13" t="s">
        <v>187</v>
      </c>
      <c r="J1768" s="13" t="s">
        <v>150</v>
      </c>
    </row>
    <row r="1769" spans="1:10" ht="14.25" customHeight="1" x14ac:dyDescent="0.25">
      <c r="A1769" s="3" t="s">
        <v>154</v>
      </c>
      <c r="B1769" s="3" t="s">
        <v>83</v>
      </c>
      <c r="C1769" s="13" t="s">
        <v>150</v>
      </c>
      <c r="D1769" s="13">
        <v>2.1</v>
      </c>
      <c r="E1769" s="13">
        <v>0</v>
      </c>
      <c r="F1769" s="13">
        <v>51.9</v>
      </c>
      <c r="G1769" s="13">
        <v>4.0999999999999996</v>
      </c>
      <c r="H1769" s="13">
        <v>32.700000000000003</v>
      </c>
      <c r="I1769" s="13" t="s">
        <v>187</v>
      </c>
      <c r="J1769" s="13" t="s">
        <v>150</v>
      </c>
    </row>
    <row r="1770" spans="1:10" ht="14.25" customHeight="1" x14ac:dyDescent="0.25">
      <c r="A1770" s="3" t="s">
        <v>154</v>
      </c>
      <c r="B1770" s="8" t="s">
        <v>84</v>
      </c>
      <c r="C1770" s="13" t="s">
        <v>150</v>
      </c>
      <c r="D1770" s="13">
        <v>3.5</v>
      </c>
      <c r="E1770" s="13">
        <v>0</v>
      </c>
      <c r="F1770" s="13">
        <v>0</v>
      </c>
      <c r="G1770" s="13">
        <v>4.7</v>
      </c>
      <c r="H1770" s="13">
        <v>33.1</v>
      </c>
      <c r="I1770" s="13" t="s">
        <v>187</v>
      </c>
      <c r="J1770" s="13" t="s">
        <v>150</v>
      </c>
    </row>
    <row r="1771" spans="1:10" ht="14.25" customHeight="1" x14ac:dyDescent="0.25">
      <c r="A1771" s="3" t="s">
        <v>154</v>
      </c>
      <c r="B1771" s="8" t="s">
        <v>85</v>
      </c>
      <c r="C1771" s="13" t="s">
        <v>150</v>
      </c>
      <c r="D1771" s="13">
        <v>1.9</v>
      </c>
      <c r="E1771" s="13">
        <v>0</v>
      </c>
      <c r="F1771" s="13">
        <v>0</v>
      </c>
      <c r="G1771" s="13">
        <v>15.8</v>
      </c>
      <c r="H1771" s="13" t="s">
        <v>187</v>
      </c>
      <c r="I1771" s="13" t="s">
        <v>187</v>
      </c>
      <c r="J1771" s="13" t="s">
        <v>150</v>
      </c>
    </row>
    <row r="1772" spans="1:10" ht="14.25" customHeight="1" x14ac:dyDescent="0.25">
      <c r="A1772" s="3" t="s">
        <v>154</v>
      </c>
      <c r="B1772" s="8" t="s">
        <v>86</v>
      </c>
      <c r="C1772" s="13" t="s">
        <v>150</v>
      </c>
      <c r="D1772" s="13">
        <v>2.9</v>
      </c>
      <c r="E1772" s="13" t="s">
        <v>187</v>
      </c>
      <c r="F1772" s="13">
        <v>5.9</v>
      </c>
      <c r="G1772" s="13">
        <v>1.3</v>
      </c>
      <c r="H1772" s="13">
        <v>7.2</v>
      </c>
      <c r="I1772" s="13" t="s">
        <v>187</v>
      </c>
      <c r="J1772" s="13" t="s">
        <v>150</v>
      </c>
    </row>
    <row r="1773" spans="1:10" ht="14.25" customHeight="1" x14ac:dyDescent="0.25">
      <c r="A1773" s="3" t="s">
        <v>154</v>
      </c>
      <c r="B1773" s="8" t="s">
        <v>87</v>
      </c>
      <c r="C1773" s="13" t="s">
        <v>150</v>
      </c>
      <c r="D1773" s="13">
        <v>4.8</v>
      </c>
      <c r="E1773" s="13" t="s">
        <v>150</v>
      </c>
      <c r="F1773" s="13" t="s">
        <v>150</v>
      </c>
      <c r="G1773" s="13" t="s">
        <v>150</v>
      </c>
      <c r="H1773" s="13" t="s">
        <v>150</v>
      </c>
      <c r="I1773" s="13" t="s">
        <v>150</v>
      </c>
      <c r="J1773" s="13" t="s">
        <v>150</v>
      </c>
    </row>
    <row r="1774" spans="1:10" ht="14.25" customHeight="1" x14ac:dyDescent="0.25">
      <c r="A1774" s="3" t="s">
        <v>154</v>
      </c>
      <c r="B1774" s="8" t="s">
        <v>88</v>
      </c>
      <c r="C1774" s="13" t="s">
        <v>150</v>
      </c>
      <c r="D1774" s="13">
        <v>4.0999999999999996</v>
      </c>
      <c r="E1774" s="13" t="s">
        <v>187</v>
      </c>
      <c r="F1774" s="13">
        <v>60.6</v>
      </c>
      <c r="G1774" s="13">
        <v>2.2000000000000002</v>
      </c>
      <c r="H1774" s="13">
        <v>8.4</v>
      </c>
      <c r="I1774" s="13" t="s">
        <v>187</v>
      </c>
      <c r="J1774" s="13" t="s">
        <v>150</v>
      </c>
    </row>
    <row r="1775" spans="1:10" ht="14.25" customHeight="1" x14ac:dyDescent="0.25">
      <c r="A1775" s="3" t="s">
        <v>154</v>
      </c>
      <c r="B1775" s="3" t="s">
        <v>89</v>
      </c>
      <c r="C1775" s="13" t="s">
        <v>150</v>
      </c>
      <c r="D1775" s="13">
        <v>1.6</v>
      </c>
      <c r="E1775" s="13">
        <v>0</v>
      </c>
      <c r="F1775" s="13">
        <v>6.2</v>
      </c>
      <c r="G1775" s="13">
        <v>3.3</v>
      </c>
      <c r="H1775" s="13">
        <v>5.0999999999999996</v>
      </c>
      <c r="I1775" s="13" t="s">
        <v>187</v>
      </c>
      <c r="J1775" s="13" t="s">
        <v>150</v>
      </c>
    </row>
    <row r="1776" spans="1:10" ht="14.25" customHeight="1" x14ac:dyDescent="0.25">
      <c r="A1776" s="3" t="s">
        <v>154</v>
      </c>
      <c r="B1776" s="8" t="s">
        <v>95</v>
      </c>
      <c r="C1776" s="13" t="s">
        <v>150</v>
      </c>
      <c r="D1776" s="13">
        <v>1.8</v>
      </c>
      <c r="E1776" s="13">
        <v>0</v>
      </c>
      <c r="F1776" s="13">
        <v>21.3</v>
      </c>
      <c r="G1776" s="13">
        <v>1.7</v>
      </c>
      <c r="H1776" s="13">
        <v>8</v>
      </c>
      <c r="I1776" s="13" t="s">
        <v>187</v>
      </c>
      <c r="J1776" s="13" t="s">
        <v>150</v>
      </c>
    </row>
    <row r="1777" spans="1:10" ht="14.25" customHeight="1" x14ac:dyDescent="0.25">
      <c r="A1777" s="3" t="s">
        <v>154</v>
      </c>
      <c r="B1777" s="8" t="s">
        <v>90</v>
      </c>
      <c r="C1777" s="13" t="s">
        <v>150</v>
      </c>
      <c r="D1777" s="13">
        <v>1.9</v>
      </c>
      <c r="E1777" s="13" t="s">
        <v>150</v>
      </c>
      <c r="F1777" s="13" t="s">
        <v>150</v>
      </c>
      <c r="G1777" s="13" t="s">
        <v>150</v>
      </c>
      <c r="H1777" s="13" t="s">
        <v>150</v>
      </c>
      <c r="I1777" s="13" t="s">
        <v>150</v>
      </c>
      <c r="J1777" s="13" t="s">
        <v>150</v>
      </c>
    </row>
    <row r="1778" spans="1:10" ht="14.25" customHeight="1" x14ac:dyDescent="0.25">
      <c r="A1778" s="3" t="s">
        <v>154</v>
      </c>
      <c r="B1778" s="8" t="s">
        <v>118</v>
      </c>
      <c r="C1778" s="13" t="s">
        <v>150</v>
      </c>
      <c r="D1778" s="13">
        <v>2</v>
      </c>
      <c r="E1778" s="13">
        <v>0</v>
      </c>
      <c r="F1778" s="13">
        <v>0</v>
      </c>
      <c r="G1778" s="13">
        <v>2.2999999999999998</v>
      </c>
      <c r="H1778" s="13">
        <v>45.8</v>
      </c>
      <c r="I1778" s="13" t="s">
        <v>187</v>
      </c>
      <c r="J1778" s="13" t="s">
        <v>150</v>
      </c>
    </row>
    <row r="1779" spans="1:10" ht="14.25" customHeight="1" x14ac:dyDescent="0.25">
      <c r="A1779" s="3" t="s">
        <v>154</v>
      </c>
      <c r="B1779" s="8" t="s">
        <v>91</v>
      </c>
      <c r="C1779" s="13" t="s">
        <v>150</v>
      </c>
      <c r="D1779" s="13">
        <v>6.1</v>
      </c>
      <c r="E1779" s="13" t="s">
        <v>150</v>
      </c>
      <c r="F1779" s="13">
        <v>0.5</v>
      </c>
      <c r="G1779" s="13">
        <v>0</v>
      </c>
      <c r="H1779" s="13">
        <v>6.3</v>
      </c>
      <c r="I1779" s="13" t="s">
        <v>150</v>
      </c>
      <c r="J1779" s="13" t="s">
        <v>150</v>
      </c>
    </row>
    <row r="1780" spans="1:10" ht="14.25" customHeight="1" x14ac:dyDescent="0.25">
      <c r="A1780" s="3" t="s">
        <v>154</v>
      </c>
      <c r="B1780" s="8" t="s">
        <v>92</v>
      </c>
      <c r="C1780" s="13" t="s">
        <v>150</v>
      </c>
      <c r="D1780" s="13" t="s">
        <v>150</v>
      </c>
      <c r="E1780" s="13" t="s">
        <v>187</v>
      </c>
      <c r="F1780" s="13">
        <v>24.3</v>
      </c>
      <c r="G1780" s="13">
        <v>50.5</v>
      </c>
      <c r="H1780" s="13" t="s">
        <v>187</v>
      </c>
      <c r="I1780" s="13" t="s">
        <v>187</v>
      </c>
      <c r="J1780" s="13" t="s">
        <v>150</v>
      </c>
    </row>
    <row r="1781" spans="1:10" ht="14.25" customHeight="1" x14ac:dyDescent="0.25">
      <c r="A1781" s="3" t="s">
        <v>154</v>
      </c>
      <c r="B1781" s="8" t="s">
        <v>93</v>
      </c>
      <c r="C1781" s="13" t="s">
        <v>150</v>
      </c>
      <c r="D1781" s="13">
        <v>1.3</v>
      </c>
      <c r="E1781" s="13" t="s">
        <v>187</v>
      </c>
      <c r="F1781" s="13">
        <v>0.8</v>
      </c>
      <c r="G1781" s="13">
        <v>0</v>
      </c>
      <c r="H1781" s="13">
        <v>10.8</v>
      </c>
      <c r="I1781" s="13" t="s">
        <v>187</v>
      </c>
      <c r="J1781" s="13" t="s">
        <v>150</v>
      </c>
    </row>
    <row r="1782" spans="1:10" ht="14.25" customHeight="1" x14ac:dyDescent="0.25">
      <c r="A1782" s="3" t="s">
        <v>154</v>
      </c>
      <c r="B1782" s="3" t="s">
        <v>94</v>
      </c>
      <c r="C1782" s="13">
        <v>2.6</v>
      </c>
      <c r="D1782" s="13">
        <v>3.3</v>
      </c>
      <c r="E1782" s="13">
        <v>0</v>
      </c>
      <c r="F1782" s="13" t="s">
        <v>187</v>
      </c>
      <c r="G1782" s="13">
        <v>48.9</v>
      </c>
      <c r="H1782" s="13">
        <v>8</v>
      </c>
      <c r="I1782" s="13" t="s">
        <v>187</v>
      </c>
      <c r="J1782" s="13">
        <v>0.3</v>
      </c>
    </row>
    <row r="1783" spans="1:10" ht="14.25" customHeight="1" x14ac:dyDescent="0.25">
      <c r="B1783" s="4"/>
      <c r="C1783" s="11"/>
      <c r="D1783" s="11"/>
      <c r="E1783" s="11"/>
      <c r="F1783" s="11"/>
      <c r="G1783" s="11"/>
      <c r="H1783" s="11"/>
      <c r="I1783" s="11"/>
      <c r="J1783" s="11"/>
    </row>
    <row r="1784" spans="1:10" ht="14.25" customHeight="1" x14ac:dyDescent="0.25">
      <c r="A1784" s="3" t="s">
        <v>156</v>
      </c>
      <c r="B1784" s="3" t="s">
        <v>157</v>
      </c>
      <c r="C1784" s="11"/>
      <c r="D1784" s="11"/>
      <c r="E1784" s="11"/>
      <c r="F1784" s="11"/>
      <c r="G1784" s="11"/>
      <c r="H1784" s="11"/>
      <c r="I1784" s="11"/>
      <c r="J1784" s="11"/>
    </row>
    <row r="1785" spans="1:10" ht="14.25" customHeight="1" x14ac:dyDescent="0.25">
      <c r="B1785" s="4"/>
      <c r="C1785" s="11"/>
      <c r="D1785" s="11"/>
      <c r="E1785" s="11"/>
      <c r="F1785" s="11"/>
      <c r="G1785" s="11"/>
      <c r="H1785" s="11"/>
      <c r="I1785" s="11"/>
      <c r="J1785" s="11"/>
    </row>
    <row r="1786" spans="1:10" ht="14.25" customHeight="1" x14ac:dyDescent="0.25">
      <c r="A1786" s="3"/>
      <c r="B1786" s="8"/>
    </row>
    <row r="1787" spans="1:10" ht="14.25" customHeight="1" x14ac:dyDescent="0.25">
      <c r="A1787" s="3" t="s">
        <v>156</v>
      </c>
      <c r="B1787" s="3" t="s">
        <v>120</v>
      </c>
      <c r="C1787" s="13">
        <v>0.8</v>
      </c>
      <c r="D1787" s="13">
        <v>1</v>
      </c>
      <c r="E1787" s="13">
        <v>0</v>
      </c>
      <c r="F1787" s="13">
        <v>0</v>
      </c>
      <c r="G1787" s="13">
        <v>0.7</v>
      </c>
      <c r="H1787" s="13">
        <v>1.6</v>
      </c>
      <c r="I1787" s="13" t="s">
        <v>187</v>
      </c>
      <c r="J1787" s="13">
        <v>0.5</v>
      </c>
    </row>
    <row r="1788" spans="1:10" ht="14.25" customHeight="1" x14ac:dyDescent="0.25">
      <c r="A1788" s="3" t="s">
        <v>156</v>
      </c>
      <c r="B1788" s="3" t="s">
        <v>82</v>
      </c>
      <c r="C1788" s="13" t="s">
        <v>150</v>
      </c>
      <c r="D1788" s="13">
        <v>0.4</v>
      </c>
      <c r="E1788" s="13">
        <v>0</v>
      </c>
      <c r="F1788" s="13">
        <v>0</v>
      </c>
      <c r="G1788" s="13">
        <v>0.8</v>
      </c>
      <c r="H1788" s="13">
        <v>0</v>
      </c>
      <c r="I1788" s="13" t="s">
        <v>187</v>
      </c>
      <c r="J1788" s="13" t="s">
        <v>150</v>
      </c>
    </row>
    <row r="1789" spans="1:10" ht="14.25" customHeight="1" x14ac:dyDescent="0.25">
      <c r="A1789" s="3" t="s">
        <v>156</v>
      </c>
      <c r="B1789" s="8" t="s">
        <v>152</v>
      </c>
      <c r="C1789" s="13" t="s">
        <v>150</v>
      </c>
      <c r="D1789" s="13">
        <v>0.4</v>
      </c>
      <c r="E1789" s="13">
        <v>0</v>
      </c>
      <c r="F1789" s="13">
        <v>0</v>
      </c>
      <c r="G1789" s="13">
        <v>0</v>
      </c>
      <c r="H1789" s="13">
        <v>0</v>
      </c>
      <c r="I1789" s="13" t="s">
        <v>187</v>
      </c>
      <c r="J1789" s="13" t="s">
        <v>150</v>
      </c>
    </row>
    <row r="1790" spans="1:10" ht="14.25" customHeight="1" x14ac:dyDescent="0.25">
      <c r="A1790" s="3" t="s">
        <v>156</v>
      </c>
      <c r="B1790" s="8" t="s">
        <v>151</v>
      </c>
      <c r="C1790" s="13" t="s">
        <v>150</v>
      </c>
      <c r="D1790" s="13" t="s">
        <v>187</v>
      </c>
      <c r="E1790" s="13" t="s">
        <v>187</v>
      </c>
      <c r="F1790" s="13" t="s">
        <v>187</v>
      </c>
      <c r="G1790" s="13">
        <v>1.9</v>
      </c>
      <c r="H1790" s="13" t="s">
        <v>187</v>
      </c>
      <c r="I1790" s="13" t="s">
        <v>187</v>
      </c>
      <c r="J1790" s="13" t="s">
        <v>150</v>
      </c>
    </row>
    <row r="1791" spans="1:10" ht="14.25" customHeight="1" x14ac:dyDescent="0.25">
      <c r="A1791" s="3" t="s">
        <v>156</v>
      </c>
      <c r="B1791" s="3" t="s">
        <v>83</v>
      </c>
      <c r="C1791" s="13" t="s">
        <v>150</v>
      </c>
      <c r="D1791" s="13">
        <v>2.2000000000000002</v>
      </c>
      <c r="E1791" s="13">
        <v>0</v>
      </c>
      <c r="F1791" s="13">
        <v>0</v>
      </c>
      <c r="G1791" s="13">
        <v>0.9</v>
      </c>
      <c r="H1791" s="13">
        <v>0</v>
      </c>
      <c r="I1791" s="13" t="s">
        <v>187</v>
      </c>
      <c r="J1791" s="13" t="s">
        <v>150</v>
      </c>
    </row>
    <row r="1792" spans="1:10" ht="14.25" customHeight="1" x14ac:dyDescent="0.25">
      <c r="A1792" s="3" t="s">
        <v>156</v>
      </c>
      <c r="B1792" s="8" t="s">
        <v>84</v>
      </c>
      <c r="C1792" s="13" t="s">
        <v>150</v>
      </c>
      <c r="D1792" s="13">
        <v>0.5</v>
      </c>
      <c r="E1792" s="13">
        <v>0</v>
      </c>
      <c r="F1792" s="13">
        <v>0</v>
      </c>
      <c r="G1792" s="13">
        <v>1.1000000000000001</v>
      </c>
      <c r="H1792" s="13">
        <v>0</v>
      </c>
      <c r="I1792" s="13" t="s">
        <v>187</v>
      </c>
      <c r="J1792" s="13" t="s">
        <v>150</v>
      </c>
    </row>
    <row r="1793" spans="1:10" ht="14.25" customHeight="1" x14ac:dyDescent="0.25">
      <c r="A1793" s="3" t="s">
        <v>156</v>
      </c>
      <c r="B1793" s="8" t="s">
        <v>85</v>
      </c>
      <c r="C1793" s="13" t="s">
        <v>150</v>
      </c>
      <c r="D1793" s="13">
        <v>0.5</v>
      </c>
      <c r="E1793" s="13">
        <v>0</v>
      </c>
      <c r="F1793" s="13" t="s">
        <v>187</v>
      </c>
      <c r="G1793" s="13">
        <v>0</v>
      </c>
      <c r="H1793" s="13" t="s">
        <v>187</v>
      </c>
      <c r="I1793" s="13" t="s">
        <v>187</v>
      </c>
      <c r="J1793" s="13" t="s">
        <v>150</v>
      </c>
    </row>
    <row r="1794" spans="1:10" ht="14.25" customHeight="1" x14ac:dyDescent="0.25">
      <c r="A1794" s="3" t="s">
        <v>156</v>
      </c>
      <c r="B1794" s="8" t="s">
        <v>86</v>
      </c>
      <c r="C1794" s="13" t="s">
        <v>150</v>
      </c>
      <c r="D1794" s="13">
        <v>3.8</v>
      </c>
      <c r="E1794" s="13" t="s">
        <v>187</v>
      </c>
      <c r="F1794" s="13">
        <v>0</v>
      </c>
      <c r="G1794" s="13">
        <v>0</v>
      </c>
      <c r="H1794" s="13">
        <v>0</v>
      </c>
      <c r="I1794" s="13" t="s">
        <v>187</v>
      </c>
      <c r="J1794" s="13" t="s">
        <v>150</v>
      </c>
    </row>
    <row r="1795" spans="1:10" ht="14.25" customHeight="1" x14ac:dyDescent="0.25">
      <c r="A1795" s="3" t="s">
        <v>156</v>
      </c>
      <c r="B1795" s="8" t="s">
        <v>87</v>
      </c>
      <c r="C1795" s="13" t="s">
        <v>150</v>
      </c>
      <c r="D1795" s="13">
        <v>2.9</v>
      </c>
      <c r="E1795" s="13" t="s">
        <v>150</v>
      </c>
      <c r="F1795" s="13" t="s">
        <v>150</v>
      </c>
      <c r="G1795" s="13" t="s">
        <v>150</v>
      </c>
      <c r="H1795" s="13" t="s">
        <v>150</v>
      </c>
      <c r="I1795" s="13" t="s">
        <v>150</v>
      </c>
      <c r="J1795" s="13" t="s">
        <v>150</v>
      </c>
    </row>
    <row r="1796" spans="1:10" ht="14.25" customHeight="1" x14ac:dyDescent="0.25">
      <c r="A1796" s="3" t="s">
        <v>156</v>
      </c>
      <c r="B1796" s="8" t="s">
        <v>88</v>
      </c>
      <c r="C1796" s="13" t="s">
        <v>150</v>
      </c>
      <c r="D1796" s="13">
        <v>1</v>
      </c>
      <c r="E1796" s="13" t="s">
        <v>187</v>
      </c>
      <c r="F1796" s="13" t="s">
        <v>187</v>
      </c>
      <c r="G1796" s="13">
        <v>0</v>
      </c>
      <c r="H1796" s="13" t="s">
        <v>187</v>
      </c>
      <c r="I1796" s="13" t="s">
        <v>187</v>
      </c>
      <c r="J1796" s="13" t="s">
        <v>150</v>
      </c>
    </row>
    <row r="1797" spans="1:10" ht="14.25" customHeight="1" x14ac:dyDescent="0.25">
      <c r="A1797" s="3" t="s">
        <v>156</v>
      </c>
      <c r="B1797" s="3" t="s">
        <v>89</v>
      </c>
      <c r="C1797" s="13" t="s">
        <v>150</v>
      </c>
      <c r="D1797" s="13">
        <v>0.9</v>
      </c>
      <c r="E1797" s="13">
        <v>0</v>
      </c>
      <c r="F1797" s="13">
        <v>0</v>
      </c>
      <c r="G1797" s="13">
        <v>1.6</v>
      </c>
      <c r="H1797" s="13">
        <v>4.0999999999999996</v>
      </c>
      <c r="I1797" s="13" t="s">
        <v>187</v>
      </c>
      <c r="J1797" s="13" t="s">
        <v>150</v>
      </c>
    </row>
    <row r="1798" spans="1:10" ht="14.25" customHeight="1" x14ac:dyDescent="0.25">
      <c r="A1798" s="3" t="s">
        <v>156</v>
      </c>
      <c r="B1798" s="8" t="s">
        <v>95</v>
      </c>
      <c r="C1798" s="13" t="s">
        <v>150</v>
      </c>
      <c r="D1798" s="13">
        <v>1.1000000000000001</v>
      </c>
      <c r="E1798" s="13">
        <v>0</v>
      </c>
      <c r="F1798" s="13">
        <v>0</v>
      </c>
      <c r="G1798" s="13">
        <v>1.8</v>
      </c>
      <c r="H1798" s="13">
        <v>16.399999999999999</v>
      </c>
      <c r="I1798" s="13" t="s">
        <v>187</v>
      </c>
      <c r="J1798" s="13" t="s">
        <v>150</v>
      </c>
    </row>
    <row r="1799" spans="1:10" ht="14.25" customHeight="1" x14ac:dyDescent="0.25">
      <c r="A1799" s="3" t="s">
        <v>156</v>
      </c>
      <c r="B1799" s="8" t="s">
        <v>90</v>
      </c>
      <c r="C1799" s="13" t="s">
        <v>150</v>
      </c>
      <c r="D1799" s="13">
        <v>1</v>
      </c>
      <c r="E1799" s="13" t="s">
        <v>150</v>
      </c>
      <c r="F1799" s="13" t="s">
        <v>150</v>
      </c>
      <c r="G1799" s="13" t="s">
        <v>150</v>
      </c>
      <c r="H1799" s="13" t="s">
        <v>150</v>
      </c>
      <c r="I1799" s="13" t="s">
        <v>150</v>
      </c>
      <c r="J1799" s="13" t="s">
        <v>150</v>
      </c>
    </row>
    <row r="1800" spans="1:10" ht="14.25" customHeight="1" x14ac:dyDescent="0.25">
      <c r="A1800" s="3" t="s">
        <v>156</v>
      </c>
      <c r="B1800" s="8" t="s">
        <v>118</v>
      </c>
      <c r="C1800" s="13" t="s">
        <v>150</v>
      </c>
      <c r="D1800" s="13">
        <v>1</v>
      </c>
      <c r="E1800" s="13">
        <v>0</v>
      </c>
      <c r="F1800" s="13" t="s">
        <v>187</v>
      </c>
      <c r="G1800" s="13">
        <v>0.5</v>
      </c>
      <c r="H1800" s="13">
        <v>0</v>
      </c>
      <c r="I1800" s="13" t="s">
        <v>187</v>
      </c>
      <c r="J1800" s="13" t="s">
        <v>150</v>
      </c>
    </row>
    <row r="1801" spans="1:10" ht="14.25" customHeight="1" x14ac:dyDescent="0.25">
      <c r="A1801" s="3" t="s">
        <v>156</v>
      </c>
      <c r="B1801" s="8" t="s">
        <v>91</v>
      </c>
      <c r="C1801" s="13" t="s">
        <v>150</v>
      </c>
      <c r="D1801" s="13">
        <v>0</v>
      </c>
      <c r="E1801" s="13" t="s">
        <v>150</v>
      </c>
      <c r="F1801" s="13">
        <v>0</v>
      </c>
      <c r="G1801" s="13">
        <v>0</v>
      </c>
      <c r="H1801" s="13">
        <v>1.8</v>
      </c>
      <c r="I1801" s="13" t="s">
        <v>150</v>
      </c>
      <c r="J1801" s="13" t="s">
        <v>150</v>
      </c>
    </row>
    <row r="1802" spans="1:10" ht="14.25" customHeight="1" x14ac:dyDescent="0.25">
      <c r="A1802" s="3" t="s">
        <v>156</v>
      </c>
      <c r="B1802" s="8" t="s">
        <v>92</v>
      </c>
      <c r="C1802" s="13" t="s">
        <v>150</v>
      </c>
      <c r="D1802" s="13" t="s">
        <v>150</v>
      </c>
      <c r="E1802" s="13" t="s">
        <v>187</v>
      </c>
      <c r="F1802" s="13">
        <v>0</v>
      </c>
      <c r="G1802" s="13" t="s">
        <v>187</v>
      </c>
      <c r="H1802" s="13" t="s">
        <v>187</v>
      </c>
      <c r="I1802" s="13" t="s">
        <v>187</v>
      </c>
      <c r="J1802" s="13" t="s">
        <v>150</v>
      </c>
    </row>
    <row r="1803" spans="1:10" ht="14.25" customHeight="1" x14ac:dyDescent="0.25">
      <c r="A1803" s="3" t="s">
        <v>156</v>
      </c>
      <c r="B1803" s="8" t="s">
        <v>93</v>
      </c>
      <c r="C1803" s="13" t="s">
        <v>150</v>
      </c>
      <c r="D1803" s="13">
        <v>0</v>
      </c>
      <c r="E1803" s="13" t="s">
        <v>187</v>
      </c>
      <c r="F1803" s="13">
        <v>0</v>
      </c>
      <c r="G1803" s="13" t="s">
        <v>187</v>
      </c>
      <c r="H1803" s="13">
        <v>0</v>
      </c>
      <c r="I1803" s="13" t="s">
        <v>187</v>
      </c>
      <c r="J1803" s="13" t="s">
        <v>150</v>
      </c>
    </row>
    <row r="1804" spans="1:10" ht="14.25" customHeight="1" x14ac:dyDescent="0.25">
      <c r="A1804" s="3" t="s">
        <v>156</v>
      </c>
      <c r="B1804" s="3" t="s">
        <v>94</v>
      </c>
      <c r="C1804" s="13">
        <v>0.1</v>
      </c>
      <c r="D1804" s="13">
        <v>0.1</v>
      </c>
      <c r="E1804" s="13" t="s">
        <v>187</v>
      </c>
      <c r="F1804" s="13" t="s">
        <v>187</v>
      </c>
      <c r="G1804" s="13" t="s">
        <v>187</v>
      </c>
      <c r="H1804" s="13">
        <v>0</v>
      </c>
      <c r="I1804" s="13" t="s">
        <v>187</v>
      </c>
      <c r="J1804" s="13">
        <v>0.5</v>
      </c>
    </row>
    <row r="1805" spans="1:10" ht="14.25" customHeight="1" x14ac:dyDescent="0.25">
      <c r="B1805" s="4"/>
      <c r="C1805" s="11"/>
      <c r="D1805" s="11"/>
      <c r="E1805" s="11"/>
      <c r="F1805" s="11"/>
      <c r="G1805" s="11"/>
      <c r="H1805" s="11"/>
      <c r="I1805" s="11"/>
      <c r="J1805" s="11"/>
    </row>
    <row r="1806" spans="1:10" ht="14.25" customHeight="1" x14ac:dyDescent="0.25">
      <c r="A1806" s="3" t="s">
        <v>21</v>
      </c>
      <c r="B1806" s="3" t="s">
        <v>115</v>
      </c>
      <c r="C1806" s="11"/>
      <c r="D1806" s="11"/>
      <c r="E1806" s="11"/>
      <c r="F1806" s="11"/>
      <c r="G1806" s="11"/>
      <c r="H1806" s="11"/>
      <c r="I1806" s="11"/>
      <c r="J1806" s="11"/>
    </row>
    <row r="1807" spans="1:10" ht="14.25" customHeight="1" x14ac:dyDescent="0.25">
      <c r="B1807" s="4"/>
      <c r="C1807" s="11"/>
      <c r="D1807" s="11"/>
      <c r="E1807" s="11"/>
      <c r="F1807" s="11"/>
      <c r="G1807" s="11"/>
      <c r="H1807" s="11"/>
      <c r="I1807" s="11"/>
      <c r="J1807" s="11"/>
    </row>
    <row r="1808" spans="1:10" ht="14.25" customHeight="1" x14ac:dyDescent="0.25">
      <c r="B1808" s="8"/>
    </row>
    <row r="1809" spans="1:10" ht="14.25" customHeight="1" x14ac:dyDescent="0.25">
      <c r="A1809" s="3" t="s">
        <v>21</v>
      </c>
      <c r="B1809" s="3" t="s">
        <v>120</v>
      </c>
      <c r="C1809" s="13">
        <v>9</v>
      </c>
      <c r="D1809" s="13">
        <v>8</v>
      </c>
      <c r="E1809" s="13" t="s">
        <v>187</v>
      </c>
      <c r="F1809" s="13">
        <v>33.9</v>
      </c>
      <c r="G1809" s="13">
        <v>9.4</v>
      </c>
      <c r="H1809" s="13">
        <v>16</v>
      </c>
      <c r="I1809" s="13">
        <v>53.9</v>
      </c>
      <c r="J1809" s="13">
        <v>41.8</v>
      </c>
    </row>
    <row r="1810" spans="1:10" ht="14.25" customHeight="1" x14ac:dyDescent="0.25">
      <c r="A1810" s="3" t="s">
        <v>21</v>
      </c>
      <c r="B1810" s="3" t="s">
        <v>82</v>
      </c>
      <c r="C1810" s="13" t="s">
        <v>150</v>
      </c>
      <c r="D1810" s="13">
        <v>38.9</v>
      </c>
      <c r="E1810" s="13" t="s">
        <v>187</v>
      </c>
      <c r="F1810" s="13" t="s">
        <v>187</v>
      </c>
      <c r="G1810" s="13">
        <v>28.9</v>
      </c>
      <c r="H1810" s="13" t="s">
        <v>187</v>
      </c>
      <c r="I1810" s="13">
        <v>50.8</v>
      </c>
      <c r="J1810" s="13" t="s">
        <v>150</v>
      </c>
    </row>
    <row r="1811" spans="1:10" ht="14.25" customHeight="1" x14ac:dyDescent="0.25">
      <c r="A1811" s="3" t="s">
        <v>21</v>
      </c>
      <c r="B1811" s="8" t="s">
        <v>152</v>
      </c>
      <c r="C1811" s="13" t="s">
        <v>150</v>
      </c>
      <c r="D1811" s="13">
        <v>38.9</v>
      </c>
      <c r="E1811" s="13" t="s">
        <v>187</v>
      </c>
      <c r="F1811" s="13" t="s">
        <v>187</v>
      </c>
      <c r="G1811" s="13">
        <v>65.8</v>
      </c>
      <c r="H1811" s="13" t="s">
        <v>187</v>
      </c>
      <c r="I1811" s="13">
        <v>50.8</v>
      </c>
      <c r="J1811" s="13" t="s">
        <v>150</v>
      </c>
    </row>
    <row r="1812" spans="1:10" ht="14.25" customHeight="1" x14ac:dyDescent="0.25">
      <c r="A1812" s="3" t="s">
        <v>21</v>
      </c>
      <c r="B1812" s="8" t="s">
        <v>151</v>
      </c>
      <c r="C1812" s="13" t="s">
        <v>150</v>
      </c>
      <c r="D1812" s="13" t="s">
        <v>187</v>
      </c>
      <c r="E1812" s="13" t="s">
        <v>187</v>
      </c>
      <c r="F1812" s="13" t="s">
        <v>187</v>
      </c>
      <c r="G1812" s="13">
        <v>31.8</v>
      </c>
      <c r="H1812" s="13" t="s">
        <v>187</v>
      </c>
      <c r="I1812" s="13" t="s">
        <v>187</v>
      </c>
      <c r="J1812" s="13" t="s">
        <v>150</v>
      </c>
    </row>
    <row r="1813" spans="1:10" ht="14.25" customHeight="1" x14ac:dyDescent="0.25">
      <c r="A1813" s="3" t="s">
        <v>21</v>
      </c>
      <c r="B1813" s="3" t="s">
        <v>83</v>
      </c>
      <c r="C1813" s="13" t="s">
        <v>150</v>
      </c>
      <c r="D1813" s="13">
        <v>9.3000000000000007</v>
      </c>
      <c r="E1813" s="13" t="s">
        <v>187</v>
      </c>
      <c r="F1813" s="13">
        <v>67</v>
      </c>
      <c r="G1813" s="13">
        <v>14.6</v>
      </c>
      <c r="H1813" s="13">
        <v>37.9</v>
      </c>
      <c r="I1813" s="13" t="s">
        <v>187</v>
      </c>
      <c r="J1813" s="13" t="s">
        <v>150</v>
      </c>
    </row>
    <row r="1814" spans="1:10" ht="14.25" customHeight="1" x14ac:dyDescent="0.25">
      <c r="A1814" s="3" t="s">
        <v>21</v>
      </c>
      <c r="B1814" s="8" t="s">
        <v>84</v>
      </c>
      <c r="C1814" s="13" t="s">
        <v>150</v>
      </c>
      <c r="D1814" s="13">
        <v>19.5</v>
      </c>
      <c r="E1814" s="13" t="s">
        <v>187</v>
      </c>
      <c r="F1814" s="13">
        <v>68.099999999999994</v>
      </c>
      <c r="G1814" s="13">
        <v>14.8</v>
      </c>
      <c r="H1814" s="13">
        <v>67.5</v>
      </c>
      <c r="I1814" s="13" t="s">
        <v>187</v>
      </c>
      <c r="J1814" s="13" t="s">
        <v>150</v>
      </c>
    </row>
    <row r="1815" spans="1:10" ht="14.25" customHeight="1" x14ac:dyDescent="0.25">
      <c r="A1815" s="3" t="s">
        <v>21</v>
      </c>
      <c r="B1815" s="8" t="s">
        <v>85</v>
      </c>
      <c r="C1815" s="13" t="s">
        <v>150</v>
      </c>
      <c r="D1815" s="13">
        <v>31.2</v>
      </c>
      <c r="E1815" s="13" t="s">
        <v>187</v>
      </c>
      <c r="F1815" s="13" t="s">
        <v>187</v>
      </c>
      <c r="G1815" s="13" t="s">
        <v>187</v>
      </c>
      <c r="H1815" s="13" t="s">
        <v>187</v>
      </c>
      <c r="I1815" s="13" t="s">
        <v>187</v>
      </c>
      <c r="J1815" s="13" t="s">
        <v>150</v>
      </c>
    </row>
    <row r="1816" spans="1:10" ht="14.25" customHeight="1" x14ac:dyDescent="0.25">
      <c r="A1816" s="3" t="s">
        <v>21</v>
      </c>
      <c r="B1816" s="8" t="s">
        <v>86</v>
      </c>
      <c r="C1816" s="13" t="s">
        <v>150</v>
      </c>
      <c r="D1816" s="13">
        <v>9.9</v>
      </c>
      <c r="E1816" s="13" t="s">
        <v>187</v>
      </c>
      <c r="F1816" s="13">
        <v>68.3</v>
      </c>
      <c r="G1816" s="13">
        <v>61.6</v>
      </c>
      <c r="H1816" s="13">
        <v>39.5</v>
      </c>
      <c r="I1816" s="13" t="s">
        <v>187</v>
      </c>
      <c r="J1816" s="13" t="s">
        <v>150</v>
      </c>
    </row>
    <row r="1817" spans="1:10" ht="14.25" customHeight="1" x14ac:dyDescent="0.25">
      <c r="A1817" s="3" t="s">
        <v>21</v>
      </c>
      <c r="B1817" s="8" t="s">
        <v>87</v>
      </c>
      <c r="C1817" s="13" t="s">
        <v>150</v>
      </c>
      <c r="D1817" s="13">
        <v>94.6</v>
      </c>
      <c r="E1817" s="13" t="s">
        <v>150</v>
      </c>
      <c r="F1817" s="13" t="s">
        <v>150</v>
      </c>
      <c r="G1817" s="13" t="s">
        <v>150</v>
      </c>
      <c r="H1817" s="13" t="s">
        <v>150</v>
      </c>
      <c r="I1817" s="13" t="s">
        <v>150</v>
      </c>
      <c r="J1817" s="13" t="s">
        <v>150</v>
      </c>
    </row>
    <row r="1818" spans="1:10" ht="14.25" customHeight="1" x14ac:dyDescent="0.25">
      <c r="A1818" s="3" t="s">
        <v>21</v>
      </c>
      <c r="B1818" s="8" t="s">
        <v>88</v>
      </c>
      <c r="C1818" s="13" t="s">
        <v>150</v>
      </c>
      <c r="D1818" s="13">
        <v>27.1</v>
      </c>
      <c r="E1818" s="13" t="s">
        <v>187</v>
      </c>
      <c r="F1818" s="13" t="s">
        <v>187</v>
      </c>
      <c r="G1818" s="13">
        <v>62.1</v>
      </c>
      <c r="H1818" s="13" t="s">
        <v>187</v>
      </c>
      <c r="I1818" s="13" t="s">
        <v>187</v>
      </c>
      <c r="J1818" s="13" t="s">
        <v>150</v>
      </c>
    </row>
    <row r="1819" spans="1:10" ht="14.25" customHeight="1" x14ac:dyDescent="0.25">
      <c r="A1819" s="3" t="s">
        <v>21</v>
      </c>
      <c r="B1819" s="3" t="s">
        <v>89</v>
      </c>
      <c r="C1819" s="13" t="s">
        <v>150</v>
      </c>
      <c r="D1819" s="13">
        <v>9.9</v>
      </c>
      <c r="E1819" s="13" t="s">
        <v>187</v>
      </c>
      <c r="F1819" s="13">
        <v>35.200000000000003</v>
      </c>
      <c r="G1819" s="13">
        <v>11.5</v>
      </c>
      <c r="H1819" s="13">
        <v>17</v>
      </c>
      <c r="I1819" s="13">
        <v>61.1</v>
      </c>
      <c r="J1819" s="13" t="s">
        <v>150</v>
      </c>
    </row>
    <row r="1820" spans="1:10" ht="14.25" customHeight="1" x14ac:dyDescent="0.25">
      <c r="A1820" s="3" t="s">
        <v>21</v>
      </c>
      <c r="B1820" s="8" t="s">
        <v>95</v>
      </c>
      <c r="C1820" s="13" t="s">
        <v>150</v>
      </c>
      <c r="D1820" s="13">
        <v>12.5</v>
      </c>
      <c r="E1820" s="13" t="s">
        <v>187</v>
      </c>
      <c r="F1820" s="13">
        <v>73.599999999999994</v>
      </c>
      <c r="G1820" s="13">
        <v>11.6</v>
      </c>
      <c r="H1820" s="13">
        <v>37</v>
      </c>
      <c r="I1820" s="13">
        <v>61.1</v>
      </c>
      <c r="J1820" s="13" t="s">
        <v>150</v>
      </c>
    </row>
    <row r="1821" spans="1:10" ht="14.25" customHeight="1" x14ac:dyDescent="0.25">
      <c r="A1821" s="3" t="s">
        <v>21</v>
      </c>
      <c r="B1821" s="8" t="s">
        <v>90</v>
      </c>
      <c r="C1821" s="13" t="s">
        <v>150</v>
      </c>
      <c r="D1821" s="13">
        <v>9.5</v>
      </c>
      <c r="E1821" s="13" t="s">
        <v>150</v>
      </c>
      <c r="F1821" s="13" t="s">
        <v>150</v>
      </c>
      <c r="G1821" s="13" t="s">
        <v>150</v>
      </c>
      <c r="H1821" s="13" t="s">
        <v>150</v>
      </c>
      <c r="I1821" s="13" t="s">
        <v>150</v>
      </c>
      <c r="J1821" s="13" t="s">
        <v>150</v>
      </c>
    </row>
    <row r="1822" spans="1:10" ht="14.25" customHeight="1" x14ac:dyDescent="0.25">
      <c r="A1822" s="3" t="s">
        <v>21</v>
      </c>
      <c r="B1822" s="8" t="s">
        <v>118</v>
      </c>
      <c r="C1822" s="13" t="s">
        <v>150</v>
      </c>
      <c r="D1822" s="13">
        <v>26</v>
      </c>
      <c r="E1822" s="13" t="s">
        <v>187</v>
      </c>
      <c r="F1822" s="13" t="s">
        <v>187</v>
      </c>
      <c r="G1822" s="13">
        <v>21.3</v>
      </c>
      <c r="H1822" s="13">
        <v>85.5</v>
      </c>
      <c r="I1822" s="13" t="s">
        <v>187</v>
      </c>
      <c r="J1822" s="13" t="s">
        <v>150</v>
      </c>
    </row>
    <row r="1823" spans="1:10" ht="14.25" customHeight="1" x14ac:dyDescent="0.25">
      <c r="A1823" s="3" t="s">
        <v>21</v>
      </c>
      <c r="B1823" s="8" t="s">
        <v>91</v>
      </c>
      <c r="C1823" s="13" t="s">
        <v>150</v>
      </c>
      <c r="D1823" s="13">
        <v>48</v>
      </c>
      <c r="E1823" s="13" t="s">
        <v>150</v>
      </c>
      <c r="F1823" s="13">
        <v>41.3</v>
      </c>
      <c r="G1823" s="13">
        <v>70</v>
      </c>
      <c r="H1823" s="13">
        <v>17.5</v>
      </c>
      <c r="I1823" s="13" t="s">
        <v>150</v>
      </c>
      <c r="J1823" s="13" t="s">
        <v>150</v>
      </c>
    </row>
    <row r="1824" spans="1:10" ht="14.25" customHeight="1" x14ac:dyDescent="0.25">
      <c r="A1824" s="3" t="s">
        <v>21</v>
      </c>
      <c r="B1824" s="8" t="s">
        <v>92</v>
      </c>
      <c r="C1824" s="13" t="s">
        <v>150</v>
      </c>
      <c r="D1824" s="13" t="s">
        <v>150</v>
      </c>
      <c r="E1824" s="13" t="s">
        <v>187</v>
      </c>
      <c r="F1824" s="13">
        <v>96.9</v>
      </c>
      <c r="G1824" s="13" t="s">
        <v>187</v>
      </c>
      <c r="H1824" s="13" t="s">
        <v>187</v>
      </c>
      <c r="I1824" s="13" t="s">
        <v>187</v>
      </c>
      <c r="J1824" s="13" t="s">
        <v>150</v>
      </c>
    </row>
    <row r="1825" spans="1:10" ht="14.25" customHeight="1" x14ac:dyDescent="0.25">
      <c r="A1825" s="3" t="s">
        <v>21</v>
      </c>
      <c r="B1825" s="8" t="s">
        <v>93</v>
      </c>
      <c r="C1825" s="13" t="s">
        <v>150</v>
      </c>
      <c r="D1825" s="13">
        <v>25.2</v>
      </c>
      <c r="E1825" s="13" t="s">
        <v>187</v>
      </c>
      <c r="F1825" s="13">
        <v>61.9</v>
      </c>
      <c r="G1825" s="13" t="s">
        <v>187</v>
      </c>
      <c r="H1825" s="13">
        <v>86.1</v>
      </c>
      <c r="I1825" s="13" t="s">
        <v>187</v>
      </c>
      <c r="J1825" s="13" t="s">
        <v>150</v>
      </c>
    </row>
    <row r="1826" spans="1:10" ht="14.25" customHeight="1" x14ac:dyDescent="0.25">
      <c r="A1826" s="3" t="s">
        <v>21</v>
      </c>
      <c r="B1826" s="3" t="s">
        <v>94</v>
      </c>
      <c r="C1826" s="13">
        <v>35.9</v>
      </c>
      <c r="D1826" s="13">
        <v>41.8</v>
      </c>
      <c r="E1826" s="13" t="s">
        <v>187</v>
      </c>
      <c r="F1826" s="13">
        <v>79.5</v>
      </c>
      <c r="G1826" s="13">
        <v>69.900000000000006</v>
      </c>
      <c r="H1826" s="13">
        <v>40.799999999999997</v>
      </c>
      <c r="I1826" s="13" t="s">
        <v>187</v>
      </c>
      <c r="J1826" s="13">
        <v>41.8</v>
      </c>
    </row>
    <row r="1827" spans="1:10" ht="14.25" customHeight="1" x14ac:dyDescent="0.25">
      <c r="B1827" s="4"/>
      <c r="C1827" s="11"/>
      <c r="D1827" s="11"/>
      <c r="E1827" s="11"/>
      <c r="F1827" s="11"/>
      <c r="G1827" s="11"/>
      <c r="H1827" s="11"/>
      <c r="I1827" s="11"/>
      <c r="J1827" s="11"/>
    </row>
    <row r="1828" spans="1:10" ht="14.25" customHeight="1" x14ac:dyDescent="0.25">
      <c r="A1828" s="3" t="s">
        <v>22</v>
      </c>
      <c r="B1828" s="3" t="s">
        <v>116</v>
      </c>
      <c r="C1828" s="11"/>
      <c r="D1828" s="11"/>
      <c r="E1828" s="11"/>
      <c r="F1828" s="11"/>
      <c r="G1828" s="11"/>
      <c r="H1828" s="11"/>
      <c r="I1828" s="11"/>
      <c r="J1828" s="11"/>
    </row>
    <row r="1829" spans="1:10" ht="14.25" customHeight="1" x14ac:dyDescent="0.25">
      <c r="B1829" s="4"/>
      <c r="C1829" s="11"/>
      <c r="D1829" s="11"/>
      <c r="E1829" s="11"/>
      <c r="F1829" s="11"/>
      <c r="G1829" s="11"/>
      <c r="H1829" s="11"/>
      <c r="I1829" s="11"/>
      <c r="J1829" s="11"/>
    </row>
    <row r="1830" spans="1:10" ht="14.25" customHeight="1" x14ac:dyDescent="0.25">
      <c r="B1830" s="8"/>
    </row>
    <row r="1831" spans="1:10" ht="14.25" customHeight="1" x14ac:dyDescent="0.25">
      <c r="A1831" s="3" t="s">
        <v>22</v>
      </c>
      <c r="B1831" s="3" t="s">
        <v>120</v>
      </c>
      <c r="C1831" s="13">
        <v>8.3000000000000007</v>
      </c>
      <c r="D1831" s="13">
        <v>9.3000000000000007</v>
      </c>
      <c r="E1831" s="13">
        <v>99</v>
      </c>
      <c r="F1831" s="13">
        <v>40.9</v>
      </c>
      <c r="G1831" s="13">
        <v>11</v>
      </c>
      <c r="H1831" s="13">
        <v>34.9</v>
      </c>
      <c r="I1831" s="13">
        <v>99</v>
      </c>
      <c r="J1831" s="13">
        <v>52.4</v>
      </c>
    </row>
    <row r="1832" spans="1:10" ht="14.25" customHeight="1" x14ac:dyDescent="0.25">
      <c r="A1832" s="3" t="s">
        <v>22</v>
      </c>
      <c r="B1832" s="3" t="s">
        <v>82</v>
      </c>
      <c r="C1832" s="13" t="s">
        <v>150</v>
      </c>
      <c r="D1832" s="13">
        <v>44.2</v>
      </c>
      <c r="E1832" s="13" t="s">
        <v>187</v>
      </c>
      <c r="F1832" s="13">
        <v>72.3</v>
      </c>
      <c r="G1832" s="13">
        <v>21.5</v>
      </c>
      <c r="H1832" s="13">
        <v>41.1</v>
      </c>
      <c r="I1832" s="13" t="s">
        <v>187</v>
      </c>
      <c r="J1832" s="13" t="s">
        <v>150</v>
      </c>
    </row>
    <row r="1833" spans="1:10" ht="14.25" customHeight="1" x14ac:dyDescent="0.25">
      <c r="A1833" s="3" t="s">
        <v>22</v>
      </c>
      <c r="B1833" s="8" t="s">
        <v>152</v>
      </c>
      <c r="C1833" s="13" t="s">
        <v>150</v>
      </c>
      <c r="D1833" s="13">
        <v>44.2</v>
      </c>
      <c r="E1833" s="13" t="s">
        <v>187</v>
      </c>
      <c r="F1833" s="13">
        <v>92.3</v>
      </c>
      <c r="G1833" s="13">
        <v>27.3</v>
      </c>
      <c r="H1833" s="13" t="s">
        <v>187</v>
      </c>
      <c r="I1833" s="13" t="s">
        <v>187</v>
      </c>
      <c r="J1833" s="13" t="s">
        <v>150</v>
      </c>
    </row>
    <row r="1834" spans="1:10" ht="14.25" customHeight="1" x14ac:dyDescent="0.25">
      <c r="A1834" s="3" t="s">
        <v>22</v>
      </c>
      <c r="B1834" s="8" t="s">
        <v>151</v>
      </c>
      <c r="C1834" s="13" t="s">
        <v>150</v>
      </c>
      <c r="D1834" s="13" t="s">
        <v>187</v>
      </c>
      <c r="E1834" s="13" t="s">
        <v>187</v>
      </c>
      <c r="F1834" s="13">
        <v>41.1</v>
      </c>
      <c r="G1834" s="13">
        <v>27.5</v>
      </c>
      <c r="H1834" s="13">
        <v>41.1</v>
      </c>
      <c r="I1834" s="13" t="s">
        <v>187</v>
      </c>
      <c r="J1834" s="13" t="s">
        <v>150</v>
      </c>
    </row>
    <row r="1835" spans="1:10" ht="14.25" customHeight="1" x14ac:dyDescent="0.25">
      <c r="A1835" s="3" t="s">
        <v>22</v>
      </c>
      <c r="B1835" s="3" t="s">
        <v>83</v>
      </c>
      <c r="C1835" s="13" t="s">
        <v>150</v>
      </c>
      <c r="D1835" s="13">
        <v>11.2</v>
      </c>
      <c r="E1835" s="13" t="s">
        <v>187</v>
      </c>
      <c r="F1835" s="13">
        <v>86.4</v>
      </c>
      <c r="G1835" s="13">
        <v>20.100000000000001</v>
      </c>
      <c r="H1835" s="13">
        <v>77.900000000000006</v>
      </c>
      <c r="I1835" s="13" t="s">
        <v>187</v>
      </c>
      <c r="J1835" s="13" t="s">
        <v>150</v>
      </c>
    </row>
    <row r="1836" spans="1:10" ht="14.25" customHeight="1" x14ac:dyDescent="0.25">
      <c r="A1836" s="3" t="s">
        <v>22</v>
      </c>
      <c r="B1836" s="8" t="s">
        <v>84</v>
      </c>
      <c r="C1836" s="13" t="s">
        <v>150</v>
      </c>
      <c r="D1836" s="13">
        <v>16</v>
      </c>
      <c r="E1836" s="13" t="s">
        <v>187</v>
      </c>
      <c r="F1836" s="13">
        <v>64.8</v>
      </c>
      <c r="G1836" s="13">
        <v>22.6</v>
      </c>
      <c r="H1836" s="13">
        <v>29.9</v>
      </c>
      <c r="I1836" s="13" t="s">
        <v>187</v>
      </c>
      <c r="J1836" s="13" t="s">
        <v>150</v>
      </c>
    </row>
    <row r="1837" spans="1:10" ht="14.25" customHeight="1" x14ac:dyDescent="0.25">
      <c r="A1837" s="3" t="s">
        <v>22</v>
      </c>
      <c r="B1837" s="8" t="s">
        <v>85</v>
      </c>
      <c r="C1837" s="13" t="s">
        <v>150</v>
      </c>
      <c r="D1837" s="13">
        <v>15.3</v>
      </c>
      <c r="E1837" s="13" t="s">
        <v>187</v>
      </c>
      <c r="F1837" s="13" t="s">
        <v>187</v>
      </c>
      <c r="G1837" s="13">
        <v>31.3</v>
      </c>
      <c r="H1837" s="13" t="s">
        <v>187</v>
      </c>
      <c r="I1837" s="13" t="s">
        <v>187</v>
      </c>
      <c r="J1837" s="13" t="s">
        <v>150</v>
      </c>
    </row>
    <row r="1838" spans="1:10" ht="14.25" customHeight="1" x14ac:dyDescent="0.25">
      <c r="A1838" s="3" t="s">
        <v>22</v>
      </c>
      <c r="B1838" s="8" t="s">
        <v>86</v>
      </c>
      <c r="C1838" s="13" t="s">
        <v>150</v>
      </c>
      <c r="D1838" s="13">
        <v>11</v>
      </c>
      <c r="E1838" s="13" t="s">
        <v>187</v>
      </c>
      <c r="F1838" s="13">
        <v>85.8</v>
      </c>
      <c r="G1838" s="13">
        <v>93.5</v>
      </c>
      <c r="H1838" s="13">
        <v>90.3</v>
      </c>
      <c r="I1838" s="13" t="s">
        <v>187</v>
      </c>
      <c r="J1838" s="13" t="s">
        <v>150</v>
      </c>
    </row>
    <row r="1839" spans="1:10" ht="14.25" customHeight="1" x14ac:dyDescent="0.25">
      <c r="A1839" s="3" t="s">
        <v>22</v>
      </c>
      <c r="B1839" s="8" t="s">
        <v>87</v>
      </c>
      <c r="C1839" s="13" t="s">
        <v>150</v>
      </c>
      <c r="D1839" s="13">
        <v>62.1</v>
      </c>
      <c r="E1839" s="13" t="s">
        <v>150</v>
      </c>
      <c r="F1839" s="13" t="s">
        <v>150</v>
      </c>
      <c r="G1839" s="13" t="s">
        <v>150</v>
      </c>
      <c r="H1839" s="13" t="s">
        <v>150</v>
      </c>
      <c r="I1839" s="13" t="s">
        <v>150</v>
      </c>
      <c r="J1839" s="13" t="s">
        <v>150</v>
      </c>
    </row>
    <row r="1840" spans="1:10" ht="14.25" customHeight="1" x14ac:dyDescent="0.25">
      <c r="A1840" s="3" t="s">
        <v>22</v>
      </c>
      <c r="B1840" s="8" t="s">
        <v>88</v>
      </c>
      <c r="C1840" s="13" t="s">
        <v>150</v>
      </c>
      <c r="D1840" s="13">
        <v>35</v>
      </c>
      <c r="E1840" s="13" t="s">
        <v>187</v>
      </c>
      <c r="F1840" s="13">
        <v>86.5</v>
      </c>
      <c r="G1840" s="13">
        <v>40.4</v>
      </c>
      <c r="H1840" s="13">
        <v>81.400000000000006</v>
      </c>
      <c r="I1840" s="13" t="s">
        <v>187</v>
      </c>
      <c r="J1840" s="13" t="s">
        <v>150</v>
      </c>
    </row>
    <row r="1841" spans="1:10" ht="14.25" customHeight="1" x14ac:dyDescent="0.25">
      <c r="A1841" s="3" t="s">
        <v>22</v>
      </c>
      <c r="B1841" s="3" t="s">
        <v>89</v>
      </c>
      <c r="C1841" s="13" t="s">
        <v>150</v>
      </c>
      <c r="D1841" s="13">
        <v>10.8</v>
      </c>
      <c r="E1841" s="13">
        <v>99</v>
      </c>
      <c r="F1841" s="13">
        <v>46.4</v>
      </c>
      <c r="G1841" s="13">
        <v>11.8</v>
      </c>
      <c r="H1841" s="13">
        <v>30.7</v>
      </c>
      <c r="I1841" s="13">
        <v>99</v>
      </c>
      <c r="J1841" s="13" t="s">
        <v>150</v>
      </c>
    </row>
    <row r="1842" spans="1:10" ht="14.25" customHeight="1" x14ac:dyDescent="0.25">
      <c r="A1842" s="3" t="s">
        <v>22</v>
      </c>
      <c r="B1842" s="8" t="s">
        <v>95</v>
      </c>
      <c r="C1842" s="13" t="s">
        <v>150</v>
      </c>
      <c r="D1842" s="13">
        <v>11</v>
      </c>
      <c r="E1842" s="13">
        <v>99</v>
      </c>
      <c r="F1842" s="13">
        <v>57.4</v>
      </c>
      <c r="G1842" s="13">
        <v>12.2</v>
      </c>
      <c r="H1842" s="13">
        <v>65.8</v>
      </c>
      <c r="I1842" s="13">
        <v>99</v>
      </c>
      <c r="J1842" s="13" t="s">
        <v>150</v>
      </c>
    </row>
    <row r="1843" spans="1:10" ht="14.25" customHeight="1" x14ac:dyDescent="0.25">
      <c r="A1843" s="3" t="s">
        <v>22</v>
      </c>
      <c r="B1843" s="8" t="s">
        <v>90</v>
      </c>
      <c r="C1843" s="13" t="s">
        <v>150</v>
      </c>
      <c r="D1843" s="13">
        <v>11.3</v>
      </c>
      <c r="E1843" s="13" t="s">
        <v>150</v>
      </c>
      <c r="F1843" s="13" t="s">
        <v>150</v>
      </c>
      <c r="G1843" s="13" t="s">
        <v>150</v>
      </c>
      <c r="H1843" s="13" t="s">
        <v>150</v>
      </c>
      <c r="I1843" s="13" t="s">
        <v>150</v>
      </c>
      <c r="J1843" s="13" t="s">
        <v>150</v>
      </c>
    </row>
    <row r="1844" spans="1:10" ht="14.25" customHeight="1" x14ac:dyDescent="0.25">
      <c r="A1844" s="3" t="s">
        <v>22</v>
      </c>
      <c r="B1844" s="8" t="s">
        <v>118</v>
      </c>
      <c r="C1844" s="13" t="s">
        <v>150</v>
      </c>
      <c r="D1844" s="13">
        <v>13.3</v>
      </c>
      <c r="E1844" s="13" t="s">
        <v>187</v>
      </c>
      <c r="F1844" s="13">
        <v>49.6</v>
      </c>
      <c r="G1844" s="13">
        <v>31.2</v>
      </c>
      <c r="H1844" s="13">
        <v>78.099999999999994</v>
      </c>
      <c r="I1844" s="13" t="s">
        <v>187</v>
      </c>
      <c r="J1844" s="13" t="s">
        <v>150</v>
      </c>
    </row>
    <row r="1845" spans="1:10" ht="14.25" customHeight="1" x14ac:dyDescent="0.25">
      <c r="A1845" s="3" t="s">
        <v>22</v>
      </c>
      <c r="B1845" s="8" t="s">
        <v>91</v>
      </c>
      <c r="C1845" s="13" t="s">
        <v>150</v>
      </c>
      <c r="D1845" s="13">
        <v>67</v>
      </c>
      <c r="E1845" s="13" t="s">
        <v>150</v>
      </c>
      <c r="F1845" s="13">
        <v>48.6</v>
      </c>
      <c r="G1845" s="13" t="s">
        <v>187</v>
      </c>
      <c r="H1845" s="13">
        <v>37.799999999999997</v>
      </c>
      <c r="I1845" s="13" t="s">
        <v>150</v>
      </c>
      <c r="J1845" s="13" t="s">
        <v>150</v>
      </c>
    </row>
    <row r="1846" spans="1:10" ht="14.25" customHeight="1" x14ac:dyDescent="0.25">
      <c r="A1846" s="3" t="s">
        <v>22</v>
      </c>
      <c r="B1846" s="8" t="s">
        <v>92</v>
      </c>
      <c r="C1846" s="13" t="s">
        <v>150</v>
      </c>
      <c r="D1846" s="13" t="s">
        <v>150</v>
      </c>
      <c r="E1846" s="13" t="s">
        <v>187</v>
      </c>
      <c r="F1846" s="13">
        <v>68.400000000000006</v>
      </c>
      <c r="G1846" s="13" t="s">
        <v>187</v>
      </c>
      <c r="H1846" s="13" t="s">
        <v>187</v>
      </c>
      <c r="I1846" s="13" t="s">
        <v>187</v>
      </c>
      <c r="J1846" s="13" t="s">
        <v>150</v>
      </c>
    </row>
    <row r="1847" spans="1:10" ht="14.25" customHeight="1" x14ac:dyDescent="0.25">
      <c r="A1847" s="3" t="s">
        <v>22</v>
      </c>
      <c r="B1847" s="8" t="s">
        <v>93</v>
      </c>
      <c r="C1847" s="13" t="s">
        <v>150</v>
      </c>
      <c r="D1847" s="13">
        <v>69.2</v>
      </c>
      <c r="E1847" s="13" t="s">
        <v>187</v>
      </c>
      <c r="F1847" s="13">
        <v>30.2</v>
      </c>
      <c r="G1847" s="13">
        <v>66.5</v>
      </c>
      <c r="H1847" s="13">
        <v>70.400000000000006</v>
      </c>
      <c r="I1847" s="13" t="s">
        <v>187</v>
      </c>
      <c r="J1847" s="13" t="s">
        <v>150</v>
      </c>
    </row>
    <row r="1848" spans="1:10" ht="14.25" customHeight="1" thickBot="1" x14ac:dyDescent="0.3">
      <c r="A1848" s="3" t="s">
        <v>22</v>
      </c>
      <c r="B1848" s="14" t="s">
        <v>94</v>
      </c>
      <c r="C1848" s="16">
        <v>45.2</v>
      </c>
      <c r="D1848" s="16">
        <v>56.1</v>
      </c>
      <c r="E1848" s="16" t="s">
        <v>187</v>
      </c>
      <c r="F1848" s="16" t="s">
        <v>187</v>
      </c>
      <c r="G1848" s="16">
        <v>98</v>
      </c>
      <c r="H1848" s="16">
        <v>47.6</v>
      </c>
      <c r="I1848" s="16" t="s">
        <v>187</v>
      </c>
      <c r="J1848" s="16">
        <v>52.4</v>
      </c>
    </row>
    <row r="1849" spans="1:10" ht="14.25" customHeight="1" x14ac:dyDescent="0.25">
      <c r="A1849" s="1"/>
    </row>
    <row r="1850" spans="1:10" ht="14.25" customHeight="1" x14ac:dyDescent="0.25">
      <c r="A1850" s="1"/>
    </row>
    <row r="1851" spans="1:10" ht="14.25" customHeight="1" x14ac:dyDescent="0.25">
      <c r="A1851" s="1"/>
    </row>
    <row r="1852" spans="1:10" ht="14.25" customHeight="1" x14ac:dyDescent="0.25">
      <c r="A1852" s="1"/>
    </row>
    <row r="1853" spans="1:10" ht="14.25" customHeight="1" x14ac:dyDescent="0.25">
      <c r="A1853" s="1"/>
    </row>
    <row r="1854" spans="1:10" ht="14.25" customHeight="1" x14ac:dyDescent="0.25">
      <c r="A1854" s="1"/>
    </row>
    <row r="1855" spans="1:10" ht="14.25" customHeight="1" x14ac:dyDescent="0.25">
      <c r="A1855" s="1"/>
    </row>
    <row r="1856" spans="1:10" ht="14.25" customHeight="1" x14ac:dyDescent="0.25">
      <c r="A1856" s="1"/>
    </row>
    <row r="1857" spans="1:1" ht="14.25" customHeight="1" x14ac:dyDescent="0.25">
      <c r="A1857" s="1"/>
    </row>
    <row r="1858" spans="1:1" ht="14.25" customHeight="1" x14ac:dyDescent="0.25">
      <c r="A1858" s="1"/>
    </row>
    <row r="1859" spans="1:1" ht="14.25" customHeight="1" x14ac:dyDescent="0.25">
      <c r="A1859" s="1"/>
    </row>
    <row r="1860" spans="1:1" ht="14.25" customHeight="1" x14ac:dyDescent="0.25">
      <c r="A1860" s="1"/>
    </row>
    <row r="1861" spans="1:1" ht="14.25" customHeight="1" x14ac:dyDescent="0.25">
      <c r="A1861" s="1"/>
    </row>
    <row r="1862" spans="1:1" ht="14.25" customHeight="1" x14ac:dyDescent="0.25">
      <c r="A1862" s="1"/>
    </row>
    <row r="1863" spans="1:1" ht="14.25" customHeight="1" x14ac:dyDescent="0.25">
      <c r="A18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355"/>
  <sheetViews>
    <sheetView zoomScale="90" zoomScaleNormal="90" workbookViewId="0">
      <pane xSplit="3" ySplit="1" topLeftCell="Z212" activePane="bottomRight" state="frozen"/>
      <selection pane="topRight" activeCell="D1" sqref="D1"/>
      <selection pane="bottomLeft" activeCell="A2" sqref="A2"/>
      <selection pane="bottomRight" activeCell="AB212" sqref="AB212:AI246"/>
    </sheetView>
  </sheetViews>
  <sheetFormatPr defaultColWidth="14.6328125" defaultRowHeight="13.2" x14ac:dyDescent="0.25"/>
  <cols>
    <col min="1" max="2" width="8.81640625" style="4" customWidth="1"/>
    <col min="3" max="3" width="25.453125" style="1" customWidth="1"/>
    <col min="4" max="4" width="12" style="1" customWidth="1"/>
    <col min="5" max="5" width="15.6328125" style="1" customWidth="1"/>
    <col min="6" max="11" width="14.6328125" style="1"/>
    <col min="12" max="12" width="14.6328125" style="1" customWidth="1"/>
    <col min="13" max="13" width="9.6328125" style="1" customWidth="1"/>
    <col min="14" max="16384" width="14.6328125" style="1"/>
  </cols>
  <sheetData>
    <row r="1" spans="1:37" ht="14.25" customHeight="1" x14ac:dyDescent="0.25">
      <c r="A1" s="4" t="s">
        <v>203</v>
      </c>
      <c r="B1" s="4" t="s">
        <v>202</v>
      </c>
      <c r="C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371</v>
      </c>
      <c r="N1" s="1" t="s">
        <v>372</v>
      </c>
      <c r="P1" s="1" t="s">
        <v>387</v>
      </c>
      <c r="Q1" s="1" t="s">
        <v>388</v>
      </c>
      <c r="R1" s="1" t="s">
        <v>194</v>
      </c>
      <c r="S1" s="1" t="s">
        <v>195</v>
      </c>
      <c r="T1" s="1" t="s">
        <v>196</v>
      </c>
      <c r="U1" s="1" t="s">
        <v>197</v>
      </c>
      <c r="V1" s="1" t="s">
        <v>198</v>
      </c>
      <c r="W1" s="1" t="s">
        <v>199</v>
      </c>
      <c r="X1" s="1" t="s">
        <v>200</v>
      </c>
      <c r="Y1" s="1" t="s">
        <v>371</v>
      </c>
      <c r="Z1" s="1" t="s">
        <v>537</v>
      </c>
      <c r="AA1" s="1" t="s">
        <v>543</v>
      </c>
      <c r="AB1" s="1" t="s">
        <v>544</v>
      </c>
      <c r="AC1" s="1" t="str">
        <f t="shared" ref="AC1:AI1" si="0">LEFT(S1,LEN(S1)-5)</f>
        <v>residual_fuel_oil</v>
      </c>
      <c r="AD1" s="1" t="str">
        <f t="shared" si="0"/>
        <v>distillate_fuel_oil</v>
      </c>
      <c r="AE1" s="1" t="str">
        <f t="shared" si="0"/>
        <v>natural_gas</v>
      </c>
      <c r="AF1" s="1" t="str">
        <f t="shared" si="0"/>
        <v>LPG_NGL</v>
      </c>
      <c r="AG1" s="1" t="str">
        <f t="shared" si="0"/>
        <v>coal</v>
      </c>
      <c r="AH1" s="1" t="str">
        <f t="shared" si="0"/>
        <v>other</v>
      </c>
      <c r="AI1" s="1" t="str">
        <f t="shared" si="0"/>
        <v>Byproducts</v>
      </c>
    </row>
    <row r="2" spans="1:37" s="10" customFormat="1" ht="14.25" customHeight="1" x14ac:dyDescent="0.25">
      <c r="A2" s="17">
        <v>311</v>
      </c>
      <c r="B2" s="3" t="s">
        <v>201</v>
      </c>
      <c r="C2" s="3" t="s">
        <v>120</v>
      </c>
      <c r="D2" s="3"/>
      <c r="E2" s="11">
        <v>1158</v>
      </c>
      <c r="F2" s="11">
        <v>257</v>
      </c>
      <c r="G2" s="11">
        <v>13</v>
      </c>
      <c r="H2" s="11">
        <v>22</v>
      </c>
      <c r="I2" s="11">
        <v>579</v>
      </c>
      <c r="J2" s="11">
        <v>6</v>
      </c>
      <c r="K2" s="11">
        <v>182</v>
      </c>
      <c r="L2" s="11">
        <v>101</v>
      </c>
      <c r="M2" s="10">
        <f>VLOOKUP(A2,'2010 Byproducts'!$A$14:$D$97,4,FALSE)</f>
        <v>11</v>
      </c>
      <c r="N2" s="10">
        <f>L2-M2</f>
        <v>90</v>
      </c>
      <c r="O2" s="80"/>
      <c r="P2" s="10">
        <f>SUM(P3,P6,P12)</f>
        <v>1151.4972894107061</v>
      </c>
      <c r="R2" s="75">
        <f>F2</f>
        <v>257</v>
      </c>
      <c r="S2" s="10">
        <f t="shared" ref="S2:Y2" si="1">SUM(S3,S6,S12)</f>
        <v>10.76923076923077</v>
      </c>
      <c r="T2" s="10">
        <f t="shared" si="1"/>
        <v>21.81818181709091</v>
      </c>
      <c r="U2" s="10">
        <f t="shared" si="1"/>
        <v>578.91537132987912</v>
      </c>
      <c r="V2" s="10">
        <f t="shared" si="1"/>
        <v>4</v>
      </c>
      <c r="W2" s="10">
        <f t="shared" si="1"/>
        <v>181.99450549450549</v>
      </c>
      <c r="X2" s="10">
        <f t="shared" si="1"/>
        <v>0</v>
      </c>
      <c r="Y2" s="10">
        <f t="shared" si="1"/>
        <v>11</v>
      </c>
      <c r="Z2" s="63">
        <f>R2/(P2-R2)</f>
        <v>0.28731221775899546</v>
      </c>
      <c r="AA2" s="63">
        <f>(P5-R5)/(P2-R2)</f>
        <v>0.36701902770602685</v>
      </c>
      <c r="AB2" s="63"/>
    </row>
    <row r="3" spans="1:37" ht="14.25" customHeight="1" x14ac:dyDescent="0.25">
      <c r="A3" s="17">
        <v>311</v>
      </c>
      <c r="B3" s="3" t="s">
        <v>201</v>
      </c>
      <c r="C3" s="3" t="s">
        <v>82</v>
      </c>
      <c r="D3" s="54">
        <f>E3/(E2-E19)</f>
        <v>0.49712092130518232</v>
      </c>
      <c r="E3" s="19">
        <f>SUM(F3:L3)</f>
        <v>518</v>
      </c>
      <c r="F3" s="11">
        <v>7</v>
      </c>
      <c r="G3" s="11">
        <v>10</v>
      </c>
      <c r="H3" s="56">
        <v>3</v>
      </c>
      <c r="I3" s="11">
        <v>334</v>
      </c>
      <c r="J3" s="11">
        <v>2</v>
      </c>
      <c r="K3" s="11">
        <v>162</v>
      </c>
      <c r="L3" s="19">
        <v>0</v>
      </c>
      <c r="M3" s="7"/>
      <c r="P3" s="57">
        <f>SUM(P4:P5)</f>
        <v>623.89314140091346</v>
      </c>
      <c r="Q3" s="63">
        <f>P3/P2</f>
        <v>0.5418103430536072</v>
      </c>
      <c r="R3" s="75">
        <f t="shared" ref="R3:R66" si="2">F3</f>
        <v>7</v>
      </c>
      <c r="S3" s="57">
        <f>SUM(S4:S5)</f>
        <v>9.6923076923076934</v>
      </c>
      <c r="T3" s="57">
        <f t="shared" ref="T3:X3" si="3">SUM(T4:T5)</f>
        <v>3.2727272727272725</v>
      </c>
      <c r="U3" s="57">
        <f t="shared" si="3"/>
        <v>338.03799654576858</v>
      </c>
      <c r="V3" s="57">
        <f t="shared" si="3"/>
        <v>2</v>
      </c>
      <c r="W3" s="57">
        <f t="shared" si="3"/>
        <v>162.89010989010987</v>
      </c>
      <c r="X3" s="57">
        <f t="shared" si="3"/>
        <v>0</v>
      </c>
      <c r="Y3" s="1">
        <f>Y5</f>
        <v>11</v>
      </c>
      <c r="Z3" s="5"/>
      <c r="AA3" s="5"/>
      <c r="AB3" s="63">
        <f t="shared" ref="AB3:AI3" si="4">IF(R3=0,0,R3/(R3+R6+R12))</f>
        <v>2.766798418972332E-2</v>
      </c>
      <c r="AC3" s="63">
        <f t="shared" si="4"/>
        <v>0.9</v>
      </c>
      <c r="AD3" s="63">
        <f t="shared" si="4"/>
        <v>0.1500000000075</v>
      </c>
      <c r="AE3" s="63">
        <f t="shared" si="4"/>
        <v>0.58391608391608396</v>
      </c>
      <c r="AF3" s="63">
        <f t="shared" si="4"/>
        <v>0.5</v>
      </c>
      <c r="AG3" s="63">
        <f t="shared" si="4"/>
        <v>0.8950276243093922</v>
      </c>
      <c r="AH3" s="63">
        <f t="shared" si="4"/>
        <v>0</v>
      </c>
      <c r="AI3" s="63">
        <f t="shared" si="4"/>
        <v>1</v>
      </c>
      <c r="AJ3" s="63"/>
      <c r="AK3" s="63"/>
    </row>
    <row r="4" spans="1:37" ht="14.25" customHeight="1" x14ac:dyDescent="0.25">
      <c r="A4" s="17">
        <v>311</v>
      </c>
      <c r="B4" s="3" t="s">
        <v>201</v>
      </c>
      <c r="C4" s="8" t="s">
        <v>152</v>
      </c>
      <c r="D4" s="54">
        <f>E4/(E2-E19)</f>
        <v>0.19481765834932821</v>
      </c>
      <c r="E4" s="19">
        <f t="shared" ref="E4:E18" si="5">SUM(F4:L4)</f>
        <v>203</v>
      </c>
      <c r="F4" s="11">
        <v>7</v>
      </c>
      <c r="G4" s="11">
        <v>5</v>
      </c>
      <c r="H4" s="11">
        <v>1</v>
      </c>
      <c r="I4" s="11">
        <v>164</v>
      </c>
      <c r="J4" s="19">
        <v>1</v>
      </c>
      <c r="K4" s="11">
        <v>25</v>
      </c>
      <c r="L4" s="19">
        <v>0</v>
      </c>
      <c r="M4" s="7"/>
      <c r="P4" s="57">
        <f>SUM(R4:Y4)+N2</f>
        <v>295.59561595571961</v>
      </c>
      <c r="Q4" s="63">
        <f>P4/P2</f>
        <v>0.25670543793202893</v>
      </c>
      <c r="R4" s="75">
        <f t="shared" si="2"/>
        <v>7</v>
      </c>
      <c r="S4" s="57">
        <f t="shared" ref="S4:X4" si="6">IF(G19&lt;&gt;0,G4+(G4/G2)*G19,G4)</f>
        <v>5.384615384615385</v>
      </c>
      <c r="T4" s="57">
        <f t="shared" si="6"/>
        <v>1.0909090909090908</v>
      </c>
      <c r="U4" s="57">
        <f t="shared" si="6"/>
        <v>165.98272884283247</v>
      </c>
      <c r="V4" s="57">
        <f t="shared" si="6"/>
        <v>1</v>
      </c>
      <c r="W4" s="57">
        <f t="shared" si="6"/>
        <v>25.137362637362639</v>
      </c>
      <c r="X4" s="57">
        <f t="shared" si="6"/>
        <v>0</v>
      </c>
      <c r="Y4" s="1">
        <v>0</v>
      </c>
      <c r="Z4" s="5"/>
      <c r="AA4" s="5"/>
      <c r="AB4" s="63">
        <f t="shared" ref="AB4:AI4" si="7">IF(R4=0,0,R4/(R3+R6+R12))</f>
        <v>2.766798418972332E-2</v>
      </c>
      <c r="AC4" s="63">
        <f t="shared" si="7"/>
        <v>0.5</v>
      </c>
      <c r="AD4" s="63">
        <f t="shared" si="7"/>
        <v>5.0000000002499996E-2</v>
      </c>
      <c r="AE4" s="63">
        <f t="shared" si="7"/>
        <v>0.28671328671328672</v>
      </c>
      <c r="AF4" s="63">
        <f t="shared" si="7"/>
        <v>0.25</v>
      </c>
      <c r="AG4" s="63">
        <f t="shared" si="7"/>
        <v>0.13812154696132597</v>
      </c>
      <c r="AH4" s="63">
        <f t="shared" si="7"/>
        <v>0</v>
      </c>
      <c r="AI4" s="63">
        <f t="shared" si="7"/>
        <v>0</v>
      </c>
      <c r="AJ4" s="63"/>
      <c r="AK4" s="63"/>
    </row>
    <row r="5" spans="1:37" ht="14.25" customHeight="1" x14ac:dyDescent="0.25">
      <c r="A5" s="17">
        <v>311</v>
      </c>
      <c r="B5" s="3" t="s">
        <v>201</v>
      </c>
      <c r="C5" s="8" t="s">
        <v>151</v>
      </c>
      <c r="D5" s="54">
        <f>E5/(E2-E19)</f>
        <v>0.30134357005758156</v>
      </c>
      <c r="E5" s="19">
        <f t="shared" si="5"/>
        <v>314</v>
      </c>
      <c r="F5" s="11">
        <v>0</v>
      </c>
      <c r="G5" s="11">
        <v>4</v>
      </c>
      <c r="H5" s="11">
        <v>2</v>
      </c>
      <c r="I5" s="11">
        <v>170</v>
      </c>
      <c r="J5" s="11">
        <v>1</v>
      </c>
      <c r="K5" s="11">
        <v>137</v>
      </c>
      <c r="L5" s="19">
        <v>0</v>
      </c>
      <c r="M5" s="7"/>
      <c r="P5" s="57">
        <f>SUM(R5:Y5)</f>
        <v>328.29752544519386</v>
      </c>
      <c r="Q5" s="63">
        <f>P5/P2</f>
        <v>0.28510490512157821</v>
      </c>
      <c r="R5" s="75">
        <f t="shared" si="2"/>
        <v>0</v>
      </c>
      <c r="S5" s="57">
        <f t="shared" ref="S5:X5" si="8">IF(G19&lt;&gt;0,G5+(G5/G2)*G19,G5)</f>
        <v>4.3076923076923075</v>
      </c>
      <c r="T5" s="57">
        <f t="shared" si="8"/>
        <v>2.1818181818181817</v>
      </c>
      <c r="U5" s="57">
        <f t="shared" si="8"/>
        <v>172.05526770293611</v>
      </c>
      <c r="V5" s="57">
        <f t="shared" si="8"/>
        <v>1</v>
      </c>
      <c r="W5" s="57">
        <f t="shared" si="8"/>
        <v>137.75274725274724</v>
      </c>
      <c r="X5" s="57">
        <f t="shared" si="8"/>
        <v>0</v>
      </c>
      <c r="Y5" s="75">
        <f>M2</f>
        <v>11</v>
      </c>
      <c r="Z5" s="5"/>
      <c r="AA5" s="5"/>
      <c r="AB5" s="63">
        <f t="shared" ref="AB5:AI5" si="9">IF(R5=0,0,R5/(R3+R6+R12))</f>
        <v>0</v>
      </c>
      <c r="AC5" s="63">
        <f t="shared" si="9"/>
        <v>0.39999999999999997</v>
      </c>
      <c r="AD5" s="63">
        <f t="shared" si="9"/>
        <v>0.10000000000499999</v>
      </c>
      <c r="AE5" s="63">
        <f t="shared" si="9"/>
        <v>0.29720279720279719</v>
      </c>
      <c r="AF5" s="63">
        <f t="shared" si="9"/>
        <v>0.25</v>
      </c>
      <c r="AG5" s="63">
        <f t="shared" si="9"/>
        <v>0.75690607734806625</v>
      </c>
      <c r="AH5" s="63">
        <f t="shared" si="9"/>
        <v>0</v>
      </c>
      <c r="AI5" s="63">
        <f t="shared" si="9"/>
        <v>1</v>
      </c>
      <c r="AJ5" s="63"/>
      <c r="AK5" s="63"/>
    </row>
    <row r="6" spans="1:37" ht="14.25" customHeight="1" x14ac:dyDescent="0.25">
      <c r="A6" s="17">
        <v>311</v>
      </c>
      <c r="B6" s="3" t="s">
        <v>201</v>
      </c>
      <c r="C6" s="3" t="s">
        <v>83</v>
      </c>
      <c r="D6" s="54">
        <f>E6/(E2-E19)</f>
        <v>0.39827255278310941</v>
      </c>
      <c r="E6" s="19">
        <f t="shared" si="5"/>
        <v>415</v>
      </c>
      <c r="F6" s="11">
        <v>198</v>
      </c>
      <c r="G6" s="11">
        <v>1</v>
      </c>
      <c r="H6" s="11">
        <v>7</v>
      </c>
      <c r="I6" s="11">
        <v>189</v>
      </c>
      <c r="J6" s="11">
        <v>2</v>
      </c>
      <c r="K6" s="11">
        <v>18</v>
      </c>
      <c r="L6" s="19">
        <v>0</v>
      </c>
      <c r="M6" s="7"/>
      <c r="P6" s="57">
        <f>SUM(P7:P11)</f>
        <v>416.08507209434384</v>
      </c>
      <c r="Q6" s="63">
        <f>P6/P2</f>
        <v>0.36134264137719407</v>
      </c>
      <c r="R6" s="75">
        <f t="shared" si="2"/>
        <v>198</v>
      </c>
      <c r="S6" s="57">
        <f>SUM(S7:S11)</f>
        <v>1.0769230769230769</v>
      </c>
      <c r="T6" s="57">
        <f t="shared" ref="T6:X6" si="10">SUM(T7:T11)</f>
        <v>7.636363635272728</v>
      </c>
      <c r="U6" s="57">
        <f t="shared" si="10"/>
        <v>190.27288428324698</v>
      </c>
      <c r="V6" s="57">
        <f t="shared" si="10"/>
        <v>1</v>
      </c>
      <c r="W6" s="57">
        <f t="shared" si="10"/>
        <v>18.098901098901102</v>
      </c>
      <c r="X6" s="57">
        <f t="shared" si="10"/>
        <v>0</v>
      </c>
      <c r="Y6" s="1">
        <v>0</v>
      </c>
      <c r="Z6" s="5"/>
      <c r="AA6" s="5"/>
      <c r="AB6" s="63">
        <f t="shared" ref="AB6:AI6" si="11">IF(R6=0,0,R6/(R3+R6+R12))</f>
        <v>0.78260869565217395</v>
      </c>
      <c r="AC6" s="63">
        <f t="shared" si="11"/>
        <v>9.9999999999999992E-2</v>
      </c>
      <c r="AD6" s="63">
        <f t="shared" si="11"/>
        <v>0.34999999996750003</v>
      </c>
      <c r="AE6" s="63">
        <f t="shared" si="11"/>
        <v>0.32867132867132864</v>
      </c>
      <c r="AF6" s="63">
        <f t="shared" si="11"/>
        <v>0.25</v>
      </c>
      <c r="AG6" s="63">
        <f t="shared" si="11"/>
        <v>9.944751381215472E-2</v>
      </c>
      <c r="AH6" s="63">
        <f t="shared" si="11"/>
        <v>0</v>
      </c>
      <c r="AI6" s="63">
        <f t="shared" si="11"/>
        <v>0</v>
      </c>
      <c r="AJ6" s="63"/>
      <c r="AK6" s="63"/>
    </row>
    <row r="7" spans="1:37" ht="14.25" customHeight="1" x14ac:dyDescent="0.25">
      <c r="A7" s="17">
        <v>311</v>
      </c>
      <c r="B7" s="3" t="s">
        <v>201</v>
      </c>
      <c r="C7" s="8" t="s">
        <v>84</v>
      </c>
      <c r="D7" s="54">
        <f>E7/(E2-E19)</f>
        <v>0.19993602047312861</v>
      </c>
      <c r="E7" s="19">
        <f t="shared" si="5"/>
        <v>208.33333333300001</v>
      </c>
      <c r="F7" s="11">
        <v>12</v>
      </c>
      <c r="G7" s="11">
        <v>1</v>
      </c>
      <c r="H7" s="19">
        <v>2.3333333330000001</v>
      </c>
      <c r="I7" s="11">
        <v>175</v>
      </c>
      <c r="J7" s="11">
        <v>1</v>
      </c>
      <c r="K7" s="11">
        <v>17</v>
      </c>
      <c r="L7" s="19">
        <v>0</v>
      </c>
      <c r="M7" s="7"/>
      <c r="P7" s="57">
        <f>SUM(R7:Y7)</f>
        <v>210.83150096844304</v>
      </c>
      <c r="Q7" s="63">
        <f>P7/P2</f>
        <v>0.18309335411144462</v>
      </c>
      <c r="R7" s="75">
        <f t="shared" si="2"/>
        <v>12</v>
      </c>
      <c r="S7" s="57">
        <f t="shared" ref="S7:X7" si="12">IF(G19&lt;&gt;0,G7+(G7/G2)*G19,G7)</f>
        <v>1.0769230769230769</v>
      </c>
      <c r="T7" s="57">
        <f t="shared" si="12"/>
        <v>2.5454545450909092</v>
      </c>
      <c r="U7" s="57">
        <f t="shared" si="12"/>
        <v>177.11571675302244</v>
      </c>
      <c r="V7" s="57">
        <f t="shared" si="12"/>
        <v>1</v>
      </c>
      <c r="W7" s="57">
        <f t="shared" si="12"/>
        <v>17.093406593406595</v>
      </c>
      <c r="X7" s="57">
        <f t="shared" si="12"/>
        <v>0</v>
      </c>
      <c r="Y7" s="1">
        <v>0</v>
      </c>
      <c r="Z7" s="5"/>
      <c r="AA7" s="5"/>
      <c r="AB7" s="63">
        <f t="shared" ref="AB7:AI7" si="13">IF(R7=0,0,R7/(R3+R6+R12))</f>
        <v>4.7430830039525688E-2</v>
      </c>
      <c r="AC7" s="63">
        <f t="shared" si="13"/>
        <v>9.9999999999999992E-2</v>
      </c>
      <c r="AD7" s="63">
        <f t="shared" si="13"/>
        <v>0.11666666665583333</v>
      </c>
      <c r="AE7" s="63">
        <f t="shared" si="13"/>
        <v>0.30594405594405594</v>
      </c>
      <c r="AF7" s="63">
        <f t="shared" si="13"/>
        <v>0.25</v>
      </c>
      <c r="AG7" s="63">
        <f t="shared" si="13"/>
        <v>9.3922651933701667E-2</v>
      </c>
      <c r="AH7" s="63">
        <f t="shared" si="13"/>
        <v>0</v>
      </c>
      <c r="AI7" s="63">
        <f t="shared" si="13"/>
        <v>0</v>
      </c>
      <c r="AJ7" s="63"/>
      <c r="AK7" s="63"/>
    </row>
    <row r="8" spans="1:37" ht="14.25" customHeight="1" x14ac:dyDescent="0.25">
      <c r="A8" s="17">
        <v>311</v>
      </c>
      <c r="B8" s="3" t="s">
        <v>201</v>
      </c>
      <c r="C8" s="8" t="s">
        <v>85</v>
      </c>
      <c r="D8" s="54">
        <f>E8/(E2-E19)</f>
        <v>7.3256557901151625E-2</v>
      </c>
      <c r="E8" s="19">
        <f t="shared" si="5"/>
        <v>76.333333332999999</v>
      </c>
      <c r="F8" s="11">
        <v>72</v>
      </c>
      <c r="G8" s="11">
        <v>0</v>
      </c>
      <c r="H8" s="19">
        <v>2.3333333330000001</v>
      </c>
      <c r="I8" s="11">
        <v>2</v>
      </c>
      <c r="J8" s="19">
        <v>0</v>
      </c>
      <c r="K8" s="11">
        <v>0</v>
      </c>
      <c r="L8" s="19">
        <v>0</v>
      </c>
      <c r="M8" s="7"/>
      <c r="P8" s="57">
        <f t="shared" ref="P8:P18" si="14">SUM(R8:Y8)</f>
        <v>76.56963416512545</v>
      </c>
      <c r="Q8" s="63">
        <f>P8/P2</f>
        <v>6.6495713771337631E-2</v>
      </c>
      <c r="R8" s="75">
        <f t="shared" si="2"/>
        <v>72</v>
      </c>
      <c r="S8" s="57">
        <f t="shared" ref="S8:X8" si="15">IF(G19&lt;&gt;0,G8+(G8/G2)*G19,G8)</f>
        <v>0</v>
      </c>
      <c r="T8" s="57">
        <f t="shared" si="15"/>
        <v>2.5454545450909092</v>
      </c>
      <c r="U8" s="57">
        <f t="shared" si="15"/>
        <v>2.0241796200345421</v>
      </c>
      <c r="V8" s="57">
        <f t="shared" si="15"/>
        <v>0</v>
      </c>
      <c r="W8" s="57">
        <f t="shared" si="15"/>
        <v>0</v>
      </c>
      <c r="X8" s="57">
        <f t="shared" si="15"/>
        <v>0</v>
      </c>
      <c r="Y8" s="1">
        <v>0</v>
      </c>
      <c r="Z8" s="5"/>
      <c r="AA8" s="5"/>
      <c r="AB8" s="63">
        <f t="shared" ref="AB8:AI8" si="16">IF(R8=0,0,R8/(R3+R6+R12))</f>
        <v>0.28458498023715417</v>
      </c>
      <c r="AC8" s="63">
        <f t="shared" si="16"/>
        <v>0</v>
      </c>
      <c r="AD8" s="63">
        <f t="shared" si="16"/>
        <v>0.11666666665583333</v>
      </c>
      <c r="AE8" s="63">
        <f t="shared" si="16"/>
        <v>3.4965034965034961E-3</v>
      </c>
      <c r="AF8" s="63">
        <f t="shared" si="16"/>
        <v>0</v>
      </c>
      <c r="AG8" s="63">
        <f t="shared" si="16"/>
        <v>0</v>
      </c>
      <c r="AH8" s="63">
        <f t="shared" si="16"/>
        <v>0</v>
      </c>
      <c r="AI8" s="63">
        <f t="shared" si="16"/>
        <v>0</v>
      </c>
      <c r="AJ8" s="63"/>
      <c r="AK8" s="63"/>
    </row>
    <row r="9" spans="1:37" ht="14.25" customHeight="1" x14ac:dyDescent="0.25">
      <c r="A9" s="17">
        <v>311</v>
      </c>
      <c r="B9" s="3" t="s">
        <v>201</v>
      </c>
      <c r="C9" s="8" t="s">
        <v>86</v>
      </c>
      <c r="D9" s="54">
        <f>E9/(E2-E19)</f>
        <v>0.11132437619961612</v>
      </c>
      <c r="E9" s="19">
        <f t="shared" si="5"/>
        <v>116</v>
      </c>
      <c r="F9" s="11">
        <v>112</v>
      </c>
      <c r="G9" s="19">
        <v>0</v>
      </c>
      <c r="H9" s="19">
        <v>0</v>
      </c>
      <c r="I9" s="11">
        <v>4</v>
      </c>
      <c r="J9" s="19">
        <v>0</v>
      </c>
      <c r="K9" s="19">
        <v>0</v>
      </c>
      <c r="L9" s="19">
        <v>0</v>
      </c>
      <c r="M9" s="7"/>
      <c r="P9" s="57">
        <f t="shared" si="14"/>
        <v>116.04835924006909</v>
      </c>
      <c r="Q9" s="63">
        <f>P9/P2</f>
        <v>0.10078040157563754</v>
      </c>
      <c r="R9" s="75">
        <f t="shared" si="2"/>
        <v>112</v>
      </c>
      <c r="S9" s="57">
        <f t="shared" ref="S9:X9" si="17">IF(G19&lt;&gt;0,G9+(G9/G2)*G19,G9)</f>
        <v>0</v>
      </c>
      <c r="T9" s="57">
        <f t="shared" si="17"/>
        <v>0</v>
      </c>
      <c r="U9" s="57">
        <f t="shared" si="17"/>
        <v>4.0483592400690842</v>
      </c>
      <c r="V9" s="57">
        <f t="shared" si="17"/>
        <v>0</v>
      </c>
      <c r="W9" s="57">
        <f t="shared" si="17"/>
        <v>0</v>
      </c>
      <c r="X9" s="57">
        <f t="shared" si="17"/>
        <v>0</v>
      </c>
      <c r="Y9" s="1">
        <v>0</v>
      </c>
      <c r="Z9" s="5"/>
      <c r="AA9" s="5"/>
      <c r="AB9" s="63">
        <f t="shared" ref="AB9:AI9" si="18">IF(R9=0,0,R9/(R3+R6+R12))</f>
        <v>0.44268774703557312</v>
      </c>
      <c r="AC9" s="63">
        <f t="shared" si="18"/>
        <v>0</v>
      </c>
      <c r="AD9" s="63">
        <f t="shared" si="18"/>
        <v>0</v>
      </c>
      <c r="AE9" s="63">
        <f t="shared" si="18"/>
        <v>6.9930069930069921E-3</v>
      </c>
      <c r="AF9" s="63">
        <f t="shared" si="18"/>
        <v>0</v>
      </c>
      <c r="AG9" s="63">
        <f t="shared" si="18"/>
        <v>0</v>
      </c>
      <c r="AH9" s="63">
        <f t="shared" si="18"/>
        <v>0</v>
      </c>
      <c r="AI9" s="63">
        <f t="shared" si="18"/>
        <v>0</v>
      </c>
      <c r="AJ9" s="63"/>
      <c r="AK9" s="63"/>
    </row>
    <row r="10" spans="1:37" ht="14.25" customHeight="1" x14ac:dyDescent="0.25">
      <c r="A10" s="17">
        <v>311</v>
      </c>
      <c r="B10" s="3" t="s">
        <v>201</v>
      </c>
      <c r="C10" s="8" t="s">
        <v>87</v>
      </c>
      <c r="D10" s="54">
        <f>E10/(E2-E19)</f>
        <v>9.5969289827255275E-4</v>
      </c>
      <c r="E10" s="19">
        <f t="shared" si="5"/>
        <v>1</v>
      </c>
      <c r="F10" s="11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7"/>
      <c r="P10" s="57">
        <f t="shared" si="14"/>
        <v>1</v>
      </c>
      <c r="Q10" s="63">
        <f>P10/P2</f>
        <v>8.6843452363814344E-4</v>
      </c>
      <c r="R10" s="75">
        <f t="shared" si="2"/>
        <v>1</v>
      </c>
      <c r="S10" s="57">
        <f t="shared" ref="S10:X10" si="19">IF(G19&lt;&gt;0,G10+(G10/G2)*G19,G10)</f>
        <v>0</v>
      </c>
      <c r="T10" s="57">
        <f t="shared" si="19"/>
        <v>0</v>
      </c>
      <c r="U10" s="57">
        <f t="shared" si="19"/>
        <v>0</v>
      </c>
      <c r="V10" s="57">
        <f t="shared" si="19"/>
        <v>0</v>
      </c>
      <c r="W10" s="57">
        <f t="shared" si="19"/>
        <v>0</v>
      </c>
      <c r="X10" s="57">
        <f t="shared" si="19"/>
        <v>0</v>
      </c>
      <c r="Y10" s="1">
        <v>0</v>
      </c>
      <c r="Z10" s="5"/>
      <c r="AA10" s="5"/>
      <c r="AB10" s="63">
        <f t="shared" ref="AB10:AI10" si="20">IF(R10=0,0,R10/(R3+R6+R12))</f>
        <v>3.952569169960474E-3</v>
      </c>
      <c r="AC10" s="63">
        <f t="shared" si="20"/>
        <v>0</v>
      </c>
      <c r="AD10" s="63">
        <f t="shared" si="20"/>
        <v>0</v>
      </c>
      <c r="AE10" s="63">
        <f t="shared" si="20"/>
        <v>0</v>
      </c>
      <c r="AF10" s="63">
        <f t="shared" si="20"/>
        <v>0</v>
      </c>
      <c r="AG10" s="63">
        <f t="shared" si="20"/>
        <v>0</v>
      </c>
      <c r="AH10" s="63">
        <f t="shared" si="20"/>
        <v>0</v>
      </c>
      <c r="AI10" s="63">
        <f t="shared" si="20"/>
        <v>0</v>
      </c>
      <c r="AJ10" s="63"/>
      <c r="AK10" s="63"/>
    </row>
    <row r="11" spans="1:37" ht="14.25" customHeight="1" x14ac:dyDescent="0.25">
      <c r="A11" s="17">
        <v>311</v>
      </c>
      <c r="B11" s="3" t="s">
        <v>201</v>
      </c>
      <c r="C11" s="8" t="s">
        <v>88</v>
      </c>
      <c r="D11" s="54">
        <f>E11/(E2-E19)</f>
        <v>1.0876519513435701E-2</v>
      </c>
      <c r="E11" s="19">
        <f t="shared" si="5"/>
        <v>11.333333333000001</v>
      </c>
      <c r="F11" s="11">
        <v>1</v>
      </c>
      <c r="G11" s="19">
        <v>0</v>
      </c>
      <c r="H11" s="19">
        <v>2.3333333330000001</v>
      </c>
      <c r="I11" s="11">
        <v>7</v>
      </c>
      <c r="J11" s="19">
        <v>0</v>
      </c>
      <c r="K11" s="11">
        <v>1</v>
      </c>
      <c r="L11" s="19">
        <v>0</v>
      </c>
      <c r="M11" s="7"/>
      <c r="P11" s="57">
        <f t="shared" si="14"/>
        <v>11.635577720706312</v>
      </c>
      <c r="Q11" s="63">
        <f>P11/P2</f>
        <v>1.0104737395136182E-2</v>
      </c>
      <c r="R11" s="75">
        <f t="shared" si="2"/>
        <v>1</v>
      </c>
      <c r="S11" s="57">
        <f t="shared" ref="S11:X11" si="21">IF(G19&lt;&gt;0,G11+(G11/G2)*G19,G11)</f>
        <v>0</v>
      </c>
      <c r="T11" s="57">
        <f t="shared" si="21"/>
        <v>2.5454545450909092</v>
      </c>
      <c r="U11" s="57">
        <f t="shared" si="21"/>
        <v>7.0846286701208978</v>
      </c>
      <c r="V11" s="57">
        <f t="shared" si="21"/>
        <v>0</v>
      </c>
      <c r="W11" s="57">
        <f t="shared" si="21"/>
        <v>1.0054945054945055</v>
      </c>
      <c r="X11" s="57">
        <f t="shared" si="21"/>
        <v>0</v>
      </c>
      <c r="Y11" s="1">
        <v>0</v>
      </c>
      <c r="Z11" s="5"/>
      <c r="AA11" s="5"/>
      <c r="AB11" s="63">
        <f t="shared" ref="AB11:AI11" si="22">IF(R11=0,0,R11/(R3+R6+R12))</f>
        <v>3.952569169960474E-3</v>
      </c>
      <c r="AC11" s="63">
        <f t="shared" si="22"/>
        <v>0</v>
      </c>
      <c r="AD11" s="63">
        <f t="shared" si="22"/>
        <v>0.11666666665583333</v>
      </c>
      <c r="AE11" s="63">
        <f t="shared" si="22"/>
        <v>1.2237762237762236E-2</v>
      </c>
      <c r="AF11" s="63">
        <f t="shared" si="22"/>
        <v>0</v>
      </c>
      <c r="AG11" s="63">
        <f t="shared" si="22"/>
        <v>5.5248618784530384E-3</v>
      </c>
      <c r="AH11" s="63">
        <f t="shared" si="22"/>
        <v>0</v>
      </c>
      <c r="AI11" s="63">
        <f t="shared" si="22"/>
        <v>0</v>
      </c>
      <c r="AJ11" s="63"/>
      <c r="AK11" s="63"/>
    </row>
    <row r="12" spans="1:37" ht="14.25" customHeight="1" x14ac:dyDescent="0.25">
      <c r="A12" s="17">
        <v>311</v>
      </c>
      <c r="B12" s="3" t="s">
        <v>201</v>
      </c>
      <c r="C12" s="3" t="s">
        <v>89</v>
      </c>
      <c r="D12" s="54">
        <f>E12/(E2-E19)</f>
        <v>0.10652591170825336</v>
      </c>
      <c r="E12" s="19">
        <f t="shared" si="5"/>
        <v>111</v>
      </c>
      <c r="F12" s="11">
        <v>48</v>
      </c>
      <c r="G12" s="19">
        <v>0</v>
      </c>
      <c r="H12" s="11">
        <v>10</v>
      </c>
      <c r="I12" s="11">
        <v>50</v>
      </c>
      <c r="J12" s="11">
        <v>2</v>
      </c>
      <c r="K12" s="11">
        <v>1</v>
      </c>
      <c r="L12" s="19">
        <v>0</v>
      </c>
      <c r="M12" s="7"/>
      <c r="P12" s="57">
        <f>SUM(P13:P18)</f>
        <v>111.51907591544897</v>
      </c>
      <c r="Q12" s="63">
        <f>P12/P2</f>
        <v>9.6847015569198877E-2</v>
      </c>
      <c r="R12" s="75">
        <f t="shared" si="2"/>
        <v>48</v>
      </c>
      <c r="S12" s="57">
        <f>SUM(S13:S18)</f>
        <v>0</v>
      </c>
      <c r="T12" s="57">
        <f t="shared" ref="T12:X12" si="23">SUM(T13:T18)</f>
        <v>10.909090909090908</v>
      </c>
      <c r="U12" s="57">
        <f t="shared" si="23"/>
        <v>50.604490500863555</v>
      </c>
      <c r="V12" s="57">
        <f t="shared" si="23"/>
        <v>1</v>
      </c>
      <c r="W12" s="57">
        <f t="shared" si="23"/>
        <v>1.0054945054945055</v>
      </c>
      <c r="X12" s="57">
        <f t="shared" si="23"/>
        <v>0</v>
      </c>
      <c r="Y12" s="1">
        <v>0</v>
      </c>
      <c r="Z12" s="5"/>
      <c r="AA12" s="5"/>
      <c r="AB12" s="63">
        <f t="shared" ref="AB12:AI12" si="24">IF(R12=0,0,R12/(R3+R6+R12))</f>
        <v>0.18972332015810275</v>
      </c>
      <c r="AC12" s="63">
        <f t="shared" si="24"/>
        <v>0</v>
      </c>
      <c r="AD12" s="63">
        <f t="shared" si="24"/>
        <v>0.500000000025</v>
      </c>
      <c r="AE12" s="63">
        <f t="shared" si="24"/>
        <v>8.7412587412587409E-2</v>
      </c>
      <c r="AF12" s="63">
        <f t="shared" si="24"/>
        <v>0.25</v>
      </c>
      <c r="AG12" s="63">
        <f t="shared" si="24"/>
        <v>5.5248618784530384E-3</v>
      </c>
      <c r="AH12" s="63">
        <f t="shared" si="24"/>
        <v>0</v>
      </c>
      <c r="AI12" s="63">
        <f t="shared" si="24"/>
        <v>0</v>
      </c>
      <c r="AJ12" s="63"/>
      <c r="AK12" s="63"/>
    </row>
    <row r="13" spans="1:37" ht="14.25" customHeight="1" x14ac:dyDescent="0.25">
      <c r="A13" s="17">
        <v>311</v>
      </c>
      <c r="B13" s="3" t="s">
        <v>201</v>
      </c>
      <c r="C13" s="8" t="s">
        <v>95</v>
      </c>
      <c r="D13" s="54">
        <f>E13/(E2-E19)</f>
        <v>5.0863723608445301E-2</v>
      </c>
      <c r="E13" s="19">
        <f t="shared" si="5"/>
        <v>53</v>
      </c>
      <c r="F13" s="11">
        <v>20</v>
      </c>
      <c r="G13" s="19">
        <v>0</v>
      </c>
      <c r="H13" s="19">
        <v>0</v>
      </c>
      <c r="I13" s="11">
        <v>33</v>
      </c>
      <c r="J13" s="19">
        <v>0</v>
      </c>
      <c r="K13" s="19">
        <v>0</v>
      </c>
      <c r="L13" s="19">
        <v>0</v>
      </c>
      <c r="M13" s="7"/>
      <c r="P13" s="57">
        <f t="shared" si="14"/>
        <v>53.398963730569946</v>
      </c>
      <c r="Q13" s="63">
        <f>P13/P2</f>
        <v>4.6373503630128009E-2</v>
      </c>
      <c r="R13" s="75">
        <f t="shared" si="2"/>
        <v>20</v>
      </c>
      <c r="S13" s="57">
        <f t="shared" ref="S13:X13" si="25">IF(G19&lt;&gt;0,G13+(G13/G2)*G19,G13)</f>
        <v>0</v>
      </c>
      <c r="T13" s="57">
        <f t="shared" si="25"/>
        <v>0</v>
      </c>
      <c r="U13" s="57">
        <f t="shared" si="25"/>
        <v>33.398963730569946</v>
      </c>
      <c r="V13" s="57">
        <f t="shared" si="25"/>
        <v>0</v>
      </c>
      <c r="W13" s="57">
        <f t="shared" si="25"/>
        <v>0</v>
      </c>
      <c r="X13" s="57">
        <f t="shared" si="25"/>
        <v>0</v>
      </c>
      <c r="Y13" s="1">
        <v>0</v>
      </c>
      <c r="Z13" s="5"/>
      <c r="AA13" s="5"/>
      <c r="AB13" s="63">
        <f t="shared" ref="AB13:AI13" si="26">IF(R13=0,0,R13/(R3+R6+R12))</f>
        <v>7.9051383399209488E-2</v>
      </c>
      <c r="AC13" s="63">
        <f t="shared" si="26"/>
        <v>0</v>
      </c>
      <c r="AD13" s="63">
        <f t="shared" si="26"/>
        <v>0</v>
      </c>
      <c r="AE13" s="63">
        <f t="shared" si="26"/>
        <v>5.7692307692307689E-2</v>
      </c>
      <c r="AF13" s="63">
        <f t="shared" si="26"/>
        <v>0</v>
      </c>
      <c r="AG13" s="63">
        <f t="shared" si="26"/>
        <v>0</v>
      </c>
      <c r="AH13" s="63">
        <f t="shared" si="26"/>
        <v>0</v>
      </c>
      <c r="AI13" s="63">
        <f t="shared" si="26"/>
        <v>0</v>
      </c>
      <c r="AJ13" s="63"/>
      <c r="AK13" s="63"/>
    </row>
    <row r="14" spans="1:37" ht="14.25" customHeight="1" x14ac:dyDescent="0.25">
      <c r="A14" s="17">
        <v>311</v>
      </c>
      <c r="B14" s="3" t="s">
        <v>201</v>
      </c>
      <c r="C14" s="8" t="s">
        <v>90</v>
      </c>
      <c r="D14" s="54">
        <f>E14/(E2-E19)</f>
        <v>1.9193857965451054E-2</v>
      </c>
      <c r="E14" s="19">
        <f t="shared" si="5"/>
        <v>20</v>
      </c>
      <c r="F14" s="11">
        <v>20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7"/>
      <c r="P14" s="57">
        <f t="shared" si="14"/>
        <v>20</v>
      </c>
      <c r="Q14" s="63">
        <f>P14/P2</f>
        <v>1.736869047276287E-2</v>
      </c>
      <c r="R14" s="75">
        <f t="shared" si="2"/>
        <v>20</v>
      </c>
      <c r="S14" s="57">
        <f t="shared" ref="S14:X14" si="27">IF(G19&lt;&gt;0,G14+(G14/G2)*G19,G14)</f>
        <v>0</v>
      </c>
      <c r="T14" s="57">
        <f t="shared" si="27"/>
        <v>0</v>
      </c>
      <c r="U14" s="57">
        <f t="shared" si="27"/>
        <v>0</v>
      </c>
      <c r="V14" s="57">
        <f t="shared" si="27"/>
        <v>0</v>
      </c>
      <c r="W14" s="57">
        <f t="shared" si="27"/>
        <v>0</v>
      </c>
      <c r="X14" s="57">
        <f t="shared" si="27"/>
        <v>0</v>
      </c>
      <c r="Y14" s="1">
        <v>0</v>
      </c>
      <c r="Z14" s="5"/>
      <c r="AA14" s="5"/>
      <c r="AB14" s="63">
        <f t="shared" ref="AB14:AI14" si="28">IF(R14=0,0,R14/(R3+R6+R12))</f>
        <v>7.9051383399209488E-2</v>
      </c>
      <c r="AC14" s="63">
        <f t="shared" si="28"/>
        <v>0</v>
      </c>
      <c r="AD14" s="63">
        <f t="shared" si="28"/>
        <v>0</v>
      </c>
      <c r="AE14" s="63">
        <f t="shared" si="28"/>
        <v>0</v>
      </c>
      <c r="AF14" s="63">
        <f t="shared" si="28"/>
        <v>0</v>
      </c>
      <c r="AG14" s="63">
        <f t="shared" si="28"/>
        <v>0</v>
      </c>
      <c r="AH14" s="63">
        <f t="shared" si="28"/>
        <v>0</v>
      </c>
      <c r="AI14" s="63">
        <f t="shared" si="28"/>
        <v>0</v>
      </c>
      <c r="AJ14" s="63"/>
      <c r="AK14" s="63"/>
    </row>
    <row r="15" spans="1:37" ht="14.25" customHeight="1" x14ac:dyDescent="0.25">
      <c r="A15" s="17">
        <v>311</v>
      </c>
      <c r="B15" s="3" t="s">
        <v>201</v>
      </c>
      <c r="C15" s="8" t="s">
        <v>118</v>
      </c>
      <c r="D15" s="54">
        <f>E15/(E2-E19)</f>
        <v>2.1113243761996161E-2</v>
      </c>
      <c r="E15" s="19">
        <f t="shared" si="5"/>
        <v>22</v>
      </c>
      <c r="F15" s="11">
        <v>6</v>
      </c>
      <c r="G15" s="19">
        <v>0</v>
      </c>
      <c r="H15" s="19">
        <v>0</v>
      </c>
      <c r="I15" s="11">
        <v>16</v>
      </c>
      <c r="J15" s="19">
        <v>0</v>
      </c>
      <c r="K15" s="19">
        <v>0</v>
      </c>
      <c r="L15" s="19">
        <v>0</v>
      </c>
      <c r="M15" s="7"/>
      <c r="P15" s="57">
        <f t="shared" si="14"/>
        <v>22.193436960276337</v>
      </c>
      <c r="Q15" s="63">
        <f>P15/P2</f>
        <v>1.9273546854490748E-2</v>
      </c>
      <c r="R15" s="75">
        <f t="shared" si="2"/>
        <v>6</v>
      </c>
      <c r="S15" s="57">
        <f t="shared" ref="S15:X15" si="29">IF(G19&lt;&gt;0,G15+(G15/G2)*G19,G15)</f>
        <v>0</v>
      </c>
      <c r="T15" s="57">
        <f t="shared" si="29"/>
        <v>0</v>
      </c>
      <c r="U15" s="57">
        <f t="shared" si="29"/>
        <v>16.193436960276337</v>
      </c>
      <c r="V15" s="57">
        <f t="shared" si="29"/>
        <v>0</v>
      </c>
      <c r="W15" s="57">
        <f t="shared" si="29"/>
        <v>0</v>
      </c>
      <c r="X15" s="57">
        <f t="shared" si="29"/>
        <v>0</v>
      </c>
      <c r="Y15" s="1">
        <v>0</v>
      </c>
      <c r="Z15" s="5"/>
      <c r="AA15" s="5"/>
      <c r="AB15" s="63">
        <f t="shared" ref="AB15:AI15" si="30">IF(R15=0,0,R15/(R3+R6+R12))</f>
        <v>2.3715415019762844E-2</v>
      </c>
      <c r="AC15" s="63">
        <f t="shared" si="30"/>
        <v>0</v>
      </c>
      <c r="AD15" s="63">
        <f t="shared" si="30"/>
        <v>0</v>
      </c>
      <c r="AE15" s="63">
        <f t="shared" si="30"/>
        <v>2.7972027972027969E-2</v>
      </c>
      <c r="AF15" s="63">
        <f t="shared" si="30"/>
        <v>0</v>
      </c>
      <c r="AG15" s="63">
        <f t="shared" si="30"/>
        <v>0</v>
      </c>
      <c r="AH15" s="63">
        <f t="shared" si="30"/>
        <v>0</v>
      </c>
      <c r="AI15" s="63">
        <f t="shared" si="30"/>
        <v>0</v>
      </c>
      <c r="AJ15" s="63"/>
      <c r="AK15" s="63"/>
    </row>
    <row r="16" spans="1:37" ht="14.25" customHeight="1" x14ac:dyDescent="0.25">
      <c r="A16" s="17">
        <v>311</v>
      </c>
      <c r="B16" s="3" t="s">
        <v>201</v>
      </c>
      <c r="C16" s="8" t="s">
        <v>91</v>
      </c>
      <c r="D16" s="54">
        <f>E16/(E2-E19)</f>
        <v>6.7178502879078695E-3</v>
      </c>
      <c r="E16" s="19">
        <f t="shared" si="5"/>
        <v>7</v>
      </c>
      <c r="F16" s="11">
        <v>1</v>
      </c>
      <c r="G16" s="19">
        <v>0</v>
      </c>
      <c r="H16" s="11">
        <v>5</v>
      </c>
      <c r="I16" s="19">
        <v>0</v>
      </c>
      <c r="J16" s="11">
        <v>1</v>
      </c>
      <c r="K16" s="19">
        <v>0</v>
      </c>
      <c r="L16" s="19">
        <v>0</v>
      </c>
      <c r="M16" s="7"/>
      <c r="P16" s="57">
        <f t="shared" si="14"/>
        <v>7.4545454545454541</v>
      </c>
      <c r="Q16" s="63">
        <f>P16/P2</f>
        <v>6.4737846307570696E-3</v>
      </c>
      <c r="R16" s="75">
        <f t="shared" si="2"/>
        <v>1</v>
      </c>
      <c r="S16" s="57">
        <f t="shared" ref="S16:X16" si="31">IF(G19&lt;&gt;0,G16+(G16/G2)*G19,G16)</f>
        <v>0</v>
      </c>
      <c r="T16" s="57">
        <f t="shared" si="31"/>
        <v>5.4545454545454541</v>
      </c>
      <c r="U16" s="57">
        <f t="shared" si="31"/>
        <v>0</v>
      </c>
      <c r="V16" s="57">
        <f t="shared" si="31"/>
        <v>1</v>
      </c>
      <c r="W16" s="57">
        <f t="shared" si="31"/>
        <v>0</v>
      </c>
      <c r="X16" s="57">
        <f t="shared" si="31"/>
        <v>0</v>
      </c>
      <c r="Y16" s="1">
        <v>0</v>
      </c>
      <c r="Z16" s="6"/>
      <c r="AA16" s="6"/>
      <c r="AB16" s="63">
        <f t="shared" ref="AB16:AI16" si="32">IF(R16=0,0,R16/(R3+R6+R12))</f>
        <v>3.952569169960474E-3</v>
      </c>
      <c r="AC16" s="63">
        <f t="shared" si="32"/>
        <v>0</v>
      </c>
      <c r="AD16" s="63">
        <f t="shared" si="32"/>
        <v>0.2500000000125</v>
      </c>
      <c r="AE16" s="63">
        <f t="shared" si="32"/>
        <v>0</v>
      </c>
      <c r="AF16" s="63">
        <f t="shared" si="32"/>
        <v>0.25</v>
      </c>
      <c r="AG16" s="63">
        <f t="shared" si="32"/>
        <v>0</v>
      </c>
      <c r="AH16" s="63">
        <f t="shared" si="32"/>
        <v>0</v>
      </c>
      <c r="AI16" s="63">
        <f t="shared" si="32"/>
        <v>0</v>
      </c>
      <c r="AJ16" s="63"/>
      <c r="AK16" s="63"/>
    </row>
    <row r="17" spans="1:37" ht="14.25" customHeight="1" x14ac:dyDescent="0.25">
      <c r="A17" s="17">
        <v>311</v>
      </c>
      <c r="B17" s="3" t="s">
        <v>201</v>
      </c>
      <c r="C17" s="8" t="s">
        <v>92</v>
      </c>
      <c r="D17" s="54">
        <f>E17/(E2-E19)</f>
        <v>2.8790786948176585E-3</v>
      </c>
      <c r="E17" s="19">
        <f t="shared" si="5"/>
        <v>3</v>
      </c>
      <c r="F17" s="19">
        <v>0</v>
      </c>
      <c r="G17" s="19">
        <v>0</v>
      </c>
      <c r="H17" s="11">
        <v>2</v>
      </c>
      <c r="I17" s="19">
        <v>0</v>
      </c>
      <c r="J17" s="19">
        <v>0</v>
      </c>
      <c r="K17" s="11">
        <v>1</v>
      </c>
      <c r="L17" s="19">
        <v>0</v>
      </c>
      <c r="M17" s="7"/>
      <c r="P17" s="57">
        <f t="shared" si="14"/>
        <v>3.1873126873126871</v>
      </c>
      <c r="Q17" s="63">
        <f>P17/P2</f>
        <v>2.7679723752922045E-3</v>
      </c>
      <c r="R17" s="75">
        <f t="shared" si="2"/>
        <v>0</v>
      </c>
      <c r="S17" s="57">
        <f t="shared" ref="S17:X17" si="33">IF(G19&lt;&gt;0,G17+(G17/G2)*G19,G17)</f>
        <v>0</v>
      </c>
      <c r="T17" s="57">
        <f t="shared" si="33"/>
        <v>2.1818181818181817</v>
      </c>
      <c r="U17" s="57">
        <f t="shared" si="33"/>
        <v>0</v>
      </c>
      <c r="V17" s="57">
        <f t="shared" si="33"/>
        <v>0</v>
      </c>
      <c r="W17" s="57">
        <f t="shared" si="33"/>
        <v>1.0054945054945055</v>
      </c>
      <c r="X17" s="57">
        <f t="shared" si="33"/>
        <v>0</v>
      </c>
      <c r="Y17" s="1">
        <v>0</v>
      </c>
      <c r="Z17" s="5"/>
      <c r="AA17" s="5"/>
      <c r="AB17" s="63">
        <f t="shared" ref="AB17:AI17" si="34">IF(R17=0,0,R17/(R3+R6+R12))</f>
        <v>0</v>
      </c>
      <c r="AC17" s="63">
        <f t="shared" si="34"/>
        <v>0</v>
      </c>
      <c r="AD17" s="63">
        <f t="shared" si="34"/>
        <v>0.10000000000499999</v>
      </c>
      <c r="AE17" s="63">
        <f t="shared" si="34"/>
        <v>0</v>
      </c>
      <c r="AF17" s="63">
        <f t="shared" si="34"/>
        <v>0</v>
      </c>
      <c r="AG17" s="63">
        <f t="shared" si="34"/>
        <v>5.5248618784530384E-3</v>
      </c>
      <c r="AH17" s="63">
        <f t="shared" si="34"/>
        <v>0</v>
      </c>
      <c r="AI17" s="63">
        <f t="shared" si="34"/>
        <v>0</v>
      </c>
      <c r="AJ17" s="63"/>
      <c r="AK17" s="63"/>
    </row>
    <row r="18" spans="1:37" ht="14.25" customHeight="1" x14ac:dyDescent="0.25">
      <c r="A18" s="17">
        <v>311</v>
      </c>
      <c r="B18" s="3" t="s">
        <v>201</v>
      </c>
      <c r="C18" s="8" t="s">
        <v>93</v>
      </c>
      <c r="D18" s="54">
        <f>E18/(E2-E19)</f>
        <v>4.7984644913627635E-3</v>
      </c>
      <c r="E18" s="19">
        <f t="shared" si="5"/>
        <v>5</v>
      </c>
      <c r="F18" s="11">
        <v>1</v>
      </c>
      <c r="G18" s="11">
        <v>0</v>
      </c>
      <c r="H18" s="11">
        <v>3</v>
      </c>
      <c r="I18" s="11">
        <v>1</v>
      </c>
      <c r="J18" s="19">
        <v>0</v>
      </c>
      <c r="K18" s="11">
        <v>0</v>
      </c>
      <c r="L18" s="19">
        <v>0</v>
      </c>
      <c r="M18" s="7"/>
      <c r="P18" s="57">
        <f t="shared" si="14"/>
        <v>5.284817082744544</v>
      </c>
      <c r="Q18" s="63">
        <f>P18/P2</f>
        <v>4.5895176057679813E-3</v>
      </c>
      <c r="R18" s="75">
        <f t="shared" si="2"/>
        <v>1</v>
      </c>
      <c r="S18" s="57">
        <f t="shared" ref="S18:X18" si="35">IF(G19&lt;&gt;0,G18+(G18/G2)*G19,G18)</f>
        <v>0</v>
      </c>
      <c r="T18" s="57">
        <f t="shared" si="35"/>
        <v>3.2727272727272725</v>
      </c>
      <c r="U18" s="57">
        <f t="shared" si="35"/>
        <v>1.0120898100172711</v>
      </c>
      <c r="V18" s="57">
        <f t="shared" si="35"/>
        <v>0</v>
      </c>
      <c r="W18" s="57">
        <f t="shared" si="35"/>
        <v>0</v>
      </c>
      <c r="X18" s="57">
        <f t="shared" si="35"/>
        <v>0</v>
      </c>
      <c r="Y18" s="1">
        <v>0</v>
      </c>
      <c r="Z18" s="5"/>
      <c r="AA18" s="5"/>
      <c r="AB18" s="63">
        <f t="shared" ref="AB18:AI18" si="36">IF(R18=0,0,R18/(R3+R6+R12))</f>
        <v>3.952569169960474E-3</v>
      </c>
      <c r="AC18" s="63">
        <f t="shared" si="36"/>
        <v>0</v>
      </c>
      <c r="AD18" s="63">
        <f t="shared" si="36"/>
        <v>0.1500000000075</v>
      </c>
      <c r="AE18" s="63">
        <f t="shared" si="36"/>
        <v>1.748251748251748E-3</v>
      </c>
      <c r="AF18" s="63">
        <f t="shared" si="36"/>
        <v>0</v>
      </c>
      <c r="AG18" s="63">
        <f t="shared" si="36"/>
        <v>0</v>
      </c>
      <c r="AH18" s="63">
        <f t="shared" si="36"/>
        <v>0</v>
      </c>
      <c r="AI18" s="63">
        <f t="shared" si="36"/>
        <v>0</v>
      </c>
      <c r="AJ18" s="63"/>
      <c r="AK18" s="63"/>
    </row>
    <row r="19" spans="1:37" ht="14.25" customHeight="1" x14ac:dyDescent="0.3">
      <c r="A19" s="58">
        <v>311</v>
      </c>
      <c r="B19" s="59" t="s">
        <v>201</v>
      </c>
      <c r="C19" s="59" t="s">
        <v>94</v>
      </c>
      <c r="D19" s="59"/>
      <c r="E19" s="60">
        <v>116</v>
      </c>
      <c r="F19" s="60">
        <v>5</v>
      </c>
      <c r="G19" s="60">
        <v>1</v>
      </c>
      <c r="H19" s="60">
        <v>2</v>
      </c>
      <c r="I19" s="60">
        <v>7</v>
      </c>
      <c r="J19" s="61">
        <v>0</v>
      </c>
      <c r="K19" s="60">
        <v>1</v>
      </c>
      <c r="L19" s="60">
        <v>101</v>
      </c>
      <c r="M19" s="7"/>
      <c r="R19" s="75">
        <f t="shared" si="2"/>
        <v>5</v>
      </c>
    </row>
    <row r="20" spans="1:37" s="10" customFormat="1" ht="14.25" customHeight="1" x14ac:dyDescent="0.25">
      <c r="A20" s="8"/>
      <c r="B20" s="8"/>
      <c r="C20" s="8"/>
      <c r="D20" s="8"/>
      <c r="E20" s="11"/>
      <c r="F20" s="11"/>
      <c r="G20" s="11"/>
      <c r="H20" s="11"/>
      <c r="I20" s="11"/>
      <c r="J20" s="11"/>
      <c r="K20" s="11"/>
      <c r="L20" s="11"/>
      <c r="R20" s="75">
        <f t="shared" si="2"/>
        <v>0</v>
      </c>
    </row>
    <row r="21" spans="1:37" ht="14.25" customHeight="1" x14ac:dyDescent="0.25">
      <c r="A21" s="17">
        <v>3112</v>
      </c>
      <c r="B21" s="3" t="s">
        <v>159</v>
      </c>
      <c r="C21" s="3" t="s">
        <v>120</v>
      </c>
      <c r="D21" s="3"/>
      <c r="E21" s="11">
        <v>350</v>
      </c>
      <c r="F21" s="11">
        <v>56</v>
      </c>
      <c r="G21" s="19">
        <v>0</v>
      </c>
      <c r="H21" s="11">
        <v>1</v>
      </c>
      <c r="I21" s="11">
        <v>121</v>
      </c>
      <c r="J21" s="19">
        <v>0</v>
      </c>
      <c r="K21" s="11">
        <v>126</v>
      </c>
      <c r="L21" s="11">
        <v>45</v>
      </c>
      <c r="M21" s="10">
        <f>VLOOKUP(A21,'2010 Byproducts'!$A$14:$D$97,4,FALSE)</f>
        <v>5</v>
      </c>
      <c r="N21" s="10">
        <f>L21-M21</f>
        <v>40</v>
      </c>
      <c r="O21" s="10"/>
      <c r="P21" s="10">
        <f>SUM(P22,P25,P31)</f>
        <v>347.9917355371901</v>
      </c>
      <c r="Q21" s="10"/>
      <c r="R21" s="75">
        <f t="shared" si="2"/>
        <v>56</v>
      </c>
      <c r="Y21" s="10"/>
      <c r="Z21" s="63">
        <f>R21/(P21-R21)</f>
        <v>0.19178625003537969</v>
      </c>
      <c r="AA21" s="63">
        <f>(P24-R24)/(P21-R21)</f>
        <v>0.46936320592599784</v>
      </c>
      <c r="AB21" s="63"/>
    </row>
    <row r="22" spans="1:37" ht="14.25" customHeight="1" x14ac:dyDescent="0.25">
      <c r="A22" s="17">
        <v>3112</v>
      </c>
      <c r="B22" s="3" t="s">
        <v>159</v>
      </c>
      <c r="C22" s="3" t="s">
        <v>82</v>
      </c>
      <c r="D22" s="54">
        <f>E22/(E21-E38)</f>
        <v>0.61920529801324509</v>
      </c>
      <c r="E22" s="19">
        <f>SUM(F22:L22)</f>
        <v>187</v>
      </c>
      <c r="F22" s="11">
        <v>2</v>
      </c>
      <c r="G22" s="19">
        <v>0</v>
      </c>
      <c r="H22" s="19">
        <v>0</v>
      </c>
      <c r="I22" s="11">
        <v>70</v>
      </c>
      <c r="J22" s="19">
        <v>0</v>
      </c>
      <c r="K22" s="11">
        <v>115</v>
      </c>
      <c r="L22" s="19">
        <v>0</v>
      </c>
      <c r="M22" s="7"/>
      <c r="P22" s="57">
        <f>SUM(P23:P24)</f>
        <v>234.49914731732915</v>
      </c>
      <c r="Q22" s="63">
        <f>P22/P21</f>
        <v>0.67386412770790671</v>
      </c>
      <c r="R22" s="75">
        <f t="shared" si="2"/>
        <v>2</v>
      </c>
      <c r="S22" s="57">
        <f>SUM(S23:S24)</f>
        <v>0</v>
      </c>
      <c r="T22" s="57">
        <f t="shared" ref="T22:X22" si="37">SUM(T23:T24)</f>
        <v>0</v>
      </c>
      <c r="U22" s="57">
        <f t="shared" si="37"/>
        <v>70.578512396694208</v>
      </c>
      <c r="V22" s="57">
        <f t="shared" si="37"/>
        <v>0</v>
      </c>
      <c r="W22" s="57">
        <f t="shared" si="37"/>
        <v>116.92063492063492</v>
      </c>
      <c r="X22" s="57">
        <f t="shared" si="37"/>
        <v>0</v>
      </c>
      <c r="Y22" s="1">
        <f>Y24</f>
        <v>5</v>
      </c>
      <c r="Z22" s="63"/>
      <c r="AB22" s="63">
        <f t="shared" ref="AB22" si="38">IF(R22=0,0,R22/(R22+R25+R31))</f>
        <v>3.6363636363636362E-2</v>
      </c>
      <c r="AC22" s="63">
        <f t="shared" ref="AC22:AI22" si="39">IF(S22=0,0,S22/(S22+S25+S31))</f>
        <v>0</v>
      </c>
      <c r="AD22" s="63">
        <f t="shared" si="39"/>
        <v>0</v>
      </c>
      <c r="AE22" s="63">
        <f t="shared" si="39"/>
        <v>0.58333333333333326</v>
      </c>
      <c r="AF22" s="63">
        <f t="shared" si="39"/>
        <v>0</v>
      </c>
      <c r="AG22" s="63">
        <f t="shared" si="39"/>
        <v>0.92063492063492069</v>
      </c>
      <c r="AH22" s="63">
        <f t="shared" si="39"/>
        <v>0</v>
      </c>
      <c r="AI22" s="63">
        <f t="shared" si="39"/>
        <v>1</v>
      </c>
    </row>
    <row r="23" spans="1:37" ht="14.25" customHeight="1" x14ac:dyDescent="0.25">
      <c r="A23" s="17">
        <v>3112</v>
      </c>
      <c r="B23" s="3" t="s">
        <v>159</v>
      </c>
      <c r="C23" s="8" t="s">
        <v>152</v>
      </c>
      <c r="D23" s="54">
        <f>E23/(E21-E38)</f>
        <v>0.18874172185430463</v>
      </c>
      <c r="E23" s="19">
        <f>SUM(F23:L23)</f>
        <v>57</v>
      </c>
      <c r="F23" s="11">
        <v>2</v>
      </c>
      <c r="G23" s="19">
        <v>0</v>
      </c>
      <c r="H23" s="19">
        <v>0</v>
      </c>
      <c r="I23" s="11">
        <v>38</v>
      </c>
      <c r="J23" s="19">
        <v>0</v>
      </c>
      <c r="K23" s="11">
        <v>17</v>
      </c>
      <c r="L23" s="19">
        <v>0</v>
      </c>
      <c r="M23" s="7"/>
      <c r="P23" s="57">
        <f>SUM(R23:Y23)+N21</f>
        <v>97.448970221697493</v>
      </c>
      <c r="Q23" s="63">
        <f>P23/P21</f>
        <v>0.28003242683699614</v>
      </c>
      <c r="R23" s="75">
        <f t="shared" si="2"/>
        <v>2</v>
      </c>
      <c r="S23" s="57">
        <f t="shared" ref="S23:X23" si="40">IF(G38&lt;&gt;0,G23+(G23/G21)*G38,G23)</f>
        <v>0</v>
      </c>
      <c r="T23" s="57">
        <f t="shared" si="40"/>
        <v>0</v>
      </c>
      <c r="U23" s="57">
        <f t="shared" si="40"/>
        <v>38.314049586776861</v>
      </c>
      <c r="V23" s="57">
        <f t="shared" si="40"/>
        <v>0</v>
      </c>
      <c r="W23" s="57">
        <f t="shared" si="40"/>
        <v>17.134920634920636</v>
      </c>
      <c r="X23" s="57">
        <f t="shared" si="40"/>
        <v>0</v>
      </c>
      <c r="Y23" s="1">
        <v>0</v>
      </c>
      <c r="AB23" s="63">
        <f t="shared" ref="AB23" si="41">IF(R23=0,0,R23/(R22+R25+R31))</f>
        <v>3.6363636363636362E-2</v>
      </c>
      <c r="AC23" s="63">
        <f t="shared" ref="AC23:AI23" si="42">IF(S23=0,0,S23/(S22+S25+S31))</f>
        <v>0</v>
      </c>
      <c r="AD23" s="63">
        <f t="shared" si="42"/>
        <v>0</v>
      </c>
      <c r="AE23" s="63">
        <f t="shared" si="42"/>
        <v>0.31666666666666665</v>
      </c>
      <c r="AF23" s="63">
        <f t="shared" si="42"/>
        <v>0</v>
      </c>
      <c r="AG23" s="63">
        <f t="shared" si="42"/>
        <v>0.13492063492063494</v>
      </c>
      <c r="AH23" s="63">
        <f t="shared" si="42"/>
        <v>0</v>
      </c>
      <c r="AI23" s="63">
        <f t="shared" si="42"/>
        <v>0</v>
      </c>
    </row>
    <row r="24" spans="1:37" ht="14.25" customHeight="1" x14ac:dyDescent="0.25">
      <c r="A24" s="17">
        <v>3112</v>
      </c>
      <c r="B24" s="3" t="s">
        <v>159</v>
      </c>
      <c r="C24" s="8" t="s">
        <v>151</v>
      </c>
      <c r="D24" s="54">
        <f>E24/(E21-E38)</f>
        <v>0.43377483443708609</v>
      </c>
      <c r="E24" s="19">
        <f t="shared" ref="E24:E37" si="43">SUM(F24:L24)</f>
        <v>131</v>
      </c>
      <c r="F24" s="11">
        <v>0</v>
      </c>
      <c r="G24" s="19">
        <v>0</v>
      </c>
      <c r="H24" s="19">
        <v>0</v>
      </c>
      <c r="I24" s="11">
        <v>32</v>
      </c>
      <c r="J24" s="11">
        <v>0</v>
      </c>
      <c r="K24" s="11">
        <v>99</v>
      </c>
      <c r="L24" s="19">
        <v>0</v>
      </c>
      <c r="M24" s="7"/>
      <c r="P24" s="57">
        <f>SUM(R24:Y24)</f>
        <v>137.05017709563165</v>
      </c>
      <c r="Q24" s="63">
        <f>P24/P21</f>
        <v>0.39383170087091052</v>
      </c>
      <c r="R24" s="75">
        <f t="shared" si="2"/>
        <v>0</v>
      </c>
      <c r="S24" s="57">
        <f t="shared" ref="S24:X24" si="44">IF(G38&lt;&gt;0,G24+(G24/G21)*G38,G24)</f>
        <v>0</v>
      </c>
      <c r="T24" s="57">
        <f t="shared" si="44"/>
        <v>0</v>
      </c>
      <c r="U24" s="57">
        <f t="shared" si="44"/>
        <v>32.264462809917354</v>
      </c>
      <c r="V24" s="57">
        <f t="shared" si="44"/>
        <v>0</v>
      </c>
      <c r="W24" s="57">
        <f t="shared" si="44"/>
        <v>99.785714285714292</v>
      </c>
      <c r="X24" s="57">
        <f t="shared" si="44"/>
        <v>0</v>
      </c>
      <c r="Y24" s="75">
        <f>M21</f>
        <v>5</v>
      </c>
      <c r="AB24" s="63">
        <f t="shared" ref="AB24" si="45">IF(R24=0,0,R24/(R22+R25+R31))</f>
        <v>0</v>
      </c>
      <c r="AC24" s="63">
        <f t="shared" ref="AC24:AI24" si="46">IF(S24=0,0,S24/(S22+S25+S31))</f>
        <v>0</v>
      </c>
      <c r="AD24" s="63">
        <f t="shared" si="46"/>
        <v>0</v>
      </c>
      <c r="AE24" s="63">
        <f t="shared" si="46"/>
        <v>0.26666666666666661</v>
      </c>
      <c r="AF24" s="63">
        <f t="shared" si="46"/>
        <v>0</v>
      </c>
      <c r="AG24" s="63">
        <f t="shared" si="46"/>
        <v>0.78571428571428581</v>
      </c>
      <c r="AH24" s="63">
        <f t="shared" si="46"/>
        <v>0</v>
      </c>
      <c r="AI24" s="63">
        <f t="shared" si="46"/>
        <v>1</v>
      </c>
    </row>
    <row r="25" spans="1:37" ht="14.25" customHeight="1" x14ac:dyDescent="0.25">
      <c r="A25" s="17">
        <v>3112</v>
      </c>
      <c r="B25" s="3" t="s">
        <v>159</v>
      </c>
      <c r="C25" s="3" t="s">
        <v>83</v>
      </c>
      <c r="D25" s="54">
        <f>E25/(E21-E38)</f>
        <v>0.34105960264900664</v>
      </c>
      <c r="E25" s="19">
        <f t="shared" si="43"/>
        <v>103</v>
      </c>
      <c r="F25" s="11">
        <v>47</v>
      </c>
      <c r="G25" s="19">
        <v>0</v>
      </c>
      <c r="H25" s="19">
        <v>0</v>
      </c>
      <c r="I25" s="11">
        <v>47</v>
      </c>
      <c r="J25" s="19">
        <v>0</v>
      </c>
      <c r="K25" s="11">
        <v>9</v>
      </c>
      <c r="L25" s="19">
        <v>0</v>
      </c>
      <c r="M25" s="7"/>
      <c r="P25" s="57">
        <f>SUM(P26:P30)</f>
        <v>102.45159386068478</v>
      </c>
      <c r="Q25" s="63">
        <f>P25/P21</f>
        <v>0.29440812352204759</v>
      </c>
      <c r="R25" s="75">
        <f t="shared" si="2"/>
        <v>47</v>
      </c>
      <c r="S25" s="57">
        <f>SUM(S26:S30)</f>
        <v>0</v>
      </c>
      <c r="T25" s="57">
        <f t="shared" ref="T25:X25" si="47">SUM(T26:T30)</f>
        <v>0</v>
      </c>
      <c r="U25" s="57">
        <f t="shared" si="47"/>
        <v>46.380165289256205</v>
      </c>
      <c r="V25" s="57">
        <f t="shared" si="47"/>
        <v>0</v>
      </c>
      <c r="W25" s="57">
        <f t="shared" si="47"/>
        <v>9.0714285714285712</v>
      </c>
      <c r="X25" s="57">
        <f t="shared" si="47"/>
        <v>0</v>
      </c>
      <c r="Y25" s="1">
        <v>0</v>
      </c>
      <c r="AB25" s="63">
        <f t="shared" ref="AB25" si="48">IF(R25=0,0,R25/(R22+R25+R31))</f>
        <v>0.8545454545454545</v>
      </c>
      <c r="AC25" s="63">
        <f t="shared" ref="AC25:AI25" si="49">IF(S25=0,0,S25/(S22+S25+S31))</f>
        <v>0</v>
      </c>
      <c r="AD25" s="63">
        <f t="shared" si="49"/>
        <v>0</v>
      </c>
      <c r="AE25" s="63">
        <f t="shared" si="49"/>
        <v>0.38333333333333336</v>
      </c>
      <c r="AF25" s="63">
        <f t="shared" si="49"/>
        <v>0</v>
      </c>
      <c r="AG25" s="63">
        <f t="shared" si="49"/>
        <v>7.1428571428571425E-2</v>
      </c>
      <c r="AH25" s="63">
        <f t="shared" si="49"/>
        <v>0</v>
      </c>
      <c r="AI25" s="63">
        <f t="shared" si="49"/>
        <v>0</v>
      </c>
    </row>
    <row r="26" spans="1:37" ht="14.25" customHeight="1" x14ac:dyDescent="0.25">
      <c r="A26" s="17">
        <v>3112</v>
      </c>
      <c r="B26" s="3" t="s">
        <v>159</v>
      </c>
      <c r="C26" s="8" t="s">
        <v>84</v>
      </c>
      <c r="D26" s="54">
        <f>E26/(E21-E38)</f>
        <v>0.17549668874172186</v>
      </c>
      <c r="E26" s="19">
        <f t="shared" si="43"/>
        <v>53</v>
      </c>
      <c r="F26" s="11">
        <v>1</v>
      </c>
      <c r="G26" s="19">
        <v>0</v>
      </c>
      <c r="H26" s="11">
        <v>0</v>
      </c>
      <c r="I26" s="11">
        <v>44</v>
      </c>
      <c r="J26" s="19">
        <v>0</v>
      </c>
      <c r="K26" s="11">
        <v>8</v>
      </c>
      <c r="L26" s="19">
        <v>0</v>
      </c>
      <c r="M26" s="7"/>
      <c r="P26" s="57">
        <f>SUM(R26:Y26)</f>
        <v>53.42712842712843</v>
      </c>
      <c r="Q26" s="63">
        <f>P26/P21</f>
        <v>0.1535298772100254</v>
      </c>
      <c r="R26" s="75">
        <f t="shared" si="2"/>
        <v>1</v>
      </c>
      <c r="S26" s="57">
        <f t="shared" ref="S26:X26" si="50">IF(G38&lt;&gt;0,G26+(G26/G21)*G38,G26)</f>
        <v>0</v>
      </c>
      <c r="T26" s="57">
        <f t="shared" si="50"/>
        <v>0</v>
      </c>
      <c r="U26" s="57">
        <f t="shared" si="50"/>
        <v>44.363636363636367</v>
      </c>
      <c r="V26" s="57">
        <f t="shared" si="50"/>
        <v>0</v>
      </c>
      <c r="W26" s="57">
        <f t="shared" si="50"/>
        <v>8.0634920634920633</v>
      </c>
      <c r="X26" s="57">
        <f t="shared" si="50"/>
        <v>0</v>
      </c>
      <c r="Y26" s="1">
        <v>0</v>
      </c>
      <c r="AB26" s="63">
        <f t="shared" ref="AB26" si="51">IF(R26=0,0,R26/(R22+R25+R31))</f>
        <v>1.8181818181818181E-2</v>
      </c>
      <c r="AC26" s="63">
        <f t="shared" ref="AC26:AI26" si="52">IF(S26=0,0,S26/(S22+S25+S31))</f>
        <v>0</v>
      </c>
      <c r="AD26" s="63">
        <f t="shared" si="52"/>
        <v>0</v>
      </c>
      <c r="AE26" s="63">
        <f t="shared" si="52"/>
        <v>0.36666666666666664</v>
      </c>
      <c r="AF26" s="63">
        <f t="shared" si="52"/>
        <v>0</v>
      </c>
      <c r="AG26" s="63">
        <f t="shared" si="52"/>
        <v>6.3492063492063489E-2</v>
      </c>
      <c r="AH26" s="63">
        <f t="shared" si="52"/>
        <v>0</v>
      </c>
      <c r="AI26" s="63">
        <f t="shared" si="52"/>
        <v>0</v>
      </c>
    </row>
    <row r="27" spans="1:37" ht="14.25" customHeight="1" x14ac:dyDescent="0.25">
      <c r="A27" s="17">
        <v>3112</v>
      </c>
      <c r="B27" s="3" t="s">
        <v>159</v>
      </c>
      <c r="C27" s="8" t="s">
        <v>85</v>
      </c>
      <c r="D27" s="54">
        <f>E27/(E21-E38)</f>
        <v>1.9867549668874173E-2</v>
      </c>
      <c r="E27" s="19">
        <f t="shared" si="43"/>
        <v>6</v>
      </c>
      <c r="F27" s="11">
        <v>6</v>
      </c>
      <c r="G27" s="11">
        <v>0</v>
      </c>
      <c r="H27" s="11">
        <v>0</v>
      </c>
      <c r="I27" s="19">
        <v>0</v>
      </c>
      <c r="J27" s="11">
        <v>0</v>
      </c>
      <c r="K27" s="11">
        <v>0</v>
      </c>
      <c r="L27" s="19">
        <v>0</v>
      </c>
      <c r="M27" s="7"/>
      <c r="P27" s="57">
        <f t="shared" ref="P27:P37" si="53">SUM(R27:Y27)</f>
        <v>6</v>
      </c>
      <c r="Q27" s="63">
        <f>P27/P21</f>
        <v>1.724178877621298E-2</v>
      </c>
      <c r="R27" s="75">
        <f t="shared" si="2"/>
        <v>6</v>
      </c>
      <c r="S27" s="57">
        <f t="shared" ref="S27:X27" si="54">IF(G38&lt;&gt;0,G27+(G27/G21)*G38,G27)</f>
        <v>0</v>
      </c>
      <c r="T27" s="57">
        <f t="shared" si="54"/>
        <v>0</v>
      </c>
      <c r="U27" s="57">
        <f t="shared" si="54"/>
        <v>0</v>
      </c>
      <c r="V27" s="57">
        <f t="shared" si="54"/>
        <v>0</v>
      </c>
      <c r="W27" s="57">
        <f t="shared" si="54"/>
        <v>0</v>
      </c>
      <c r="X27" s="57">
        <f t="shared" si="54"/>
        <v>0</v>
      </c>
      <c r="Y27" s="1">
        <v>0</v>
      </c>
      <c r="AB27" s="63">
        <f t="shared" ref="AB27" si="55">IF(R27=0,0,R27/(R22+R25+R31))</f>
        <v>0.10909090909090909</v>
      </c>
      <c r="AC27" s="63">
        <f t="shared" ref="AC27:AI27" si="56">IF(S27=0,0,S27/(S22+S25+S31))</f>
        <v>0</v>
      </c>
      <c r="AD27" s="63">
        <f t="shared" si="56"/>
        <v>0</v>
      </c>
      <c r="AE27" s="63">
        <f t="shared" si="56"/>
        <v>0</v>
      </c>
      <c r="AF27" s="63">
        <f t="shared" si="56"/>
        <v>0</v>
      </c>
      <c r="AG27" s="63">
        <f t="shared" si="56"/>
        <v>0</v>
      </c>
      <c r="AH27" s="63">
        <f t="shared" si="56"/>
        <v>0</v>
      </c>
      <c r="AI27" s="63">
        <f t="shared" si="56"/>
        <v>0</v>
      </c>
    </row>
    <row r="28" spans="1:37" ht="14.25" customHeight="1" x14ac:dyDescent="0.25">
      <c r="A28" s="17">
        <v>3112</v>
      </c>
      <c r="B28" s="3" t="s">
        <v>159</v>
      </c>
      <c r="C28" s="8" t="s">
        <v>86</v>
      </c>
      <c r="D28" s="54">
        <f>E28/(E21-E38)</f>
        <v>0.13576158940397351</v>
      </c>
      <c r="E28" s="19">
        <f t="shared" si="43"/>
        <v>41</v>
      </c>
      <c r="F28" s="11">
        <v>40</v>
      </c>
      <c r="G28" s="19">
        <v>0</v>
      </c>
      <c r="H28" s="19">
        <v>0</v>
      </c>
      <c r="I28" s="11">
        <v>1</v>
      </c>
      <c r="J28" s="19">
        <v>0</v>
      </c>
      <c r="K28" s="19">
        <v>0</v>
      </c>
      <c r="L28" s="19">
        <v>0</v>
      </c>
      <c r="M28" s="7"/>
      <c r="P28" s="57">
        <f t="shared" si="53"/>
        <v>41.008264462809919</v>
      </c>
      <c r="Q28" s="63">
        <f>P28/P21</f>
        <v>0.11784263899114161</v>
      </c>
      <c r="R28" s="75">
        <f t="shared" si="2"/>
        <v>40</v>
      </c>
      <c r="S28" s="57">
        <f t="shared" ref="S28:X28" si="57">IF(G38&lt;&gt;0,G28+(G28/G21)*G38,G28)</f>
        <v>0</v>
      </c>
      <c r="T28" s="57">
        <f t="shared" si="57"/>
        <v>0</v>
      </c>
      <c r="U28" s="57">
        <f t="shared" si="57"/>
        <v>1.0082644628099173</v>
      </c>
      <c r="V28" s="57">
        <f t="shared" si="57"/>
        <v>0</v>
      </c>
      <c r="W28" s="57">
        <f t="shared" si="57"/>
        <v>0</v>
      </c>
      <c r="X28" s="57">
        <f t="shared" si="57"/>
        <v>0</v>
      </c>
      <c r="Y28" s="1">
        <v>0</v>
      </c>
      <c r="AB28" s="63">
        <f t="shared" ref="AB28" si="58">IF(R28=0,0,R28/(R22+R25+R31))</f>
        <v>0.72727272727272729</v>
      </c>
      <c r="AC28" s="63">
        <f t="shared" ref="AC28:AI28" si="59">IF(S28=0,0,S28/(S22+S25+S31))</f>
        <v>0</v>
      </c>
      <c r="AD28" s="63">
        <f t="shared" si="59"/>
        <v>0</v>
      </c>
      <c r="AE28" s="63">
        <f t="shared" si="59"/>
        <v>8.3333333333333315E-3</v>
      </c>
      <c r="AF28" s="63">
        <f t="shared" si="59"/>
        <v>0</v>
      </c>
      <c r="AG28" s="63">
        <f t="shared" si="59"/>
        <v>0</v>
      </c>
      <c r="AH28" s="63">
        <f t="shared" si="59"/>
        <v>0</v>
      </c>
      <c r="AI28" s="63">
        <f t="shared" si="59"/>
        <v>0</v>
      </c>
    </row>
    <row r="29" spans="1:37" ht="14.25" customHeight="1" x14ac:dyDescent="0.25">
      <c r="A29" s="17">
        <v>3112</v>
      </c>
      <c r="B29" s="3" t="s">
        <v>159</v>
      </c>
      <c r="C29" s="8" t="s">
        <v>87</v>
      </c>
      <c r="D29" s="54">
        <f>E29/(E21-E38)</f>
        <v>0</v>
      </c>
      <c r="E29" s="19">
        <f t="shared" si="43"/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7"/>
      <c r="P29" s="57">
        <f t="shared" si="53"/>
        <v>0</v>
      </c>
      <c r="Q29" s="63">
        <f>P29/P21</f>
        <v>0</v>
      </c>
      <c r="R29" s="75">
        <f t="shared" si="2"/>
        <v>0</v>
      </c>
      <c r="S29" s="57">
        <f t="shared" ref="S29:X29" si="60">IF(G38&lt;&gt;0,G29+(G29/G21)*G38,G29)</f>
        <v>0</v>
      </c>
      <c r="T29" s="57">
        <f t="shared" si="60"/>
        <v>0</v>
      </c>
      <c r="U29" s="57">
        <f t="shared" si="60"/>
        <v>0</v>
      </c>
      <c r="V29" s="57">
        <f t="shared" si="60"/>
        <v>0</v>
      </c>
      <c r="W29" s="57">
        <f t="shared" si="60"/>
        <v>0</v>
      </c>
      <c r="X29" s="57">
        <f t="shared" si="60"/>
        <v>0</v>
      </c>
      <c r="Y29" s="1">
        <v>0</v>
      </c>
      <c r="AB29" s="63">
        <f t="shared" ref="AB29" si="61">IF(R29=0,0,R29/(R22+R25+R31))</f>
        <v>0</v>
      </c>
      <c r="AC29" s="63">
        <f t="shared" ref="AC29:AI29" si="62">IF(S29=0,0,S29/(S22+S25+S31))</f>
        <v>0</v>
      </c>
      <c r="AD29" s="63">
        <f t="shared" si="62"/>
        <v>0</v>
      </c>
      <c r="AE29" s="63">
        <f t="shared" si="62"/>
        <v>0</v>
      </c>
      <c r="AF29" s="63">
        <f t="shared" si="62"/>
        <v>0</v>
      </c>
      <c r="AG29" s="63">
        <f t="shared" si="62"/>
        <v>0</v>
      </c>
      <c r="AH29" s="63">
        <f t="shared" si="62"/>
        <v>0</v>
      </c>
      <c r="AI29" s="63">
        <f t="shared" si="62"/>
        <v>0</v>
      </c>
    </row>
    <row r="30" spans="1:37" ht="14.25" customHeight="1" x14ac:dyDescent="0.25">
      <c r="A30" s="17">
        <v>3112</v>
      </c>
      <c r="B30" s="3" t="s">
        <v>159</v>
      </c>
      <c r="C30" s="8" t="s">
        <v>88</v>
      </c>
      <c r="D30" s="54">
        <f>E30/(E21-E38)</f>
        <v>6.6225165562913907E-3</v>
      </c>
      <c r="E30" s="19">
        <f t="shared" si="43"/>
        <v>2</v>
      </c>
      <c r="F30" s="19">
        <v>0</v>
      </c>
      <c r="G30" s="11">
        <v>0</v>
      </c>
      <c r="H30" s="19">
        <v>0</v>
      </c>
      <c r="I30" s="11">
        <v>1</v>
      </c>
      <c r="J30" s="11">
        <v>0</v>
      </c>
      <c r="K30" s="11">
        <v>1</v>
      </c>
      <c r="L30" s="19">
        <v>0</v>
      </c>
      <c r="M30" s="7"/>
      <c r="P30" s="57">
        <f t="shared" si="53"/>
        <v>2.016200970746425</v>
      </c>
      <c r="Q30" s="63">
        <f>P30/P21</f>
        <v>5.7938185446675715E-3</v>
      </c>
      <c r="R30" s="75">
        <f t="shared" si="2"/>
        <v>0</v>
      </c>
      <c r="S30" s="57">
        <f t="shared" ref="S30:X30" si="63">IF(G38&lt;&gt;0,G30+(G30/G21)*G38,G30)</f>
        <v>0</v>
      </c>
      <c r="T30" s="57">
        <f t="shared" si="63"/>
        <v>0</v>
      </c>
      <c r="U30" s="57">
        <f t="shared" si="63"/>
        <v>1.0082644628099173</v>
      </c>
      <c r="V30" s="57">
        <f t="shared" si="63"/>
        <v>0</v>
      </c>
      <c r="W30" s="57">
        <f t="shared" si="63"/>
        <v>1.0079365079365079</v>
      </c>
      <c r="X30" s="57">
        <f t="shared" si="63"/>
        <v>0</v>
      </c>
      <c r="Y30" s="1">
        <v>0</v>
      </c>
      <c r="AB30" s="63">
        <f t="shared" ref="AB30" si="64">IF(R30=0,0,R30/(R22+R25+R31))</f>
        <v>0</v>
      </c>
      <c r="AC30" s="63">
        <f t="shared" ref="AC30:AI30" si="65">IF(S30=0,0,S30/(S22+S25+S31))</f>
        <v>0</v>
      </c>
      <c r="AD30" s="63">
        <f t="shared" si="65"/>
        <v>0</v>
      </c>
      <c r="AE30" s="63">
        <f t="shared" si="65"/>
        <v>8.3333333333333315E-3</v>
      </c>
      <c r="AF30" s="63">
        <f t="shared" si="65"/>
        <v>0</v>
      </c>
      <c r="AG30" s="63">
        <f t="shared" si="65"/>
        <v>7.9365079365079361E-3</v>
      </c>
      <c r="AH30" s="63">
        <f t="shared" si="65"/>
        <v>0</v>
      </c>
      <c r="AI30" s="63">
        <f t="shared" si="65"/>
        <v>0</v>
      </c>
    </row>
    <row r="31" spans="1:37" ht="14.25" customHeight="1" x14ac:dyDescent="0.25">
      <c r="A31" s="17">
        <v>3112</v>
      </c>
      <c r="B31" s="3" t="s">
        <v>159</v>
      </c>
      <c r="C31" s="3" t="s">
        <v>89</v>
      </c>
      <c r="D31" s="54">
        <f>E31/(E21-E38)</f>
        <v>3.3112582781456956E-2</v>
      </c>
      <c r="E31" s="19">
        <f t="shared" si="43"/>
        <v>10</v>
      </c>
      <c r="F31" s="11">
        <v>6</v>
      </c>
      <c r="G31" s="19">
        <v>0</v>
      </c>
      <c r="H31" s="19">
        <v>0</v>
      </c>
      <c r="I31" s="11">
        <v>3</v>
      </c>
      <c r="J31" s="19">
        <v>0</v>
      </c>
      <c r="K31" s="11">
        <v>1</v>
      </c>
      <c r="L31" s="19">
        <v>0</v>
      </c>
      <c r="M31" s="7"/>
      <c r="P31" s="57">
        <f>SUM(P32:P37)</f>
        <v>11.040994359176178</v>
      </c>
      <c r="Q31" s="63">
        <f>P31/P21</f>
        <v>3.1727748770045777E-2</v>
      </c>
      <c r="R31" s="75">
        <f t="shared" si="2"/>
        <v>6</v>
      </c>
      <c r="S31" s="57">
        <f>SUM(S32:S37)</f>
        <v>0</v>
      </c>
      <c r="T31" s="57">
        <f t="shared" ref="T31:X31" si="66">SUM(T32:T37)</f>
        <v>0</v>
      </c>
      <c r="U31" s="57">
        <f t="shared" si="66"/>
        <v>4.0330578512396693</v>
      </c>
      <c r="V31" s="57">
        <f t="shared" si="66"/>
        <v>0</v>
      </c>
      <c r="W31" s="57">
        <f t="shared" si="66"/>
        <v>1.0079365079365079</v>
      </c>
      <c r="X31" s="57">
        <f t="shared" si="66"/>
        <v>0</v>
      </c>
      <c r="Y31" s="1">
        <v>0</v>
      </c>
      <c r="AB31" s="63">
        <f t="shared" ref="AB31" si="67">IF(R31=0,0,R31/(R22+R25+R31))</f>
        <v>0.10909090909090909</v>
      </c>
      <c r="AC31" s="63">
        <f t="shared" ref="AC31:AI31" si="68">IF(S31=0,0,S31/(S22+S25+S31))</f>
        <v>0</v>
      </c>
      <c r="AD31" s="63">
        <f t="shared" si="68"/>
        <v>0</v>
      </c>
      <c r="AE31" s="63">
        <f t="shared" si="68"/>
        <v>3.3333333333333326E-2</v>
      </c>
      <c r="AF31" s="63">
        <f t="shared" si="68"/>
        <v>0</v>
      </c>
      <c r="AG31" s="63">
        <f t="shared" si="68"/>
        <v>7.9365079365079361E-3</v>
      </c>
      <c r="AH31" s="63">
        <f t="shared" si="68"/>
        <v>0</v>
      </c>
      <c r="AI31" s="63">
        <f t="shared" si="68"/>
        <v>0</v>
      </c>
    </row>
    <row r="32" spans="1:37" ht="14.25" customHeight="1" x14ac:dyDescent="0.25">
      <c r="A32" s="17">
        <v>3112</v>
      </c>
      <c r="B32" s="3" t="s">
        <v>159</v>
      </c>
      <c r="C32" s="8" t="s">
        <v>95</v>
      </c>
      <c r="D32" s="54">
        <f>E32/(E21-E38)</f>
        <v>1.6556291390728478E-2</v>
      </c>
      <c r="E32" s="19">
        <f t="shared" si="43"/>
        <v>5</v>
      </c>
      <c r="F32" s="11">
        <v>2</v>
      </c>
      <c r="G32" s="19">
        <v>0</v>
      </c>
      <c r="H32" s="19">
        <v>0</v>
      </c>
      <c r="I32" s="11">
        <v>3</v>
      </c>
      <c r="J32" s="19">
        <v>0</v>
      </c>
      <c r="K32" s="19">
        <v>0</v>
      </c>
      <c r="L32" s="19">
        <v>0</v>
      </c>
      <c r="M32" s="7"/>
      <c r="P32" s="57">
        <f t="shared" si="53"/>
        <v>5.0247933884297522</v>
      </c>
      <c r="Q32" s="63">
        <f>P32/P21</f>
        <v>1.4439404374569548E-2</v>
      </c>
      <c r="R32" s="75">
        <f t="shared" si="2"/>
        <v>2</v>
      </c>
      <c r="S32" s="57">
        <f t="shared" ref="S32:X32" si="69">IF(G38&lt;&gt;0,G32+(G32/G21)*G38,G32)</f>
        <v>0</v>
      </c>
      <c r="T32" s="57">
        <f t="shared" si="69"/>
        <v>0</v>
      </c>
      <c r="U32" s="57">
        <f t="shared" si="69"/>
        <v>3.0247933884297522</v>
      </c>
      <c r="V32" s="57">
        <f t="shared" si="69"/>
        <v>0</v>
      </c>
      <c r="W32" s="57">
        <f t="shared" si="69"/>
        <v>0</v>
      </c>
      <c r="X32" s="57">
        <f t="shared" si="69"/>
        <v>0</v>
      </c>
      <c r="Y32" s="1">
        <v>0</v>
      </c>
      <c r="AB32" s="63">
        <f t="shared" ref="AB32" si="70">IF(R32=0,0,R32/(R22+R25+R31))</f>
        <v>3.6363636363636362E-2</v>
      </c>
      <c r="AC32" s="63">
        <f t="shared" ref="AC32:AI32" si="71">IF(S32=0,0,S32/(S22+S25+S31))</f>
        <v>0</v>
      </c>
      <c r="AD32" s="63">
        <f t="shared" si="71"/>
        <v>0</v>
      </c>
      <c r="AE32" s="63">
        <f t="shared" si="71"/>
        <v>2.4999999999999998E-2</v>
      </c>
      <c r="AF32" s="63">
        <f t="shared" si="71"/>
        <v>0</v>
      </c>
      <c r="AG32" s="63">
        <f t="shared" si="71"/>
        <v>0</v>
      </c>
      <c r="AH32" s="63">
        <f t="shared" si="71"/>
        <v>0</v>
      </c>
      <c r="AI32" s="63">
        <f t="shared" si="71"/>
        <v>0</v>
      </c>
    </row>
    <row r="33" spans="1:35" ht="14.25" customHeight="1" x14ac:dyDescent="0.25">
      <c r="A33" s="17">
        <v>3112</v>
      </c>
      <c r="B33" s="3" t="s">
        <v>159</v>
      </c>
      <c r="C33" s="8" t="s">
        <v>90</v>
      </c>
      <c r="D33" s="54">
        <f>E33/(E21-E38)</f>
        <v>9.9337748344370865E-3</v>
      </c>
      <c r="E33" s="19">
        <f t="shared" si="43"/>
        <v>3</v>
      </c>
      <c r="F33" s="11">
        <v>3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7"/>
      <c r="P33" s="57">
        <f t="shared" si="53"/>
        <v>3</v>
      </c>
      <c r="Q33" s="63">
        <f>P33/P21</f>
        <v>8.6208943881064901E-3</v>
      </c>
      <c r="R33" s="75">
        <f t="shared" si="2"/>
        <v>3</v>
      </c>
      <c r="S33" s="57">
        <f t="shared" ref="S33:X33" si="72">IF(G38&lt;&gt;0,G33+(G33/G21)*G38,G33)</f>
        <v>0</v>
      </c>
      <c r="T33" s="57">
        <f t="shared" si="72"/>
        <v>0</v>
      </c>
      <c r="U33" s="57">
        <f t="shared" si="72"/>
        <v>0</v>
      </c>
      <c r="V33" s="57">
        <f t="shared" si="72"/>
        <v>0</v>
      </c>
      <c r="W33" s="57">
        <f t="shared" si="72"/>
        <v>0</v>
      </c>
      <c r="X33" s="57">
        <f t="shared" si="72"/>
        <v>0</v>
      </c>
      <c r="Y33" s="1">
        <v>0</v>
      </c>
      <c r="AB33" s="63">
        <f t="shared" ref="AB33" si="73">IF(R33=0,0,R33/(R22+R25+R31))</f>
        <v>5.4545454545454543E-2</v>
      </c>
      <c r="AC33" s="63">
        <f t="shared" ref="AC33:AI33" si="74">IF(S33=0,0,S33/(S22+S25+S31))</f>
        <v>0</v>
      </c>
      <c r="AD33" s="63">
        <f t="shared" si="74"/>
        <v>0</v>
      </c>
      <c r="AE33" s="63">
        <f t="shared" si="74"/>
        <v>0</v>
      </c>
      <c r="AF33" s="63">
        <f t="shared" si="74"/>
        <v>0</v>
      </c>
      <c r="AG33" s="63">
        <f t="shared" si="74"/>
        <v>0</v>
      </c>
      <c r="AH33" s="63">
        <f t="shared" si="74"/>
        <v>0</v>
      </c>
      <c r="AI33" s="63">
        <f t="shared" si="74"/>
        <v>0</v>
      </c>
    </row>
    <row r="34" spans="1:35" ht="14.25" customHeight="1" x14ac:dyDescent="0.25">
      <c r="A34" s="17">
        <v>3112</v>
      </c>
      <c r="B34" s="3" t="s">
        <v>159</v>
      </c>
      <c r="C34" s="8" t="s">
        <v>118</v>
      </c>
      <c r="D34" s="54">
        <f>E34/(E21-E38)</f>
        <v>6.6225165562913907E-3</v>
      </c>
      <c r="E34" s="19">
        <f t="shared" si="43"/>
        <v>2</v>
      </c>
      <c r="F34" s="11">
        <v>1</v>
      </c>
      <c r="G34" s="11">
        <v>0</v>
      </c>
      <c r="H34" s="19">
        <v>0</v>
      </c>
      <c r="I34" s="11">
        <v>1</v>
      </c>
      <c r="J34" s="19">
        <v>0</v>
      </c>
      <c r="K34" s="19">
        <v>0</v>
      </c>
      <c r="L34" s="19">
        <v>0</v>
      </c>
      <c r="M34" s="7"/>
      <c r="P34" s="57">
        <f t="shared" si="53"/>
        <v>2.0082644628099171</v>
      </c>
      <c r="Q34" s="63">
        <f>P34/P21</f>
        <v>5.7710119457572368E-3</v>
      </c>
      <c r="R34" s="75">
        <f t="shared" si="2"/>
        <v>1</v>
      </c>
      <c r="S34" s="57">
        <f t="shared" ref="S34:X34" si="75">IF(G38&lt;&gt;0,G34+(G34/G21)*G38,G34)</f>
        <v>0</v>
      </c>
      <c r="T34" s="57">
        <f t="shared" si="75"/>
        <v>0</v>
      </c>
      <c r="U34" s="57">
        <f t="shared" si="75"/>
        <v>1.0082644628099173</v>
      </c>
      <c r="V34" s="57">
        <f t="shared" si="75"/>
        <v>0</v>
      </c>
      <c r="W34" s="57">
        <f t="shared" si="75"/>
        <v>0</v>
      </c>
      <c r="X34" s="57">
        <f t="shared" si="75"/>
        <v>0</v>
      </c>
      <c r="Y34" s="1">
        <v>0</v>
      </c>
      <c r="AB34" s="63">
        <f t="shared" ref="AB34" si="76">IF(R34=0,0,R34/(R22+R25+R31))</f>
        <v>1.8181818181818181E-2</v>
      </c>
      <c r="AC34" s="63">
        <f t="shared" ref="AC34:AI34" si="77">IF(S34=0,0,S34/(S22+S25+S31))</f>
        <v>0</v>
      </c>
      <c r="AD34" s="63">
        <f t="shared" si="77"/>
        <v>0</v>
      </c>
      <c r="AE34" s="63">
        <f t="shared" si="77"/>
        <v>8.3333333333333315E-3</v>
      </c>
      <c r="AF34" s="63">
        <f t="shared" si="77"/>
        <v>0</v>
      </c>
      <c r="AG34" s="63">
        <f t="shared" si="77"/>
        <v>0</v>
      </c>
      <c r="AH34" s="63">
        <f t="shared" si="77"/>
        <v>0</v>
      </c>
      <c r="AI34" s="63">
        <f t="shared" si="77"/>
        <v>0</v>
      </c>
    </row>
    <row r="35" spans="1:35" ht="14.25" customHeight="1" x14ac:dyDescent="0.25">
      <c r="A35" s="17">
        <v>3112</v>
      </c>
      <c r="B35" s="3" t="s">
        <v>159</v>
      </c>
      <c r="C35" s="8" t="s">
        <v>91</v>
      </c>
      <c r="D35" s="54">
        <f>E35/(E21-E38)</f>
        <v>0</v>
      </c>
      <c r="E35" s="19">
        <f t="shared" si="43"/>
        <v>0</v>
      </c>
      <c r="F35" s="19">
        <v>0</v>
      </c>
      <c r="G35" s="19">
        <v>0</v>
      </c>
      <c r="H35" s="19">
        <v>0</v>
      </c>
      <c r="I35" s="11">
        <v>0</v>
      </c>
      <c r="J35" s="19">
        <v>0</v>
      </c>
      <c r="K35" s="19">
        <v>0</v>
      </c>
      <c r="L35" s="19">
        <v>0</v>
      </c>
      <c r="M35" s="7"/>
      <c r="P35" s="57">
        <f t="shared" si="53"/>
        <v>0</v>
      </c>
      <c r="Q35" s="63">
        <f>P35/P21</f>
        <v>0</v>
      </c>
      <c r="R35" s="75">
        <f t="shared" si="2"/>
        <v>0</v>
      </c>
      <c r="S35" s="57">
        <f t="shared" ref="S35:X35" si="78">IF(G38&lt;&gt;0,G35+(G35/G21)*G38,G35)</f>
        <v>0</v>
      </c>
      <c r="T35" s="57">
        <f t="shared" si="78"/>
        <v>0</v>
      </c>
      <c r="U35" s="57">
        <f t="shared" si="78"/>
        <v>0</v>
      </c>
      <c r="V35" s="57">
        <f t="shared" si="78"/>
        <v>0</v>
      </c>
      <c r="W35" s="57">
        <f t="shared" si="78"/>
        <v>0</v>
      </c>
      <c r="X35" s="57">
        <f t="shared" si="78"/>
        <v>0</v>
      </c>
      <c r="Y35" s="1">
        <v>0</v>
      </c>
      <c r="AB35" s="63">
        <f t="shared" ref="AB35" si="79">IF(R35=0,0,R35/(R22+R25+R31))</f>
        <v>0</v>
      </c>
      <c r="AC35" s="63">
        <f t="shared" ref="AC35:AI35" si="80">IF(S35=0,0,S35/(S22+S25+S31))</f>
        <v>0</v>
      </c>
      <c r="AD35" s="63">
        <f t="shared" si="80"/>
        <v>0</v>
      </c>
      <c r="AE35" s="63">
        <f t="shared" si="80"/>
        <v>0</v>
      </c>
      <c r="AF35" s="63">
        <f t="shared" si="80"/>
        <v>0</v>
      </c>
      <c r="AG35" s="63">
        <f t="shared" si="80"/>
        <v>0</v>
      </c>
      <c r="AH35" s="63">
        <f t="shared" si="80"/>
        <v>0</v>
      </c>
      <c r="AI35" s="63">
        <f t="shared" si="80"/>
        <v>0</v>
      </c>
    </row>
    <row r="36" spans="1:35" ht="14.25" customHeight="1" x14ac:dyDescent="0.25">
      <c r="A36" s="17">
        <v>3112</v>
      </c>
      <c r="B36" s="3" t="s">
        <v>159</v>
      </c>
      <c r="C36" s="8" t="s">
        <v>92</v>
      </c>
      <c r="D36" s="54">
        <f>E36/(E21-E38)</f>
        <v>3.3112582781456954E-3</v>
      </c>
      <c r="E36" s="19">
        <f t="shared" si="43"/>
        <v>1</v>
      </c>
      <c r="F36" s="19">
        <v>0</v>
      </c>
      <c r="G36" s="11">
        <v>0</v>
      </c>
      <c r="H36" s="19">
        <v>0</v>
      </c>
      <c r="I36" s="19">
        <v>0</v>
      </c>
      <c r="J36" s="19">
        <v>0</v>
      </c>
      <c r="K36" s="11">
        <v>1</v>
      </c>
      <c r="L36" s="19">
        <v>0</v>
      </c>
      <c r="M36" s="7"/>
      <c r="P36" s="57">
        <f t="shared" si="53"/>
        <v>1.0079365079365079</v>
      </c>
      <c r="Q36" s="63">
        <f>P36/P21</f>
        <v>2.896438061612498E-3</v>
      </c>
      <c r="R36" s="75">
        <f t="shared" si="2"/>
        <v>0</v>
      </c>
      <c r="S36" s="57">
        <f t="shared" ref="S36:X36" si="81">IF(G38&lt;&gt;0,G36+(G36/G21)*G38,G36)</f>
        <v>0</v>
      </c>
      <c r="T36" s="57">
        <f t="shared" si="81"/>
        <v>0</v>
      </c>
      <c r="U36" s="57">
        <f t="shared" si="81"/>
        <v>0</v>
      </c>
      <c r="V36" s="57">
        <f t="shared" si="81"/>
        <v>0</v>
      </c>
      <c r="W36" s="57">
        <f t="shared" si="81"/>
        <v>1.0079365079365079</v>
      </c>
      <c r="X36" s="57">
        <f t="shared" si="81"/>
        <v>0</v>
      </c>
      <c r="Y36" s="1">
        <v>0</v>
      </c>
      <c r="AB36" s="63">
        <f t="shared" ref="AB36" si="82">IF(R36=0,0,R36/(R22+R25+R31))</f>
        <v>0</v>
      </c>
      <c r="AC36" s="63">
        <f t="shared" ref="AC36:AI36" si="83">IF(S36=0,0,S36/(S22+S25+S31))</f>
        <v>0</v>
      </c>
      <c r="AD36" s="63">
        <f t="shared" si="83"/>
        <v>0</v>
      </c>
      <c r="AE36" s="63">
        <f t="shared" si="83"/>
        <v>0</v>
      </c>
      <c r="AF36" s="63">
        <f t="shared" si="83"/>
        <v>0</v>
      </c>
      <c r="AG36" s="63">
        <f t="shared" si="83"/>
        <v>7.9365079365079361E-3</v>
      </c>
      <c r="AH36" s="63">
        <f t="shared" si="83"/>
        <v>0</v>
      </c>
      <c r="AI36" s="63">
        <f t="shared" si="83"/>
        <v>0</v>
      </c>
    </row>
    <row r="37" spans="1:35" ht="14.25" customHeight="1" x14ac:dyDescent="0.25">
      <c r="A37" s="17">
        <v>3112</v>
      </c>
      <c r="B37" s="3" t="s">
        <v>159</v>
      </c>
      <c r="C37" s="8" t="s">
        <v>93</v>
      </c>
      <c r="D37" s="54">
        <f>E37/(E21-E38)</f>
        <v>0</v>
      </c>
      <c r="E37" s="19">
        <f t="shared" si="43"/>
        <v>0</v>
      </c>
      <c r="F37" s="19">
        <v>0</v>
      </c>
      <c r="G37" s="11">
        <v>0</v>
      </c>
      <c r="H37" s="19">
        <v>0</v>
      </c>
      <c r="I37" s="19">
        <v>0</v>
      </c>
      <c r="J37" s="19">
        <v>0</v>
      </c>
      <c r="K37" s="11">
        <v>0</v>
      </c>
      <c r="L37" s="19">
        <v>0</v>
      </c>
      <c r="M37" s="7"/>
      <c r="P37" s="57">
        <f t="shared" si="53"/>
        <v>0</v>
      </c>
      <c r="Q37" s="63">
        <f>P37/P21</f>
        <v>0</v>
      </c>
      <c r="R37" s="75">
        <f t="shared" si="2"/>
        <v>0</v>
      </c>
      <c r="S37" s="57">
        <f t="shared" ref="S37:X37" si="84">IF(G38&lt;&gt;0,G37+(G37/G21)*G38,G37)</f>
        <v>0</v>
      </c>
      <c r="T37" s="57">
        <f t="shared" si="84"/>
        <v>0</v>
      </c>
      <c r="U37" s="57">
        <f t="shared" si="84"/>
        <v>0</v>
      </c>
      <c r="V37" s="57">
        <f t="shared" si="84"/>
        <v>0</v>
      </c>
      <c r="W37" s="57">
        <f t="shared" si="84"/>
        <v>0</v>
      </c>
      <c r="X37" s="57">
        <f t="shared" si="84"/>
        <v>0</v>
      </c>
      <c r="Y37" s="1">
        <v>0</v>
      </c>
      <c r="AB37" s="63">
        <f t="shared" ref="AB37" si="85">IF(R37=0,0,R37/(R22+R25+R31))</f>
        <v>0</v>
      </c>
      <c r="AC37" s="63">
        <f t="shared" ref="AC37:AI37" si="86">IF(S37=0,0,S37/(S22+S25+S31))</f>
        <v>0</v>
      </c>
      <c r="AD37" s="63">
        <f t="shared" si="86"/>
        <v>0</v>
      </c>
      <c r="AE37" s="63">
        <f t="shared" si="86"/>
        <v>0</v>
      </c>
      <c r="AF37" s="63">
        <f t="shared" si="86"/>
        <v>0</v>
      </c>
      <c r="AG37" s="63">
        <f t="shared" si="86"/>
        <v>0</v>
      </c>
      <c r="AH37" s="63">
        <f t="shared" si="86"/>
        <v>0</v>
      </c>
      <c r="AI37" s="63">
        <f t="shared" si="86"/>
        <v>0</v>
      </c>
    </row>
    <row r="38" spans="1:35" ht="14.25" customHeight="1" x14ac:dyDescent="0.25">
      <c r="A38" s="17">
        <v>3112</v>
      </c>
      <c r="B38" s="3" t="s">
        <v>159</v>
      </c>
      <c r="C38" s="3" t="s">
        <v>94</v>
      </c>
      <c r="D38" s="3"/>
      <c r="E38" s="11">
        <v>48</v>
      </c>
      <c r="F38" s="19">
        <v>1</v>
      </c>
      <c r="G38" s="11">
        <v>0</v>
      </c>
      <c r="H38" s="19">
        <v>0</v>
      </c>
      <c r="I38" s="11">
        <v>1</v>
      </c>
      <c r="J38" s="19">
        <v>0</v>
      </c>
      <c r="K38" s="11">
        <v>1</v>
      </c>
      <c r="L38" s="11">
        <v>45</v>
      </c>
      <c r="M38" s="7"/>
      <c r="R38" s="75">
        <f t="shared" si="2"/>
        <v>1</v>
      </c>
    </row>
    <row r="39" spans="1:35" ht="14.25" customHeight="1" x14ac:dyDescent="0.25">
      <c r="A39" s="8"/>
      <c r="B39" s="8"/>
      <c r="C39" s="8"/>
      <c r="D39" s="8"/>
      <c r="E39" s="11"/>
      <c r="F39" s="11"/>
      <c r="G39" s="11"/>
      <c r="H39" s="11"/>
      <c r="I39" s="11"/>
      <c r="J39" s="19"/>
      <c r="K39" s="11"/>
      <c r="L39" s="11"/>
      <c r="M39" s="7"/>
      <c r="R39" s="75">
        <f t="shared" si="2"/>
        <v>0</v>
      </c>
    </row>
    <row r="40" spans="1:35" ht="14.25" customHeight="1" x14ac:dyDescent="0.25">
      <c r="A40" s="17">
        <v>311221</v>
      </c>
      <c r="B40" s="3" t="s">
        <v>48</v>
      </c>
      <c r="C40" s="3" t="s">
        <v>120</v>
      </c>
      <c r="D40" s="3"/>
      <c r="E40" s="11">
        <v>214</v>
      </c>
      <c r="F40" s="11">
        <v>25</v>
      </c>
      <c r="G40" s="19">
        <v>0</v>
      </c>
      <c r="H40" s="19">
        <v>0</v>
      </c>
      <c r="I40" s="11">
        <v>53</v>
      </c>
      <c r="J40" s="19">
        <v>0</v>
      </c>
      <c r="K40" s="11">
        <v>110</v>
      </c>
      <c r="L40" s="11">
        <v>25</v>
      </c>
      <c r="M40" s="10">
        <f>VLOOKUP(A40,'2010 Byproducts'!$A$14:$D$97,4,FALSE)</f>
        <v>0</v>
      </c>
      <c r="N40" s="10">
        <f>L40-M40</f>
        <v>25</v>
      </c>
      <c r="O40" s="10"/>
      <c r="P40" s="10">
        <f>SUM(P41,P44,P50)</f>
        <v>213</v>
      </c>
      <c r="Q40" s="80"/>
      <c r="R40" s="75">
        <f t="shared" si="2"/>
        <v>25</v>
      </c>
      <c r="Z40" s="63">
        <f>R40/(P40-R40)</f>
        <v>0.13297872340425532</v>
      </c>
      <c r="AA40" s="63">
        <f>(P43-R43)/(P40-R40)</f>
        <v>0.52127659574468088</v>
      </c>
      <c r="AB40" s="63"/>
    </row>
    <row r="41" spans="1:35" ht="14.25" customHeight="1" x14ac:dyDescent="0.25">
      <c r="A41" s="17">
        <v>311221</v>
      </c>
      <c r="B41" s="3" t="s">
        <v>48</v>
      </c>
      <c r="C41" s="3" t="s">
        <v>82</v>
      </c>
      <c r="D41" s="54">
        <f>E41/(E40-E57)</f>
        <v>0.66666666666666663</v>
      </c>
      <c r="E41" s="19">
        <f>SUM(F41:L41)</f>
        <v>126</v>
      </c>
      <c r="F41" s="11">
        <v>1</v>
      </c>
      <c r="G41" s="11">
        <v>0</v>
      </c>
      <c r="H41" s="19">
        <v>0</v>
      </c>
      <c r="I41" s="11">
        <v>23</v>
      </c>
      <c r="J41" s="11">
        <v>0</v>
      </c>
      <c r="K41" s="11">
        <v>102</v>
      </c>
      <c r="L41" s="19">
        <v>0</v>
      </c>
      <c r="M41" s="7"/>
      <c r="P41" s="57">
        <f>SUM(P42:P43)</f>
        <v>152</v>
      </c>
      <c r="Q41" s="63">
        <f>P41/P40</f>
        <v>0.71361502347417838</v>
      </c>
      <c r="R41" s="75">
        <f t="shared" si="2"/>
        <v>1</v>
      </c>
      <c r="S41" s="57">
        <f>SUM(S42:S43)</f>
        <v>0</v>
      </c>
      <c r="T41" s="57">
        <f t="shared" ref="T41:X41" si="87">SUM(T42:T43)</f>
        <v>0</v>
      </c>
      <c r="U41" s="57">
        <f t="shared" si="87"/>
        <v>23</v>
      </c>
      <c r="V41" s="57">
        <f t="shared" si="87"/>
        <v>0</v>
      </c>
      <c r="W41" s="57">
        <f t="shared" si="87"/>
        <v>103</v>
      </c>
      <c r="X41" s="57">
        <f t="shared" si="87"/>
        <v>0</v>
      </c>
      <c r="Y41" s="1">
        <f>Y43</f>
        <v>0</v>
      </c>
      <c r="Z41" s="5"/>
      <c r="AB41" s="63">
        <f t="shared" ref="AB41" si="88">IF(R41=0,0,R41/(R41+R44+R50))</f>
        <v>0.04</v>
      </c>
      <c r="AC41" s="63">
        <f t="shared" ref="AC41:AI41" si="89">IF(S41=0,0,S41/(S41+S44+S50))</f>
        <v>0</v>
      </c>
      <c r="AD41" s="63">
        <f t="shared" si="89"/>
        <v>0</v>
      </c>
      <c r="AE41" s="63">
        <f t="shared" si="89"/>
        <v>0.44230769230769229</v>
      </c>
      <c r="AF41" s="63">
        <f t="shared" si="89"/>
        <v>0</v>
      </c>
      <c r="AG41" s="63">
        <f t="shared" si="89"/>
        <v>0.92792792792792789</v>
      </c>
      <c r="AH41" s="63">
        <f t="shared" si="89"/>
        <v>0</v>
      </c>
      <c r="AI41" s="63">
        <f t="shared" si="89"/>
        <v>0</v>
      </c>
    </row>
    <row r="42" spans="1:35" ht="14.25" customHeight="1" x14ac:dyDescent="0.25">
      <c r="A42" s="17">
        <v>311221</v>
      </c>
      <c r="B42" s="3" t="s">
        <v>48</v>
      </c>
      <c r="C42" s="8" t="s">
        <v>152</v>
      </c>
      <c r="D42" s="54">
        <f>E42/(E40-E57)</f>
        <v>0.15343915343915343</v>
      </c>
      <c r="E42" s="19">
        <f>SUM(F42:L42)</f>
        <v>29</v>
      </c>
      <c r="F42" s="11">
        <v>1</v>
      </c>
      <c r="G42" s="11">
        <v>0</v>
      </c>
      <c r="H42" s="11">
        <v>0</v>
      </c>
      <c r="I42" s="11">
        <v>15</v>
      </c>
      <c r="J42" s="11">
        <v>0</v>
      </c>
      <c r="K42" s="11">
        <v>13</v>
      </c>
      <c r="L42" s="19">
        <v>0</v>
      </c>
      <c r="M42" s="7"/>
      <c r="P42" s="57">
        <f>SUM(R42:Y42)+N40</f>
        <v>54</v>
      </c>
      <c r="Q42" s="63">
        <f>P42/P40</f>
        <v>0.25352112676056338</v>
      </c>
      <c r="R42" s="75">
        <f t="shared" si="2"/>
        <v>1</v>
      </c>
      <c r="S42" s="57">
        <f t="shared" ref="S42:X42" si="90">IF(G57&lt;&gt;0,G42+(G42/G40)*G57,G42)</f>
        <v>0</v>
      </c>
      <c r="T42" s="57">
        <f t="shared" si="90"/>
        <v>0</v>
      </c>
      <c r="U42" s="57">
        <f t="shared" si="90"/>
        <v>15</v>
      </c>
      <c r="V42" s="57">
        <f t="shared" si="90"/>
        <v>0</v>
      </c>
      <c r="W42" s="57">
        <f t="shared" si="90"/>
        <v>13</v>
      </c>
      <c r="X42" s="57">
        <f t="shared" si="90"/>
        <v>0</v>
      </c>
      <c r="Y42" s="1">
        <v>0</v>
      </c>
      <c r="Z42" s="5"/>
      <c r="AB42" s="63">
        <f t="shared" ref="AB42" si="91">IF(R42=0,0,R42/(R41+R44+R50))</f>
        <v>0.04</v>
      </c>
      <c r="AC42" s="63">
        <f t="shared" ref="AC42:AI42" si="92">IF(S42=0,0,S42/(S41+S44+S50))</f>
        <v>0</v>
      </c>
      <c r="AD42" s="63">
        <f t="shared" si="92"/>
        <v>0</v>
      </c>
      <c r="AE42" s="63">
        <f t="shared" si="92"/>
        <v>0.28846153846153844</v>
      </c>
      <c r="AF42" s="63">
        <f t="shared" si="92"/>
        <v>0</v>
      </c>
      <c r="AG42" s="63">
        <f t="shared" si="92"/>
        <v>0.11711711711711711</v>
      </c>
      <c r="AH42" s="63">
        <f t="shared" si="92"/>
        <v>0</v>
      </c>
      <c r="AI42" s="63">
        <f t="shared" si="92"/>
        <v>0</v>
      </c>
    </row>
    <row r="43" spans="1:35" ht="14.25" customHeight="1" x14ac:dyDescent="0.25">
      <c r="A43" s="17">
        <v>311221</v>
      </c>
      <c r="B43" s="3" t="s">
        <v>48</v>
      </c>
      <c r="C43" s="8" t="s">
        <v>151</v>
      </c>
      <c r="D43" s="54">
        <f>E43/(E40-E57)</f>
        <v>0.51851851851851849</v>
      </c>
      <c r="E43" s="19">
        <f t="shared" ref="E43:E56" si="93">SUM(F43:L43)</f>
        <v>98</v>
      </c>
      <c r="F43" s="11">
        <v>0</v>
      </c>
      <c r="G43" s="11">
        <v>0</v>
      </c>
      <c r="H43" s="19">
        <v>0</v>
      </c>
      <c r="I43" s="11">
        <v>8</v>
      </c>
      <c r="J43" s="11">
        <v>0</v>
      </c>
      <c r="K43" s="11">
        <v>90</v>
      </c>
      <c r="L43" s="19">
        <v>0</v>
      </c>
      <c r="M43" s="7"/>
      <c r="P43" s="57">
        <f>SUM(R43:Y43)</f>
        <v>98</v>
      </c>
      <c r="Q43" s="63">
        <f>P43/P40</f>
        <v>0.460093896713615</v>
      </c>
      <c r="R43" s="75">
        <f t="shared" si="2"/>
        <v>0</v>
      </c>
      <c r="S43" s="57">
        <f t="shared" ref="S43:X43" si="94">IF(G57&lt;&gt;0,G43+(G43/G40)*G57,G43)</f>
        <v>0</v>
      </c>
      <c r="T43" s="57">
        <f t="shared" si="94"/>
        <v>0</v>
      </c>
      <c r="U43" s="57">
        <f t="shared" si="94"/>
        <v>8</v>
      </c>
      <c r="V43" s="57">
        <f t="shared" si="94"/>
        <v>0</v>
      </c>
      <c r="W43" s="57">
        <f t="shared" si="94"/>
        <v>90</v>
      </c>
      <c r="X43" s="57">
        <f t="shared" si="94"/>
        <v>0</v>
      </c>
      <c r="Y43" s="75">
        <f>M40</f>
        <v>0</v>
      </c>
      <c r="Z43" s="5"/>
      <c r="AB43" s="63">
        <f t="shared" ref="AB43" si="95">IF(R43=0,0,R43/(R41+R44+R50))</f>
        <v>0</v>
      </c>
      <c r="AC43" s="63">
        <f t="shared" ref="AC43:AI43" si="96">IF(S43=0,0,S43/(S41+S44+S50))</f>
        <v>0</v>
      </c>
      <c r="AD43" s="63">
        <f t="shared" si="96"/>
        <v>0</v>
      </c>
      <c r="AE43" s="63">
        <f t="shared" si="96"/>
        <v>0.15384615384615385</v>
      </c>
      <c r="AF43" s="63">
        <f t="shared" si="96"/>
        <v>0</v>
      </c>
      <c r="AG43" s="63">
        <f t="shared" si="96"/>
        <v>0.81081081081081086</v>
      </c>
      <c r="AH43" s="63">
        <f t="shared" si="96"/>
        <v>0</v>
      </c>
      <c r="AI43" s="63">
        <f t="shared" si="96"/>
        <v>0</v>
      </c>
    </row>
    <row r="44" spans="1:35" ht="14.25" customHeight="1" x14ac:dyDescent="0.25">
      <c r="A44" s="17">
        <v>311221</v>
      </c>
      <c r="B44" s="3" t="s">
        <v>48</v>
      </c>
      <c r="C44" s="3" t="s">
        <v>83</v>
      </c>
      <c r="D44" s="54">
        <f>E44/(E40-E57)</f>
        <v>0.31216931216931215</v>
      </c>
      <c r="E44" s="19">
        <f t="shared" si="93"/>
        <v>59</v>
      </c>
      <c r="F44" s="11">
        <v>22</v>
      </c>
      <c r="G44" s="19">
        <v>0</v>
      </c>
      <c r="H44" s="19">
        <v>0</v>
      </c>
      <c r="I44" s="11">
        <v>29</v>
      </c>
      <c r="J44" s="19">
        <v>0</v>
      </c>
      <c r="K44" s="11">
        <v>8</v>
      </c>
      <c r="L44" s="19">
        <v>0</v>
      </c>
      <c r="M44" s="7"/>
      <c r="P44" s="57">
        <f>SUM(P45:P49)</f>
        <v>59</v>
      </c>
      <c r="Q44" s="63">
        <f>P44/P40</f>
        <v>0.27699530516431925</v>
      </c>
      <c r="R44" s="75">
        <f t="shared" si="2"/>
        <v>22</v>
      </c>
      <c r="S44" s="57">
        <f>SUM(S45:S49)</f>
        <v>0</v>
      </c>
      <c r="T44" s="57">
        <f t="shared" ref="T44:X44" si="97">SUM(T45:T49)</f>
        <v>0</v>
      </c>
      <c r="U44" s="57">
        <f t="shared" si="97"/>
        <v>29</v>
      </c>
      <c r="V44" s="57">
        <f t="shared" si="97"/>
        <v>0</v>
      </c>
      <c r="W44" s="57">
        <f t="shared" si="97"/>
        <v>8</v>
      </c>
      <c r="X44" s="57">
        <f t="shared" si="97"/>
        <v>0</v>
      </c>
      <c r="Y44" s="1">
        <v>0</v>
      </c>
      <c r="Z44" s="5"/>
      <c r="AB44" s="63">
        <f t="shared" ref="AB44" si="98">IF(R44=0,0,R44/(R41+R44+R50))</f>
        <v>0.88</v>
      </c>
      <c r="AC44" s="63">
        <f t="shared" ref="AC44:AI44" si="99">IF(S44=0,0,S44/(S41+S44+S50))</f>
        <v>0</v>
      </c>
      <c r="AD44" s="63">
        <f t="shared" si="99"/>
        <v>0</v>
      </c>
      <c r="AE44" s="63">
        <f t="shared" si="99"/>
        <v>0.55769230769230771</v>
      </c>
      <c r="AF44" s="63">
        <f t="shared" si="99"/>
        <v>0</v>
      </c>
      <c r="AG44" s="63">
        <f t="shared" si="99"/>
        <v>7.2072072072072071E-2</v>
      </c>
      <c r="AH44" s="63">
        <f t="shared" si="99"/>
        <v>0</v>
      </c>
      <c r="AI44" s="63">
        <f t="shared" si="99"/>
        <v>0</v>
      </c>
    </row>
    <row r="45" spans="1:35" ht="14.25" customHeight="1" x14ac:dyDescent="0.25">
      <c r="A45" s="17">
        <v>311221</v>
      </c>
      <c r="B45" s="3" t="s">
        <v>48</v>
      </c>
      <c r="C45" s="8" t="s">
        <v>84</v>
      </c>
      <c r="D45" s="54">
        <f>E45/(E40-E57)</f>
        <v>0.19576719576719576</v>
      </c>
      <c r="E45" s="19">
        <f t="shared" si="93"/>
        <v>37</v>
      </c>
      <c r="F45" s="19">
        <v>0</v>
      </c>
      <c r="G45" s="19">
        <v>0</v>
      </c>
      <c r="H45" s="11">
        <v>0</v>
      </c>
      <c r="I45" s="11">
        <v>29</v>
      </c>
      <c r="J45" s="19">
        <v>0</v>
      </c>
      <c r="K45" s="11">
        <v>8</v>
      </c>
      <c r="L45" s="19">
        <v>0</v>
      </c>
      <c r="M45" s="7"/>
      <c r="P45" s="57">
        <f>SUM(R45:Y45)</f>
        <v>37</v>
      </c>
      <c r="Q45" s="63">
        <f>P45/P40</f>
        <v>0.17370892018779344</v>
      </c>
      <c r="R45" s="75">
        <f t="shared" si="2"/>
        <v>0</v>
      </c>
      <c r="S45" s="57">
        <f t="shared" ref="S45:X45" si="100">IF(G57&lt;&gt;0,G45+(G45/G40)*G57,G45)</f>
        <v>0</v>
      </c>
      <c r="T45" s="57">
        <f t="shared" si="100"/>
        <v>0</v>
      </c>
      <c r="U45" s="57">
        <f t="shared" si="100"/>
        <v>29</v>
      </c>
      <c r="V45" s="57">
        <f t="shared" si="100"/>
        <v>0</v>
      </c>
      <c r="W45" s="57">
        <f t="shared" si="100"/>
        <v>8</v>
      </c>
      <c r="X45" s="57">
        <f t="shared" si="100"/>
        <v>0</v>
      </c>
      <c r="Y45" s="1">
        <v>0</v>
      </c>
      <c r="Z45" s="5"/>
      <c r="AB45" s="63">
        <f t="shared" ref="AB45" si="101">IF(R45=0,0,R45/(R41+R44+R50))</f>
        <v>0</v>
      </c>
      <c r="AC45" s="63">
        <f t="shared" ref="AC45:AI45" si="102">IF(S45=0,0,S45/(S41+S44+S50))</f>
        <v>0</v>
      </c>
      <c r="AD45" s="63">
        <f t="shared" si="102"/>
        <v>0</v>
      </c>
      <c r="AE45" s="63">
        <f t="shared" si="102"/>
        <v>0.55769230769230771</v>
      </c>
      <c r="AF45" s="63">
        <f t="shared" si="102"/>
        <v>0</v>
      </c>
      <c r="AG45" s="63">
        <f t="shared" si="102"/>
        <v>7.2072072072072071E-2</v>
      </c>
      <c r="AH45" s="63">
        <f t="shared" si="102"/>
        <v>0</v>
      </c>
      <c r="AI45" s="63">
        <f t="shared" si="102"/>
        <v>0</v>
      </c>
    </row>
    <row r="46" spans="1:35" ht="14.25" customHeight="1" x14ac:dyDescent="0.25">
      <c r="A46" s="17">
        <v>311221</v>
      </c>
      <c r="B46" s="3" t="s">
        <v>48</v>
      </c>
      <c r="C46" s="8" t="s">
        <v>85</v>
      </c>
      <c r="D46" s="54">
        <f>E46/(E40-E57)</f>
        <v>2.1164021164021163E-2</v>
      </c>
      <c r="E46" s="19">
        <f t="shared" si="93"/>
        <v>4</v>
      </c>
      <c r="F46" s="11">
        <v>4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9">
        <v>0</v>
      </c>
      <c r="M46" s="7"/>
      <c r="P46" s="57">
        <f t="shared" ref="P46:P56" si="103">SUM(R46:Y46)</f>
        <v>4</v>
      </c>
      <c r="Q46" s="63">
        <f>P46/P40</f>
        <v>1.8779342723004695E-2</v>
      </c>
      <c r="R46" s="75">
        <f t="shared" si="2"/>
        <v>4</v>
      </c>
      <c r="S46" s="57">
        <f t="shared" ref="S46:X46" si="104">IF(G57&lt;&gt;0,G46+(G46/G40)*G57,G46)</f>
        <v>0</v>
      </c>
      <c r="T46" s="57">
        <f t="shared" si="104"/>
        <v>0</v>
      </c>
      <c r="U46" s="57">
        <f t="shared" si="104"/>
        <v>0</v>
      </c>
      <c r="V46" s="57">
        <f t="shared" si="104"/>
        <v>0</v>
      </c>
      <c r="W46" s="57">
        <f t="shared" si="104"/>
        <v>0</v>
      </c>
      <c r="X46" s="57">
        <f t="shared" si="104"/>
        <v>0</v>
      </c>
      <c r="Y46" s="1">
        <v>0</v>
      </c>
      <c r="Z46" s="5"/>
      <c r="AB46" s="63">
        <f t="shared" ref="AB46" si="105">IF(R46=0,0,R46/(R41+R44+R50))</f>
        <v>0.16</v>
      </c>
      <c r="AC46" s="63">
        <f t="shared" ref="AC46:AI46" si="106">IF(S46=0,0,S46/(S41+S44+S50))</f>
        <v>0</v>
      </c>
      <c r="AD46" s="63">
        <f t="shared" si="106"/>
        <v>0</v>
      </c>
      <c r="AE46" s="63">
        <f t="shared" si="106"/>
        <v>0</v>
      </c>
      <c r="AF46" s="63">
        <f t="shared" si="106"/>
        <v>0</v>
      </c>
      <c r="AG46" s="63">
        <f t="shared" si="106"/>
        <v>0</v>
      </c>
      <c r="AH46" s="63">
        <f t="shared" si="106"/>
        <v>0</v>
      </c>
      <c r="AI46" s="63">
        <f t="shared" si="106"/>
        <v>0</v>
      </c>
    </row>
    <row r="47" spans="1:35" ht="14.25" customHeight="1" x14ac:dyDescent="0.25">
      <c r="A47" s="17">
        <v>311221</v>
      </c>
      <c r="B47" s="3" t="s">
        <v>48</v>
      </c>
      <c r="C47" s="8" t="s">
        <v>86</v>
      </c>
      <c r="D47" s="54">
        <f>E47/(E40-E57)</f>
        <v>9.5238095238095233E-2</v>
      </c>
      <c r="E47" s="19">
        <f t="shared" si="93"/>
        <v>18</v>
      </c>
      <c r="F47" s="11">
        <v>18</v>
      </c>
      <c r="G47" s="19">
        <v>0</v>
      </c>
      <c r="H47" s="19">
        <v>0</v>
      </c>
      <c r="I47" s="19">
        <v>0</v>
      </c>
      <c r="J47" s="19">
        <v>0</v>
      </c>
      <c r="K47" s="11">
        <v>0</v>
      </c>
      <c r="L47" s="19">
        <v>0</v>
      </c>
      <c r="M47" s="7"/>
      <c r="P47" s="57">
        <f t="shared" si="103"/>
        <v>18</v>
      </c>
      <c r="Q47" s="63">
        <f>P47/P40</f>
        <v>8.4507042253521125E-2</v>
      </c>
      <c r="R47" s="75">
        <f t="shared" si="2"/>
        <v>18</v>
      </c>
      <c r="S47" s="57">
        <f t="shared" ref="S47:X47" si="107">IF(G57&lt;&gt;0,G47+(G47/G40)*G57,G47)</f>
        <v>0</v>
      </c>
      <c r="T47" s="57">
        <f t="shared" si="107"/>
        <v>0</v>
      </c>
      <c r="U47" s="57">
        <f t="shared" si="107"/>
        <v>0</v>
      </c>
      <c r="V47" s="57">
        <f t="shared" si="107"/>
        <v>0</v>
      </c>
      <c r="W47" s="57">
        <f t="shared" si="107"/>
        <v>0</v>
      </c>
      <c r="X47" s="57">
        <f t="shared" si="107"/>
        <v>0</v>
      </c>
      <c r="Y47" s="1">
        <v>0</v>
      </c>
      <c r="Z47" s="5"/>
      <c r="AB47" s="63">
        <f t="shared" ref="AB47" si="108">IF(R47=0,0,R47/(R41+R44+R50))</f>
        <v>0.72</v>
      </c>
      <c r="AC47" s="63">
        <f t="shared" ref="AC47:AI47" si="109">IF(S47=0,0,S47/(S41+S44+S50))</f>
        <v>0</v>
      </c>
      <c r="AD47" s="63">
        <f t="shared" si="109"/>
        <v>0</v>
      </c>
      <c r="AE47" s="63">
        <f t="shared" si="109"/>
        <v>0</v>
      </c>
      <c r="AF47" s="63">
        <f t="shared" si="109"/>
        <v>0</v>
      </c>
      <c r="AG47" s="63">
        <f t="shared" si="109"/>
        <v>0</v>
      </c>
      <c r="AH47" s="63">
        <f t="shared" si="109"/>
        <v>0</v>
      </c>
      <c r="AI47" s="63">
        <f t="shared" si="109"/>
        <v>0</v>
      </c>
    </row>
    <row r="48" spans="1:35" ht="14.25" customHeight="1" x14ac:dyDescent="0.25">
      <c r="A48" s="17">
        <v>311221</v>
      </c>
      <c r="B48" s="3" t="s">
        <v>48</v>
      </c>
      <c r="C48" s="8" t="s">
        <v>87</v>
      </c>
      <c r="D48" s="54">
        <f>E48/(E40-E57)</f>
        <v>0</v>
      </c>
      <c r="E48" s="19">
        <f t="shared" si="93"/>
        <v>0</v>
      </c>
      <c r="F48" s="11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7"/>
      <c r="P48" s="57">
        <f t="shared" si="103"/>
        <v>0</v>
      </c>
      <c r="Q48" s="63">
        <f>P48/P40</f>
        <v>0</v>
      </c>
      <c r="R48" s="75">
        <f t="shared" si="2"/>
        <v>0</v>
      </c>
      <c r="S48" s="57">
        <f t="shared" ref="S48:X48" si="110">IF(G57&lt;&gt;0,G48+(G48/G40)*G57,G48)</f>
        <v>0</v>
      </c>
      <c r="T48" s="57">
        <f t="shared" si="110"/>
        <v>0</v>
      </c>
      <c r="U48" s="57">
        <f t="shared" si="110"/>
        <v>0</v>
      </c>
      <c r="V48" s="57">
        <f t="shared" si="110"/>
        <v>0</v>
      </c>
      <c r="W48" s="57">
        <f t="shared" si="110"/>
        <v>0</v>
      </c>
      <c r="X48" s="57">
        <f t="shared" si="110"/>
        <v>0</v>
      </c>
      <c r="Y48" s="1">
        <v>0</v>
      </c>
      <c r="Z48" s="5"/>
      <c r="AB48" s="63">
        <f t="shared" ref="AB48" si="111">IF(R48=0,0,R48/(R41+R44+R50))</f>
        <v>0</v>
      </c>
      <c r="AC48" s="63">
        <f t="shared" ref="AC48:AI48" si="112">IF(S48=0,0,S48/(S41+S44+S50))</f>
        <v>0</v>
      </c>
      <c r="AD48" s="63">
        <f t="shared" si="112"/>
        <v>0</v>
      </c>
      <c r="AE48" s="63">
        <f t="shared" si="112"/>
        <v>0</v>
      </c>
      <c r="AF48" s="63">
        <f t="shared" si="112"/>
        <v>0</v>
      </c>
      <c r="AG48" s="63">
        <f t="shared" si="112"/>
        <v>0</v>
      </c>
      <c r="AH48" s="63">
        <f t="shared" si="112"/>
        <v>0</v>
      </c>
      <c r="AI48" s="63">
        <f t="shared" si="112"/>
        <v>0</v>
      </c>
    </row>
    <row r="49" spans="1:35" ht="14.25" customHeight="1" x14ac:dyDescent="0.25">
      <c r="A49" s="17">
        <v>311221</v>
      </c>
      <c r="B49" s="3" t="s">
        <v>48</v>
      </c>
      <c r="C49" s="8" t="s">
        <v>88</v>
      </c>
      <c r="D49" s="54">
        <f>E49/(E40-E57)</f>
        <v>0</v>
      </c>
      <c r="E49" s="19">
        <f t="shared" si="93"/>
        <v>0</v>
      </c>
      <c r="F49" s="19">
        <v>0</v>
      </c>
      <c r="G49" s="11">
        <v>0</v>
      </c>
      <c r="H49" s="19">
        <v>0</v>
      </c>
      <c r="I49" s="11">
        <v>0</v>
      </c>
      <c r="J49" s="11">
        <v>0</v>
      </c>
      <c r="K49" s="11">
        <v>0</v>
      </c>
      <c r="L49" s="19">
        <v>0</v>
      </c>
      <c r="M49" s="7"/>
      <c r="P49" s="57">
        <f t="shared" si="103"/>
        <v>0</v>
      </c>
      <c r="Q49" s="63">
        <f>P49/P40</f>
        <v>0</v>
      </c>
      <c r="R49" s="75">
        <f t="shared" si="2"/>
        <v>0</v>
      </c>
      <c r="S49" s="57">
        <f t="shared" ref="S49:X49" si="113">IF(G57&lt;&gt;0,G49+(G49/G40)*G57,G49)</f>
        <v>0</v>
      </c>
      <c r="T49" s="57">
        <f t="shared" si="113"/>
        <v>0</v>
      </c>
      <c r="U49" s="57">
        <f t="shared" si="113"/>
        <v>0</v>
      </c>
      <c r="V49" s="57">
        <f t="shared" si="113"/>
        <v>0</v>
      </c>
      <c r="W49" s="57">
        <f t="shared" si="113"/>
        <v>0</v>
      </c>
      <c r="X49" s="57">
        <f t="shared" si="113"/>
        <v>0</v>
      </c>
      <c r="Y49" s="1">
        <v>0</v>
      </c>
      <c r="Z49" s="5"/>
      <c r="AB49" s="63">
        <f t="shared" ref="AB49" si="114">IF(R49=0,0,R49/(R41+R44+R50))</f>
        <v>0</v>
      </c>
      <c r="AC49" s="63">
        <f t="shared" ref="AC49:AI49" si="115">IF(S49=0,0,S49/(S41+S44+S50))</f>
        <v>0</v>
      </c>
      <c r="AD49" s="63">
        <f t="shared" si="115"/>
        <v>0</v>
      </c>
      <c r="AE49" s="63">
        <f t="shared" si="115"/>
        <v>0</v>
      </c>
      <c r="AF49" s="63">
        <f t="shared" si="115"/>
        <v>0</v>
      </c>
      <c r="AG49" s="63">
        <f t="shared" si="115"/>
        <v>0</v>
      </c>
      <c r="AH49" s="63">
        <f t="shared" si="115"/>
        <v>0</v>
      </c>
      <c r="AI49" s="63">
        <f t="shared" si="115"/>
        <v>0</v>
      </c>
    </row>
    <row r="50" spans="1:35" ht="14.25" customHeight="1" x14ac:dyDescent="0.25">
      <c r="A50" s="17">
        <v>311221</v>
      </c>
      <c r="B50" s="3" t="s">
        <v>48</v>
      </c>
      <c r="C50" s="3" t="s">
        <v>89</v>
      </c>
      <c r="D50" s="54">
        <f>E50/(E40-E57)</f>
        <v>1.5873015873015872E-2</v>
      </c>
      <c r="E50" s="19">
        <f t="shared" si="93"/>
        <v>3</v>
      </c>
      <c r="F50" s="11">
        <v>2</v>
      </c>
      <c r="G50" s="19">
        <v>0</v>
      </c>
      <c r="H50" s="19">
        <v>0</v>
      </c>
      <c r="I50" s="11">
        <v>1</v>
      </c>
      <c r="J50" s="19">
        <v>0</v>
      </c>
      <c r="K50" s="11">
        <v>0</v>
      </c>
      <c r="L50" s="19">
        <v>0</v>
      </c>
      <c r="M50" s="7"/>
      <c r="P50" s="57">
        <f>SUM(P51:P56)</f>
        <v>2</v>
      </c>
      <c r="Q50" s="63">
        <f>P50/P40</f>
        <v>9.3896713615023476E-3</v>
      </c>
      <c r="R50" s="75">
        <f t="shared" si="2"/>
        <v>2</v>
      </c>
      <c r="S50" s="57">
        <f>SUM(S51:S56)</f>
        <v>0</v>
      </c>
      <c r="T50" s="57">
        <f t="shared" ref="T50:X50" si="116">SUM(T51:T56)</f>
        <v>0</v>
      </c>
      <c r="U50" s="57">
        <f t="shared" si="116"/>
        <v>0</v>
      </c>
      <c r="V50" s="57">
        <f t="shared" si="116"/>
        <v>0</v>
      </c>
      <c r="W50" s="57">
        <f t="shared" si="116"/>
        <v>0</v>
      </c>
      <c r="X50" s="57">
        <f t="shared" si="116"/>
        <v>0</v>
      </c>
      <c r="Y50" s="1">
        <v>0</v>
      </c>
      <c r="Z50" s="5"/>
      <c r="AB50" s="63">
        <f t="shared" ref="AB50" si="117">IF(R50=0,0,R50/(R41+R44+R50))</f>
        <v>0.08</v>
      </c>
      <c r="AC50" s="63">
        <f t="shared" ref="AC50:AI50" si="118">IF(S50=0,0,S50/(S41+S44+S50))</f>
        <v>0</v>
      </c>
      <c r="AD50" s="63">
        <f t="shared" si="118"/>
        <v>0</v>
      </c>
      <c r="AE50" s="63">
        <f t="shared" si="118"/>
        <v>0</v>
      </c>
      <c r="AF50" s="63">
        <f t="shared" si="118"/>
        <v>0</v>
      </c>
      <c r="AG50" s="63">
        <f t="shared" si="118"/>
        <v>0</v>
      </c>
      <c r="AH50" s="63">
        <f t="shared" si="118"/>
        <v>0</v>
      </c>
      <c r="AI50" s="63">
        <f t="shared" si="118"/>
        <v>0</v>
      </c>
    </row>
    <row r="51" spans="1:35" ht="14.25" customHeight="1" x14ac:dyDescent="0.25">
      <c r="A51" s="17">
        <v>311221</v>
      </c>
      <c r="B51" s="3" t="s">
        <v>48</v>
      </c>
      <c r="C51" s="8" t="s">
        <v>95</v>
      </c>
      <c r="D51" s="54">
        <f>E51/(E40-E57)</f>
        <v>5.2910052910052907E-3</v>
      </c>
      <c r="E51" s="19">
        <f t="shared" si="93"/>
        <v>1</v>
      </c>
      <c r="F51" s="11">
        <v>1</v>
      </c>
      <c r="G51" s="19">
        <v>0</v>
      </c>
      <c r="H51" s="19">
        <v>0</v>
      </c>
      <c r="I51" s="19">
        <v>0</v>
      </c>
      <c r="J51" s="19">
        <v>0</v>
      </c>
      <c r="K51" s="11">
        <v>0</v>
      </c>
      <c r="L51" s="19">
        <v>0</v>
      </c>
      <c r="M51" s="7"/>
      <c r="P51" s="57">
        <f t="shared" si="103"/>
        <v>1</v>
      </c>
      <c r="Q51" s="63">
        <f>P51/P40</f>
        <v>4.6948356807511738E-3</v>
      </c>
      <c r="R51" s="75">
        <f t="shared" si="2"/>
        <v>1</v>
      </c>
      <c r="S51" s="57">
        <f t="shared" ref="S51:X51" si="119">IF(G57&lt;&gt;0,G51+(G51/G40)*G57,G51)</f>
        <v>0</v>
      </c>
      <c r="T51" s="57">
        <f t="shared" si="119"/>
        <v>0</v>
      </c>
      <c r="U51" s="57">
        <f t="shared" si="119"/>
        <v>0</v>
      </c>
      <c r="V51" s="57">
        <f t="shared" si="119"/>
        <v>0</v>
      </c>
      <c r="W51" s="57">
        <f t="shared" si="119"/>
        <v>0</v>
      </c>
      <c r="X51" s="57">
        <f t="shared" si="119"/>
        <v>0</v>
      </c>
      <c r="Y51" s="1">
        <v>0</v>
      </c>
      <c r="Z51" s="5"/>
      <c r="AB51" s="63">
        <f t="shared" ref="AB51" si="120">IF(R51=0,0,R51/(R41+R44+R50))</f>
        <v>0.04</v>
      </c>
      <c r="AC51" s="63">
        <f t="shared" ref="AC51:AI51" si="121">IF(S51=0,0,S51/(S41+S44+S50))</f>
        <v>0</v>
      </c>
      <c r="AD51" s="63">
        <f t="shared" si="121"/>
        <v>0</v>
      </c>
      <c r="AE51" s="63">
        <f t="shared" si="121"/>
        <v>0</v>
      </c>
      <c r="AF51" s="63">
        <f t="shared" si="121"/>
        <v>0</v>
      </c>
      <c r="AG51" s="63">
        <f t="shared" si="121"/>
        <v>0</v>
      </c>
      <c r="AH51" s="63">
        <f t="shared" si="121"/>
        <v>0</v>
      </c>
      <c r="AI51" s="63">
        <f t="shared" si="121"/>
        <v>0</v>
      </c>
    </row>
    <row r="52" spans="1:35" ht="14.25" customHeight="1" x14ac:dyDescent="0.25">
      <c r="A52" s="17">
        <v>311221</v>
      </c>
      <c r="B52" s="3" t="s">
        <v>48</v>
      </c>
      <c r="C52" s="8" t="s">
        <v>90</v>
      </c>
      <c r="D52" s="54">
        <f>E52/(E40-E57)</f>
        <v>5.2910052910052907E-3</v>
      </c>
      <c r="E52" s="19">
        <f t="shared" si="93"/>
        <v>1</v>
      </c>
      <c r="F52" s="11">
        <v>1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7"/>
      <c r="P52" s="57">
        <f t="shared" si="103"/>
        <v>1</v>
      </c>
      <c r="Q52" s="63">
        <f>P52/P40</f>
        <v>4.6948356807511738E-3</v>
      </c>
      <c r="R52" s="75">
        <f t="shared" si="2"/>
        <v>1</v>
      </c>
      <c r="S52" s="57">
        <f t="shared" ref="S52:X52" si="122">IF(G57&lt;&gt;0,G52+(G52/G40)*G57,G52)</f>
        <v>0</v>
      </c>
      <c r="T52" s="57">
        <f t="shared" si="122"/>
        <v>0</v>
      </c>
      <c r="U52" s="57">
        <f t="shared" si="122"/>
        <v>0</v>
      </c>
      <c r="V52" s="57">
        <f t="shared" si="122"/>
        <v>0</v>
      </c>
      <c r="W52" s="57">
        <f t="shared" si="122"/>
        <v>0</v>
      </c>
      <c r="X52" s="57">
        <f t="shared" si="122"/>
        <v>0</v>
      </c>
      <c r="Y52" s="1">
        <v>0</v>
      </c>
      <c r="Z52" s="5"/>
      <c r="AB52" s="63">
        <f t="shared" ref="AB52" si="123">IF(R52=0,0,R52/(R41+R44+R50))</f>
        <v>0.04</v>
      </c>
      <c r="AC52" s="63">
        <f t="shared" ref="AC52:AI52" si="124">IF(S52=0,0,S52/(S41+S44+S50))</f>
        <v>0</v>
      </c>
      <c r="AD52" s="63">
        <f t="shared" si="124"/>
        <v>0</v>
      </c>
      <c r="AE52" s="63">
        <f t="shared" si="124"/>
        <v>0</v>
      </c>
      <c r="AF52" s="63">
        <f t="shared" si="124"/>
        <v>0</v>
      </c>
      <c r="AG52" s="63">
        <f t="shared" si="124"/>
        <v>0</v>
      </c>
      <c r="AH52" s="63">
        <f t="shared" si="124"/>
        <v>0</v>
      </c>
      <c r="AI52" s="63">
        <f t="shared" si="124"/>
        <v>0</v>
      </c>
    </row>
    <row r="53" spans="1:35" ht="14.25" customHeight="1" x14ac:dyDescent="0.25">
      <c r="A53" s="17">
        <v>311221</v>
      </c>
      <c r="B53" s="3" t="s">
        <v>48</v>
      </c>
      <c r="C53" s="8" t="s">
        <v>118</v>
      </c>
      <c r="D53" s="54">
        <f>E53/(E40-E57)</f>
        <v>0</v>
      </c>
      <c r="E53" s="19">
        <f t="shared" si="93"/>
        <v>0</v>
      </c>
      <c r="F53" s="19">
        <v>0</v>
      </c>
      <c r="G53" s="11">
        <v>0</v>
      </c>
      <c r="H53" s="19">
        <v>0</v>
      </c>
      <c r="I53" s="19">
        <v>0</v>
      </c>
      <c r="J53" s="19">
        <v>0</v>
      </c>
      <c r="K53" s="11">
        <v>0</v>
      </c>
      <c r="L53" s="19">
        <v>0</v>
      </c>
      <c r="M53" s="7"/>
      <c r="P53" s="57">
        <f t="shared" si="103"/>
        <v>0</v>
      </c>
      <c r="Q53" s="63">
        <f>P53/P40</f>
        <v>0</v>
      </c>
      <c r="R53" s="75">
        <f t="shared" si="2"/>
        <v>0</v>
      </c>
      <c r="S53" s="57">
        <f t="shared" ref="S53:X53" si="125">IF(G57&lt;&gt;0,G53+(G53/G40)*G57,G53)</f>
        <v>0</v>
      </c>
      <c r="T53" s="57">
        <f t="shared" si="125"/>
        <v>0</v>
      </c>
      <c r="U53" s="57">
        <f t="shared" si="125"/>
        <v>0</v>
      </c>
      <c r="V53" s="57">
        <f t="shared" si="125"/>
        <v>0</v>
      </c>
      <c r="W53" s="57">
        <f t="shared" si="125"/>
        <v>0</v>
      </c>
      <c r="X53" s="57">
        <f t="shared" si="125"/>
        <v>0</v>
      </c>
      <c r="Y53" s="1">
        <v>0</v>
      </c>
      <c r="Z53" s="5"/>
      <c r="AB53" s="63">
        <f t="shared" ref="AB53" si="126">IF(R53=0,0,R53/(R41+R44+R50))</f>
        <v>0</v>
      </c>
      <c r="AC53" s="63">
        <f t="shared" ref="AC53:AI53" si="127">IF(S53=0,0,S53/(S41+S44+S50))</f>
        <v>0</v>
      </c>
      <c r="AD53" s="63">
        <f t="shared" si="127"/>
        <v>0</v>
      </c>
      <c r="AE53" s="63">
        <f t="shared" si="127"/>
        <v>0</v>
      </c>
      <c r="AF53" s="63">
        <f t="shared" si="127"/>
        <v>0</v>
      </c>
      <c r="AG53" s="63">
        <f t="shared" si="127"/>
        <v>0</v>
      </c>
      <c r="AH53" s="63">
        <f t="shared" si="127"/>
        <v>0</v>
      </c>
      <c r="AI53" s="63">
        <f t="shared" si="127"/>
        <v>0</v>
      </c>
    </row>
    <row r="54" spans="1:35" ht="14.25" customHeight="1" x14ac:dyDescent="0.25">
      <c r="A54" s="17">
        <v>311221</v>
      </c>
      <c r="B54" s="3" t="s">
        <v>48</v>
      </c>
      <c r="C54" s="8" t="s">
        <v>91</v>
      </c>
      <c r="D54" s="54">
        <f>E54/(E40-E57)</f>
        <v>0</v>
      </c>
      <c r="E54" s="19">
        <f t="shared" si="93"/>
        <v>0</v>
      </c>
      <c r="F54" s="19">
        <v>0</v>
      </c>
      <c r="G54" s="19">
        <v>0</v>
      </c>
      <c r="H54" s="19">
        <v>0</v>
      </c>
      <c r="I54" s="11">
        <v>0</v>
      </c>
      <c r="J54" s="19">
        <v>0</v>
      </c>
      <c r="K54" s="19">
        <v>0</v>
      </c>
      <c r="L54" s="19">
        <v>0</v>
      </c>
      <c r="M54" s="7"/>
      <c r="P54" s="57">
        <f t="shared" si="103"/>
        <v>0</v>
      </c>
      <c r="Q54" s="63">
        <f>P54/P40</f>
        <v>0</v>
      </c>
      <c r="R54" s="75">
        <f t="shared" si="2"/>
        <v>0</v>
      </c>
      <c r="S54" s="57">
        <f t="shared" ref="S54:X54" si="128">IF(G57&lt;&gt;0,G54+(G54/G40)*G57,G54)</f>
        <v>0</v>
      </c>
      <c r="T54" s="57">
        <f t="shared" si="128"/>
        <v>0</v>
      </c>
      <c r="U54" s="57">
        <f t="shared" si="128"/>
        <v>0</v>
      </c>
      <c r="V54" s="57">
        <f t="shared" si="128"/>
        <v>0</v>
      </c>
      <c r="W54" s="57">
        <f t="shared" si="128"/>
        <v>0</v>
      </c>
      <c r="X54" s="57">
        <f t="shared" si="128"/>
        <v>0</v>
      </c>
      <c r="Y54" s="1">
        <v>0</v>
      </c>
      <c r="Z54" s="6"/>
      <c r="AB54" s="63">
        <f t="shared" ref="AB54" si="129">IF(R54=0,0,R54/(R41+R44+R50))</f>
        <v>0</v>
      </c>
      <c r="AC54" s="63">
        <f t="shared" ref="AC54:AI54" si="130">IF(S54=0,0,S54/(S41+S44+S50))</f>
        <v>0</v>
      </c>
      <c r="AD54" s="63">
        <f t="shared" si="130"/>
        <v>0</v>
      </c>
      <c r="AE54" s="63">
        <f t="shared" si="130"/>
        <v>0</v>
      </c>
      <c r="AF54" s="63">
        <f t="shared" si="130"/>
        <v>0</v>
      </c>
      <c r="AG54" s="63">
        <f t="shared" si="130"/>
        <v>0</v>
      </c>
      <c r="AH54" s="63">
        <f t="shared" si="130"/>
        <v>0</v>
      </c>
      <c r="AI54" s="63">
        <f t="shared" si="130"/>
        <v>0</v>
      </c>
    </row>
    <row r="55" spans="1:35" ht="14.25" customHeight="1" x14ac:dyDescent="0.25">
      <c r="A55" s="17">
        <v>311221</v>
      </c>
      <c r="B55" s="3" t="s">
        <v>48</v>
      </c>
      <c r="C55" s="8" t="s">
        <v>92</v>
      </c>
      <c r="D55" s="54">
        <f>E55/(E40-E57)</f>
        <v>0</v>
      </c>
      <c r="E55" s="19">
        <f t="shared" si="93"/>
        <v>0</v>
      </c>
      <c r="F55" s="19">
        <v>0</v>
      </c>
      <c r="G55" s="11">
        <v>0</v>
      </c>
      <c r="H55" s="19">
        <v>0</v>
      </c>
      <c r="I55" s="19">
        <v>0</v>
      </c>
      <c r="J55" s="11">
        <v>0</v>
      </c>
      <c r="K55" s="11">
        <v>0</v>
      </c>
      <c r="L55" s="19">
        <v>0</v>
      </c>
      <c r="M55" s="7"/>
      <c r="P55" s="57">
        <f t="shared" si="103"/>
        <v>0</v>
      </c>
      <c r="Q55" s="63">
        <f>P55/P40</f>
        <v>0</v>
      </c>
      <c r="R55" s="75">
        <f t="shared" si="2"/>
        <v>0</v>
      </c>
      <c r="S55" s="57">
        <f t="shared" ref="S55:X55" si="131">IF(G57&lt;&gt;0,G55+(G55/G40)*G57,G55)</f>
        <v>0</v>
      </c>
      <c r="T55" s="57">
        <f t="shared" si="131"/>
        <v>0</v>
      </c>
      <c r="U55" s="57">
        <f t="shared" si="131"/>
        <v>0</v>
      </c>
      <c r="V55" s="57">
        <f t="shared" si="131"/>
        <v>0</v>
      </c>
      <c r="W55" s="57">
        <f t="shared" si="131"/>
        <v>0</v>
      </c>
      <c r="X55" s="57">
        <f t="shared" si="131"/>
        <v>0</v>
      </c>
      <c r="Y55" s="1">
        <v>0</v>
      </c>
      <c r="Z55" s="5"/>
      <c r="AB55" s="63">
        <f t="shared" ref="AB55" si="132">IF(R55=0,0,R55/(R41+R44+R50))</f>
        <v>0</v>
      </c>
      <c r="AC55" s="63">
        <f t="shared" ref="AC55:AI55" si="133">IF(S55=0,0,S55/(S41+S44+S50))</f>
        <v>0</v>
      </c>
      <c r="AD55" s="63">
        <f t="shared" si="133"/>
        <v>0</v>
      </c>
      <c r="AE55" s="63">
        <f t="shared" si="133"/>
        <v>0</v>
      </c>
      <c r="AF55" s="63">
        <f t="shared" si="133"/>
        <v>0</v>
      </c>
      <c r="AG55" s="63">
        <f t="shared" si="133"/>
        <v>0</v>
      </c>
      <c r="AH55" s="63">
        <f t="shared" si="133"/>
        <v>0</v>
      </c>
      <c r="AI55" s="63">
        <f t="shared" si="133"/>
        <v>0</v>
      </c>
    </row>
    <row r="56" spans="1:35" ht="14.25" customHeight="1" x14ac:dyDescent="0.25">
      <c r="A56" s="17">
        <v>311221</v>
      </c>
      <c r="B56" s="3" t="s">
        <v>48</v>
      </c>
      <c r="C56" s="8" t="s">
        <v>93</v>
      </c>
      <c r="D56" s="54">
        <f>E56/(E40-E57)</f>
        <v>0</v>
      </c>
      <c r="E56" s="19">
        <f t="shared" si="93"/>
        <v>0</v>
      </c>
      <c r="F56" s="11">
        <v>0</v>
      </c>
      <c r="G56" s="11">
        <v>0</v>
      </c>
      <c r="H56" s="19">
        <v>0</v>
      </c>
      <c r="I56" s="11">
        <v>0</v>
      </c>
      <c r="J56" s="11">
        <v>0</v>
      </c>
      <c r="K56" s="11">
        <v>0</v>
      </c>
      <c r="L56" s="19">
        <v>0</v>
      </c>
      <c r="M56" s="7"/>
      <c r="P56" s="57">
        <f t="shared" si="103"/>
        <v>0</v>
      </c>
      <c r="Q56" s="63">
        <f>P56/P40</f>
        <v>0</v>
      </c>
      <c r="R56" s="75">
        <f t="shared" si="2"/>
        <v>0</v>
      </c>
      <c r="S56" s="57">
        <f t="shared" ref="S56:X56" si="134">IF(G57&lt;&gt;0,G56+(G56/G40)*G57,G56)</f>
        <v>0</v>
      </c>
      <c r="T56" s="57">
        <f t="shared" si="134"/>
        <v>0</v>
      </c>
      <c r="U56" s="57">
        <f t="shared" si="134"/>
        <v>0</v>
      </c>
      <c r="V56" s="57">
        <f t="shared" si="134"/>
        <v>0</v>
      </c>
      <c r="W56" s="57">
        <f t="shared" si="134"/>
        <v>0</v>
      </c>
      <c r="X56" s="57">
        <f t="shared" si="134"/>
        <v>0</v>
      </c>
      <c r="Y56" s="1">
        <v>0</v>
      </c>
      <c r="Z56" s="5"/>
      <c r="AB56" s="63">
        <f t="shared" ref="AB56" si="135">IF(R56=0,0,R56/(R41+R44+R50))</f>
        <v>0</v>
      </c>
      <c r="AC56" s="63">
        <f t="shared" ref="AC56:AI56" si="136">IF(S56=0,0,S56/(S41+S44+S50))</f>
        <v>0</v>
      </c>
      <c r="AD56" s="63">
        <f t="shared" si="136"/>
        <v>0</v>
      </c>
      <c r="AE56" s="63">
        <f t="shared" si="136"/>
        <v>0</v>
      </c>
      <c r="AF56" s="63">
        <f t="shared" si="136"/>
        <v>0</v>
      </c>
      <c r="AG56" s="63">
        <f t="shared" si="136"/>
        <v>0</v>
      </c>
      <c r="AH56" s="63">
        <f t="shared" si="136"/>
        <v>0</v>
      </c>
      <c r="AI56" s="63">
        <f t="shared" si="136"/>
        <v>0</v>
      </c>
    </row>
    <row r="57" spans="1:35" ht="14.25" customHeight="1" x14ac:dyDescent="0.25">
      <c r="A57" s="17">
        <v>311221</v>
      </c>
      <c r="B57" s="3" t="s">
        <v>48</v>
      </c>
      <c r="C57" s="3" t="s">
        <v>94</v>
      </c>
      <c r="D57" s="59"/>
      <c r="E57" s="11">
        <v>25</v>
      </c>
      <c r="F57" s="11">
        <v>0</v>
      </c>
      <c r="G57" s="11">
        <v>0</v>
      </c>
      <c r="H57" s="11">
        <v>0</v>
      </c>
      <c r="I57" s="11">
        <v>0</v>
      </c>
      <c r="J57" s="19">
        <v>0</v>
      </c>
      <c r="K57" s="11">
        <v>0</v>
      </c>
      <c r="L57" s="11">
        <v>25</v>
      </c>
      <c r="M57" s="7"/>
      <c r="R57" s="75">
        <f t="shared" si="2"/>
        <v>0</v>
      </c>
    </row>
    <row r="58" spans="1:35" ht="14.25" customHeight="1" x14ac:dyDescent="0.25">
      <c r="A58" s="3"/>
      <c r="B58" s="3"/>
      <c r="C58" s="8"/>
      <c r="D58" s="8"/>
      <c r="E58" s="11"/>
      <c r="F58" s="11"/>
      <c r="G58" s="11"/>
      <c r="H58" s="11"/>
      <c r="I58" s="11"/>
      <c r="J58" s="11"/>
      <c r="K58" s="11"/>
      <c r="L58" s="11"/>
      <c r="M58" s="7"/>
      <c r="R58" s="75">
        <f t="shared" si="2"/>
        <v>0</v>
      </c>
      <c r="Z58" s="10"/>
      <c r="AB58" s="10"/>
    </row>
    <row r="59" spans="1:35" ht="14.25" customHeight="1" x14ac:dyDescent="0.25">
      <c r="A59" s="17">
        <v>31131</v>
      </c>
      <c r="B59" s="3" t="s">
        <v>122</v>
      </c>
      <c r="C59" s="3" t="s">
        <v>120</v>
      </c>
      <c r="D59" s="3"/>
      <c r="E59" s="11">
        <v>107</v>
      </c>
      <c r="F59" s="11">
        <v>4</v>
      </c>
      <c r="G59" s="11">
        <v>1</v>
      </c>
      <c r="H59" s="11">
        <v>1</v>
      </c>
      <c r="I59" s="11">
        <v>15</v>
      </c>
      <c r="J59" s="19">
        <v>0</v>
      </c>
      <c r="K59" s="11">
        <v>49</v>
      </c>
      <c r="L59" s="11">
        <v>37</v>
      </c>
      <c r="M59" s="10">
        <f>VLOOKUP(A59,'2010 Byproducts'!$A$14:$D$97,4,FALSE)</f>
        <v>0</v>
      </c>
      <c r="N59" s="10">
        <f>L59-M59</f>
        <v>37</v>
      </c>
      <c r="O59" s="10"/>
      <c r="P59" s="10">
        <f>SUM(P60,P63,P69)</f>
        <v>104</v>
      </c>
      <c r="Q59" s="10"/>
      <c r="R59" s="75">
        <f t="shared" si="2"/>
        <v>4</v>
      </c>
      <c r="Z59" s="63">
        <f>R59/(P59-R59)</f>
        <v>0.04</v>
      </c>
      <c r="AA59" s="63">
        <f>(P62-R62)/(P59-R59)</f>
        <v>0.47</v>
      </c>
      <c r="AB59" s="63"/>
    </row>
    <row r="60" spans="1:35" ht="14.25" customHeight="1" x14ac:dyDescent="0.25">
      <c r="A60" s="17">
        <v>31131</v>
      </c>
      <c r="B60" s="3" t="s">
        <v>122</v>
      </c>
      <c r="C60" s="3" t="s">
        <v>82</v>
      </c>
      <c r="D60" s="54">
        <f>E60/(E59-E76)</f>
        <v>0.75714285714285712</v>
      </c>
      <c r="E60" s="19">
        <f>SUM(F60:L60)</f>
        <v>53</v>
      </c>
      <c r="F60" s="19">
        <v>0</v>
      </c>
      <c r="G60" s="11">
        <v>1</v>
      </c>
      <c r="H60" s="19">
        <v>0</v>
      </c>
      <c r="I60" s="11">
        <v>12</v>
      </c>
      <c r="J60" s="19">
        <v>0</v>
      </c>
      <c r="K60" s="11">
        <v>40</v>
      </c>
      <c r="L60" s="19">
        <v>0</v>
      </c>
      <c r="M60" s="7"/>
      <c r="P60" s="57">
        <f>SUM(P61:P62)</f>
        <v>90</v>
      </c>
      <c r="Q60" s="63">
        <f>P60/P59</f>
        <v>0.86538461538461542</v>
      </c>
      <c r="R60" s="75">
        <f t="shared" si="2"/>
        <v>0</v>
      </c>
      <c r="S60" s="57">
        <f>SUM(S61:S62)</f>
        <v>1</v>
      </c>
      <c r="T60" s="57">
        <f t="shared" ref="T60:X60" si="137">SUM(T61:T62)</f>
        <v>0</v>
      </c>
      <c r="U60" s="57">
        <f t="shared" si="137"/>
        <v>12</v>
      </c>
      <c r="V60" s="57">
        <f t="shared" si="137"/>
        <v>0</v>
      </c>
      <c r="W60" s="57">
        <f t="shared" si="137"/>
        <v>40</v>
      </c>
      <c r="X60" s="57">
        <f t="shared" si="137"/>
        <v>0</v>
      </c>
      <c r="Y60" s="1">
        <f>Y62</f>
        <v>0</v>
      </c>
      <c r="Z60" s="63"/>
      <c r="AB60" s="63">
        <f t="shared" ref="AB60" si="138">IF(R60=0,0,R60/(R60+R63+R69))</f>
        <v>0</v>
      </c>
      <c r="AC60" s="63">
        <f t="shared" ref="AC60:AI60" si="139">IF(S60=0,0,S60/(S60+S63+S69))</f>
        <v>1</v>
      </c>
      <c r="AD60" s="63">
        <f t="shared" si="139"/>
        <v>0</v>
      </c>
      <c r="AE60" s="63">
        <f t="shared" si="139"/>
        <v>0.8</v>
      </c>
      <c r="AF60" s="63">
        <f t="shared" si="139"/>
        <v>0</v>
      </c>
      <c r="AG60" s="63">
        <f t="shared" si="139"/>
        <v>0.83333333333333337</v>
      </c>
      <c r="AH60" s="63">
        <f t="shared" si="139"/>
        <v>0</v>
      </c>
      <c r="AI60" s="63">
        <f t="shared" si="139"/>
        <v>0</v>
      </c>
    </row>
    <row r="61" spans="1:35" ht="14.25" customHeight="1" x14ac:dyDescent="0.25">
      <c r="A61" s="17">
        <v>31131</v>
      </c>
      <c r="B61" s="3" t="s">
        <v>122</v>
      </c>
      <c r="C61" s="8" t="s">
        <v>152</v>
      </c>
      <c r="D61" s="54">
        <f>E61/(E59-E76)</f>
        <v>8.5714285714285715E-2</v>
      </c>
      <c r="E61" s="19">
        <f>SUM(F61:L61)</f>
        <v>6</v>
      </c>
      <c r="F61" s="19">
        <v>0</v>
      </c>
      <c r="G61" s="19">
        <v>0</v>
      </c>
      <c r="H61" s="11">
        <v>0</v>
      </c>
      <c r="I61" s="11">
        <v>3</v>
      </c>
      <c r="J61" s="19">
        <v>0</v>
      </c>
      <c r="K61" s="11">
        <v>3</v>
      </c>
      <c r="L61" s="19">
        <v>0</v>
      </c>
      <c r="M61" s="7"/>
      <c r="P61" s="57">
        <f>SUM(R61:Y61)+N59</f>
        <v>43</v>
      </c>
      <c r="Q61" s="63">
        <f>P61/P59</f>
        <v>0.41346153846153844</v>
      </c>
      <c r="R61" s="75">
        <f t="shared" si="2"/>
        <v>0</v>
      </c>
      <c r="S61" s="57">
        <f t="shared" ref="S61:X61" si="140">IF(G76&lt;&gt;0,G61+(G61/G59)*G76,G61)</f>
        <v>0</v>
      </c>
      <c r="T61" s="57">
        <f t="shared" si="140"/>
        <v>0</v>
      </c>
      <c r="U61" s="57">
        <f t="shared" si="140"/>
        <v>3</v>
      </c>
      <c r="V61" s="57">
        <f t="shared" si="140"/>
        <v>0</v>
      </c>
      <c r="W61" s="57">
        <f t="shared" si="140"/>
        <v>3</v>
      </c>
      <c r="X61" s="57">
        <f t="shared" si="140"/>
        <v>0</v>
      </c>
      <c r="Y61" s="1">
        <v>0</v>
      </c>
      <c r="Z61" s="5"/>
      <c r="AB61" s="63">
        <f t="shared" ref="AB61" si="141">IF(R61=0,0,R61/(R60+R63+R69))</f>
        <v>0</v>
      </c>
      <c r="AC61" s="63">
        <f t="shared" ref="AC61:AI61" si="142">IF(S61=0,0,S61/(S60+S63+S69))</f>
        <v>0</v>
      </c>
      <c r="AD61" s="63">
        <f t="shared" si="142"/>
        <v>0</v>
      </c>
      <c r="AE61" s="63">
        <f t="shared" si="142"/>
        <v>0.2</v>
      </c>
      <c r="AF61" s="63">
        <f t="shared" si="142"/>
        <v>0</v>
      </c>
      <c r="AG61" s="63">
        <f t="shared" si="142"/>
        <v>6.25E-2</v>
      </c>
      <c r="AH61" s="63">
        <f t="shared" si="142"/>
        <v>0</v>
      </c>
      <c r="AI61" s="63">
        <f t="shared" si="142"/>
        <v>0</v>
      </c>
    </row>
    <row r="62" spans="1:35" ht="14.25" customHeight="1" x14ac:dyDescent="0.25">
      <c r="A62" s="17">
        <v>31131</v>
      </c>
      <c r="B62" s="3" t="s">
        <v>122</v>
      </c>
      <c r="C62" s="8" t="s">
        <v>151</v>
      </c>
      <c r="D62" s="54">
        <f>E62/(E59-E76)</f>
        <v>0.67142857142857137</v>
      </c>
      <c r="E62" s="19">
        <f t="shared" ref="E62:E75" si="143">SUM(F62:L62)</f>
        <v>47</v>
      </c>
      <c r="F62" s="11">
        <v>0</v>
      </c>
      <c r="G62" s="11">
        <v>1</v>
      </c>
      <c r="H62" s="19">
        <v>0</v>
      </c>
      <c r="I62" s="11">
        <v>9</v>
      </c>
      <c r="J62" s="19">
        <v>0</v>
      </c>
      <c r="K62" s="11">
        <v>37</v>
      </c>
      <c r="L62" s="19">
        <v>0</v>
      </c>
      <c r="M62" s="7"/>
      <c r="P62" s="57">
        <f>SUM(R62:Y62)</f>
        <v>47</v>
      </c>
      <c r="Q62" s="63">
        <f>P62/P59</f>
        <v>0.45192307692307693</v>
      </c>
      <c r="R62" s="75">
        <f t="shared" si="2"/>
        <v>0</v>
      </c>
      <c r="S62" s="57">
        <f t="shared" ref="S62:X62" si="144">IF(G76&lt;&gt;0,G62+(G62/G59)*G76,G62)</f>
        <v>1</v>
      </c>
      <c r="T62" s="57">
        <f t="shared" si="144"/>
        <v>0</v>
      </c>
      <c r="U62" s="57">
        <f t="shared" si="144"/>
        <v>9</v>
      </c>
      <c r="V62" s="57">
        <f t="shared" si="144"/>
        <v>0</v>
      </c>
      <c r="W62" s="57">
        <f t="shared" si="144"/>
        <v>37</v>
      </c>
      <c r="X62" s="57">
        <f t="shared" si="144"/>
        <v>0</v>
      </c>
      <c r="Y62" s="75">
        <f>M59</f>
        <v>0</v>
      </c>
      <c r="Z62" s="5"/>
      <c r="AB62" s="63">
        <f t="shared" ref="AB62" si="145">IF(R62=0,0,R62/(R60+R63+R69))</f>
        <v>0</v>
      </c>
      <c r="AC62" s="63">
        <f t="shared" ref="AC62:AI62" si="146">IF(S62=0,0,S62/(S60+S63+S69))</f>
        <v>1</v>
      </c>
      <c r="AD62" s="63">
        <f t="shared" si="146"/>
        <v>0</v>
      </c>
      <c r="AE62" s="63">
        <f t="shared" si="146"/>
        <v>0.6</v>
      </c>
      <c r="AF62" s="63">
        <f t="shared" si="146"/>
        <v>0</v>
      </c>
      <c r="AG62" s="63">
        <f t="shared" si="146"/>
        <v>0.77083333333333337</v>
      </c>
      <c r="AH62" s="63">
        <f t="shared" si="146"/>
        <v>0</v>
      </c>
      <c r="AI62" s="63">
        <f t="shared" si="146"/>
        <v>0</v>
      </c>
    </row>
    <row r="63" spans="1:35" ht="14.25" customHeight="1" x14ac:dyDescent="0.25">
      <c r="A63" s="17">
        <v>31131</v>
      </c>
      <c r="B63" s="3" t="s">
        <v>122</v>
      </c>
      <c r="C63" s="3" t="s">
        <v>83</v>
      </c>
      <c r="D63" s="54">
        <f>E63/(E59-E76)</f>
        <v>0.2</v>
      </c>
      <c r="E63" s="19">
        <f t="shared" si="143"/>
        <v>14</v>
      </c>
      <c r="F63" s="11">
        <v>3</v>
      </c>
      <c r="G63" s="11">
        <v>0</v>
      </c>
      <c r="H63" s="19">
        <v>0</v>
      </c>
      <c r="I63" s="11">
        <v>3</v>
      </c>
      <c r="J63" s="19">
        <v>0</v>
      </c>
      <c r="K63" s="11">
        <v>8</v>
      </c>
      <c r="L63" s="19">
        <v>0</v>
      </c>
      <c r="M63" s="7"/>
      <c r="P63" s="57">
        <f>SUM(P64:P68)</f>
        <v>14</v>
      </c>
      <c r="Q63" s="63">
        <f>P63/P59</f>
        <v>0.13461538461538461</v>
      </c>
      <c r="R63" s="75">
        <f t="shared" si="2"/>
        <v>3</v>
      </c>
      <c r="S63" s="57">
        <f>SUM(S64:S68)</f>
        <v>0</v>
      </c>
      <c r="T63" s="57">
        <f t="shared" ref="T63:X63" si="147">SUM(T64:T68)</f>
        <v>0</v>
      </c>
      <c r="U63" s="57">
        <f t="shared" si="147"/>
        <v>3</v>
      </c>
      <c r="V63" s="57">
        <f t="shared" si="147"/>
        <v>0</v>
      </c>
      <c r="W63" s="57">
        <f t="shared" si="147"/>
        <v>8</v>
      </c>
      <c r="X63" s="57">
        <f t="shared" si="147"/>
        <v>0</v>
      </c>
      <c r="Y63" s="1">
        <v>0</v>
      </c>
      <c r="Z63" s="5"/>
      <c r="AB63" s="63">
        <f t="shared" ref="AB63" si="148">IF(R63=0,0,R63/(R60+R63+R69))</f>
        <v>0.75</v>
      </c>
      <c r="AC63" s="63">
        <f t="shared" ref="AC63:AI63" si="149">IF(S63=0,0,S63/(S60+S63+S69))</f>
        <v>0</v>
      </c>
      <c r="AD63" s="63">
        <f t="shared" si="149"/>
        <v>0</v>
      </c>
      <c r="AE63" s="63">
        <f t="shared" si="149"/>
        <v>0.2</v>
      </c>
      <c r="AF63" s="63">
        <f t="shared" si="149"/>
        <v>0</v>
      </c>
      <c r="AG63" s="63">
        <f t="shared" si="149"/>
        <v>0.16666666666666666</v>
      </c>
      <c r="AH63" s="63">
        <f t="shared" si="149"/>
        <v>0</v>
      </c>
      <c r="AI63" s="63">
        <f t="shared" si="149"/>
        <v>0</v>
      </c>
    </row>
    <row r="64" spans="1:35" ht="14.25" customHeight="1" x14ac:dyDescent="0.25">
      <c r="A64" s="17">
        <v>31131</v>
      </c>
      <c r="B64" s="3" t="s">
        <v>122</v>
      </c>
      <c r="C64" s="8" t="s">
        <v>84</v>
      </c>
      <c r="D64" s="54">
        <f>E64/(E59-E76)</f>
        <v>0.15714285714285714</v>
      </c>
      <c r="E64" s="19">
        <f t="shared" si="143"/>
        <v>11</v>
      </c>
      <c r="F64" s="19">
        <v>0</v>
      </c>
      <c r="G64" s="11">
        <v>0</v>
      </c>
      <c r="H64" s="11">
        <v>0</v>
      </c>
      <c r="I64" s="11">
        <v>3</v>
      </c>
      <c r="J64" s="11">
        <v>0</v>
      </c>
      <c r="K64" s="11">
        <v>8</v>
      </c>
      <c r="L64" s="19">
        <v>0</v>
      </c>
      <c r="M64" s="7"/>
      <c r="P64" s="57">
        <f>SUM(R64:Y64)</f>
        <v>11</v>
      </c>
      <c r="Q64" s="63">
        <f>P64/P59</f>
        <v>0.10576923076923077</v>
      </c>
      <c r="R64" s="75">
        <f t="shared" si="2"/>
        <v>0</v>
      </c>
      <c r="S64" s="57">
        <f t="shared" ref="S64:X64" si="150">IF(G76&lt;&gt;0,G64+(G64/G59)*G76,G64)</f>
        <v>0</v>
      </c>
      <c r="T64" s="57">
        <f t="shared" si="150"/>
        <v>0</v>
      </c>
      <c r="U64" s="57">
        <f t="shared" si="150"/>
        <v>3</v>
      </c>
      <c r="V64" s="57">
        <f t="shared" si="150"/>
        <v>0</v>
      </c>
      <c r="W64" s="57">
        <f t="shared" si="150"/>
        <v>8</v>
      </c>
      <c r="X64" s="57">
        <f t="shared" si="150"/>
        <v>0</v>
      </c>
      <c r="Y64" s="1">
        <v>0</v>
      </c>
      <c r="Z64" s="5"/>
      <c r="AB64" s="63">
        <f t="shared" ref="AB64" si="151">IF(R64=0,0,R64/(R60+R63+R69))</f>
        <v>0</v>
      </c>
      <c r="AC64" s="63">
        <f t="shared" ref="AC64:AI64" si="152">IF(S64=0,0,S64/(S60+S63+S69))</f>
        <v>0</v>
      </c>
      <c r="AD64" s="63">
        <f t="shared" si="152"/>
        <v>0</v>
      </c>
      <c r="AE64" s="63">
        <f t="shared" si="152"/>
        <v>0.2</v>
      </c>
      <c r="AF64" s="63">
        <f t="shared" si="152"/>
        <v>0</v>
      </c>
      <c r="AG64" s="63">
        <f t="shared" si="152"/>
        <v>0.16666666666666666</v>
      </c>
      <c r="AH64" s="63">
        <f t="shared" si="152"/>
        <v>0</v>
      </c>
      <c r="AI64" s="63">
        <f t="shared" si="152"/>
        <v>0</v>
      </c>
    </row>
    <row r="65" spans="1:35" ht="14.25" customHeight="1" x14ac:dyDescent="0.25">
      <c r="A65" s="17">
        <v>31131</v>
      </c>
      <c r="B65" s="3" t="s">
        <v>122</v>
      </c>
      <c r="C65" s="8" t="s">
        <v>85</v>
      </c>
      <c r="D65" s="54">
        <f>E65/(E59-E76)</f>
        <v>0</v>
      </c>
      <c r="E65" s="19">
        <f t="shared" si="143"/>
        <v>0</v>
      </c>
      <c r="F65" s="19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9">
        <v>0</v>
      </c>
      <c r="M65" s="7"/>
      <c r="P65" s="57">
        <f t="shared" ref="P65:P75" si="153">SUM(R65:Y65)</f>
        <v>0</v>
      </c>
      <c r="Q65" s="63">
        <f>P65/P59</f>
        <v>0</v>
      </c>
      <c r="R65" s="75">
        <f t="shared" si="2"/>
        <v>0</v>
      </c>
      <c r="S65" s="57">
        <f t="shared" ref="S65:X65" si="154">IF(G76&lt;&gt;0,G65+(G65/G59)*G76,G65)</f>
        <v>0</v>
      </c>
      <c r="T65" s="57">
        <f t="shared" si="154"/>
        <v>0</v>
      </c>
      <c r="U65" s="57">
        <f t="shared" si="154"/>
        <v>0</v>
      </c>
      <c r="V65" s="57">
        <f t="shared" si="154"/>
        <v>0</v>
      </c>
      <c r="W65" s="57">
        <f t="shared" si="154"/>
        <v>0</v>
      </c>
      <c r="X65" s="57">
        <f t="shared" si="154"/>
        <v>0</v>
      </c>
      <c r="Y65" s="1">
        <v>0</v>
      </c>
      <c r="Z65" s="5"/>
      <c r="AB65" s="63">
        <f t="shared" ref="AB65" si="155">IF(R65=0,0,R65/(R60+R63+R69))</f>
        <v>0</v>
      </c>
      <c r="AC65" s="63">
        <f t="shared" ref="AC65:AI65" si="156">IF(S65=0,0,S65/(S60+S63+S69))</f>
        <v>0</v>
      </c>
      <c r="AD65" s="63">
        <f t="shared" si="156"/>
        <v>0</v>
      </c>
      <c r="AE65" s="63">
        <f t="shared" si="156"/>
        <v>0</v>
      </c>
      <c r="AF65" s="63">
        <f t="shared" si="156"/>
        <v>0</v>
      </c>
      <c r="AG65" s="63">
        <f t="shared" si="156"/>
        <v>0</v>
      </c>
      <c r="AH65" s="63">
        <f t="shared" si="156"/>
        <v>0</v>
      </c>
      <c r="AI65" s="63">
        <f t="shared" si="156"/>
        <v>0</v>
      </c>
    </row>
    <row r="66" spans="1:35" ht="14.25" customHeight="1" x14ac:dyDescent="0.25">
      <c r="A66" s="17">
        <v>31131</v>
      </c>
      <c r="B66" s="3" t="s">
        <v>122</v>
      </c>
      <c r="C66" s="8" t="s">
        <v>86</v>
      </c>
      <c r="D66" s="54">
        <f>E66/(E59-E76)</f>
        <v>4.2857142857142858E-2</v>
      </c>
      <c r="E66" s="19">
        <f t="shared" si="143"/>
        <v>3</v>
      </c>
      <c r="F66" s="11">
        <v>3</v>
      </c>
      <c r="G66" s="11">
        <v>0</v>
      </c>
      <c r="H66" s="19">
        <v>0</v>
      </c>
      <c r="I66" s="19">
        <v>0</v>
      </c>
      <c r="J66" s="19">
        <v>0</v>
      </c>
      <c r="K66" s="11">
        <v>0</v>
      </c>
      <c r="L66" s="19">
        <v>0</v>
      </c>
      <c r="M66" s="7"/>
      <c r="P66" s="57">
        <f t="shared" si="153"/>
        <v>3</v>
      </c>
      <c r="Q66" s="63">
        <f>P66/P59</f>
        <v>2.8846153846153848E-2</v>
      </c>
      <c r="R66" s="75">
        <f t="shared" si="2"/>
        <v>3</v>
      </c>
      <c r="S66" s="57">
        <f t="shared" ref="S66:X66" si="157">IF(G76&lt;&gt;0,G66+(G66/G59)*G76,G66)</f>
        <v>0</v>
      </c>
      <c r="T66" s="57">
        <f t="shared" si="157"/>
        <v>0</v>
      </c>
      <c r="U66" s="57">
        <f t="shared" si="157"/>
        <v>0</v>
      </c>
      <c r="V66" s="57">
        <f t="shared" si="157"/>
        <v>0</v>
      </c>
      <c r="W66" s="57">
        <f t="shared" si="157"/>
        <v>0</v>
      </c>
      <c r="X66" s="57">
        <f t="shared" si="157"/>
        <v>0</v>
      </c>
      <c r="Y66" s="1">
        <v>0</v>
      </c>
      <c r="Z66" s="5"/>
      <c r="AB66" s="63">
        <f t="shared" ref="AB66" si="158">IF(R66=0,0,R66/(R60+R63+R69))</f>
        <v>0.75</v>
      </c>
      <c r="AC66" s="63">
        <f t="shared" ref="AC66:AI66" si="159">IF(S66=0,0,S66/(S60+S63+S69))</f>
        <v>0</v>
      </c>
      <c r="AD66" s="63">
        <f t="shared" si="159"/>
        <v>0</v>
      </c>
      <c r="AE66" s="63">
        <f t="shared" si="159"/>
        <v>0</v>
      </c>
      <c r="AF66" s="63">
        <f t="shared" si="159"/>
        <v>0</v>
      </c>
      <c r="AG66" s="63">
        <f t="shared" si="159"/>
        <v>0</v>
      </c>
      <c r="AH66" s="63">
        <f t="shared" si="159"/>
        <v>0</v>
      </c>
      <c r="AI66" s="63">
        <f t="shared" si="159"/>
        <v>0</v>
      </c>
    </row>
    <row r="67" spans="1:35" ht="14.25" customHeight="1" x14ac:dyDescent="0.25">
      <c r="A67" s="17">
        <v>31131</v>
      </c>
      <c r="B67" s="3" t="s">
        <v>122</v>
      </c>
      <c r="C67" s="8" t="s">
        <v>87</v>
      </c>
      <c r="D67" s="54">
        <f>E67/(E59-E76)</f>
        <v>0</v>
      </c>
      <c r="E67" s="19">
        <f t="shared" si="143"/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7"/>
      <c r="P67" s="57">
        <f t="shared" si="153"/>
        <v>0</v>
      </c>
      <c r="Q67" s="63">
        <f>P67/P59</f>
        <v>0</v>
      </c>
      <c r="R67" s="75">
        <f t="shared" ref="R67:R130" si="160">F67</f>
        <v>0</v>
      </c>
      <c r="S67" s="57">
        <f t="shared" ref="S67:X67" si="161">IF(G76&lt;&gt;0,G67+(G67/G59)*G76,G67)</f>
        <v>0</v>
      </c>
      <c r="T67" s="57">
        <f t="shared" si="161"/>
        <v>0</v>
      </c>
      <c r="U67" s="57">
        <f t="shared" si="161"/>
        <v>0</v>
      </c>
      <c r="V67" s="57">
        <f t="shared" si="161"/>
        <v>0</v>
      </c>
      <c r="W67" s="57">
        <f t="shared" si="161"/>
        <v>0</v>
      </c>
      <c r="X67" s="57">
        <f t="shared" si="161"/>
        <v>0</v>
      </c>
      <c r="Y67" s="1">
        <v>0</v>
      </c>
      <c r="Z67" s="5"/>
      <c r="AB67" s="63">
        <f t="shared" ref="AB67" si="162">IF(R67=0,0,R67/(R60+R63+R69))</f>
        <v>0</v>
      </c>
      <c r="AC67" s="63">
        <f t="shared" ref="AC67:AI67" si="163">IF(S67=0,0,S67/(S60+S63+S69))</f>
        <v>0</v>
      </c>
      <c r="AD67" s="63">
        <f t="shared" si="163"/>
        <v>0</v>
      </c>
      <c r="AE67" s="63">
        <f t="shared" si="163"/>
        <v>0</v>
      </c>
      <c r="AF67" s="63">
        <f t="shared" si="163"/>
        <v>0</v>
      </c>
      <c r="AG67" s="63">
        <f t="shared" si="163"/>
        <v>0</v>
      </c>
      <c r="AH67" s="63">
        <f t="shared" si="163"/>
        <v>0</v>
      </c>
      <c r="AI67" s="63">
        <f t="shared" si="163"/>
        <v>0</v>
      </c>
    </row>
    <row r="68" spans="1:35" ht="14.25" customHeight="1" x14ac:dyDescent="0.25">
      <c r="A68" s="17">
        <v>31131</v>
      </c>
      <c r="B68" s="3" t="s">
        <v>122</v>
      </c>
      <c r="C68" s="8" t="s">
        <v>88</v>
      </c>
      <c r="D68" s="54">
        <f>E68/(E59-E76)</f>
        <v>0</v>
      </c>
      <c r="E68" s="19">
        <f t="shared" si="143"/>
        <v>0</v>
      </c>
      <c r="F68" s="19">
        <v>0</v>
      </c>
      <c r="G68" s="11">
        <v>0</v>
      </c>
      <c r="H68" s="19">
        <v>0</v>
      </c>
      <c r="I68" s="11">
        <v>0</v>
      </c>
      <c r="J68" s="11">
        <v>0</v>
      </c>
      <c r="K68" s="11">
        <v>0</v>
      </c>
      <c r="L68" s="19">
        <v>0</v>
      </c>
      <c r="M68" s="7"/>
      <c r="P68" s="57">
        <f t="shared" si="153"/>
        <v>0</v>
      </c>
      <c r="Q68" s="63">
        <f>P68/P59</f>
        <v>0</v>
      </c>
      <c r="R68" s="75">
        <f t="shared" si="160"/>
        <v>0</v>
      </c>
      <c r="S68" s="57">
        <f t="shared" ref="S68:X68" si="164">IF(G76&lt;&gt;0,G68+(G68/G59)*G76,G68)</f>
        <v>0</v>
      </c>
      <c r="T68" s="57">
        <f t="shared" si="164"/>
        <v>0</v>
      </c>
      <c r="U68" s="57">
        <f t="shared" si="164"/>
        <v>0</v>
      </c>
      <c r="V68" s="57">
        <f t="shared" si="164"/>
        <v>0</v>
      </c>
      <c r="W68" s="57">
        <f t="shared" si="164"/>
        <v>0</v>
      </c>
      <c r="X68" s="57">
        <f t="shared" si="164"/>
        <v>0</v>
      </c>
      <c r="Y68" s="1">
        <v>0</v>
      </c>
      <c r="Z68" s="5"/>
      <c r="AB68" s="63">
        <f t="shared" ref="AB68" si="165">IF(R68=0,0,R68/(R60+R63+R69))</f>
        <v>0</v>
      </c>
      <c r="AC68" s="63">
        <f t="shared" ref="AC68:AI68" si="166">IF(S68=0,0,S68/(S60+S63+S69))</f>
        <v>0</v>
      </c>
      <c r="AD68" s="63">
        <f t="shared" si="166"/>
        <v>0</v>
      </c>
      <c r="AE68" s="63">
        <f t="shared" si="166"/>
        <v>0</v>
      </c>
      <c r="AF68" s="63">
        <f t="shared" si="166"/>
        <v>0</v>
      </c>
      <c r="AG68" s="63">
        <f t="shared" si="166"/>
        <v>0</v>
      </c>
      <c r="AH68" s="63">
        <f t="shared" si="166"/>
        <v>0</v>
      </c>
      <c r="AI68" s="63">
        <f t="shared" si="166"/>
        <v>0</v>
      </c>
    </row>
    <row r="69" spans="1:35" ht="14.25" customHeight="1" x14ac:dyDescent="0.25">
      <c r="A69" s="17">
        <v>31131</v>
      </c>
      <c r="B69" s="3" t="s">
        <v>122</v>
      </c>
      <c r="C69" s="3" t="s">
        <v>89</v>
      </c>
      <c r="D69" s="54">
        <f>E69/(E59-E76)</f>
        <v>2.8571428571428571E-2</v>
      </c>
      <c r="E69" s="19">
        <f t="shared" si="143"/>
        <v>2</v>
      </c>
      <c r="F69" s="11">
        <v>1</v>
      </c>
      <c r="G69" s="19">
        <v>0</v>
      </c>
      <c r="H69" s="11">
        <v>1</v>
      </c>
      <c r="I69" s="19">
        <v>0</v>
      </c>
      <c r="J69" s="19">
        <v>0</v>
      </c>
      <c r="K69" s="19">
        <v>0</v>
      </c>
      <c r="L69" s="19">
        <v>0</v>
      </c>
      <c r="M69" s="7"/>
      <c r="P69" s="57">
        <f>SUM(P70:P75)</f>
        <v>0</v>
      </c>
      <c r="Q69" s="63">
        <f>P69/P59</f>
        <v>0</v>
      </c>
      <c r="R69" s="75">
        <f t="shared" si="160"/>
        <v>1</v>
      </c>
      <c r="S69" s="57">
        <f>SUM(S70:S75)</f>
        <v>0</v>
      </c>
      <c r="T69" s="57">
        <f t="shared" ref="T69:X69" si="167">SUM(T70:T75)</f>
        <v>0</v>
      </c>
      <c r="U69" s="57">
        <f t="shared" si="167"/>
        <v>0</v>
      </c>
      <c r="V69" s="57">
        <f t="shared" si="167"/>
        <v>0</v>
      </c>
      <c r="W69" s="57">
        <f t="shared" si="167"/>
        <v>0</v>
      </c>
      <c r="X69" s="57">
        <f t="shared" si="167"/>
        <v>0</v>
      </c>
      <c r="Y69" s="1">
        <v>0</v>
      </c>
      <c r="Z69" s="5"/>
      <c r="AB69" s="63">
        <f t="shared" ref="AB69" si="168">IF(R69=0,0,R69/(R60+R63+R69))</f>
        <v>0.25</v>
      </c>
      <c r="AC69" s="63">
        <f t="shared" ref="AC69:AI69" si="169">IF(S69=0,0,S69/(S60+S63+S69))</f>
        <v>0</v>
      </c>
      <c r="AD69" s="63">
        <f t="shared" si="169"/>
        <v>0</v>
      </c>
      <c r="AE69" s="63">
        <f t="shared" si="169"/>
        <v>0</v>
      </c>
      <c r="AF69" s="63">
        <f t="shared" si="169"/>
        <v>0</v>
      </c>
      <c r="AG69" s="63">
        <f t="shared" si="169"/>
        <v>0</v>
      </c>
      <c r="AH69" s="63">
        <f t="shared" si="169"/>
        <v>0</v>
      </c>
      <c r="AI69" s="63">
        <f t="shared" si="169"/>
        <v>0</v>
      </c>
    </row>
    <row r="70" spans="1:35" ht="14.25" customHeight="1" x14ac:dyDescent="0.25">
      <c r="A70" s="17">
        <v>31131</v>
      </c>
      <c r="B70" s="3" t="s">
        <v>122</v>
      </c>
      <c r="C70" s="8" t="s">
        <v>95</v>
      </c>
      <c r="D70" s="54">
        <f>E70/(E59-E76)</f>
        <v>0</v>
      </c>
      <c r="E70" s="19">
        <f t="shared" si="143"/>
        <v>0</v>
      </c>
      <c r="F70" s="19">
        <v>0</v>
      </c>
      <c r="G70" s="11">
        <v>0</v>
      </c>
      <c r="H70" s="11">
        <v>0</v>
      </c>
      <c r="I70" s="19">
        <v>0</v>
      </c>
      <c r="J70" s="19">
        <v>0</v>
      </c>
      <c r="K70" s="19">
        <v>0</v>
      </c>
      <c r="L70" s="19">
        <v>0</v>
      </c>
      <c r="M70" s="7"/>
      <c r="P70" s="57">
        <f t="shared" si="153"/>
        <v>0</v>
      </c>
      <c r="Q70" s="63">
        <f>P70/P59</f>
        <v>0</v>
      </c>
      <c r="R70" s="75">
        <f t="shared" si="160"/>
        <v>0</v>
      </c>
      <c r="S70" s="57">
        <f t="shared" ref="S70:X70" si="170">IF(G76&lt;&gt;0,G70+(G70/G59)*G76,G70)</f>
        <v>0</v>
      </c>
      <c r="T70" s="57">
        <f t="shared" si="170"/>
        <v>0</v>
      </c>
      <c r="U70" s="57">
        <f t="shared" si="170"/>
        <v>0</v>
      </c>
      <c r="V70" s="57">
        <f t="shared" si="170"/>
        <v>0</v>
      </c>
      <c r="W70" s="57">
        <f t="shared" si="170"/>
        <v>0</v>
      </c>
      <c r="X70" s="57">
        <f t="shared" si="170"/>
        <v>0</v>
      </c>
      <c r="Y70" s="1">
        <v>0</v>
      </c>
      <c r="Z70" s="5"/>
      <c r="AB70" s="63">
        <f t="shared" ref="AB70" si="171">IF(R70=0,0,R70/(R60+R63+R69))</f>
        <v>0</v>
      </c>
      <c r="AC70" s="63">
        <f t="shared" ref="AC70:AI70" si="172">IF(S70=0,0,S70/(S60+S63+S69))</f>
        <v>0</v>
      </c>
      <c r="AD70" s="63">
        <f t="shared" si="172"/>
        <v>0</v>
      </c>
      <c r="AE70" s="63">
        <f t="shared" si="172"/>
        <v>0</v>
      </c>
      <c r="AF70" s="63">
        <f t="shared" si="172"/>
        <v>0</v>
      </c>
      <c r="AG70" s="63">
        <f t="shared" si="172"/>
        <v>0</v>
      </c>
      <c r="AH70" s="63">
        <f t="shared" si="172"/>
        <v>0</v>
      </c>
      <c r="AI70" s="63">
        <f t="shared" si="172"/>
        <v>0</v>
      </c>
    </row>
    <row r="71" spans="1:35" ht="14.25" customHeight="1" x14ac:dyDescent="0.25">
      <c r="A71" s="17">
        <v>31131</v>
      </c>
      <c r="B71" s="3" t="s">
        <v>122</v>
      </c>
      <c r="C71" s="8" t="s">
        <v>90</v>
      </c>
      <c r="D71" s="54">
        <f>E71/(E59-E76)</f>
        <v>0</v>
      </c>
      <c r="E71" s="19">
        <f t="shared" si="143"/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7"/>
      <c r="P71" s="57">
        <f t="shared" si="153"/>
        <v>0</v>
      </c>
      <c r="Q71" s="63">
        <f>P71/P59</f>
        <v>0</v>
      </c>
      <c r="R71" s="75">
        <f t="shared" si="160"/>
        <v>0</v>
      </c>
      <c r="S71" s="57">
        <f t="shared" ref="S71:X71" si="173">IF(G76&lt;&gt;0,G71+(G71/G59)*G76,G71)</f>
        <v>0</v>
      </c>
      <c r="T71" s="57">
        <f t="shared" si="173"/>
        <v>0</v>
      </c>
      <c r="U71" s="57">
        <f t="shared" si="173"/>
        <v>0</v>
      </c>
      <c r="V71" s="57">
        <f t="shared" si="173"/>
        <v>0</v>
      </c>
      <c r="W71" s="57">
        <f t="shared" si="173"/>
        <v>0</v>
      </c>
      <c r="X71" s="57">
        <f t="shared" si="173"/>
        <v>0</v>
      </c>
      <c r="Y71" s="1">
        <v>0</v>
      </c>
      <c r="Z71" s="5"/>
      <c r="AB71" s="63">
        <f t="shared" ref="AB71" si="174">IF(R71=0,0,R71/(R60+R63+R69))</f>
        <v>0</v>
      </c>
      <c r="AC71" s="63">
        <f t="shared" ref="AC71:AI71" si="175">IF(S71=0,0,S71/(S60+S63+S69))</f>
        <v>0</v>
      </c>
      <c r="AD71" s="63">
        <f t="shared" si="175"/>
        <v>0</v>
      </c>
      <c r="AE71" s="63">
        <f t="shared" si="175"/>
        <v>0</v>
      </c>
      <c r="AF71" s="63">
        <f t="shared" si="175"/>
        <v>0</v>
      </c>
      <c r="AG71" s="63">
        <f t="shared" si="175"/>
        <v>0</v>
      </c>
      <c r="AH71" s="63">
        <f t="shared" si="175"/>
        <v>0</v>
      </c>
      <c r="AI71" s="63">
        <f t="shared" si="175"/>
        <v>0</v>
      </c>
    </row>
    <row r="72" spans="1:35" ht="14.25" customHeight="1" x14ac:dyDescent="0.25">
      <c r="A72" s="17">
        <v>31131</v>
      </c>
      <c r="B72" s="3" t="s">
        <v>122</v>
      </c>
      <c r="C72" s="8" t="s">
        <v>118</v>
      </c>
      <c r="D72" s="54">
        <f>E72/(E59-E76)</f>
        <v>0</v>
      </c>
      <c r="E72" s="19">
        <f t="shared" si="143"/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7"/>
      <c r="P72" s="57">
        <f t="shared" si="153"/>
        <v>0</v>
      </c>
      <c r="Q72" s="63">
        <f>P72/P59</f>
        <v>0</v>
      </c>
      <c r="R72" s="75">
        <f t="shared" si="160"/>
        <v>0</v>
      </c>
      <c r="S72" s="57">
        <f t="shared" ref="S72:X72" si="176">IF(G76&lt;&gt;0,G72+(G72/G59)*G76,G72)</f>
        <v>0</v>
      </c>
      <c r="T72" s="57">
        <f t="shared" si="176"/>
        <v>0</v>
      </c>
      <c r="U72" s="57">
        <f t="shared" si="176"/>
        <v>0</v>
      </c>
      <c r="V72" s="57">
        <f t="shared" si="176"/>
        <v>0</v>
      </c>
      <c r="W72" s="57">
        <f t="shared" si="176"/>
        <v>0</v>
      </c>
      <c r="X72" s="57">
        <f t="shared" si="176"/>
        <v>0</v>
      </c>
      <c r="Y72" s="1">
        <v>0</v>
      </c>
      <c r="Z72" s="5"/>
      <c r="AB72" s="63">
        <f t="shared" ref="AB72" si="177">IF(R72=0,0,R72/(R60+R63+R69))</f>
        <v>0</v>
      </c>
      <c r="AC72" s="63">
        <f t="shared" ref="AC72:AI72" si="178">IF(S72=0,0,S72/(S60+S63+S69))</f>
        <v>0</v>
      </c>
      <c r="AD72" s="63">
        <f t="shared" si="178"/>
        <v>0</v>
      </c>
      <c r="AE72" s="63">
        <f t="shared" si="178"/>
        <v>0</v>
      </c>
      <c r="AF72" s="63">
        <f t="shared" si="178"/>
        <v>0</v>
      </c>
      <c r="AG72" s="63">
        <f t="shared" si="178"/>
        <v>0</v>
      </c>
      <c r="AH72" s="63">
        <f t="shared" si="178"/>
        <v>0</v>
      </c>
      <c r="AI72" s="63">
        <f t="shared" si="178"/>
        <v>0</v>
      </c>
    </row>
    <row r="73" spans="1:35" ht="14.25" customHeight="1" x14ac:dyDescent="0.25">
      <c r="A73" s="17">
        <v>31131</v>
      </c>
      <c r="B73" s="3" t="s">
        <v>122</v>
      </c>
      <c r="C73" s="8" t="s">
        <v>91</v>
      </c>
      <c r="D73" s="54">
        <f>E73/(E59-E76)</f>
        <v>0</v>
      </c>
      <c r="E73" s="19">
        <f t="shared" si="143"/>
        <v>0</v>
      </c>
      <c r="F73" s="19">
        <v>0</v>
      </c>
      <c r="G73" s="19">
        <v>0</v>
      </c>
      <c r="H73" s="19">
        <v>0</v>
      </c>
      <c r="I73" s="11">
        <v>0</v>
      </c>
      <c r="J73" s="19">
        <v>0</v>
      </c>
      <c r="K73" s="19">
        <v>0</v>
      </c>
      <c r="L73" s="19">
        <v>0</v>
      </c>
      <c r="M73" s="7"/>
      <c r="P73" s="57">
        <f t="shared" si="153"/>
        <v>0</v>
      </c>
      <c r="Q73" s="63">
        <f>P73/P59</f>
        <v>0</v>
      </c>
      <c r="R73" s="75">
        <f t="shared" si="160"/>
        <v>0</v>
      </c>
      <c r="S73" s="57">
        <f t="shared" ref="S73:X73" si="179">IF(G76&lt;&gt;0,G73+(G73/G59)*G76,G73)</f>
        <v>0</v>
      </c>
      <c r="T73" s="57">
        <f t="shared" si="179"/>
        <v>0</v>
      </c>
      <c r="U73" s="57">
        <f t="shared" si="179"/>
        <v>0</v>
      </c>
      <c r="V73" s="57">
        <f t="shared" si="179"/>
        <v>0</v>
      </c>
      <c r="W73" s="57">
        <f t="shared" si="179"/>
        <v>0</v>
      </c>
      <c r="X73" s="57">
        <f t="shared" si="179"/>
        <v>0</v>
      </c>
      <c r="Y73" s="1">
        <v>0</v>
      </c>
      <c r="Z73" s="5"/>
      <c r="AB73" s="63">
        <f t="shared" ref="AB73" si="180">IF(R73=0,0,R73/(R60+R63+R69))</f>
        <v>0</v>
      </c>
      <c r="AC73" s="63">
        <f t="shared" ref="AC73:AI73" si="181">IF(S73=0,0,S73/(S60+S63+S69))</f>
        <v>0</v>
      </c>
      <c r="AD73" s="63">
        <f t="shared" si="181"/>
        <v>0</v>
      </c>
      <c r="AE73" s="63">
        <f t="shared" si="181"/>
        <v>0</v>
      </c>
      <c r="AF73" s="63">
        <f t="shared" si="181"/>
        <v>0</v>
      </c>
      <c r="AG73" s="63">
        <f t="shared" si="181"/>
        <v>0</v>
      </c>
      <c r="AH73" s="63">
        <f t="shared" si="181"/>
        <v>0</v>
      </c>
      <c r="AI73" s="63">
        <f t="shared" si="181"/>
        <v>0</v>
      </c>
    </row>
    <row r="74" spans="1:35" ht="14.25" customHeight="1" x14ac:dyDescent="0.25">
      <c r="A74" s="17">
        <v>31131</v>
      </c>
      <c r="B74" s="3" t="s">
        <v>122</v>
      </c>
      <c r="C74" s="8" t="s">
        <v>92</v>
      </c>
      <c r="D74" s="54">
        <f>E74/(E59-E76)</f>
        <v>0</v>
      </c>
      <c r="E74" s="19">
        <f t="shared" si="143"/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9">
        <v>0</v>
      </c>
      <c r="M74" s="7"/>
      <c r="P74" s="57">
        <f t="shared" si="153"/>
        <v>0</v>
      </c>
      <c r="Q74" s="63">
        <f>P74/P59</f>
        <v>0</v>
      </c>
      <c r="R74" s="75">
        <f t="shared" si="160"/>
        <v>0</v>
      </c>
      <c r="S74" s="57">
        <f t="shared" ref="S74:X74" si="182">IF(G76&lt;&gt;0,G74+(G74/G59)*G76,G74)</f>
        <v>0</v>
      </c>
      <c r="T74" s="57">
        <f t="shared" si="182"/>
        <v>0</v>
      </c>
      <c r="U74" s="57">
        <f t="shared" si="182"/>
        <v>0</v>
      </c>
      <c r="V74" s="57">
        <f t="shared" si="182"/>
        <v>0</v>
      </c>
      <c r="W74" s="57">
        <f t="shared" si="182"/>
        <v>0</v>
      </c>
      <c r="X74" s="57">
        <f t="shared" si="182"/>
        <v>0</v>
      </c>
      <c r="Y74" s="1">
        <v>0</v>
      </c>
      <c r="Z74" s="6"/>
      <c r="AB74" s="63">
        <f t="shared" ref="AB74" si="183">IF(R74=0,0,R74/(R60+R63+R69))</f>
        <v>0</v>
      </c>
      <c r="AC74" s="63">
        <f t="shared" ref="AC74:AI74" si="184">IF(S74=0,0,S74/(S60+S63+S69))</f>
        <v>0</v>
      </c>
      <c r="AD74" s="63">
        <f t="shared" si="184"/>
        <v>0</v>
      </c>
      <c r="AE74" s="63">
        <f t="shared" si="184"/>
        <v>0</v>
      </c>
      <c r="AF74" s="63">
        <f t="shared" si="184"/>
        <v>0</v>
      </c>
      <c r="AG74" s="63">
        <f t="shared" si="184"/>
        <v>0</v>
      </c>
      <c r="AH74" s="63">
        <f t="shared" si="184"/>
        <v>0</v>
      </c>
      <c r="AI74" s="63">
        <f t="shared" si="184"/>
        <v>0</v>
      </c>
    </row>
    <row r="75" spans="1:35" ht="14.25" customHeight="1" x14ac:dyDescent="0.25">
      <c r="A75" s="17">
        <v>31131</v>
      </c>
      <c r="B75" s="3" t="s">
        <v>122</v>
      </c>
      <c r="C75" s="8" t="s">
        <v>93</v>
      </c>
      <c r="D75" s="54">
        <f>E75/(E59-E76)</f>
        <v>0</v>
      </c>
      <c r="E75" s="19">
        <f t="shared" si="143"/>
        <v>0</v>
      </c>
      <c r="F75" s="19">
        <v>0</v>
      </c>
      <c r="G75" s="11">
        <v>0</v>
      </c>
      <c r="H75" s="19">
        <v>0</v>
      </c>
      <c r="I75" s="11">
        <v>0</v>
      </c>
      <c r="J75" s="19">
        <v>0</v>
      </c>
      <c r="K75" s="11">
        <v>0</v>
      </c>
      <c r="L75" s="19">
        <v>0</v>
      </c>
      <c r="M75" s="7"/>
      <c r="P75" s="57">
        <f t="shared" si="153"/>
        <v>0</v>
      </c>
      <c r="Q75" s="63">
        <f>P75/P59</f>
        <v>0</v>
      </c>
      <c r="R75" s="75">
        <f t="shared" si="160"/>
        <v>0</v>
      </c>
      <c r="S75" s="57">
        <f t="shared" ref="S75:X75" si="185">IF(G76&lt;&gt;0,G75+(G75/G59)*G76,G75)</f>
        <v>0</v>
      </c>
      <c r="T75" s="57">
        <f t="shared" si="185"/>
        <v>0</v>
      </c>
      <c r="U75" s="57">
        <f t="shared" si="185"/>
        <v>0</v>
      </c>
      <c r="V75" s="57">
        <f t="shared" si="185"/>
        <v>0</v>
      </c>
      <c r="W75" s="57">
        <f t="shared" si="185"/>
        <v>0</v>
      </c>
      <c r="X75" s="57">
        <f t="shared" si="185"/>
        <v>0</v>
      </c>
      <c r="Y75" s="1">
        <v>0</v>
      </c>
      <c r="Z75" s="5"/>
      <c r="AB75" s="63">
        <f t="shared" ref="AB75" si="186">IF(R75=0,0,R75/(R60+R63+R69))</f>
        <v>0</v>
      </c>
      <c r="AC75" s="63">
        <f t="shared" ref="AC75:AI75" si="187">IF(S75=0,0,S75/(S60+S63+S69))</f>
        <v>0</v>
      </c>
      <c r="AD75" s="63">
        <f t="shared" si="187"/>
        <v>0</v>
      </c>
      <c r="AE75" s="63">
        <f t="shared" si="187"/>
        <v>0</v>
      </c>
      <c r="AF75" s="63">
        <f t="shared" si="187"/>
        <v>0</v>
      </c>
      <c r="AG75" s="63">
        <f t="shared" si="187"/>
        <v>0</v>
      </c>
      <c r="AH75" s="63">
        <f t="shared" si="187"/>
        <v>0</v>
      </c>
      <c r="AI75" s="63">
        <f t="shared" si="187"/>
        <v>0</v>
      </c>
    </row>
    <row r="76" spans="1:35" ht="14.25" customHeight="1" x14ac:dyDescent="0.25">
      <c r="A76" s="17">
        <v>31131</v>
      </c>
      <c r="B76" s="3" t="s">
        <v>122</v>
      </c>
      <c r="C76" s="3" t="s">
        <v>94</v>
      </c>
      <c r="D76" s="59"/>
      <c r="E76" s="11">
        <v>37</v>
      </c>
      <c r="F76" s="11">
        <v>0</v>
      </c>
      <c r="G76" s="11">
        <v>0</v>
      </c>
      <c r="H76" s="19">
        <v>0</v>
      </c>
      <c r="I76" s="11">
        <v>0</v>
      </c>
      <c r="J76" s="19">
        <v>0</v>
      </c>
      <c r="K76" s="11">
        <v>0</v>
      </c>
      <c r="L76" s="11">
        <v>37</v>
      </c>
      <c r="M76" s="7"/>
      <c r="R76" s="75">
        <f t="shared" si="160"/>
        <v>0</v>
      </c>
      <c r="Z76" s="5"/>
    </row>
    <row r="77" spans="1:35" s="10" customFormat="1" ht="14.25" customHeight="1" x14ac:dyDescent="0.25">
      <c r="A77" s="3"/>
      <c r="B77" s="3"/>
      <c r="C77" s="8" t="s">
        <v>373</v>
      </c>
      <c r="D77" s="8"/>
      <c r="E77" s="11"/>
      <c r="F77" s="11"/>
      <c r="G77" s="11"/>
      <c r="H77" s="11"/>
      <c r="I77" s="11"/>
      <c r="J77" s="11"/>
      <c r="K77" s="11"/>
      <c r="L77" s="11"/>
      <c r="R77" s="75">
        <f t="shared" si="160"/>
        <v>0</v>
      </c>
      <c r="Z77" s="1"/>
    </row>
    <row r="78" spans="1:35" ht="14.25" customHeight="1" x14ac:dyDescent="0.25">
      <c r="A78" s="17">
        <v>3114</v>
      </c>
      <c r="B78" s="3" t="s">
        <v>161</v>
      </c>
      <c r="C78" s="3" t="s">
        <v>120</v>
      </c>
      <c r="D78" s="3"/>
      <c r="E78" s="11">
        <v>143</v>
      </c>
      <c r="F78" s="11">
        <v>31</v>
      </c>
      <c r="G78" s="11">
        <v>1</v>
      </c>
      <c r="H78" s="53">
        <f>E78-SUM(F78:G78,I78:L78)</f>
        <v>4</v>
      </c>
      <c r="I78" s="11">
        <v>100</v>
      </c>
      <c r="J78" s="11">
        <v>1</v>
      </c>
      <c r="K78" s="11">
        <v>2</v>
      </c>
      <c r="L78" s="11">
        <v>4</v>
      </c>
      <c r="M78" s="10">
        <f>VLOOKUP(A78,'2010 Byproducts'!$A$14:$D$97,4,FALSE)</f>
        <v>1</v>
      </c>
      <c r="N78" s="10">
        <f>L78-M78</f>
        <v>3</v>
      </c>
      <c r="O78" s="10"/>
      <c r="P78" s="10">
        <f>SUM(P79,P82,P88)</f>
        <v>141.97999999999999</v>
      </c>
      <c r="Q78" s="10"/>
      <c r="R78" s="75">
        <f t="shared" si="160"/>
        <v>31</v>
      </c>
      <c r="Z78" s="63">
        <f>R78/(P78-R78)</f>
        <v>0.27932960893854752</v>
      </c>
      <c r="AA78" s="63">
        <f>(P81-R81)/(P78-R78)</f>
        <v>0.30924490899261131</v>
      </c>
      <c r="AB78" s="63"/>
    </row>
    <row r="79" spans="1:35" ht="14.25" customHeight="1" x14ac:dyDescent="0.25">
      <c r="A79" s="17">
        <v>3114</v>
      </c>
      <c r="B79" s="3" t="s">
        <v>161</v>
      </c>
      <c r="C79" s="3" t="s">
        <v>82</v>
      </c>
      <c r="D79" s="54">
        <f>E79/(E78-E95)</f>
        <v>0.51094890510948909</v>
      </c>
      <c r="E79" s="19">
        <f>SUM(F79:L79)</f>
        <v>70</v>
      </c>
      <c r="F79" s="11">
        <v>1</v>
      </c>
      <c r="G79" s="11">
        <v>1</v>
      </c>
      <c r="H79" s="19">
        <v>0</v>
      </c>
      <c r="I79" s="11">
        <v>66</v>
      </c>
      <c r="J79" s="19">
        <v>0</v>
      </c>
      <c r="K79" s="11">
        <v>2</v>
      </c>
      <c r="L79" s="19">
        <v>0</v>
      </c>
      <c r="M79" s="7"/>
      <c r="P79" s="57">
        <f>SUM(P80:P81)</f>
        <v>74.66</v>
      </c>
      <c r="Q79" s="63">
        <f>P79/P78</f>
        <v>0.52584871108606845</v>
      </c>
      <c r="R79" s="75">
        <f t="shared" si="160"/>
        <v>1</v>
      </c>
      <c r="S79" s="57">
        <f>SUM(S80:S81)</f>
        <v>1</v>
      </c>
      <c r="T79" s="57">
        <f t="shared" ref="T79:X79" si="188">SUM(T80:T81)</f>
        <v>0</v>
      </c>
      <c r="U79" s="57">
        <f t="shared" si="188"/>
        <v>66.66</v>
      </c>
      <c r="V79" s="57">
        <f t="shared" si="188"/>
        <v>0</v>
      </c>
      <c r="W79" s="57">
        <f t="shared" si="188"/>
        <v>2</v>
      </c>
      <c r="X79" s="57">
        <f t="shared" si="188"/>
        <v>0</v>
      </c>
      <c r="Y79" s="1">
        <f>Y81</f>
        <v>1</v>
      </c>
      <c r="Z79" s="5"/>
      <c r="AB79" s="63">
        <f t="shared" ref="AB79" si="189">IF(R79=0,0,R79/(R79+R82+R88))</f>
        <v>3.2258064516129031E-2</v>
      </c>
      <c r="AC79" s="63">
        <f t="shared" ref="AC79:AI79" si="190">IF(S79=0,0,S79/(S79+S82+S88))</f>
        <v>1</v>
      </c>
      <c r="AD79" s="63">
        <f t="shared" si="190"/>
        <v>0</v>
      </c>
      <c r="AE79" s="63">
        <f t="shared" si="190"/>
        <v>0.67346938775510201</v>
      </c>
      <c r="AF79" s="63">
        <f t="shared" si="190"/>
        <v>0</v>
      </c>
      <c r="AG79" s="63">
        <f t="shared" si="190"/>
        <v>1</v>
      </c>
      <c r="AH79" s="63">
        <f t="shared" si="190"/>
        <v>0</v>
      </c>
      <c r="AI79" s="63">
        <f t="shared" si="190"/>
        <v>1</v>
      </c>
    </row>
    <row r="80" spans="1:35" ht="14.25" customHeight="1" x14ac:dyDescent="0.25">
      <c r="A80" s="17">
        <v>3114</v>
      </c>
      <c r="B80" s="3" t="s">
        <v>161</v>
      </c>
      <c r="C80" s="8" t="s">
        <v>152</v>
      </c>
      <c r="D80" s="54">
        <f>E80/(E78-E95)</f>
        <v>0.27007299270072993</v>
      </c>
      <c r="E80" s="19">
        <f>SUM(F80:L80)</f>
        <v>37</v>
      </c>
      <c r="F80" s="11">
        <v>1</v>
      </c>
      <c r="G80" s="11">
        <v>1</v>
      </c>
      <c r="H80" s="19">
        <v>0</v>
      </c>
      <c r="I80" s="11">
        <v>34</v>
      </c>
      <c r="J80" s="19">
        <v>0</v>
      </c>
      <c r="K80" s="11">
        <v>1</v>
      </c>
      <c r="L80" s="19">
        <v>0</v>
      </c>
      <c r="M80" s="7"/>
      <c r="P80" s="57">
        <f>SUM(R80:Y80)+N78</f>
        <v>40.340000000000003</v>
      </c>
      <c r="Q80" s="63">
        <f>P80/P78</f>
        <v>0.28412452458092696</v>
      </c>
      <c r="R80" s="75">
        <f t="shared" si="160"/>
        <v>1</v>
      </c>
      <c r="S80" s="57">
        <f t="shared" ref="S80:X80" si="191">IF(G95&lt;&gt;0,G80+(G80/G78)*G95,G80)</f>
        <v>1</v>
      </c>
      <c r="T80" s="57">
        <f t="shared" si="191"/>
        <v>0</v>
      </c>
      <c r="U80" s="57">
        <f t="shared" si="191"/>
        <v>34.340000000000003</v>
      </c>
      <c r="V80" s="57">
        <f t="shared" si="191"/>
        <v>0</v>
      </c>
      <c r="W80" s="57">
        <f t="shared" si="191"/>
        <v>1</v>
      </c>
      <c r="X80" s="57">
        <f t="shared" si="191"/>
        <v>0</v>
      </c>
      <c r="Y80" s="1">
        <v>0</v>
      </c>
      <c r="Z80" s="5"/>
      <c r="AB80" s="63">
        <f t="shared" ref="AB80" si="192">IF(R80=0,0,R80/(R79+R82+R88))</f>
        <v>3.2258064516129031E-2</v>
      </c>
      <c r="AC80" s="63">
        <f t="shared" ref="AC80:AI80" si="193">IF(S80=0,0,S80/(S79+S82+S88))</f>
        <v>1</v>
      </c>
      <c r="AD80" s="63">
        <f t="shared" si="193"/>
        <v>0</v>
      </c>
      <c r="AE80" s="63">
        <f t="shared" si="193"/>
        <v>0.34693877551020408</v>
      </c>
      <c r="AF80" s="63">
        <f t="shared" si="193"/>
        <v>0</v>
      </c>
      <c r="AG80" s="63">
        <f t="shared" si="193"/>
        <v>0.5</v>
      </c>
      <c r="AH80" s="63">
        <f t="shared" si="193"/>
        <v>0</v>
      </c>
      <c r="AI80" s="63">
        <f t="shared" si="193"/>
        <v>0</v>
      </c>
    </row>
    <row r="81" spans="1:35" ht="14.25" customHeight="1" x14ac:dyDescent="0.25">
      <c r="A81" s="17">
        <v>3114</v>
      </c>
      <c r="B81" s="3" t="s">
        <v>161</v>
      </c>
      <c r="C81" s="8" t="s">
        <v>151</v>
      </c>
      <c r="D81" s="54">
        <f>E81/(E78-E95)</f>
        <v>0.24087591240875914</v>
      </c>
      <c r="E81" s="19">
        <f t="shared" ref="E81:E94" si="194">SUM(F81:L81)</f>
        <v>33</v>
      </c>
      <c r="F81" s="11">
        <v>0</v>
      </c>
      <c r="G81" s="19">
        <v>0</v>
      </c>
      <c r="H81" s="19">
        <v>0</v>
      </c>
      <c r="I81" s="11">
        <v>32</v>
      </c>
      <c r="J81" s="19">
        <v>0</v>
      </c>
      <c r="K81" s="11">
        <v>1</v>
      </c>
      <c r="L81" s="19">
        <v>0</v>
      </c>
      <c r="M81" s="7"/>
      <c r="P81" s="57">
        <f>SUM(R81:Y81)</f>
        <v>34.32</v>
      </c>
      <c r="Q81" s="63">
        <f>P81/P78</f>
        <v>0.24172418650514158</v>
      </c>
      <c r="R81" s="75">
        <f t="shared" si="160"/>
        <v>0</v>
      </c>
      <c r="S81" s="57">
        <f t="shared" ref="S81:X81" si="195">IF(G95&lt;&gt;0,G81+(G81/G78)*G95,G81)</f>
        <v>0</v>
      </c>
      <c r="T81" s="57">
        <f t="shared" si="195"/>
        <v>0</v>
      </c>
      <c r="U81" s="57">
        <f t="shared" si="195"/>
        <v>32.32</v>
      </c>
      <c r="V81" s="57">
        <f t="shared" si="195"/>
        <v>0</v>
      </c>
      <c r="W81" s="57">
        <f t="shared" si="195"/>
        <v>1</v>
      </c>
      <c r="X81" s="57">
        <f t="shared" si="195"/>
        <v>0</v>
      </c>
      <c r="Y81" s="75">
        <f>M78</f>
        <v>1</v>
      </c>
      <c r="Z81" s="5"/>
      <c r="AB81" s="63">
        <f t="shared" ref="AB81" si="196">IF(R81=0,0,R81/(R79+R82+R88))</f>
        <v>0</v>
      </c>
      <c r="AC81" s="63">
        <f t="shared" ref="AC81:AI81" si="197">IF(S81=0,0,S81/(S79+S82+S88))</f>
        <v>0</v>
      </c>
      <c r="AD81" s="63">
        <f t="shared" si="197"/>
        <v>0</v>
      </c>
      <c r="AE81" s="63">
        <f t="shared" si="197"/>
        <v>0.32653061224489793</v>
      </c>
      <c r="AF81" s="63">
        <f t="shared" si="197"/>
        <v>0</v>
      </c>
      <c r="AG81" s="63">
        <f t="shared" si="197"/>
        <v>0.5</v>
      </c>
      <c r="AH81" s="63">
        <f t="shared" si="197"/>
        <v>0</v>
      </c>
      <c r="AI81" s="63">
        <f t="shared" si="197"/>
        <v>1</v>
      </c>
    </row>
    <row r="82" spans="1:35" ht="14.25" customHeight="1" x14ac:dyDescent="0.25">
      <c r="A82" s="17">
        <v>3114</v>
      </c>
      <c r="B82" s="3" t="s">
        <v>161</v>
      </c>
      <c r="C82" s="3" t="s">
        <v>83</v>
      </c>
      <c r="D82" s="54">
        <f>E82/(E78-E95)</f>
        <v>0.36496350364963503</v>
      </c>
      <c r="E82" s="19">
        <f t="shared" si="194"/>
        <v>50</v>
      </c>
      <c r="F82" s="11">
        <v>24</v>
      </c>
      <c r="G82" s="19">
        <v>0</v>
      </c>
      <c r="H82" s="53">
        <f>H78-H88</f>
        <v>3</v>
      </c>
      <c r="I82" s="11">
        <v>23</v>
      </c>
      <c r="J82" s="19">
        <v>0</v>
      </c>
      <c r="K82" s="11">
        <v>0</v>
      </c>
      <c r="L82" s="19">
        <v>0</v>
      </c>
      <c r="M82" s="7"/>
      <c r="P82" s="57">
        <f>SUM(P83:P87)</f>
        <v>50.23</v>
      </c>
      <c r="Q82" s="63">
        <f>P82/P78</f>
        <v>0.35378222284828847</v>
      </c>
      <c r="R82" s="75">
        <f t="shared" si="160"/>
        <v>24</v>
      </c>
      <c r="S82" s="57">
        <f>SUM(S83:S87)</f>
        <v>0</v>
      </c>
      <c r="T82" s="57">
        <f t="shared" ref="T82:X82" si="198">SUM(T83:T87)</f>
        <v>3</v>
      </c>
      <c r="U82" s="57">
        <f t="shared" si="198"/>
        <v>23.23</v>
      </c>
      <c r="V82" s="57">
        <f t="shared" si="198"/>
        <v>0</v>
      </c>
      <c r="W82" s="57">
        <f t="shared" si="198"/>
        <v>0</v>
      </c>
      <c r="X82" s="57">
        <f t="shared" si="198"/>
        <v>0</v>
      </c>
      <c r="Y82" s="1">
        <v>0</v>
      </c>
      <c r="Z82" s="5"/>
      <c r="AB82" s="63">
        <f t="shared" ref="AB82" si="199">IF(R82=0,0,R82/(R79+R82+R88))</f>
        <v>0.77419354838709675</v>
      </c>
      <c r="AC82" s="63">
        <f t="shared" ref="AC82:AI82" si="200">IF(S82=0,0,S82/(S79+S82+S88))</f>
        <v>0</v>
      </c>
      <c r="AD82" s="63">
        <f t="shared" si="200"/>
        <v>0.75</v>
      </c>
      <c r="AE82" s="63">
        <f t="shared" si="200"/>
        <v>0.23469387755102039</v>
      </c>
      <c r="AF82" s="63">
        <f t="shared" si="200"/>
        <v>0</v>
      </c>
      <c r="AG82" s="63">
        <f t="shared" si="200"/>
        <v>0</v>
      </c>
      <c r="AH82" s="63">
        <f t="shared" si="200"/>
        <v>0</v>
      </c>
      <c r="AI82" s="63">
        <f t="shared" si="200"/>
        <v>0</v>
      </c>
    </row>
    <row r="83" spans="1:35" ht="14.25" customHeight="1" x14ac:dyDescent="0.25">
      <c r="A83" s="17">
        <v>3114</v>
      </c>
      <c r="B83" s="3" t="s">
        <v>161</v>
      </c>
      <c r="C83" s="8" t="s">
        <v>84</v>
      </c>
      <c r="D83" s="54">
        <f>E83/(E78-E95)</f>
        <v>0.18978102189781021</v>
      </c>
      <c r="E83" s="19">
        <f t="shared" si="194"/>
        <v>26</v>
      </c>
      <c r="F83" s="11">
        <v>1</v>
      </c>
      <c r="G83" s="19">
        <v>0</v>
      </c>
      <c r="H83" s="53">
        <f>H82</f>
        <v>3</v>
      </c>
      <c r="I83" s="11">
        <v>22</v>
      </c>
      <c r="J83" s="19">
        <v>0</v>
      </c>
      <c r="K83" s="11">
        <v>0</v>
      </c>
      <c r="L83" s="19">
        <v>0</v>
      </c>
      <c r="M83" s="7"/>
      <c r="P83" s="57">
        <f>SUM(R83:Y83)</f>
        <v>26.22</v>
      </c>
      <c r="Q83" s="63">
        <f>P83/P78</f>
        <v>0.18467389773207493</v>
      </c>
      <c r="R83" s="75">
        <f t="shared" si="160"/>
        <v>1</v>
      </c>
      <c r="S83" s="57">
        <f t="shared" ref="S83:X83" si="201">IF(G95&lt;&gt;0,G83+(G83/G78)*G95,G83)</f>
        <v>0</v>
      </c>
      <c r="T83" s="57">
        <f t="shared" si="201"/>
        <v>3</v>
      </c>
      <c r="U83" s="57">
        <f t="shared" si="201"/>
        <v>22.22</v>
      </c>
      <c r="V83" s="57">
        <f t="shared" si="201"/>
        <v>0</v>
      </c>
      <c r="W83" s="57">
        <f t="shared" si="201"/>
        <v>0</v>
      </c>
      <c r="X83" s="57">
        <f t="shared" si="201"/>
        <v>0</v>
      </c>
      <c r="Y83" s="1">
        <v>0</v>
      </c>
      <c r="Z83" s="5"/>
      <c r="AB83" s="63">
        <f t="shared" ref="AB83" si="202">IF(R83=0,0,R83/(R79+R82+R88))</f>
        <v>3.2258064516129031E-2</v>
      </c>
      <c r="AC83" s="63">
        <f t="shared" ref="AC83:AI83" si="203">IF(S83=0,0,S83/(S79+S82+S88))</f>
        <v>0</v>
      </c>
      <c r="AD83" s="63">
        <f t="shared" si="203"/>
        <v>0.75</v>
      </c>
      <c r="AE83" s="63">
        <f t="shared" si="203"/>
        <v>0.22448979591836732</v>
      </c>
      <c r="AF83" s="63">
        <f t="shared" si="203"/>
        <v>0</v>
      </c>
      <c r="AG83" s="63">
        <f t="shared" si="203"/>
        <v>0</v>
      </c>
      <c r="AH83" s="63">
        <f t="shared" si="203"/>
        <v>0</v>
      </c>
      <c r="AI83" s="63">
        <f t="shared" si="203"/>
        <v>0</v>
      </c>
    </row>
    <row r="84" spans="1:35" ht="14.25" customHeight="1" x14ac:dyDescent="0.25">
      <c r="A84" s="17">
        <v>3114</v>
      </c>
      <c r="B84" s="3" t="s">
        <v>161</v>
      </c>
      <c r="C84" s="8" t="s">
        <v>85</v>
      </c>
      <c r="D84" s="54">
        <f>E84/(E78-E95)</f>
        <v>8.7591240875912413E-2</v>
      </c>
      <c r="E84" s="19">
        <f t="shared" si="194"/>
        <v>12</v>
      </c>
      <c r="F84" s="11">
        <v>12</v>
      </c>
      <c r="G84" s="11">
        <v>0</v>
      </c>
      <c r="H84" s="19">
        <v>0</v>
      </c>
      <c r="I84" s="19">
        <v>0</v>
      </c>
      <c r="J84" s="19">
        <v>0</v>
      </c>
      <c r="K84" s="11">
        <v>0</v>
      </c>
      <c r="L84" s="19">
        <v>0</v>
      </c>
      <c r="M84" s="7"/>
      <c r="P84" s="57">
        <f t="shared" ref="P84:P94" si="204">SUM(R84:Y84)</f>
        <v>12</v>
      </c>
      <c r="Q84" s="63">
        <f>P84/P78</f>
        <v>8.451894633046908E-2</v>
      </c>
      <c r="R84" s="75">
        <f t="shared" si="160"/>
        <v>12</v>
      </c>
      <c r="S84" s="57">
        <f t="shared" ref="S84:X84" si="205">IF(G95&lt;&gt;0,G84+(G84/G78)*G95,G84)</f>
        <v>0</v>
      </c>
      <c r="T84" s="57">
        <f t="shared" si="205"/>
        <v>0</v>
      </c>
      <c r="U84" s="57">
        <f t="shared" si="205"/>
        <v>0</v>
      </c>
      <c r="V84" s="57">
        <f t="shared" si="205"/>
        <v>0</v>
      </c>
      <c r="W84" s="57">
        <f t="shared" si="205"/>
        <v>0</v>
      </c>
      <c r="X84" s="57">
        <f t="shared" si="205"/>
        <v>0</v>
      </c>
      <c r="Y84" s="1">
        <v>0</v>
      </c>
      <c r="Z84" s="5"/>
      <c r="AB84" s="63">
        <f t="shared" ref="AB84" si="206">IF(R84=0,0,R84/(R79+R82+R88))</f>
        <v>0.38709677419354838</v>
      </c>
      <c r="AC84" s="63">
        <f t="shared" ref="AC84:AI84" si="207">IF(S84=0,0,S84/(S79+S82+S88))</f>
        <v>0</v>
      </c>
      <c r="AD84" s="63">
        <f t="shared" si="207"/>
        <v>0</v>
      </c>
      <c r="AE84" s="63">
        <f t="shared" si="207"/>
        <v>0</v>
      </c>
      <c r="AF84" s="63">
        <f t="shared" si="207"/>
        <v>0</v>
      </c>
      <c r="AG84" s="63">
        <f t="shared" si="207"/>
        <v>0</v>
      </c>
      <c r="AH84" s="63">
        <f t="shared" si="207"/>
        <v>0</v>
      </c>
      <c r="AI84" s="63">
        <f t="shared" si="207"/>
        <v>0</v>
      </c>
    </row>
    <row r="85" spans="1:35" ht="14.25" customHeight="1" x14ac:dyDescent="0.25">
      <c r="A85" s="17">
        <v>3114</v>
      </c>
      <c r="B85" s="3" t="s">
        <v>161</v>
      </c>
      <c r="C85" s="8" t="s">
        <v>86</v>
      </c>
      <c r="D85" s="54">
        <f>E85/(E78-E95)</f>
        <v>8.0291970802919707E-2</v>
      </c>
      <c r="E85" s="19">
        <f t="shared" si="194"/>
        <v>11</v>
      </c>
      <c r="F85" s="11">
        <v>11</v>
      </c>
      <c r="G85" s="11">
        <v>0</v>
      </c>
      <c r="H85" s="19">
        <v>0</v>
      </c>
      <c r="I85" s="19">
        <v>0</v>
      </c>
      <c r="J85" s="19">
        <v>0</v>
      </c>
      <c r="K85" s="11">
        <v>0</v>
      </c>
      <c r="L85" s="19">
        <v>0</v>
      </c>
      <c r="M85" s="7"/>
      <c r="P85" s="57">
        <f t="shared" si="204"/>
        <v>11</v>
      </c>
      <c r="Q85" s="63">
        <f>P85/P78</f>
        <v>7.7475700802929995E-2</v>
      </c>
      <c r="R85" s="75">
        <f t="shared" si="160"/>
        <v>11</v>
      </c>
      <c r="S85" s="57">
        <f t="shared" ref="S85:X85" si="208">IF(G95&lt;&gt;0,G85+(G85/G78)*G95,G85)</f>
        <v>0</v>
      </c>
      <c r="T85" s="57">
        <f t="shared" si="208"/>
        <v>0</v>
      </c>
      <c r="U85" s="57">
        <f t="shared" si="208"/>
        <v>0</v>
      </c>
      <c r="V85" s="57">
        <f t="shared" si="208"/>
        <v>0</v>
      </c>
      <c r="W85" s="57">
        <f t="shared" si="208"/>
        <v>0</v>
      </c>
      <c r="X85" s="57">
        <f t="shared" si="208"/>
        <v>0</v>
      </c>
      <c r="Y85" s="1">
        <v>0</v>
      </c>
      <c r="Z85" s="5"/>
      <c r="AB85" s="63">
        <f t="shared" ref="AB85" si="209">IF(R85=0,0,R85/(R79+R82+R88))</f>
        <v>0.35483870967741937</v>
      </c>
      <c r="AC85" s="63">
        <f t="shared" ref="AC85:AI85" si="210">IF(S85=0,0,S85/(S79+S82+S88))</f>
        <v>0</v>
      </c>
      <c r="AD85" s="63">
        <f t="shared" si="210"/>
        <v>0</v>
      </c>
      <c r="AE85" s="63">
        <f t="shared" si="210"/>
        <v>0</v>
      </c>
      <c r="AF85" s="63">
        <f t="shared" si="210"/>
        <v>0</v>
      </c>
      <c r="AG85" s="63">
        <f t="shared" si="210"/>
        <v>0</v>
      </c>
      <c r="AH85" s="63">
        <f t="shared" si="210"/>
        <v>0</v>
      </c>
      <c r="AI85" s="63">
        <f t="shared" si="210"/>
        <v>0</v>
      </c>
    </row>
    <row r="86" spans="1:35" ht="14.25" customHeight="1" x14ac:dyDescent="0.25">
      <c r="A86" s="17">
        <v>3114</v>
      </c>
      <c r="B86" s="3" t="s">
        <v>161</v>
      </c>
      <c r="C86" s="8" t="s">
        <v>87</v>
      </c>
      <c r="D86" s="54">
        <f>E86/(E78-E95)</f>
        <v>0</v>
      </c>
      <c r="E86" s="19">
        <f t="shared" si="194"/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7"/>
      <c r="P86" s="57">
        <f t="shared" si="204"/>
        <v>0</v>
      </c>
      <c r="Q86" s="63">
        <f>P86/P78</f>
        <v>0</v>
      </c>
      <c r="R86" s="75">
        <f t="shared" si="160"/>
        <v>0</v>
      </c>
      <c r="S86" s="57">
        <f t="shared" ref="S86:X86" si="211">IF(G95&lt;&gt;0,G86+(G86/G78)*G95,G86)</f>
        <v>0</v>
      </c>
      <c r="T86" s="57">
        <f t="shared" si="211"/>
        <v>0</v>
      </c>
      <c r="U86" s="57">
        <f t="shared" si="211"/>
        <v>0</v>
      </c>
      <c r="V86" s="57">
        <f t="shared" si="211"/>
        <v>0</v>
      </c>
      <c r="W86" s="57">
        <f t="shared" si="211"/>
        <v>0</v>
      </c>
      <c r="X86" s="57">
        <f t="shared" si="211"/>
        <v>0</v>
      </c>
      <c r="Y86" s="1">
        <v>0</v>
      </c>
      <c r="Z86" s="5"/>
      <c r="AB86" s="63">
        <f t="shared" ref="AB86" si="212">IF(R86=0,0,R86/(R79+R82+R88))</f>
        <v>0</v>
      </c>
      <c r="AC86" s="63">
        <f t="shared" ref="AC86:AI86" si="213">IF(S86=0,0,S86/(S79+S82+S88))</f>
        <v>0</v>
      </c>
      <c r="AD86" s="63">
        <f t="shared" si="213"/>
        <v>0</v>
      </c>
      <c r="AE86" s="63">
        <f t="shared" si="213"/>
        <v>0</v>
      </c>
      <c r="AF86" s="63">
        <f t="shared" si="213"/>
        <v>0</v>
      </c>
      <c r="AG86" s="63">
        <f t="shared" si="213"/>
        <v>0</v>
      </c>
      <c r="AH86" s="63">
        <f t="shared" si="213"/>
        <v>0</v>
      </c>
      <c r="AI86" s="63">
        <f t="shared" si="213"/>
        <v>0</v>
      </c>
    </row>
    <row r="87" spans="1:35" ht="14.25" customHeight="1" x14ac:dyDescent="0.25">
      <c r="A87" s="17">
        <v>3114</v>
      </c>
      <c r="B87" s="3" t="s">
        <v>161</v>
      </c>
      <c r="C87" s="8" t="s">
        <v>88</v>
      </c>
      <c r="D87" s="54">
        <f>E87/(E78-E95)</f>
        <v>7.2992700729927005E-3</v>
      </c>
      <c r="E87" s="19">
        <f t="shared" si="194"/>
        <v>1</v>
      </c>
      <c r="F87" s="19">
        <v>0</v>
      </c>
      <c r="G87" s="11">
        <v>0</v>
      </c>
      <c r="H87" s="19">
        <v>0</v>
      </c>
      <c r="I87" s="11">
        <v>1</v>
      </c>
      <c r="J87" s="19">
        <v>0</v>
      </c>
      <c r="K87" s="11">
        <v>0</v>
      </c>
      <c r="L87" s="19">
        <v>0</v>
      </c>
      <c r="M87" s="7"/>
      <c r="P87" s="57">
        <f t="shared" si="204"/>
        <v>1.01</v>
      </c>
      <c r="Q87" s="63">
        <f>P87/P78</f>
        <v>7.1136779828144814E-3</v>
      </c>
      <c r="R87" s="75">
        <f t="shared" si="160"/>
        <v>0</v>
      </c>
      <c r="S87" s="57">
        <f t="shared" ref="S87:X87" si="214">IF(G95&lt;&gt;0,G87+(G87/G78)*G95,G87)</f>
        <v>0</v>
      </c>
      <c r="T87" s="57">
        <f t="shared" si="214"/>
        <v>0</v>
      </c>
      <c r="U87" s="57">
        <f t="shared" si="214"/>
        <v>1.01</v>
      </c>
      <c r="V87" s="57">
        <f t="shared" si="214"/>
        <v>0</v>
      </c>
      <c r="W87" s="57">
        <f t="shared" si="214"/>
        <v>0</v>
      </c>
      <c r="X87" s="57">
        <f t="shared" si="214"/>
        <v>0</v>
      </c>
      <c r="Y87" s="1">
        <v>0</v>
      </c>
      <c r="Z87" s="5"/>
      <c r="AB87" s="63">
        <f t="shared" ref="AB87" si="215">IF(R87=0,0,R87/(R79+R82+R88))</f>
        <v>0</v>
      </c>
      <c r="AC87" s="63">
        <f t="shared" ref="AC87:AI87" si="216">IF(S87=0,0,S87/(S79+S82+S88))</f>
        <v>0</v>
      </c>
      <c r="AD87" s="63">
        <f t="shared" si="216"/>
        <v>0</v>
      </c>
      <c r="AE87" s="63">
        <f t="shared" si="216"/>
        <v>1.020408163265306E-2</v>
      </c>
      <c r="AF87" s="63">
        <f t="shared" si="216"/>
        <v>0</v>
      </c>
      <c r="AG87" s="63">
        <f t="shared" si="216"/>
        <v>0</v>
      </c>
      <c r="AH87" s="63">
        <f t="shared" si="216"/>
        <v>0</v>
      </c>
      <c r="AI87" s="63">
        <f t="shared" si="216"/>
        <v>0</v>
      </c>
    </row>
    <row r="88" spans="1:35" ht="14.25" customHeight="1" x14ac:dyDescent="0.25">
      <c r="A88" s="17">
        <v>3114</v>
      </c>
      <c r="B88" s="3" t="s">
        <v>161</v>
      </c>
      <c r="C88" s="3" t="s">
        <v>89</v>
      </c>
      <c r="D88" s="54">
        <f>E88/(E78-E95)</f>
        <v>0.12408759124087591</v>
      </c>
      <c r="E88" s="19">
        <f t="shared" si="194"/>
        <v>17</v>
      </c>
      <c r="F88" s="11">
        <v>6</v>
      </c>
      <c r="G88" s="19">
        <v>0</v>
      </c>
      <c r="H88" s="11">
        <v>1</v>
      </c>
      <c r="I88" s="11">
        <v>9</v>
      </c>
      <c r="J88" s="11">
        <v>1</v>
      </c>
      <c r="K88" s="11">
        <v>0</v>
      </c>
      <c r="L88" s="19">
        <v>0</v>
      </c>
      <c r="M88" s="7"/>
      <c r="P88" s="57">
        <f>SUM(P89:P94)</f>
        <v>17.09</v>
      </c>
      <c r="Q88" s="63">
        <f>P88/P78</f>
        <v>0.12036906606564306</v>
      </c>
      <c r="R88" s="75">
        <f t="shared" si="160"/>
        <v>6</v>
      </c>
      <c r="S88" s="57">
        <f>SUM(S89:S94)</f>
        <v>0</v>
      </c>
      <c r="T88" s="57">
        <f t="shared" ref="T88:X88" si="217">SUM(T89:T94)</f>
        <v>1</v>
      </c>
      <c r="U88" s="57">
        <f t="shared" si="217"/>
        <v>9.09</v>
      </c>
      <c r="V88" s="57">
        <f t="shared" si="217"/>
        <v>1</v>
      </c>
      <c r="W88" s="57">
        <f t="shared" si="217"/>
        <v>0</v>
      </c>
      <c r="X88" s="57">
        <f t="shared" si="217"/>
        <v>0</v>
      </c>
      <c r="Y88" s="1">
        <v>0</v>
      </c>
      <c r="Z88" s="5"/>
      <c r="AB88" s="63">
        <f t="shared" ref="AB88" si="218">IF(R88=0,0,R88/(R79+R82+R88))</f>
        <v>0.19354838709677419</v>
      </c>
      <c r="AC88" s="63">
        <f t="shared" ref="AC88:AI88" si="219">IF(S88=0,0,S88/(S79+S82+S88))</f>
        <v>0</v>
      </c>
      <c r="AD88" s="63">
        <f t="shared" si="219"/>
        <v>0.25</v>
      </c>
      <c r="AE88" s="63">
        <f t="shared" si="219"/>
        <v>9.1836734693877542E-2</v>
      </c>
      <c r="AF88" s="63">
        <f t="shared" si="219"/>
        <v>1</v>
      </c>
      <c r="AG88" s="63">
        <f t="shared" si="219"/>
        <v>0</v>
      </c>
      <c r="AH88" s="63">
        <f t="shared" si="219"/>
        <v>0</v>
      </c>
      <c r="AI88" s="63">
        <f t="shared" si="219"/>
        <v>0</v>
      </c>
    </row>
    <row r="89" spans="1:35" ht="14.25" customHeight="1" x14ac:dyDescent="0.25">
      <c r="A89" s="17">
        <v>3114</v>
      </c>
      <c r="B89" s="3" t="s">
        <v>161</v>
      </c>
      <c r="C89" s="8" t="s">
        <v>95</v>
      </c>
      <c r="D89" s="54">
        <f>E89/(E78-E95)</f>
        <v>7.2992700729927001E-2</v>
      </c>
      <c r="E89" s="19">
        <f t="shared" si="194"/>
        <v>10</v>
      </c>
      <c r="F89" s="11">
        <v>2</v>
      </c>
      <c r="G89" s="19">
        <v>0</v>
      </c>
      <c r="H89" s="19">
        <v>0</v>
      </c>
      <c r="I89" s="11">
        <v>8</v>
      </c>
      <c r="J89" s="19">
        <v>0</v>
      </c>
      <c r="K89" s="11">
        <v>0</v>
      </c>
      <c r="L89" s="19">
        <v>0</v>
      </c>
      <c r="M89" s="7"/>
      <c r="P89" s="57">
        <f t="shared" si="204"/>
        <v>10.08</v>
      </c>
      <c r="Q89" s="63">
        <f>P89/P78</f>
        <v>7.0995914917594036E-2</v>
      </c>
      <c r="R89" s="75">
        <f t="shared" si="160"/>
        <v>2</v>
      </c>
      <c r="S89" s="57">
        <f t="shared" ref="S89:X89" si="220">IF(G95&lt;&gt;0,G89+(G89/G78)*G95,G89)</f>
        <v>0</v>
      </c>
      <c r="T89" s="57">
        <f t="shared" si="220"/>
        <v>0</v>
      </c>
      <c r="U89" s="57">
        <f t="shared" si="220"/>
        <v>8.08</v>
      </c>
      <c r="V89" s="57">
        <f t="shared" si="220"/>
        <v>0</v>
      </c>
      <c r="W89" s="57">
        <f t="shared" si="220"/>
        <v>0</v>
      </c>
      <c r="X89" s="57">
        <f t="shared" si="220"/>
        <v>0</v>
      </c>
      <c r="Y89" s="1">
        <v>0</v>
      </c>
      <c r="Z89" s="5"/>
      <c r="AB89" s="63">
        <f t="shared" ref="AB89" si="221">IF(R89=0,0,R89/(R79+R82+R88))</f>
        <v>6.4516129032258063E-2</v>
      </c>
      <c r="AC89" s="63">
        <f t="shared" ref="AC89:AI89" si="222">IF(S89=0,0,S89/(S79+S82+S88))</f>
        <v>0</v>
      </c>
      <c r="AD89" s="63">
        <f t="shared" si="222"/>
        <v>0</v>
      </c>
      <c r="AE89" s="63">
        <f t="shared" si="222"/>
        <v>8.1632653061224483E-2</v>
      </c>
      <c r="AF89" s="63">
        <f t="shared" si="222"/>
        <v>0</v>
      </c>
      <c r="AG89" s="63">
        <f t="shared" si="222"/>
        <v>0</v>
      </c>
      <c r="AH89" s="63">
        <f t="shared" si="222"/>
        <v>0</v>
      </c>
      <c r="AI89" s="63">
        <f t="shared" si="222"/>
        <v>0</v>
      </c>
    </row>
    <row r="90" spans="1:35" ht="14.25" customHeight="1" x14ac:dyDescent="0.25">
      <c r="A90" s="17">
        <v>3114</v>
      </c>
      <c r="B90" s="3" t="s">
        <v>161</v>
      </c>
      <c r="C90" s="8" t="s">
        <v>90</v>
      </c>
      <c r="D90" s="54">
        <f>E90/(E78-E95)</f>
        <v>2.1897810218978103E-2</v>
      </c>
      <c r="E90" s="19">
        <f t="shared" si="194"/>
        <v>3</v>
      </c>
      <c r="F90" s="11">
        <v>3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7"/>
      <c r="P90" s="57">
        <f t="shared" si="204"/>
        <v>3</v>
      </c>
      <c r="Q90" s="63">
        <f>P90/P78</f>
        <v>2.112973658261727E-2</v>
      </c>
      <c r="R90" s="75">
        <f t="shared" si="160"/>
        <v>3</v>
      </c>
      <c r="S90" s="57">
        <f t="shared" ref="S90:X90" si="223">IF(G95&lt;&gt;0,G90+(G90/G78)*G95,G90)</f>
        <v>0</v>
      </c>
      <c r="T90" s="57">
        <f t="shared" si="223"/>
        <v>0</v>
      </c>
      <c r="U90" s="57">
        <f t="shared" si="223"/>
        <v>0</v>
      </c>
      <c r="V90" s="57">
        <f t="shared" si="223"/>
        <v>0</v>
      </c>
      <c r="W90" s="57">
        <f t="shared" si="223"/>
        <v>0</v>
      </c>
      <c r="X90" s="57">
        <f t="shared" si="223"/>
        <v>0</v>
      </c>
      <c r="Y90" s="1">
        <v>0</v>
      </c>
      <c r="Z90" s="5"/>
      <c r="AB90" s="63">
        <f t="shared" ref="AB90" si="224">IF(R90=0,0,R90/(R79+R82+R88))</f>
        <v>9.6774193548387094E-2</v>
      </c>
      <c r="AC90" s="63">
        <f t="shared" ref="AC90:AI90" si="225">IF(S90=0,0,S90/(S79+S82+S88))</f>
        <v>0</v>
      </c>
      <c r="AD90" s="63">
        <f t="shared" si="225"/>
        <v>0</v>
      </c>
      <c r="AE90" s="63">
        <f t="shared" si="225"/>
        <v>0</v>
      </c>
      <c r="AF90" s="63">
        <f t="shared" si="225"/>
        <v>0</v>
      </c>
      <c r="AG90" s="63">
        <f t="shared" si="225"/>
        <v>0</v>
      </c>
      <c r="AH90" s="63">
        <f t="shared" si="225"/>
        <v>0</v>
      </c>
      <c r="AI90" s="63">
        <f t="shared" si="225"/>
        <v>0</v>
      </c>
    </row>
    <row r="91" spans="1:35" ht="14.25" customHeight="1" x14ac:dyDescent="0.25">
      <c r="A91" s="17">
        <v>3114</v>
      </c>
      <c r="B91" s="3" t="s">
        <v>161</v>
      </c>
      <c r="C91" s="8" t="s">
        <v>118</v>
      </c>
      <c r="D91" s="54">
        <f>E91/(E78-E95)</f>
        <v>1.4598540145985401E-2</v>
      </c>
      <c r="E91" s="19">
        <f t="shared" si="194"/>
        <v>2</v>
      </c>
      <c r="F91" s="11">
        <v>1</v>
      </c>
      <c r="G91" s="11">
        <v>0</v>
      </c>
      <c r="H91" s="19">
        <v>0</v>
      </c>
      <c r="I91" s="11">
        <v>1</v>
      </c>
      <c r="J91" s="19">
        <v>0</v>
      </c>
      <c r="K91" s="11">
        <v>0</v>
      </c>
      <c r="L91" s="19">
        <v>0</v>
      </c>
      <c r="M91" s="7"/>
      <c r="P91" s="57">
        <f t="shared" si="204"/>
        <v>2.0099999999999998</v>
      </c>
      <c r="Q91" s="63">
        <f>P91/P78</f>
        <v>1.415692351035357E-2</v>
      </c>
      <c r="R91" s="75">
        <f t="shared" si="160"/>
        <v>1</v>
      </c>
      <c r="S91" s="57">
        <f t="shared" ref="S91:X91" si="226">IF(G95&lt;&gt;0,G91+(G91/G78)*G95,G91)</f>
        <v>0</v>
      </c>
      <c r="T91" s="57">
        <f t="shared" si="226"/>
        <v>0</v>
      </c>
      <c r="U91" s="57">
        <f t="shared" si="226"/>
        <v>1.01</v>
      </c>
      <c r="V91" s="57">
        <f t="shared" si="226"/>
        <v>0</v>
      </c>
      <c r="W91" s="57">
        <f t="shared" si="226"/>
        <v>0</v>
      </c>
      <c r="X91" s="57">
        <f t="shared" si="226"/>
        <v>0</v>
      </c>
      <c r="Y91" s="1">
        <v>0</v>
      </c>
      <c r="Z91" s="5"/>
      <c r="AB91" s="63">
        <f t="shared" ref="AB91" si="227">IF(R91=0,0,R91/(R79+R82+R88))</f>
        <v>3.2258064516129031E-2</v>
      </c>
      <c r="AC91" s="63">
        <f t="shared" ref="AC91:AI91" si="228">IF(S91=0,0,S91/(S79+S82+S88))</f>
        <v>0</v>
      </c>
      <c r="AD91" s="63">
        <f t="shared" si="228"/>
        <v>0</v>
      </c>
      <c r="AE91" s="63">
        <f t="shared" si="228"/>
        <v>1.020408163265306E-2</v>
      </c>
      <c r="AF91" s="63">
        <f t="shared" si="228"/>
        <v>0</v>
      </c>
      <c r="AG91" s="63">
        <f t="shared" si="228"/>
        <v>0</v>
      </c>
      <c r="AH91" s="63">
        <f t="shared" si="228"/>
        <v>0</v>
      </c>
      <c r="AI91" s="63">
        <f t="shared" si="228"/>
        <v>0</v>
      </c>
    </row>
    <row r="92" spans="1:35" ht="14.25" customHeight="1" x14ac:dyDescent="0.25">
      <c r="A92" s="17">
        <v>3114</v>
      </c>
      <c r="B92" s="3" t="s">
        <v>161</v>
      </c>
      <c r="C92" s="8" t="s">
        <v>91</v>
      </c>
      <c r="D92" s="54">
        <f>E92/(E78-E95)</f>
        <v>1.4598540145985401E-2</v>
      </c>
      <c r="E92" s="19">
        <f t="shared" si="194"/>
        <v>2</v>
      </c>
      <c r="F92" s="19">
        <v>0</v>
      </c>
      <c r="G92" s="19">
        <v>0</v>
      </c>
      <c r="H92" s="11">
        <v>1</v>
      </c>
      <c r="I92" s="19">
        <v>0</v>
      </c>
      <c r="J92" s="11">
        <v>1</v>
      </c>
      <c r="K92" s="19">
        <v>0</v>
      </c>
      <c r="L92" s="19">
        <v>0</v>
      </c>
      <c r="M92" s="7"/>
      <c r="P92" s="57">
        <f t="shared" si="204"/>
        <v>2</v>
      </c>
      <c r="Q92" s="63">
        <f>P92/P78</f>
        <v>1.4086491055078181E-2</v>
      </c>
      <c r="R92" s="75">
        <f t="shared" si="160"/>
        <v>0</v>
      </c>
      <c r="S92" s="57">
        <f t="shared" ref="S92:X92" si="229">IF(G95&lt;&gt;0,G92+(G92/G78)*G95,G92)</f>
        <v>0</v>
      </c>
      <c r="T92" s="57">
        <f t="shared" si="229"/>
        <v>1</v>
      </c>
      <c r="U92" s="57">
        <f t="shared" si="229"/>
        <v>0</v>
      </c>
      <c r="V92" s="57">
        <f t="shared" si="229"/>
        <v>1</v>
      </c>
      <c r="W92" s="57">
        <f t="shared" si="229"/>
        <v>0</v>
      </c>
      <c r="X92" s="57">
        <f t="shared" si="229"/>
        <v>0</v>
      </c>
      <c r="Y92" s="1">
        <v>0</v>
      </c>
      <c r="Z92" s="6"/>
      <c r="AB92" s="63">
        <f t="shared" ref="AB92" si="230">IF(R92=0,0,R92/(R79+R82+R88))</f>
        <v>0</v>
      </c>
      <c r="AC92" s="63">
        <f t="shared" ref="AC92:AI92" si="231">IF(S92=0,0,S92/(S79+S82+S88))</f>
        <v>0</v>
      </c>
      <c r="AD92" s="63">
        <f t="shared" si="231"/>
        <v>0.25</v>
      </c>
      <c r="AE92" s="63">
        <f t="shared" si="231"/>
        <v>0</v>
      </c>
      <c r="AF92" s="63">
        <f t="shared" si="231"/>
        <v>1</v>
      </c>
      <c r="AG92" s="63">
        <f t="shared" si="231"/>
        <v>0</v>
      </c>
      <c r="AH92" s="63">
        <f t="shared" si="231"/>
        <v>0</v>
      </c>
      <c r="AI92" s="63">
        <f t="shared" si="231"/>
        <v>0</v>
      </c>
    </row>
    <row r="93" spans="1:35" ht="14.25" customHeight="1" x14ac:dyDescent="0.25">
      <c r="A93" s="17">
        <v>3114</v>
      </c>
      <c r="B93" s="3" t="s">
        <v>161</v>
      </c>
      <c r="C93" s="8" t="s">
        <v>92</v>
      </c>
      <c r="D93" s="54">
        <f>E93/(E78-E95)</f>
        <v>0</v>
      </c>
      <c r="E93" s="19">
        <f t="shared" si="194"/>
        <v>0</v>
      </c>
      <c r="F93" s="19">
        <v>0</v>
      </c>
      <c r="G93" s="11">
        <v>0</v>
      </c>
      <c r="H93" s="19">
        <v>0</v>
      </c>
      <c r="I93" s="11">
        <v>0</v>
      </c>
      <c r="J93" s="11">
        <v>0</v>
      </c>
      <c r="K93" s="11">
        <v>0</v>
      </c>
      <c r="L93" s="19">
        <v>0</v>
      </c>
      <c r="M93" s="7"/>
      <c r="P93" s="57">
        <f t="shared" si="204"/>
        <v>0</v>
      </c>
      <c r="Q93" s="63">
        <f>P93/P78</f>
        <v>0</v>
      </c>
      <c r="R93" s="75">
        <f t="shared" si="160"/>
        <v>0</v>
      </c>
      <c r="S93" s="57">
        <f t="shared" ref="S93:X93" si="232">IF(G95&lt;&gt;0,G93+(G93/G78)*G95,G93)</f>
        <v>0</v>
      </c>
      <c r="T93" s="57">
        <f t="shared" si="232"/>
        <v>0</v>
      </c>
      <c r="U93" s="57">
        <f t="shared" si="232"/>
        <v>0</v>
      </c>
      <c r="V93" s="57">
        <f t="shared" si="232"/>
        <v>0</v>
      </c>
      <c r="W93" s="57">
        <f t="shared" si="232"/>
        <v>0</v>
      </c>
      <c r="X93" s="57">
        <f t="shared" si="232"/>
        <v>0</v>
      </c>
      <c r="Y93" s="1">
        <v>0</v>
      </c>
      <c r="Z93" s="5"/>
      <c r="AB93" s="63">
        <f t="shared" ref="AB93" si="233">IF(R93=0,0,R93/(R79+R82+R88))</f>
        <v>0</v>
      </c>
      <c r="AC93" s="63">
        <f t="shared" ref="AC93:AI93" si="234">IF(S93=0,0,S93/(S79+S82+S88))</f>
        <v>0</v>
      </c>
      <c r="AD93" s="63">
        <f t="shared" si="234"/>
        <v>0</v>
      </c>
      <c r="AE93" s="63">
        <f t="shared" si="234"/>
        <v>0</v>
      </c>
      <c r="AF93" s="63">
        <f t="shared" si="234"/>
        <v>0</v>
      </c>
      <c r="AG93" s="63">
        <f t="shared" si="234"/>
        <v>0</v>
      </c>
      <c r="AH93" s="63">
        <f t="shared" si="234"/>
        <v>0</v>
      </c>
      <c r="AI93" s="63">
        <f t="shared" si="234"/>
        <v>0</v>
      </c>
    </row>
    <row r="94" spans="1:35" ht="14.25" customHeight="1" x14ac:dyDescent="0.25">
      <c r="A94" s="17">
        <v>3114</v>
      </c>
      <c r="B94" s="3" t="s">
        <v>161</v>
      </c>
      <c r="C94" s="8" t="s">
        <v>93</v>
      </c>
      <c r="D94" s="54">
        <f>E94/(E78-E95)</f>
        <v>0</v>
      </c>
      <c r="E94" s="19">
        <f t="shared" si="194"/>
        <v>0</v>
      </c>
      <c r="F94" s="19">
        <v>0</v>
      </c>
      <c r="G94" s="11">
        <v>0</v>
      </c>
      <c r="H94" s="19">
        <v>0</v>
      </c>
      <c r="I94" s="19">
        <v>0</v>
      </c>
      <c r="J94" s="19">
        <v>0</v>
      </c>
      <c r="K94" s="11">
        <v>0</v>
      </c>
      <c r="L94" s="19">
        <v>0</v>
      </c>
      <c r="M94" s="7"/>
      <c r="P94" s="57">
        <f t="shared" si="204"/>
        <v>0</v>
      </c>
      <c r="Q94" s="63">
        <f>P94/P78</f>
        <v>0</v>
      </c>
      <c r="R94" s="75">
        <f t="shared" si="160"/>
        <v>0</v>
      </c>
      <c r="S94" s="57">
        <f t="shared" ref="S94:X94" si="235">IF(G95&lt;&gt;0,G94+(G94/G78)*G95,G94)</f>
        <v>0</v>
      </c>
      <c r="T94" s="57">
        <f t="shared" si="235"/>
        <v>0</v>
      </c>
      <c r="U94" s="57">
        <f t="shared" si="235"/>
        <v>0</v>
      </c>
      <c r="V94" s="57">
        <f t="shared" si="235"/>
        <v>0</v>
      </c>
      <c r="W94" s="57">
        <f t="shared" si="235"/>
        <v>0</v>
      </c>
      <c r="X94" s="57">
        <f t="shared" si="235"/>
        <v>0</v>
      </c>
      <c r="Y94" s="1">
        <v>0</v>
      </c>
      <c r="Z94" s="5"/>
      <c r="AB94" s="63">
        <f t="shared" ref="AB94" si="236">IF(R94=0,0,R94/(R79+R82+R88))</f>
        <v>0</v>
      </c>
      <c r="AC94" s="63">
        <f t="shared" ref="AC94:AI94" si="237">IF(S94=0,0,S94/(S79+S82+S88))</f>
        <v>0</v>
      </c>
      <c r="AD94" s="63">
        <f t="shared" si="237"/>
        <v>0</v>
      </c>
      <c r="AE94" s="63">
        <f t="shared" si="237"/>
        <v>0</v>
      </c>
      <c r="AF94" s="63">
        <f t="shared" si="237"/>
        <v>0</v>
      </c>
      <c r="AG94" s="63">
        <f t="shared" si="237"/>
        <v>0</v>
      </c>
      <c r="AH94" s="63">
        <f t="shared" si="237"/>
        <v>0</v>
      </c>
      <c r="AI94" s="63">
        <f t="shared" si="237"/>
        <v>0</v>
      </c>
    </row>
    <row r="95" spans="1:35" s="10" customFormat="1" ht="14.25" customHeight="1" x14ac:dyDescent="0.25">
      <c r="A95" s="17">
        <v>3114</v>
      </c>
      <c r="B95" s="3" t="s">
        <v>161</v>
      </c>
      <c r="C95" s="3" t="s">
        <v>94</v>
      </c>
      <c r="D95" s="59"/>
      <c r="E95" s="11">
        <v>6</v>
      </c>
      <c r="F95" s="19">
        <v>0</v>
      </c>
      <c r="G95" s="11">
        <v>0</v>
      </c>
      <c r="H95" s="19">
        <v>0</v>
      </c>
      <c r="I95" s="11">
        <v>1</v>
      </c>
      <c r="J95" s="19">
        <v>0</v>
      </c>
      <c r="K95" s="11">
        <v>0</v>
      </c>
      <c r="L95" s="11">
        <v>4</v>
      </c>
      <c r="M95" s="7"/>
      <c r="P95" s="1"/>
      <c r="Q95" s="1"/>
      <c r="R95" s="75">
        <f t="shared" si="160"/>
        <v>0</v>
      </c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4.25" customHeight="1" x14ac:dyDescent="0.25">
      <c r="A96" s="3"/>
      <c r="B96" s="3"/>
      <c r="C96" s="8"/>
      <c r="D96" s="8"/>
      <c r="E96" s="11"/>
      <c r="F96" s="11"/>
      <c r="G96" s="11"/>
      <c r="H96" s="11"/>
      <c r="I96" s="11"/>
      <c r="J96" s="11"/>
      <c r="K96" s="11"/>
      <c r="L96" s="11"/>
      <c r="M96" s="7"/>
      <c r="R96" s="75">
        <f t="shared" si="160"/>
        <v>0</v>
      </c>
      <c r="Z96" s="10"/>
      <c r="AB96" s="10"/>
    </row>
    <row r="97" spans="1:35" ht="14.25" customHeight="1" x14ac:dyDescent="0.25">
      <c r="A97" s="17">
        <v>3115</v>
      </c>
      <c r="B97" s="3" t="s">
        <v>163</v>
      </c>
      <c r="C97" s="3" t="s">
        <v>120</v>
      </c>
      <c r="D97" s="3"/>
      <c r="E97" s="11">
        <v>105</v>
      </c>
      <c r="F97" s="11">
        <v>33</v>
      </c>
      <c r="G97" s="11">
        <v>2</v>
      </c>
      <c r="H97" s="11">
        <v>2</v>
      </c>
      <c r="I97" s="11">
        <v>66</v>
      </c>
      <c r="J97" s="11">
        <v>1</v>
      </c>
      <c r="K97" s="19">
        <v>0</v>
      </c>
      <c r="L97" s="11">
        <v>2</v>
      </c>
      <c r="M97" s="10">
        <f>VLOOKUP(A97,'2010 Byproducts'!$A$14:$D$97,4,FALSE)</f>
        <v>1</v>
      </c>
      <c r="N97" s="10">
        <f>L97-M97</f>
        <v>1</v>
      </c>
      <c r="O97" s="10"/>
      <c r="P97" s="10">
        <f>SUM(P98,P101,P107)</f>
        <v>101.40909090909091</v>
      </c>
      <c r="Q97" s="10"/>
      <c r="R97" s="75">
        <f t="shared" si="160"/>
        <v>33</v>
      </c>
      <c r="Z97" s="63">
        <f>R97/(P97-R97)</f>
        <v>0.48239202657807312</v>
      </c>
      <c r="AA97" s="63">
        <f>(P100-R100)/(P97-R97)</f>
        <v>0.39069767441860465</v>
      </c>
      <c r="AB97" s="63"/>
    </row>
    <row r="98" spans="1:35" ht="14.25" customHeight="1" x14ac:dyDescent="0.25">
      <c r="A98" s="17">
        <v>3115</v>
      </c>
      <c r="B98" s="3" t="s">
        <v>163</v>
      </c>
      <c r="C98" s="3" t="s">
        <v>82</v>
      </c>
      <c r="D98" s="54">
        <f>E98/(E97-E114)</f>
        <v>0.44</v>
      </c>
      <c r="E98" s="19">
        <f>SUM(F98:L98)</f>
        <v>44</v>
      </c>
      <c r="F98" s="11">
        <v>1</v>
      </c>
      <c r="G98" s="11">
        <v>1</v>
      </c>
      <c r="H98" s="11">
        <v>1</v>
      </c>
      <c r="I98" s="11">
        <v>41</v>
      </c>
      <c r="J98" s="19">
        <v>0</v>
      </c>
      <c r="K98" s="19">
        <v>0</v>
      </c>
      <c r="L98" s="19">
        <v>0</v>
      </c>
      <c r="M98" s="7"/>
      <c r="P98" s="57">
        <f>SUM(P99:P100)</f>
        <v>47.742424242424242</v>
      </c>
      <c r="Q98" s="63">
        <f>P98/P97</f>
        <v>0.47079037800687284</v>
      </c>
      <c r="R98" s="75">
        <f t="shared" si="160"/>
        <v>1</v>
      </c>
      <c r="S98" s="57">
        <f>SUM(S99:S100)</f>
        <v>1.5</v>
      </c>
      <c r="T98" s="57">
        <f t="shared" ref="T98:X98" si="238">SUM(T99:T100)</f>
        <v>1</v>
      </c>
      <c r="U98" s="57">
        <f t="shared" si="238"/>
        <v>42.242424242424242</v>
      </c>
      <c r="V98" s="57">
        <f t="shared" si="238"/>
        <v>0</v>
      </c>
      <c r="W98" s="57">
        <f t="shared" si="238"/>
        <v>0</v>
      </c>
      <c r="X98" s="57">
        <f t="shared" si="238"/>
        <v>0</v>
      </c>
      <c r="Y98" s="1">
        <f>Y100</f>
        <v>1</v>
      </c>
      <c r="Z98" s="63"/>
      <c r="AB98" s="63">
        <f t="shared" ref="AB98" si="239">IF(R98=0,0,R98/(R98+R101+R107))</f>
        <v>3.125E-2</v>
      </c>
      <c r="AC98" s="63">
        <f t="shared" ref="AC98:AI98" si="240">IF(S98=0,0,S98/(S98+S101+S107))</f>
        <v>1</v>
      </c>
      <c r="AD98" s="63">
        <f t="shared" si="240"/>
        <v>0.5</v>
      </c>
      <c r="AE98" s="63">
        <f t="shared" si="240"/>
        <v>0.65079365079365081</v>
      </c>
      <c r="AF98" s="63">
        <f t="shared" si="240"/>
        <v>0</v>
      </c>
      <c r="AG98" s="63">
        <f t="shared" si="240"/>
        <v>0</v>
      </c>
      <c r="AH98" s="63">
        <f t="shared" si="240"/>
        <v>0</v>
      </c>
      <c r="AI98" s="63">
        <f t="shared" si="240"/>
        <v>1</v>
      </c>
    </row>
    <row r="99" spans="1:35" ht="14.25" customHeight="1" x14ac:dyDescent="0.25">
      <c r="A99" s="17">
        <v>3115</v>
      </c>
      <c r="B99" s="3" t="s">
        <v>163</v>
      </c>
      <c r="C99" s="8" t="s">
        <v>152</v>
      </c>
      <c r="D99" s="54">
        <f>E99/(E97-E114)</f>
        <v>0.19</v>
      </c>
      <c r="E99" s="19">
        <f>SUM(F99:L99)</f>
        <v>19</v>
      </c>
      <c r="F99" s="11">
        <v>1</v>
      </c>
      <c r="G99" s="11">
        <v>1</v>
      </c>
      <c r="H99" s="19">
        <v>0</v>
      </c>
      <c r="I99" s="11">
        <v>17</v>
      </c>
      <c r="J99" s="19">
        <v>0</v>
      </c>
      <c r="K99" s="19">
        <v>0</v>
      </c>
      <c r="L99" s="19">
        <v>0</v>
      </c>
      <c r="M99" s="7"/>
      <c r="P99" s="57">
        <f>SUM(R99:Y99)+N97</f>
        <v>21.015151515151516</v>
      </c>
      <c r="Q99" s="63">
        <f>P99/P97</f>
        <v>0.20723143582847753</v>
      </c>
      <c r="R99" s="75">
        <f t="shared" si="160"/>
        <v>1</v>
      </c>
      <c r="S99" s="57">
        <f t="shared" ref="S99:X99" si="241">IF(G114&lt;&gt;0,G99+(G99/G97)*G114,G99)</f>
        <v>1.5</v>
      </c>
      <c r="T99" s="57">
        <f t="shared" si="241"/>
        <v>0</v>
      </c>
      <c r="U99" s="57">
        <f t="shared" si="241"/>
        <v>17.515151515151516</v>
      </c>
      <c r="V99" s="57">
        <f t="shared" si="241"/>
        <v>0</v>
      </c>
      <c r="W99" s="57">
        <f t="shared" si="241"/>
        <v>0</v>
      </c>
      <c r="X99" s="57">
        <f t="shared" si="241"/>
        <v>0</v>
      </c>
      <c r="Y99" s="1">
        <v>0</v>
      </c>
      <c r="AB99" s="63">
        <f t="shared" ref="AB99" si="242">IF(R99=0,0,R99/(R98+R101+R107))</f>
        <v>3.125E-2</v>
      </c>
      <c r="AC99" s="63">
        <f t="shared" ref="AC99:AI99" si="243">IF(S99=0,0,S99/(S98+S101+S107))</f>
        <v>1</v>
      </c>
      <c r="AD99" s="63">
        <f t="shared" si="243"/>
        <v>0</v>
      </c>
      <c r="AE99" s="63">
        <f t="shared" si="243"/>
        <v>0.26984126984126988</v>
      </c>
      <c r="AF99" s="63">
        <f t="shared" si="243"/>
        <v>0</v>
      </c>
      <c r="AG99" s="63">
        <f t="shared" si="243"/>
        <v>0</v>
      </c>
      <c r="AH99" s="63">
        <f t="shared" si="243"/>
        <v>0</v>
      </c>
      <c r="AI99" s="63">
        <f t="shared" si="243"/>
        <v>0</v>
      </c>
    </row>
    <row r="100" spans="1:35" ht="14.25" customHeight="1" x14ac:dyDescent="0.25">
      <c r="A100" s="17">
        <v>3115</v>
      </c>
      <c r="B100" s="3" t="s">
        <v>163</v>
      </c>
      <c r="C100" s="8" t="s">
        <v>151</v>
      </c>
      <c r="D100" s="54">
        <f>E100/(E97-E114)</f>
        <v>0.25</v>
      </c>
      <c r="E100" s="19">
        <f t="shared" ref="E100:E113" si="244">SUM(F100:L100)</f>
        <v>25</v>
      </c>
      <c r="F100" s="11">
        <v>0</v>
      </c>
      <c r="G100" s="19">
        <v>0</v>
      </c>
      <c r="H100" s="11">
        <v>1</v>
      </c>
      <c r="I100" s="11">
        <v>24</v>
      </c>
      <c r="J100" s="19">
        <v>0</v>
      </c>
      <c r="K100" s="11">
        <v>0</v>
      </c>
      <c r="L100" s="19">
        <v>0</v>
      </c>
      <c r="M100" s="7"/>
      <c r="P100" s="57">
        <f>SUM(R100:Y100)</f>
        <v>26.727272727272727</v>
      </c>
      <c r="Q100" s="63">
        <f>P100/P97</f>
        <v>0.26355894217839532</v>
      </c>
      <c r="R100" s="75">
        <f t="shared" si="160"/>
        <v>0</v>
      </c>
      <c r="S100" s="57">
        <f t="shared" ref="S100:X100" si="245">IF(G114&lt;&gt;0,G100+(G100/G97)*G114,G100)</f>
        <v>0</v>
      </c>
      <c r="T100" s="57">
        <f t="shared" si="245"/>
        <v>1</v>
      </c>
      <c r="U100" s="57">
        <f t="shared" si="245"/>
        <v>24.727272727272727</v>
      </c>
      <c r="V100" s="57">
        <f t="shared" si="245"/>
        <v>0</v>
      </c>
      <c r="W100" s="57">
        <f t="shared" si="245"/>
        <v>0</v>
      </c>
      <c r="X100" s="57">
        <f t="shared" si="245"/>
        <v>0</v>
      </c>
      <c r="Y100" s="75">
        <f>M97</f>
        <v>1</v>
      </c>
      <c r="AB100" s="63">
        <f t="shared" ref="AB100" si="246">IF(R100=0,0,R100/(R98+R101+R107))</f>
        <v>0</v>
      </c>
      <c r="AC100" s="63">
        <f t="shared" ref="AC100:AI100" si="247">IF(S100=0,0,S100/(S98+S101+S107))</f>
        <v>0</v>
      </c>
      <c r="AD100" s="63">
        <f t="shared" si="247"/>
        <v>0.5</v>
      </c>
      <c r="AE100" s="63">
        <f t="shared" si="247"/>
        <v>0.38095238095238093</v>
      </c>
      <c r="AF100" s="63">
        <f t="shared" si="247"/>
        <v>0</v>
      </c>
      <c r="AG100" s="63">
        <f t="shared" si="247"/>
        <v>0</v>
      </c>
      <c r="AH100" s="63">
        <f t="shared" si="247"/>
        <v>0</v>
      </c>
      <c r="AI100" s="63">
        <f t="shared" si="247"/>
        <v>1</v>
      </c>
    </row>
    <row r="101" spans="1:35" ht="14.25" customHeight="1" x14ac:dyDescent="0.25">
      <c r="A101" s="17">
        <v>3115</v>
      </c>
      <c r="B101" s="3" t="s">
        <v>163</v>
      </c>
      <c r="C101" s="3" t="s">
        <v>83</v>
      </c>
      <c r="D101" s="54">
        <f>E101/(E97-E114)</f>
        <v>0.44</v>
      </c>
      <c r="E101" s="19">
        <f t="shared" si="244"/>
        <v>44</v>
      </c>
      <c r="F101" s="11">
        <v>25</v>
      </c>
      <c r="G101" s="19">
        <v>0</v>
      </c>
      <c r="H101" s="19">
        <v>0</v>
      </c>
      <c r="I101" s="11">
        <v>19</v>
      </c>
      <c r="J101" s="19">
        <v>0</v>
      </c>
      <c r="K101" s="11">
        <v>0</v>
      </c>
      <c r="L101" s="19">
        <v>0</v>
      </c>
      <c r="M101" s="7"/>
      <c r="P101" s="57">
        <f>SUM(P102:P106)</f>
        <v>43.545454545454547</v>
      </c>
      <c r="Q101" s="63">
        <f>P101/P97</f>
        <v>0.42940385477364412</v>
      </c>
      <c r="R101" s="75">
        <f t="shared" si="160"/>
        <v>25</v>
      </c>
      <c r="S101" s="57">
        <f>SUM(S102:S106)</f>
        <v>0</v>
      </c>
      <c r="T101" s="57">
        <f t="shared" ref="T101:X101" si="248">SUM(T102:T106)</f>
        <v>0</v>
      </c>
      <c r="U101" s="57">
        <f t="shared" si="248"/>
        <v>18.545454545454547</v>
      </c>
      <c r="V101" s="57">
        <f t="shared" si="248"/>
        <v>0</v>
      </c>
      <c r="W101" s="57">
        <f t="shared" si="248"/>
        <v>0</v>
      </c>
      <c r="X101" s="57">
        <f t="shared" si="248"/>
        <v>0</v>
      </c>
      <c r="Y101" s="1">
        <v>0</v>
      </c>
      <c r="AB101" s="63">
        <f t="shared" ref="AB101" si="249">IF(R101=0,0,R101/(R98+R101+R107))</f>
        <v>0.78125</v>
      </c>
      <c r="AC101" s="63">
        <f t="shared" ref="AC101:AI101" si="250">IF(S101=0,0,S101/(S98+S101+S107))</f>
        <v>0</v>
      </c>
      <c r="AD101" s="63">
        <f t="shared" si="250"/>
        <v>0</v>
      </c>
      <c r="AE101" s="63">
        <f t="shared" si="250"/>
        <v>0.28571428571428575</v>
      </c>
      <c r="AF101" s="63">
        <f t="shared" si="250"/>
        <v>0</v>
      </c>
      <c r="AG101" s="63">
        <f t="shared" si="250"/>
        <v>0</v>
      </c>
      <c r="AH101" s="63">
        <f t="shared" si="250"/>
        <v>0</v>
      </c>
      <c r="AI101" s="63">
        <f t="shared" si="250"/>
        <v>0</v>
      </c>
    </row>
    <row r="102" spans="1:35" ht="14.25" customHeight="1" x14ac:dyDescent="0.25">
      <c r="A102" s="17">
        <v>3115</v>
      </c>
      <c r="B102" s="3" t="s">
        <v>163</v>
      </c>
      <c r="C102" s="8" t="s">
        <v>84</v>
      </c>
      <c r="D102" s="54">
        <f>E102/(E97-E114)</f>
        <v>0.17</v>
      </c>
      <c r="E102" s="19">
        <f t="shared" si="244"/>
        <v>17</v>
      </c>
      <c r="F102" s="11">
        <v>1</v>
      </c>
      <c r="G102" s="19">
        <v>0</v>
      </c>
      <c r="H102" s="19">
        <v>0</v>
      </c>
      <c r="I102" s="11">
        <v>16</v>
      </c>
      <c r="J102" s="19">
        <v>0</v>
      </c>
      <c r="K102" s="11">
        <v>0</v>
      </c>
      <c r="L102" s="19">
        <v>0</v>
      </c>
      <c r="M102" s="7"/>
      <c r="P102" s="57">
        <f>SUM(R102:Y102)</f>
        <v>17.484848484848484</v>
      </c>
      <c r="Q102" s="63">
        <f>P102/P97</f>
        <v>0.17241894516659195</v>
      </c>
      <c r="R102" s="75">
        <f t="shared" si="160"/>
        <v>1</v>
      </c>
      <c r="S102" s="57">
        <f t="shared" ref="S102:X102" si="251">IF(G114&lt;&gt;0,G102+(G102/G97)*G114,G102)</f>
        <v>0</v>
      </c>
      <c r="T102" s="57">
        <f t="shared" si="251"/>
        <v>0</v>
      </c>
      <c r="U102" s="57">
        <f t="shared" si="251"/>
        <v>16.484848484848484</v>
      </c>
      <c r="V102" s="57">
        <f t="shared" si="251"/>
        <v>0</v>
      </c>
      <c r="W102" s="57">
        <f t="shared" si="251"/>
        <v>0</v>
      </c>
      <c r="X102" s="57">
        <f t="shared" si="251"/>
        <v>0</v>
      </c>
      <c r="Y102" s="1">
        <v>0</v>
      </c>
      <c r="AB102" s="63">
        <f t="shared" ref="AB102" si="252">IF(R102=0,0,R102/(R98+R101+R107))</f>
        <v>3.125E-2</v>
      </c>
      <c r="AC102" s="63">
        <f t="shared" ref="AC102:AI102" si="253">IF(S102=0,0,S102/(S98+S101+S107))</f>
        <v>0</v>
      </c>
      <c r="AD102" s="63">
        <f t="shared" si="253"/>
        <v>0</v>
      </c>
      <c r="AE102" s="63">
        <f t="shared" si="253"/>
        <v>0.25396825396825395</v>
      </c>
      <c r="AF102" s="63">
        <f t="shared" si="253"/>
        <v>0</v>
      </c>
      <c r="AG102" s="63">
        <f t="shared" si="253"/>
        <v>0</v>
      </c>
      <c r="AH102" s="63">
        <f t="shared" si="253"/>
        <v>0</v>
      </c>
      <c r="AI102" s="63">
        <f t="shared" si="253"/>
        <v>0</v>
      </c>
    </row>
    <row r="103" spans="1:35" ht="14.25" customHeight="1" x14ac:dyDescent="0.25">
      <c r="A103" s="17">
        <v>3115</v>
      </c>
      <c r="B103" s="3" t="s">
        <v>163</v>
      </c>
      <c r="C103" s="8" t="s">
        <v>85</v>
      </c>
      <c r="D103" s="54">
        <f>E103/(E97-E114)</f>
        <v>0.12</v>
      </c>
      <c r="E103" s="19">
        <f t="shared" si="244"/>
        <v>12</v>
      </c>
      <c r="F103" s="11">
        <v>12</v>
      </c>
      <c r="G103" s="11">
        <v>0</v>
      </c>
      <c r="H103" s="19">
        <v>0</v>
      </c>
      <c r="I103" s="19">
        <v>0</v>
      </c>
      <c r="J103" s="11">
        <v>0</v>
      </c>
      <c r="K103" s="11">
        <v>0</v>
      </c>
      <c r="L103" s="19">
        <v>0</v>
      </c>
      <c r="M103" s="7"/>
      <c r="P103" s="57">
        <f t="shared" ref="P103:P113" si="254">SUM(R103:Y103)</f>
        <v>12</v>
      </c>
      <c r="Q103" s="63">
        <f>P103/P97</f>
        <v>0.1183325862841775</v>
      </c>
      <c r="R103" s="75">
        <f t="shared" si="160"/>
        <v>12</v>
      </c>
      <c r="S103" s="57">
        <f t="shared" ref="S103:X103" si="255">IF(G114&lt;&gt;0,G103+(G103/G97)*G114,G103)</f>
        <v>0</v>
      </c>
      <c r="T103" s="57">
        <f t="shared" si="255"/>
        <v>0</v>
      </c>
      <c r="U103" s="57">
        <f t="shared" si="255"/>
        <v>0</v>
      </c>
      <c r="V103" s="57">
        <f t="shared" si="255"/>
        <v>0</v>
      </c>
      <c r="W103" s="57">
        <f t="shared" si="255"/>
        <v>0</v>
      </c>
      <c r="X103" s="57">
        <f t="shared" si="255"/>
        <v>0</v>
      </c>
      <c r="Y103" s="1">
        <v>0</v>
      </c>
      <c r="AB103" s="63">
        <f t="shared" ref="AB103" si="256">IF(R103=0,0,R103/(R98+R101+R107))</f>
        <v>0.375</v>
      </c>
      <c r="AC103" s="63">
        <f t="shared" ref="AC103:AI103" si="257">IF(S103=0,0,S103/(S98+S101+S107))</f>
        <v>0</v>
      </c>
      <c r="AD103" s="63">
        <f t="shared" si="257"/>
        <v>0</v>
      </c>
      <c r="AE103" s="63">
        <f t="shared" si="257"/>
        <v>0</v>
      </c>
      <c r="AF103" s="63">
        <f t="shared" si="257"/>
        <v>0</v>
      </c>
      <c r="AG103" s="63">
        <f t="shared" si="257"/>
        <v>0</v>
      </c>
      <c r="AH103" s="63">
        <f t="shared" si="257"/>
        <v>0</v>
      </c>
      <c r="AI103" s="63">
        <f t="shared" si="257"/>
        <v>0</v>
      </c>
    </row>
    <row r="104" spans="1:35" ht="14.25" customHeight="1" x14ac:dyDescent="0.25">
      <c r="A104" s="17">
        <v>3115</v>
      </c>
      <c r="B104" s="3" t="s">
        <v>163</v>
      </c>
      <c r="C104" s="8" t="s">
        <v>86</v>
      </c>
      <c r="D104" s="54">
        <f>E104/(E97-E114)</f>
        <v>0.13</v>
      </c>
      <c r="E104" s="19">
        <f t="shared" si="244"/>
        <v>13</v>
      </c>
      <c r="F104" s="11">
        <v>12</v>
      </c>
      <c r="G104" s="11">
        <v>0</v>
      </c>
      <c r="H104" s="19">
        <v>0</v>
      </c>
      <c r="I104" s="11">
        <v>1</v>
      </c>
      <c r="J104" s="19">
        <v>0</v>
      </c>
      <c r="K104" s="11">
        <v>0</v>
      </c>
      <c r="L104" s="19">
        <v>0</v>
      </c>
      <c r="M104" s="7"/>
      <c r="P104" s="57">
        <f t="shared" si="254"/>
        <v>13.030303030303031</v>
      </c>
      <c r="Q104" s="63">
        <f>P104/P97</f>
        <v>0.12849245480352608</v>
      </c>
      <c r="R104" s="75">
        <f t="shared" si="160"/>
        <v>12</v>
      </c>
      <c r="S104" s="57">
        <f t="shared" ref="S104:X104" si="258">IF(G114&lt;&gt;0,G104+(G104/G97)*G114,G104)</f>
        <v>0</v>
      </c>
      <c r="T104" s="57">
        <f t="shared" si="258"/>
        <v>0</v>
      </c>
      <c r="U104" s="57">
        <f t="shared" si="258"/>
        <v>1.0303030303030303</v>
      </c>
      <c r="V104" s="57">
        <f t="shared" si="258"/>
        <v>0</v>
      </c>
      <c r="W104" s="57">
        <f t="shared" si="258"/>
        <v>0</v>
      </c>
      <c r="X104" s="57">
        <f t="shared" si="258"/>
        <v>0</v>
      </c>
      <c r="Y104" s="1">
        <v>0</v>
      </c>
      <c r="AB104" s="63">
        <f t="shared" ref="AB104" si="259">IF(R104=0,0,R104/(R98+R101+R107))</f>
        <v>0.375</v>
      </c>
      <c r="AC104" s="63">
        <f t="shared" ref="AC104:AI104" si="260">IF(S104=0,0,S104/(S98+S101+S107))</f>
        <v>0</v>
      </c>
      <c r="AD104" s="63">
        <f t="shared" si="260"/>
        <v>0</v>
      </c>
      <c r="AE104" s="63">
        <f t="shared" si="260"/>
        <v>1.5873015873015872E-2</v>
      </c>
      <c r="AF104" s="63">
        <f t="shared" si="260"/>
        <v>0</v>
      </c>
      <c r="AG104" s="63">
        <f t="shared" si="260"/>
        <v>0</v>
      </c>
      <c r="AH104" s="63">
        <f t="shared" si="260"/>
        <v>0</v>
      </c>
      <c r="AI104" s="63">
        <f t="shared" si="260"/>
        <v>0</v>
      </c>
    </row>
    <row r="105" spans="1:35" ht="14.25" customHeight="1" x14ac:dyDescent="0.25">
      <c r="A105" s="17">
        <v>3115</v>
      </c>
      <c r="B105" s="3" t="s">
        <v>163</v>
      </c>
      <c r="C105" s="8" t="s">
        <v>87</v>
      </c>
      <c r="D105" s="54">
        <f>E105/(E97-E114)</f>
        <v>0</v>
      </c>
      <c r="E105" s="19">
        <f t="shared" si="244"/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7"/>
      <c r="P105" s="57">
        <f t="shared" si="254"/>
        <v>0</v>
      </c>
      <c r="Q105" s="63">
        <f>P105/P97</f>
        <v>0</v>
      </c>
      <c r="R105" s="75">
        <f t="shared" si="160"/>
        <v>0</v>
      </c>
      <c r="S105" s="57">
        <f t="shared" ref="S105:X105" si="261">IF(G114&lt;&gt;0,G105+(G105/G97)*G114,G105)</f>
        <v>0</v>
      </c>
      <c r="T105" s="57">
        <f t="shared" si="261"/>
        <v>0</v>
      </c>
      <c r="U105" s="57">
        <f t="shared" si="261"/>
        <v>0</v>
      </c>
      <c r="V105" s="57">
        <f t="shared" si="261"/>
        <v>0</v>
      </c>
      <c r="W105" s="57">
        <f t="shared" si="261"/>
        <v>0</v>
      </c>
      <c r="X105" s="57">
        <f t="shared" si="261"/>
        <v>0</v>
      </c>
      <c r="Y105" s="1">
        <v>0</v>
      </c>
      <c r="AB105" s="63">
        <f t="shared" ref="AB105" si="262">IF(R105=0,0,R105/(R98+R101+R107))</f>
        <v>0</v>
      </c>
      <c r="AC105" s="63">
        <f t="shared" ref="AC105:AI105" si="263">IF(S105=0,0,S105/(S98+S101+S107))</f>
        <v>0</v>
      </c>
      <c r="AD105" s="63">
        <f t="shared" si="263"/>
        <v>0</v>
      </c>
      <c r="AE105" s="63">
        <f t="shared" si="263"/>
        <v>0</v>
      </c>
      <c r="AF105" s="63">
        <f t="shared" si="263"/>
        <v>0</v>
      </c>
      <c r="AG105" s="63">
        <f t="shared" si="263"/>
        <v>0</v>
      </c>
      <c r="AH105" s="63">
        <f t="shared" si="263"/>
        <v>0</v>
      </c>
      <c r="AI105" s="63">
        <f t="shared" si="263"/>
        <v>0</v>
      </c>
    </row>
    <row r="106" spans="1:35" ht="14.25" customHeight="1" x14ac:dyDescent="0.25">
      <c r="A106" s="17">
        <v>3115</v>
      </c>
      <c r="B106" s="3" t="s">
        <v>163</v>
      </c>
      <c r="C106" s="8" t="s">
        <v>88</v>
      </c>
      <c r="D106" s="54">
        <f>E106/(E97-E114)</f>
        <v>0.01</v>
      </c>
      <c r="E106" s="19">
        <f t="shared" si="244"/>
        <v>1</v>
      </c>
      <c r="F106" s="19">
        <v>0</v>
      </c>
      <c r="G106" s="19">
        <v>0</v>
      </c>
      <c r="H106" s="19">
        <v>0</v>
      </c>
      <c r="I106" s="11">
        <v>1</v>
      </c>
      <c r="J106" s="19">
        <v>0</v>
      </c>
      <c r="K106" s="11">
        <v>0</v>
      </c>
      <c r="L106" s="19">
        <v>0</v>
      </c>
      <c r="M106" s="7"/>
      <c r="P106" s="57">
        <f t="shared" si="254"/>
        <v>1.0303030303030303</v>
      </c>
      <c r="Q106" s="63">
        <f>P106/P97</f>
        <v>1.0159868519348574E-2</v>
      </c>
      <c r="R106" s="75">
        <f t="shared" si="160"/>
        <v>0</v>
      </c>
      <c r="S106" s="57">
        <f t="shared" ref="S106:X106" si="264">IF(G114&lt;&gt;0,G106+(G106/G97)*G114,G106)</f>
        <v>0</v>
      </c>
      <c r="T106" s="57">
        <f t="shared" si="264"/>
        <v>0</v>
      </c>
      <c r="U106" s="57">
        <f t="shared" si="264"/>
        <v>1.0303030303030303</v>
      </c>
      <c r="V106" s="57">
        <f t="shared" si="264"/>
        <v>0</v>
      </c>
      <c r="W106" s="57">
        <f t="shared" si="264"/>
        <v>0</v>
      </c>
      <c r="X106" s="57">
        <f t="shared" si="264"/>
        <v>0</v>
      </c>
      <c r="Y106" s="1">
        <v>0</v>
      </c>
      <c r="AB106" s="63">
        <f t="shared" ref="AB106" si="265">IF(R106=0,0,R106/(R98+R101+R107))</f>
        <v>0</v>
      </c>
      <c r="AC106" s="63">
        <f t="shared" ref="AC106:AI106" si="266">IF(S106=0,0,S106/(S98+S101+S107))</f>
        <v>0</v>
      </c>
      <c r="AD106" s="63">
        <f t="shared" si="266"/>
        <v>0</v>
      </c>
      <c r="AE106" s="63">
        <f t="shared" si="266"/>
        <v>1.5873015873015872E-2</v>
      </c>
      <c r="AF106" s="63">
        <f t="shared" si="266"/>
        <v>0</v>
      </c>
      <c r="AG106" s="63">
        <f t="shared" si="266"/>
        <v>0</v>
      </c>
      <c r="AH106" s="63">
        <f t="shared" si="266"/>
        <v>0</v>
      </c>
      <c r="AI106" s="63">
        <f t="shared" si="266"/>
        <v>0</v>
      </c>
    </row>
    <row r="107" spans="1:35" ht="14.25" customHeight="1" x14ac:dyDescent="0.25">
      <c r="A107" s="17">
        <v>3115</v>
      </c>
      <c r="B107" s="3" t="s">
        <v>163</v>
      </c>
      <c r="C107" s="3" t="s">
        <v>89</v>
      </c>
      <c r="D107" s="54">
        <f>E107/(E97-E114)</f>
        <v>0.12</v>
      </c>
      <c r="E107" s="19">
        <f t="shared" si="244"/>
        <v>12</v>
      </c>
      <c r="F107" s="11">
        <v>6</v>
      </c>
      <c r="G107" s="19">
        <v>0</v>
      </c>
      <c r="H107" s="11">
        <v>1</v>
      </c>
      <c r="I107" s="11">
        <v>5</v>
      </c>
      <c r="J107" s="19">
        <v>0</v>
      </c>
      <c r="K107" s="11">
        <v>0</v>
      </c>
      <c r="L107" s="19">
        <v>0</v>
      </c>
      <c r="M107" s="7"/>
      <c r="P107" s="57">
        <f>SUM(P108:P113)</f>
        <v>10.121212121212121</v>
      </c>
      <c r="Q107" s="63">
        <f>P107/P97</f>
        <v>9.9805767219483046E-2</v>
      </c>
      <c r="R107" s="75">
        <f t="shared" si="160"/>
        <v>6</v>
      </c>
      <c r="S107" s="57">
        <f>SUM(S108:S113)</f>
        <v>0</v>
      </c>
      <c r="T107" s="57">
        <f t="shared" ref="T107:X107" si="267">SUM(T108:T113)</f>
        <v>1</v>
      </c>
      <c r="U107" s="57">
        <f t="shared" si="267"/>
        <v>4.1212121212121211</v>
      </c>
      <c r="V107" s="57">
        <f t="shared" si="267"/>
        <v>0</v>
      </c>
      <c r="W107" s="57">
        <f t="shared" si="267"/>
        <v>0</v>
      </c>
      <c r="X107" s="57">
        <f t="shared" si="267"/>
        <v>0</v>
      </c>
      <c r="Y107" s="1">
        <v>0</v>
      </c>
      <c r="AB107" s="63">
        <f t="shared" ref="AB107" si="268">IF(R107=0,0,R107/(R98+R101+R107))</f>
        <v>0.1875</v>
      </c>
      <c r="AC107" s="63">
        <f t="shared" ref="AC107:AI107" si="269">IF(S107=0,0,S107/(S98+S101+S107))</f>
        <v>0</v>
      </c>
      <c r="AD107" s="63">
        <f t="shared" si="269"/>
        <v>0.5</v>
      </c>
      <c r="AE107" s="63">
        <f t="shared" si="269"/>
        <v>6.3492063492063489E-2</v>
      </c>
      <c r="AF107" s="63">
        <f t="shared" si="269"/>
        <v>0</v>
      </c>
      <c r="AG107" s="63">
        <f t="shared" si="269"/>
        <v>0</v>
      </c>
      <c r="AH107" s="63">
        <f t="shared" si="269"/>
        <v>0</v>
      </c>
      <c r="AI107" s="63">
        <f t="shared" si="269"/>
        <v>0</v>
      </c>
    </row>
    <row r="108" spans="1:35" ht="14.25" customHeight="1" x14ac:dyDescent="0.25">
      <c r="A108" s="17">
        <v>3115</v>
      </c>
      <c r="B108" s="3" t="s">
        <v>163</v>
      </c>
      <c r="C108" s="8" t="s">
        <v>95</v>
      </c>
      <c r="D108" s="54">
        <f>E108/(E97-E114)</f>
        <v>0.05</v>
      </c>
      <c r="E108" s="19">
        <f t="shared" si="244"/>
        <v>5</v>
      </c>
      <c r="F108" s="11">
        <v>2</v>
      </c>
      <c r="G108" s="19">
        <v>0</v>
      </c>
      <c r="H108" s="19">
        <v>0</v>
      </c>
      <c r="I108" s="11">
        <v>3</v>
      </c>
      <c r="J108" s="19">
        <v>0</v>
      </c>
      <c r="K108" s="11">
        <v>0</v>
      </c>
      <c r="L108" s="19">
        <v>0</v>
      </c>
      <c r="M108" s="7"/>
      <c r="P108" s="57">
        <f t="shared" si="254"/>
        <v>5.0909090909090908</v>
      </c>
      <c r="Q108" s="63">
        <f>P108/P97</f>
        <v>5.02017032720753E-2</v>
      </c>
      <c r="R108" s="75">
        <f t="shared" si="160"/>
        <v>2</v>
      </c>
      <c r="S108" s="57">
        <f t="shared" ref="S108:X108" si="270">IF(G114&lt;&gt;0,G108+(G108/G97)*G114,G108)</f>
        <v>0</v>
      </c>
      <c r="T108" s="57">
        <f t="shared" si="270"/>
        <v>0</v>
      </c>
      <c r="U108" s="57">
        <f t="shared" si="270"/>
        <v>3.0909090909090908</v>
      </c>
      <c r="V108" s="57">
        <f t="shared" si="270"/>
        <v>0</v>
      </c>
      <c r="W108" s="57">
        <f t="shared" si="270"/>
        <v>0</v>
      </c>
      <c r="X108" s="57">
        <f t="shared" si="270"/>
        <v>0</v>
      </c>
      <c r="Y108" s="1">
        <v>0</v>
      </c>
      <c r="AB108" s="63">
        <f t="shared" ref="AB108" si="271">IF(R108=0,0,R108/(R98+R101+R107))</f>
        <v>6.25E-2</v>
      </c>
      <c r="AC108" s="63">
        <f t="shared" ref="AC108:AI108" si="272">IF(S108=0,0,S108/(S98+S101+S107))</f>
        <v>0</v>
      </c>
      <c r="AD108" s="63">
        <f t="shared" si="272"/>
        <v>0</v>
      </c>
      <c r="AE108" s="63">
        <f t="shared" si="272"/>
        <v>4.7619047619047616E-2</v>
      </c>
      <c r="AF108" s="63">
        <f t="shared" si="272"/>
        <v>0</v>
      </c>
      <c r="AG108" s="63">
        <f t="shared" si="272"/>
        <v>0</v>
      </c>
      <c r="AH108" s="63">
        <f t="shared" si="272"/>
        <v>0</v>
      </c>
      <c r="AI108" s="63">
        <f t="shared" si="272"/>
        <v>0</v>
      </c>
    </row>
    <row r="109" spans="1:35" ht="14.25" customHeight="1" x14ac:dyDescent="0.25">
      <c r="A109" s="17">
        <v>3115</v>
      </c>
      <c r="B109" s="3" t="s">
        <v>163</v>
      </c>
      <c r="C109" s="8" t="s">
        <v>90</v>
      </c>
      <c r="D109" s="54">
        <f>E109/(E97-E114)</f>
        <v>0.02</v>
      </c>
      <c r="E109" s="19">
        <f t="shared" si="244"/>
        <v>2</v>
      </c>
      <c r="F109" s="11">
        <v>2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7"/>
      <c r="P109" s="57">
        <f t="shared" si="254"/>
        <v>2</v>
      </c>
      <c r="Q109" s="63">
        <f>P109/P97</f>
        <v>1.9722097714029583E-2</v>
      </c>
      <c r="R109" s="75">
        <f t="shared" si="160"/>
        <v>2</v>
      </c>
      <c r="S109" s="57">
        <f t="shared" ref="S109:X109" si="273">IF(G114&lt;&gt;0,G109+(G109/G97)*G114,G109)</f>
        <v>0</v>
      </c>
      <c r="T109" s="57">
        <f t="shared" si="273"/>
        <v>0</v>
      </c>
      <c r="U109" s="57">
        <f t="shared" si="273"/>
        <v>0</v>
      </c>
      <c r="V109" s="57">
        <f t="shared" si="273"/>
        <v>0</v>
      </c>
      <c r="W109" s="57">
        <f t="shared" si="273"/>
        <v>0</v>
      </c>
      <c r="X109" s="57">
        <f t="shared" si="273"/>
        <v>0</v>
      </c>
      <c r="Y109" s="1">
        <v>0</v>
      </c>
      <c r="AB109" s="63">
        <f t="shared" ref="AB109" si="274">IF(R109=0,0,R109/(R98+R101+R107))</f>
        <v>6.25E-2</v>
      </c>
      <c r="AC109" s="63">
        <f t="shared" ref="AC109:AI109" si="275">IF(S109=0,0,S109/(S98+S101+S107))</f>
        <v>0</v>
      </c>
      <c r="AD109" s="63">
        <f t="shared" si="275"/>
        <v>0</v>
      </c>
      <c r="AE109" s="63">
        <f t="shared" si="275"/>
        <v>0</v>
      </c>
      <c r="AF109" s="63">
        <f t="shared" si="275"/>
        <v>0</v>
      </c>
      <c r="AG109" s="63">
        <f t="shared" si="275"/>
        <v>0</v>
      </c>
      <c r="AH109" s="63">
        <f t="shared" si="275"/>
        <v>0</v>
      </c>
      <c r="AI109" s="63">
        <f t="shared" si="275"/>
        <v>0</v>
      </c>
    </row>
    <row r="110" spans="1:35" ht="14.25" customHeight="1" x14ac:dyDescent="0.25">
      <c r="A110" s="17">
        <v>3115</v>
      </c>
      <c r="B110" s="3" t="s">
        <v>163</v>
      </c>
      <c r="C110" s="8" t="s">
        <v>118</v>
      </c>
      <c r="D110" s="54">
        <f>E110/(E97-E114)</f>
        <v>0.02</v>
      </c>
      <c r="E110" s="19">
        <f t="shared" si="244"/>
        <v>2</v>
      </c>
      <c r="F110" s="11">
        <v>1</v>
      </c>
      <c r="G110" s="11">
        <v>0</v>
      </c>
      <c r="H110" s="19">
        <v>0</v>
      </c>
      <c r="I110" s="11">
        <v>1</v>
      </c>
      <c r="J110" s="19">
        <v>0</v>
      </c>
      <c r="K110" s="11">
        <v>0</v>
      </c>
      <c r="L110" s="19">
        <v>0</v>
      </c>
      <c r="M110" s="7"/>
      <c r="P110" s="57">
        <f t="shared" si="254"/>
        <v>2.0303030303030303</v>
      </c>
      <c r="Q110" s="63">
        <f>P110/P97</f>
        <v>2.0020917376363363E-2</v>
      </c>
      <c r="R110" s="75">
        <f t="shared" si="160"/>
        <v>1</v>
      </c>
      <c r="S110" s="57">
        <f t="shared" ref="S110:X110" si="276">IF(G114&lt;&gt;0,G110+(G110/G97)*G114,G110)</f>
        <v>0</v>
      </c>
      <c r="T110" s="57">
        <f t="shared" si="276"/>
        <v>0</v>
      </c>
      <c r="U110" s="57">
        <f t="shared" si="276"/>
        <v>1.0303030303030303</v>
      </c>
      <c r="V110" s="57">
        <f t="shared" si="276"/>
        <v>0</v>
      </c>
      <c r="W110" s="57">
        <f t="shared" si="276"/>
        <v>0</v>
      </c>
      <c r="X110" s="57">
        <f t="shared" si="276"/>
        <v>0</v>
      </c>
      <c r="Y110" s="1">
        <v>0</v>
      </c>
      <c r="AB110" s="63">
        <f t="shared" ref="AB110" si="277">IF(R110=0,0,R110/(R98+R101+R107))</f>
        <v>3.125E-2</v>
      </c>
      <c r="AC110" s="63">
        <f t="shared" ref="AC110:AI110" si="278">IF(S110=0,0,S110/(S98+S101+S107))</f>
        <v>0</v>
      </c>
      <c r="AD110" s="63">
        <f t="shared" si="278"/>
        <v>0</v>
      </c>
      <c r="AE110" s="63">
        <f t="shared" si="278"/>
        <v>1.5873015873015872E-2</v>
      </c>
      <c r="AF110" s="63">
        <f t="shared" si="278"/>
        <v>0</v>
      </c>
      <c r="AG110" s="63">
        <f t="shared" si="278"/>
        <v>0</v>
      </c>
      <c r="AH110" s="63">
        <f t="shared" si="278"/>
        <v>0</v>
      </c>
      <c r="AI110" s="63">
        <f t="shared" si="278"/>
        <v>0</v>
      </c>
    </row>
    <row r="111" spans="1:35" ht="14.25" customHeight="1" x14ac:dyDescent="0.25">
      <c r="A111" s="17">
        <v>3115</v>
      </c>
      <c r="B111" s="3" t="s">
        <v>163</v>
      </c>
      <c r="C111" s="8" t="s">
        <v>91</v>
      </c>
      <c r="D111" s="54">
        <f>E111/(E97-E114)</f>
        <v>0.01</v>
      </c>
      <c r="E111" s="19">
        <f t="shared" si="244"/>
        <v>1</v>
      </c>
      <c r="F111" s="19">
        <v>0</v>
      </c>
      <c r="G111" s="19">
        <v>0</v>
      </c>
      <c r="H111" s="11">
        <v>1</v>
      </c>
      <c r="I111" s="19">
        <v>0</v>
      </c>
      <c r="J111" s="19">
        <v>0</v>
      </c>
      <c r="K111" s="19">
        <v>0</v>
      </c>
      <c r="L111" s="19">
        <v>0</v>
      </c>
      <c r="M111" s="7"/>
      <c r="P111" s="57">
        <f t="shared" si="254"/>
        <v>1</v>
      </c>
      <c r="Q111" s="63">
        <f>P111/P97</f>
        <v>9.8610488570147915E-3</v>
      </c>
      <c r="R111" s="75">
        <f t="shared" si="160"/>
        <v>0</v>
      </c>
      <c r="S111" s="57">
        <f t="shared" ref="S111:X111" si="279">IF(G114&lt;&gt;0,G111+(G111/G97)*G114,G111)</f>
        <v>0</v>
      </c>
      <c r="T111" s="57">
        <f t="shared" si="279"/>
        <v>1</v>
      </c>
      <c r="U111" s="57">
        <f t="shared" si="279"/>
        <v>0</v>
      </c>
      <c r="V111" s="57">
        <f t="shared" si="279"/>
        <v>0</v>
      </c>
      <c r="W111" s="57">
        <f t="shared" si="279"/>
        <v>0</v>
      </c>
      <c r="X111" s="57">
        <f t="shared" si="279"/>
        <v>0</v>
      </c>
      <c r="Y111" s="1">
        <v>0</v>
      </c>
      <c r="AB111" s="63">
        <f t="shared" ref="AB111" si="280">IF(R111=0,0,R111/(R98+R101+R107))</f>
        <v>0</v>
      </c>
      <c r="AC111" s="63">
        <f t="shared" ref="AC111:AI111" si="281">IF(S111=0,0,S111/(S98+S101+S107))</f>
        <v>0</v>
      </c>
      <c r="AD111" s="63">
        <f t="shared" si="281"/>
        <v>0.5</v>
      </c>
      <c r="AE111" s="63">
        <f t="shared" si="281"/>
        <v>0</v>
      </c>
      <c r="AF111" s="63">
        <f t="shared" si="281"/>
        <v>0</v>
      </c>
      <c r="AG111" s="63">
        <f t="shared" si="281"/>
        <v>0</v>
      </c>
      <c r="AH111" s="63">
        <f t="shared" si="281"/>
        <v>0</v>
      </c>
      <c r="AI111" s="63">
        <f t="shared" si="281"/>
        <v>0</v>
      </c>
    </row>
    <row r="112" spans="1:35" ht="14.25" customHeight="1" x14ac:dyDescent="0.25">
      <c r="A112" s="17">
        <v>3115</v>
      </c>
      <c r="B112" s="3" t="s">
        <v>163</v>
      </c>
      <c r="C112" s="8" t="s">
        <v>92</v>
      </c>
      <c r="D112" s="54">
        <f>E112/(E97-E114)</f>
        <v>0</v>
      </c>
      <c r="E112" s="19">
        <f t="shared" si="244"/>
        <v>0</v>
      </c>
      <c r="F112" s="19">
        <v>0</v>
      </c>
      <c r="G112" s="11">
        <v>0</v>
      </c>
      <c r="H112" s="19">
        <v>0</v>
      </c>
      <c r="I112" s="19">
        <v>0</v>
      </c>
      <c r="J112" s="11">
        <v>0</v>
      </c>
      <c r="K112" s="11">
        <v>0</v>
      </c>
      <c r="L112" s="19">
        <v>0</v>
      </c>
      <c r="M112" s="7"/>
      <c r="P112" s="57">
        <f t="shared" si="254"/>
        <v>0</v>
      </c>
      <c r="Q112" s="63">
        <f>P112/P97</f>
        <v>0</v>
      </c>
      <c r="R112" s="75">
        <f t="shared" si="160"/>
        <v>0</v>
      </c>
      <c r="S112" s="57">
        <f t="shared" ref="S112:X112" si="282">IF(G114&lt;&gt;0,G112+(G112/G97)*G114,G112)</f>
        <v>0</v>
      </c>
      <c r="T112" s="57">
        <f t="shared" si="282"/>
        <v>0</v>
      </c>
      <c r="U112" s="57">
        <f t="shared" si="282"/>
        <v>0</v>
      </c>
      <c r="V112" s="57">
        <f t="shared" si="282"/>
        <v>0</v>
      </c>
      <c r="W112" s="57">
        <f t="shared" si="282"/>
        <v>0</v>
      </c>
      <c r="X112" s="57">
        <f t="shared" si="282"/>
        <v>0</v>
      </c>
      <c r="Y112" s="1">
        <v>0</v>
      </c>
      <c r="AB112" s="63">
        <f t="shared" ref="AB112" si="283">IF(R112=0,0,R112/(R98+R101+R107))</f>
        <v>0</v>
      </c>
      <c r="AC112" s="63">
        <f t="shared" ref="AC112:AI112" si="284">IF(S112=0,0,S112/(S98+S101+S107))</f>
        <v>0</v>
      </c>
      <c r="AD112" s="63">
        <f t="shared" si="284"/>
        <v>0</v>
      </c>
      <c r="AE112" s="63">
        <f t="shared" si="284"/>
        <v>0</v>
      </c>
      <c r="AF112" s="63">
        <f t="shared" si="284"/>
        <v>0</v>
      </c>
      <c r="AG112" s="63">
        <f t="shared" si="284"/>
        <v>0</v>
      </c>
      <c r="AH112" s="63">
        <f t="shared" si="284"/>
        <v>0</v>
      </c>
      <c r="AI112" s="63">
        <f t="shared" si="284"/>
        <v>0</v>
      </c>
    </row>
    <row r="113" spans="1:35" s="10" customFormat="1" ht="14.25" customHeight="1" x14ac:dyDescent="0.25">
      <c r="A113" s="17">
        <v>3115</v>
      </c>
      <c r="B113" s="3" t="s">
        <v>163</v>
      </c>
      <c r="C113" s="8" t="s">
        <v>93</v>
      </c>
      <c r="D113" s="54">
        <f>E113/(E97-E114)</f>
        <v>0</v>
      </c>
      <c r="E113" s="19">
        <f t="shared" si="244"/>
        <v>0</v>
      </c>
      <c r="F113" s="19">
        <v>0</v>
      </c>
      <c r="G113" s="11">
        <v>0</v>
      </c>
      <c r="H113" s="19">
        <v>0</v>
      </c>
      <c r="I113" s="19">
        <v>0</v>
      </c>
      <c r="J113" s="19">
        <v>0</v>
      </c>
      <c r="K113" s="11">
        <v>0</v>
      </c>
      <c r="L113" s="19">
        <v>0</v>
      </c>
      <c r="P113" s="57">
        <f t="shared" si="254"/>
        <v>0</v>
      </c>
      <c r="Q113" s="63">
        <f>P113/P97</f>
        <v>0</v>
      </c>
      <c r="R113" s="75">
        <f t="shared" si="160"/>
        <v>0</v>
      </c>
      <c r="S113" s="57">
        <f t="shared" ref="S113:X113" si="285">IF(G114&lt;&gt;0,G113+(G113/G97)*G114,G113)</f>
        <v>0</v>
      </c>
      <c r="T113" s="57">
        <f t="shared" si="285"/>
        <v>0</v>
      </c>
      <c r="U113" s="57">
        <f t="shared" si="285"/>
        <v>0</v>
      </c>
      <c r="V113" s="57">
        <f t="shared" si="285"/>
        <v>0</v>
      </c>
      <c r="W113" s="57">
        <f t="shared" si="285"/>
        <v>0</v>
      </c>
      <c r="X113" s="57">
        <f t="shared" si="285"/>
        <v>0</v>
      </c>
      <c r="Y113" s="1">
        <v>0</v>
      </c>
      <c r="Z113" s="1"/>
      <c r="AA113" s="1"/>
      <c r="AB113" s="63">
        <f t="shared" ref="AB113" si="286">IF(R113=0,0,R113/(R98+R101+R107))</f>
        <v>0</v>
      </c>
      <c r="AC113" s="63">
        <f t="shared" ref="AC113:AI113" si="287">IF(S113=0,0,S113/(S98+S101+S107))</f>
        <v>0</v>
      </c>
      <c r="AD113" s="63">
        <f t="shared" si="287"/>
        <v>0</v>
      </c>
      <c r="AE113" s="63">
        <f t="shared" si="287"/>
        <v>0</v>
      </c>
      <c r="AF113" s="63">
        <f t="shared" si="287"/>
        <v>0</v>
      </c>
      <c r="AG113" s="63">
        <f t="shared" si="287"/>
        <v>0</v>
      </c>
      <c r="AH113" s="63">
        <f t="shared" si="287"/>
        <v>0</v>
      </c>
      <c r="AI113" s="63">
        <f t="shared" si="287"/>
        <v>0</v>
      </c>
    </row>
    <row r="114" spans="1:35" ht="14.25" customHeight="1" x14ac:dyDescent="0.25">
      <c r="A114" s="17">
        <v>3115</v>
      </c>
      <c r="B114" s="3" t="s">
        <v>163</v>
      </c>
      <c r="C114" s="3" t="s">
        <v>94</v>
      </c>
      <c r="D114" s="3"/>
      <c r="E114" s="11">
        <v>5</v>
      </c>
      <c r="F114" s="11">
        <v>1</v>
      </c>
      <c r="G114" s="19">
        <v>1</v>
      </c>
      <c r="H114" s="19">
        <v>0</v>
      </c>
      <c r="I114" s="11">
        <v>2</v>
      </c>
      <c r="J114" s="19">
        <v>0</v>
      </c>
      <c r="K114" s="11">
        <v>0</v>
      </c>
      <c r="L114" s="11">
        <v>2</v>
      </c>
      <c r="M114" s="7"/>
      <c r="R114" s="75">
        <f t="shared" si="160"/>
        <v>1</v>
      </c>
    </row>
    <row r="115" spans="1:35" ht="14.25" customHeight="1" x14ac:dyDescent="0.25">
      <c r="A115" s="3"/>
      <c r="B115" s="3"/>
      <c r="C115" s="8"/>
      <c r="D115" s="8"/>
      <c r="E115" s="11"/>
      <c r="F115" s="11"/>
      <c r="G115" s="11"/>
      <c r="H115" s="11"/>
      <c r="I115" s="11"/>
      <c r="J115" s="11"/>
      <c r="K115" s="11"/>
      <c r="L115" s="11"/>
      <c r="M115" s="7"/>
      <c r="R115" s="75">
        <f t="shared" si="160"/>
        <v>0</v>
      </c>
      <c r="S115" s="10"/>
      <c r="T115" s="10"/>
      <c r="U115" s="10"/>
      <c r="V115" s="10"/>
      <c r="W115" s="10"/>
      <c r="X115" s="10"/>
    </row>
    <row r="116" spans="1:35" ht="14.25" customHeight="1" x14ac:dyDescent="0.25">
      <c r="A116" s="17">
        <v>3116</v>
      </c>
      <c r="B116" s="3" t="s">
        <v>165</v>
      </c>
      <c r="C116" s="3" t="s">
        <v>120</v>
      </c>
      <c r="D116" s="3"/>
      <c r="E116" s="11">
        <v>212</v>
      </c>
      <c r="F116" s="11">
        <v>69</v>
      </c>
      <c r="G116" s="11">
        <v>5</v>
      </c>
      <c r="H116" s="11">
        <v>3</v>
      </c>
      <c r="I116" s="11">
        <v>125</v>
      </c>
      <c r="J116" s="11">
        <v>2</v>
      </c>
      <c r="K116" s="53">
        <v>0</v>
      </c>
      <c r="L116" s="11">
        <v>8</v>
      </c>
      <c r="M116" s="10">
        <f>VLOOKUP(A116,'2010 Byproducts'!$A$14:$D$97,4,FALSE)</f>
        <v>4</v>
      </c>
      <c r="N116" s="10">
        <f>L116-M116</f>
        <v>4</v>
      </c>
      <c r="O116" s="10"/>
      <c r="P116" s="10">
        <f>SUM(P117,P120,P126)</f>
        <v>207.98399999999998</v>
      </c>
      <c r="Q116" s="10"/>
      <c r="R116" s="75">
        <f t="shared" si="160"/>
        <v>69</v>
      </c>
      <c r="Z116" s="63">
        <f>R116/(P116-R116)</f>
        <v>0.49646002417544471</v>
      </c>
      <c r="AA116" s="63">
        <f>(P119-R119)/(P116-R116)</f>
        <v>0.31140275139584417</v>
      </c>
      <c r="AB116" s="63"/>
    </row>
    <row r="117" spans="1:35" ht="14.25" customHeight="1" x14ac:dyDescent="0.25">
      <c r="A117" s="17">
        <v>3116</v>
      </c>
      <c r="B117" s="3" t="s">
        <v>165</v>
      </c>
      <c r="C117" s="3" t="s">
        <v>82</v>
      </c>
      <c r="D117" s="54">
        <f>E117/(E116-E133)</f>
        <v>0.43781094527363185</v>
      </c>
      <c r="E117" s="19">
        <f>SUM(F117:L117)</f>
        <v>88</v>
      </c>
      <c r="F117" s="11">
        <v>2</v>
      </c>
      <c r="G117" s="11">
        <v>4</v>
      </c>
      <c r="H117" s="11">
        <v>1</v>
      </c>
      <c r="I117" s="11">
        <v>80</v>
      </c>
      <c r="J117" s="53">
        <f>J116-J120</f>
        <v>1</v>
      </c>
      <c r="K117" s="11">
        <v>0</v>
      </c>
      <c r="L117" s="19">
        <v>0</v>
      </c>
      <c r="M117" s="7"/>
      <c r="P117" s="57">
        <f>SUM(P118:P119)</f>
        <v>96.64</v>
      </c>
      <c r="Q117" s="63">
        <f>P117/P116</f>
        <v>0.46465112700977002</v>
      </c>
      <c r="R117" s="75">
        <f t="shared" si="160"/>
        <v>2</v>
      </c>
      <c r="S117" s="57">
        <f>SUM(S118:S119)</f>
        <v>4</v>
      </c>
      <c r="T117" s="57">
        <f t="shared" ref="T117:X117" si="288">SUM(T118:T119)</f>
        <v>1</v>
      </c>
      <c r="U117" s="57">
        <f t="shared" si="288"/>
        <v>80.64</v>
      </c>
      <c r="V117" s="57">
        <f t="shared" si="288"/>
        <v>1</v>
      </c>
      <c r="W117" s="57">
        <f t="shared" si="288"/>
        <v>0</v>
      </c>
      <c r="X117" s="57">
        <f t="shared" si="288"/>
        <v>0</v>
      </c>
      <c r="Y117" s="1">
        <f>Y119</f>
        <v>4</v>
      </c>
      <c r="Z117" s="5"/>
      <c r="AB117" s="63">
        <f t="shared" ref="AB117" si="289">IF(R117=0,0,R117/(R117+R120+R126))</f>
        <v>2.9411764705882353E-2</v>
      </c>
      <c r="AC117" s="63">
        <f t="shared" ref="AC117:AI117" si="290">IF(S117=0,0,S117/(S117+S120+S126))</f>
        <v>1</v>
      </c>
      <c r="AD117" s="63">
        <f t="shared" si="290"/>
        <v>0.5</v>
      </c>
      <c r="AE117" s="63">
        <f t="shared" si="290"/>
        <v>0.65040650406504064</v>
      </c>
      <c r="AF117" s="63">
        <f t="shared" si="290"/>
        <v>0.5</v>
      </c>
      <c r="AG117" s="63">
        <f t="shared" si="290"/>
        <v>0</v>
      </c>
      <c r="AH117" s="63">
        <f t="shared" si="290"/>
        <v>0</v>
      </c>
      <c r="AI117" s="63">
        <f t="shared" si="290"/>
        <v>1</v>
      </c>
    </row>
    <row r="118" spans="1:35" ht="14.25" customHeight="1" x14ac:dyDescent="0.25">
      <c r="A118" s="17">
        <v>3116</v>
      </c>
      <c r="B118" s="3" t="s">
        <v>165</v>
      </c>
      <c r="C118" s="8" t="s">
        <v>152</v>
      </c>
      <c r="D118" s="54">
        <f>E118/(E116-E133)</f>
        <v>0.24378109452736318</v>
      </c>
      <c r="E118" s="19">
        <f>SUM(F118:L118)</f>
        <v>49</v>
      </c>
      <c r="F118" s="11">
        <v>2</v>
      </c>
      <c r="G118" s="11">
        <v>2</v>
      </c>
      <c r="H118" s="19">
        <v>0</v>
      </c>
      <c r="I118" s="11">
        <v>45</v>
      </c>
      <c r="J118" s="19">
        <v>0</v>
      </c>
      <c r="K118" s="11">
        <v>0</v>
      </c>
      <c r="L118" s="19">
        <v>0</v>
      </c>
      <c r="M118" s="7"/>
      <c r="P118" s="57">
        <f>SUM(R118:Y118)+N116</f>
        <v>53.36</v>
      </c>
      <c r="Q118" s="63">
        <f>P118/P116</f>
        <v>0.25655819678436803</v>
      </c>
      <c r="R118" s="75">
        <f t="shared" si="160"/>
        <v>2</v>
      </c>
      <c r="S118" s="57">
        <f t="shared" ref="S118:X118" si="291">IF(G133&lt;&gt;0,G118+(G118/G116)*G133,G118)</f>
        <v>2</v>
      </c>
      <c r="T118" s="57">
        <f t="shared" si="291"/>
        <v>0</v>
      </c>
      <c r="U118" s="57">
        <f t="shared" si="291"/>
        <v>45.36</v>
      </c>
      <c r="V118" s="57">
        <f t="shared" si="291"/>
        <v>0</v>
      </c>
      <c r="W118" s="57">
        <f t="shared" si="291"/>
        <v>0</v>
      </c>
      <c r="X118" s="57">
        <f t="shared" si="291"/>
        <v>0</v>
      </c>
      <c r="Y118" s="1">
        <v>0</v>
      </c>
      <c r="Z118" s="5"/>
      <c r="AB118" s="63">
        <f t="shared" ref="AB118" si="292">IF(R118=0,0,R118/(R117+R120+R126))</f>
        <v>2.9411764705882353E-2</v>
      </c>
      <c r="AC118" s="63">
        <f t="shared" ref="AC118:AI118" si="293">IF(S118=0,0,S118/(S117+S120+S126))</f>
        <v>0.5</v>
      </c>
      <c r="AD118" s="63">
        <f t="shared" si="293"/>
        <v>0</v>
      </c>
      <c r="AE118" s="63">
        <f t="shared" si="293"/>
        <v>0.36585365853658536</v>
      </c>
      <c r="AF118" s="63">
        <f t="shared" si="293"/>
        <v>0</v>
      </c>
      <c r="AG118" s="63">
        <f t="shared" si="293"/>
        <v>0</v>
      </c>
      <c r="AH118" s="63">
        <f t="shared" si="293"/>
        <v>0</v>
      </c>
      <c r="AI118" s="63">
        <f t="shared" si="293"/>
        <v>0</v>
      </c>
    </row>
    <row r="119" spans="1:35" ht="14.25" customHeight="1" x14ac:dyDescent="0.25">
      <c r="A119" s="17">
        <v>3116</v>
      </c>
      <c r="B119" s="3" t="s">
        <v>165</v>
      </c>
      <c r="C119" s="8" t="s">
        <v>151</v>
      </c>
      <c r="D119" s="54">
        <f>E119/(E116-E133)</f>
        <v>0.19402985074626866</v>
      </c>
      <c r="E119" s="19">
        <f t="shared" ref="E119:E132" si="294">SUM(F119:L119)</f>
        <v>39</v>
      </c>
      <c r="F119" s="11">
        <v>0</v>
      </c>
      <c r="G119" s="11">
        <v>2</v>
      </c>
      <c r="H119" s="11">
        <v>1</v>
      </c>
      <c r="I119" s="11">
        <v>35</v>
      </c>
      <c r="J119" s="53">
        <f>J117</f>
        <v>1</v>
      </c>
      <c r="K119" s="11">
        <v>0</v>
      </c>
      <c r="L119" s="19">
        <v>0</v>
      </c>
      <c r="M119" s="7"/>
      <c r="P119" s="57">
        <f>SUM(R119:Y119)</f>
        <v>43.28</v>
      </c>
      <c r="Q119" s="63">
        <f>P119/P116</f>
        <v>0.20809293022540198</v>
      </c>
      <c r="R119" s="75">
        <f t="shared" si="160"/>
        <v>0</v>
      </c>
      <c r="S119" s="57">
        <f t="shared" ref="S119:X119" si="295">IF(G133&lt;&gt;0,G119+(G119/G116)*G133,G119)</f>
        <v>2</v>
      </c>
      <c r="T119" s="57">
        <f t="shared" si="295"/>
        <v>1</v>
      </c>
      <c r="U119" s="57">
        <f t="shared" si="295"/>
        <v>35.28</v>
      </c>
      <c r="V119" s="57">
        <f t="shared" si="295"/>
        <v>1</v>
      </c>
      <c r="W119" s="57">
        <f t="shared" si="295"/>
        <v>0</v>
      </c>
      <c r="X119" s="57">
        <f t="shared" si="295"/>
        <v>0</v>
      </c>
      <c r="Y119" s="75">
        <f>M116</f>
        <v>4</v>
      </c>
      <c r="Z119" s="5"/>
      <c r="AB119" s="63">
        <f t="shared" ref="AB119" si="296">IF(R119=0,0,R119/(R117+R120+R126))</f>
        <v>0</v>
      </c>
      <c r="AC119" s="63">
        <f t="shared" ref="AC119:AI119" si="297">IF(S119=0,0,S119/(S117+S120+S126))</f>
        <v>0.5</v>
      </c>
      <c r="AD119" s="63">
        <f t="shared" si="297"/>
        <v>0.5</v>
      </c>
      <c r="AE119" s="63">
        <f t="shared" si="297"/>
        <v>0.28455284552845528</v>
      </c>
      <c r="AF119" s="63">
        <f t="shared" si="297"/>
        <v>0.5</v>
      </c>
      <c r="AG119" s="63">
        <f t="shared" si="297"/>
        <v>0</v>
      </c>
      <c r="AH119" s="63">
        <f t="shared" si="297"/>
        <v>0</v>
      </c>
      <c r="AI119" s="63">
        <f t="shared" si="297"/>
        <v>1</v>
      </c>
    </row>
    <row r="120" spans="1:35" ht="14.25" customHeight="1" x14ac:dyDescent="0.25">
      <c r="A120" s="17">
        <v>3116</v>
      </c>
      <c r="B120" s="3" t="s">
        <v>165</v>
      </c>
      <c r="C120" s="3" t="s">
        <v>83</v>
      </c>
      <c r="D120" s="54">
        <f>E120/(E116-E133)</f>
        <v>0.41293532338308458</v>
      </c>
      <c r="E120" s="19">
        <f t="shared" si="294"/>
        <v>83</v>
      </c>
      <c r="F120" s="11">
        <v>53</v>
      </c>
      <c r="G120" s="19">
        <v>0</v>
      </c>
      <c r="H120" s="19">
        <v>0</v>
      </c>
      <c r="I120" s="11">
        <v>29</v>
      </c>
      <c r="J120" s="11">
        <v>1</v>
      </c>
      <c r="K120" s="53">
        <v>0</v>
      </c>
      <c r="L120" s="19">
        <v>0</v>
      </c>
      <c r="M120" s="7"/>
      <c r="P120" s="57">
        <f>SUM(P121:P125)</f>
        <v>82.22399999999999</v>
      </c>
      <c r="Q120" s="63">
        <f>P120/P116</f>
        <v>0.39533810293099469</v>
      </c>
      <c r="R120" s="75">
        <f t="shared" si="160"/>
        <v>53</v>
      </c>
      <c r="S120" s="57">
        <f>SUM(S121:S125)</f>
        <v>0</v>
      </c>
      <c r="T120" s="57">
        <f t="shared" ref="T120:X120" si="298">SUM(T121:T125)</f>
        <v>0</v>
      </c>
      <c r="U120" s="57">
        <f t="shared" si="298"/>
        <v>28.223999999999997</v>
      </c>
      <c r="V120" s="57">
        <f t="shared" si="298"/>
        <v>1</v>
      </c>
      <c r="W120" s="57">
        <f t="shared" si="298"/>
        <v>0</v>
      </c>
      <c r="X120" s="57">
        <f t="shared" si="298"/>
        <v>0</v>
      </c>
      <c r="Y120" s="1">
        <v>0</v>
      </c>
      <c r="Z120" s="5"/>
      <c r="AB120" s="63">
        <f t="shared" ref="AB120" si="299">IF(R120=0,0,R120/(R117+R120+R126))</f>
        <v>0.77941176470588236</v>
      </c>
      <c r="AC120" s="63">
        <f t="shared" ref="AC120:AI120" si="300">IF(S120=0,0,S120/(S117+S120+S126))</f>
        <v>0</v>
      </c>
      <c r="AD120" s="63">
        <f t="shared" si="300"/>
        <v>0</v>
      </c>
      <c r="AE120" s="63">
        <f t="shared" si="300"/>
        <v>0.22764227642276419</v>
      </c>
      <c r="AF120" s="63">
        <f t="shared" si="300"/>
        <v>0.5</v>
      </c>
      <c r="AG120" s="63">
        <f t="shared" si="300"/>
        <v>0</v>
      </c>
      <c r="AH120" s="63">
        <f t="shared" si="300"/>
        <v>0</v>
      </c>
      <c r="AI120" s="63">
        <f t="shared" si="300"/>
        <v>0</v>
      </c>
    </row>
    <row r="121" spans="1:35" ht="14.25" customHeight="1" x14ac:dyDescent="0.25">
      <c r="A121" s="17">
        <v>3116</v>
      </c>
      <c r="B121" s="3" t="s">
        <v>165</v>
      </c>
      <c r="C121" s="8" t="s">
        <v>84</v>
      </c>
      <c r="D121" s="54">
        <f>E121/(E116-E133)</f>
        <v>0.14427860696517414</v>
      </c>
      <c r="E121" s="19">
        <f t="shared" si="294"/>
        <v>29</v>
      </c>
      <c r="F121" s="11">
        <v>3</v>
      </c>
      <c r="G121" s="19">
        <v>0</v>
      </c>
      <c r="H121" s="19">
        <v>0</v>
      </c>
      <c r="I121" s="11">
        <v>25</v>
      </c>
      <c r="J121" s="11">
        <v>1</v>
      </c>
      <c r="K121" s="53">
        <v>0</v>
      </c>
      <c r="L121" s="19">
        <v>0</v>
      </c>
      <c r="M121" s="7"/>
      <c r="P121" s="57">
        <f>SUM(R121:Y121)</f>
        <v>29.2</v>
      </c>
      <c r="Q121" s="63">
        <f>P121/P116</f>
        <v>0.14039541503192554</v>
      </c>
      <c r="R121" s="75">
        <f t="shared" si="160"/>
        <v>3</v>
      </c>
      <c r="S121" s="57">
        <f t="shared" ref="S121:X121" si="301">IF(G133&lt;&gt;0,G121+(G121/G116)*G133,G121)</f>
        <v>0</v>
      </c>
      <c r="T121" s="57">
        <f t="shared" si="301"/>
        <v>0</v>
      </c>
      <c r="U121" s="57">
        <f t="shared" si="301"/>
        <v>25.2</v>
      </c>
      <c r="V121" s="57">
        <f t="shared" si="301"/>
        <v>1</v>
      </c>
      <c r="W121" s="57">
        <f t="shared" si="301"/>
        <v>0</v>
      </c>
      <c r="X121" s="57">
        <f t="shared" si="301"/>
        <v>0</v>
      </c>
      <c r="Y121" s="1">
        <v>0</v>
      </c>
      <c r="Z121" s="5"/>
      <c r="AB121" s="63">
        <f t="shared" ref="AB121" si="302">IF(R121=0,0,R121/(R117+R120+R126))</f>
        <v>4.4117647058823532E-2</v>
      </c>
      <c r="AC121" s="63">
        <f t="shared" ref="AC121:AI121" si="303">IF(S121=0,0,S121/(S117+S120+S126))</f>
        <v>0</v>
      </c>
      <c r="AD121" s="63">
        <f t="shared" si="303"/>
        <v>0</v>
      </c>
      <c r="AE121" s="63">
        <f t="shared" si="303"/>
        <v>0.20325203252032517</v>
      </c>
      <c r="AF121" s="63">
        <f t="shared" si="303"/>
        <v>0.5</v>
      </c>
      <c r="AG121" s="63">
        <f t="shared" si="303"/>
        <v>0</v>
      </c>
      <c r="AH121" s="63">
        <f t="shared" si="303"/>
        <v>0</v>
      </c>
      <c r="AI121" s="63">
        <f t="shared" si="303"/>
        <v>0</v>
      </c>
    </row>
    <row r="122" spans="1:35" ht="14.25" customHeight="1" x14ac:dyDescent="0.25">
      <c r="A122" s="17">
        <v>3116</v>
      </c>
      <c r="B122" s="3" t="s">
        <v>165</v>
      </c>
      <c r="C122" s="8" t="s">
        <v>85</v>
      </c>
      <c r="D122" s="54">
        <f>E122/(E116-E133)</f>
        <v>0.14925373134328357</v>
      </c>
      <c r="E122" s="19">
        <f t="shared" si="294"/>
        <v>30</v>
      </c>
      <c r="F122" s="11">
        <v>29</v>
      </c>
      <c r="G122" s="11">
        <v>0</v>
      </c>
      <c r="H122" s="19">
        <v>0</v>
      </c>
      <c r="I122" s="11">
        <v>1</v>
      </c>
      <c r="J122" s="19">
        <v>0</v>
      </c>
      <c r="K122" s="11">
        <v>0</v>
      </c>
      <c r="L122" s="19">
        <v>0</v>
      </c>
      <c r="M122" s="7"/>
      <c r="P122" s="57">
        <f t="shared" ref="P122:P132" si="304">SUM(R122:Y122)</f>
        <v>30.007999999999999</v>
      </c>
      <c r="Q122" s="63">
        <f>P122/P116</f>
        <v>0.14428032925609663</v>
      </c>
      <c r="R122" s="75">
        <f t="shared" si="160"/>
        <v>29</v>
      </c>
      <c r="S122" s="57">
        <f t="shared" ref="S122:X122" si="305">IF(G133&lt;&gt;0,G122+(G122/G116)*G133,G122)</f>
        <v>0</v>
      </c>
      <c r="T122" s="57">
        <f t="shared" si="305"/>
        <v>0</v>
      </c>
      <c r="U122" s="57">
        <f t="shared" si="305"/>
        <v>1.008</v>
      </c>
      <c r="V122" s="57">
        <f t="shared" si="305"/>
        <v>0</v>
      </c>
      <c r="W122" s="57">
        <f t="shared" si="305"/>
        <v>0</v>
      </c>
      <c r="X122" s="57">
        <f t="shared" si="305"/>
        <v>0</v>
      </c>
      <c r="Y122" s="1">
        <v>0</v>
      </c>
      <c r="Z122" s="5"/>
      <c r="AB122" s="63">
        <f t="shared" ref="AB122" si="306">IF(R122=0,0,R122/(R117+R120+R126))</f>
        <v>0.4264705882352941</v>
      </c>
      <c r="AC122" s="63">
        <f t="shared" ref="AC122:AI122" si="307">IF(S122=0,0,S122/(S117+S120+S126))</f>
        <v>0</v>
      </c>
      <c r="AD122" s="63">
        <f t="shared" si="307"/>
        <v>0</v>
      </c>
      <c r="AE122" s="63">
        <f t="shared" si="307"/>
        <v>8.1300813008130073E-3</v>
      </c>
      <c r="AF122" s="63">
        <f t="shared" si="307"/>
        <v>0</v>
      </c>
      <c r="AG122" s="63">
        <f t="shared" si="307"/>
        <v>0</v>
      </c>
      <c r="AH122" s="63">
        <f t="shared" si="307"/>
        <v>0</v>
      </c>
      <c r="AI122" s="63">
        <f t="shared" si="307"/>
        <v>0</v>
      </c>
    </row>
    <row r="123" spans="1:35" ht="14.25" customHeight="1" x14ac:dyDescent="0.25">
      <c r="A123" s="17">
        <v>3116</v>
      </c>
      <c r="B123" s="3" t="s">
        <v>165</v>
      </c>
      <c r="C123" s="8" t="s">
        <v>86</v>
      </c>
      <c r="D123" s="54">
        <f>E123/(E116-E133)</f>
        <v>0.1044776119402985</v>
      </c>
      <c r="E123" s="19">
        <f t="shared" si="294"/>
        <v>21</v>
      </c>
      <c r="F123" s="11">
        <v>20</v>
      </c>
      <c r="G123" s="11">
        <v>0</v>
      </c>
      <c r="H123" s="19">
        <v>0</v>
      </c>
      <c r="I123" s="11">
        <v>1</v>
      </c>
      <c r="J123" s="19">
        <v>0</v>
      </c>
      <c r="K123" s="11">
        <v>0</v>
      </c>
      <c r="L123" s="19">
        <v>0</v>
      </c>
      <c r="M123" s="7"/>
      <c r="P123" s="57">
        <f t="shared" si="304"/>
        <v>21.007999999999999</v>
      </c>
      <c r="Q123" s="63">
        <f>P123/P116</f>
        <v>0.10100776982844835</v>
      </c>
      <c r="R123" s="75">
        <f t="shared" si="160"/>
        <v>20</v>
      </c>
      <c r="S123" s="57">
        <f t="shared" ref="S123:X123" si="308">IF(G133&lt;&gt;0,G123+(G123/G116)*G133,G123)</f>
        <v>0</v>
      </c>
      <c r="T123" s="57">
        <f t="shared" si="308"/>
        <v>0</v>
      </c>
      <c r="U123" s="57">
        <f t="shared" si="308"/>
        <v>1.008</v>
      </c>
      <c r="V123" s="57">
        <f t="shared" si="308"/>
        <v>0</v>
      </c>
      <c r="W123" s="57">
        <f t="shared" si="308"/>
        <v>0</v>
      </c>
      <c r="X123" s="57">
        <f t="shared" si="308"/>
        <v>0</v>
      </c>
      <c r="Y123" s="1">
        <v>0</v>
      </c>
      <c r="Z123" s="5"/>
      <c r="AB123" s="63">
        <f t="shared" ref="AB123" si="309">IF(R123=0,0,R123/(R117+R120+R126))</f>
        <v>0.29411764705882354</v>
      </c>
      <c r="AC123" s="63">
        <f t="shared" ref="AC123:AI123" si="310">IF(S123=0,0,S123/(S117+S120+S126))</f>
        <v>0</v>
      </c>
      <c r="AD123" s="63">
        <f t="shared" si="310"/>
        <v>0</v>
      </c>
      <c r="AE123" s="63">
        <f t="shared" si="310"/>
        <v>8.1300813008130073E-3</v>
      </c>
      <c r="AF123" s="63">
        <f t="shared" si="310"/>
        <v>0</v>
      </c>
      <c r="AG123" s="63">
        <f t="shared" si="310"/>
        <v>0</v>
      </c>
      <c r="AH123" s="63">
        <f t="shared" si="310"/>
        <v>0</v>
      </c>
      <c r="AI123" s="63">
        <f t="shared" si="310"/>
        <v>0</v>
      </c>
    </row>
    <row r="124" spans="1:35" ht="14.25" customHeight="1" x14ac:dyDescent="0.25">
      <c r="A124" s="17">
        <v>3116</v>
      </c>
      <c r="B124" s="3" t="s">
        <v>165</v>
      </c>
      <c r="C124" s="8" t="s">
        <v>87</v>
      </c>
      <c r="D124" s="54">
        <f>E124/(E116-E133)</f>
        <v>0</v>
      </c>
      <c r="E124" s="19">
        <f t="shared" si="294"/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7"/>
      <c r="P124" s="57">
        <f t="shared" si="304"/>
        <v>0</v>
      </c>
      <c r="Q124" s="63">
        <f>P124/P116</f>
        <v>0</v>
      </c>
      <c r="R124" s="75">
        <f t="shared" si="160"/>
        <v>0</v>
      </c>
      <c r="S124" s="57">
        <f t="shared" ref="S124:X124" si="311">IF(G133&lt;&gt;0,G124+(G124/G116)*G133,G124)</f>
        <v>0</v>
      </c>
      <c r="T124" s="57">
        <f t="shared" si="311"/>
        <v>0</v>
      </c>
      <c r="U124" s="57">
        <f t="shared" si="311"/>
        <v>0</v>
      </c>
      <c r="V124" s="57">
        <f t="shared" si="311"/>
        <v>0</v>
      </c>
      <c r="W124" s="57">
        <f t="shared" si="311"/>
        <v>0</v>
      </c>
      <c r="X124" s="57">
        <f t="shared" si="311"/>
        <v>0</v>
      </c>
      <c r="Y124" s="1">
        <v>0</v>
      </c>
      <c r="Z124" s="5"/>
      <c r="AB124" s="63">
        <f t="shared" ref="AB124" si="312">IF(R124=0,0,R124/(R117+R120+R126))</f>
        <v>0</v>
      </c>
      <c r="AC124" s="63">
        <f t="shared" ref="AC124:AI124" si="313">IF(S124=0,0,S124/(S117+S120+S126))</f>
        <v>0</v>
      </c>
      <c r="AD124" s="63">
        <f t="shared" si="313"/>
        <v>0</v>
      </c>
      <c r="AE124" s="63">
        <f t="shared" si="313"/>
        <v>0</v>
      </c>
      <c r="AF124" s="63">
        <f t="shared" si="313"/>
        <v>0</v>
      </c>
      <c r="AG124" s="63">
        <f t="shared" si="313"/>
        <v>0</v>
      </c>
      <c r="AH124" s="63">
        <f t="shared" si="313"/>
        <v>0</v>
      </c>
      <c r="AI124" s="63">
        <f t="shared" si="313"/>
        <v>0</v>
      </c>
    </row>
    <row r="125" spans="1:35" ht="14.25" customHeight="1" x14ac:dyDescent="0.25">
      <c r="A125" s="17">
        <v>3116</v>
      </c>
      <c r="B125" s="3" t="s">
        <v>165</v>
      </c>
      <c r="C125" s="8" t="s">
        <v>88</v>
      </c>
      <c r="D125" s="54">
        <f>E125/(E116-E133)</f>
        <v>9.9502487562189053E-3</v>
      </c>
      <c r="E125" s="19">
        <f t="shared" si="294"/>
        <v>2</v>
      </c>
      <c r="F125" s="11">
        <v>1</v>
      </c>
      <c r="G125" s="11">
        <v>0</v>
      </c>
      <c r="H125" s="19">
        <v>0</v>
      </c>
      <c r="I125" s="11">
        <v>1</v>
      </c>
      <c r="J125" s="19">
        <v>0</v>
      </c>
      <c r="K125" s="11">
        <v>0</v>
      </c>
      <c r="L125" s="19">
        <v>0</v>
      </c>
      <c r="M125" s="7"/>
      <c r="P125" s="57">
        <f t="shared" si="304"/>
        <v>2.008</v>
      </c>
      <c r="Q125" s="63">
        <f>P125/P116</f>
        <v>9.654588814524195E-3</v>
      </c>
      <c r="R125" s="75">
        <f t="shared" si="160"/>
        <v>1</v>
      </c>
      <c r="S125" s="57">
        <f t="shared" ref="S125:X125" si="314">IF(G133&lt;&gt;0,G125+(G125/G116)*G133,G125)</f>
        <v>0</v>
      </c>
      <c r="T125" s="57">
        <f t="shared" si="314"/>
        <v>0</v>
      </c>
      <c r="U125" s="57">
        <f t="shared" si="314"/>
        <v>1.008</v>
      </c>
      <c r="V125" s="57">
        <f t="shared" si="314"/>
        <v>0</v>
      </c>
      <c r="W125" s="57">
        <f t="shared" si="314"/>
        <v>0</v>
      </c>
      <c r="X125" s="57">
        <f t="shared" si="314"/>
        <v>0</v>
      </c>
      <c r="Y125" s="1">
        <v>0</v>
      </c>
      <c r="Z125" s="5"/>
      <c r="AB125" s="63">
        <f t="shared" ref="AB125" si="315">IF(R125=0,0,R125/(R117+R120+R126))</f>
        <v>1.4705882352941176E-2</v>
      </c>
      <c r="AC125" s="63">
        <f t="shared" ref="AC125:AI125" si="316">IF(S125=0,0,S125/(S117+S120+S126))</f>
        <v>0</v>
      </c>
      <c r="AD125" s="63">
        <f t="shared" si="316"/>
        <v>0</v>
      </c>
      <c r="AE125" s="63">
        <f t="shared" si="316"/>
        <v>8.1300813008130073E-3</v>
      </c>
      <c r="AF125" s="63">
        <f t="shared" si="316"/>
        <v>0</v>
      </c>
      <c r="AG125" s="63">
        <f t="shared" si="316"/>
        <v>0</v>
      </c>
      <c r="AH125" s="63">
        <f t="shared" si="316"/>
        <v>0</v>
      </c>
      <c r="AI125" s="63">
        <f t="shared" si="316"/>
        <v>0</v>
      </c>
    </row>
    <row r="126" spans="1:35" ht="14.25" customHeight="1" x14ac:dyDescent="0.25">
      <c r="A126" s="17">
        <v>3116</v>
      </c>
      <c r="B126" s="3" t="s">
        <v>165</v>
      </c>
      <c r="C126" s="3" t="s">
        <v>89</v>
      </c>
      <c r="D126" s="54">
        <f>E126/(E116-E133)</f>
        <v>0.14925373134328357</v>
      </c>
      <c r="E126" s="19">
        <f t="shared" si="294"/>
        <v>30</v>
      </c>
      <c r="F126" s="11">
        <v>13</v>
      </c>
      <c r="G126" s="19">
        <v>0</v>
      </c>
      <c r="H126" s="11">
        <v>2</v>
      </c>
      <c r="I126" s="11">
        <v>15</v>
      </c>
      <c r="J126" s="19">
        <v>0</v>
      </c>
      <c r="K126" s="11">
        <v>0</v>
      </c>
      <c r="L126" s="19">
        <v>0</v>
      </c>
      <c r="M126" s="7"/>
      <c r="P126" s="57">
        <f>SUM(P127:P132)</f>
        <v>29.119999999999997</v>
      </c>
      <c r="Q126" s="63">
        <f>P126/P116</f>
        <v>0.14001077005923532</v>
      </c>
      <c r="R126" s="75">
        <f t="shared" si="160"/>
        <v>13</v>
      </c>
      <c r="S126" s="57">
        <f>SUM(S127:S132)</f>
        <v>0</v>
      </c>
      <c r="T126" s="57">
        <f t="shared" ref="T126:X126" si="317">SUM(T127:T132)</f>
        <v>1</v>
      </c>
      <c r="U126" s="57">
        <f t="shared" si="317"/>
        <v>15.12</v>
      </c>
      <c r="V126" s="57">
        <f t="shared" si="317"/>
        <v>0</v>
      </c>
      <c r="W126" s="57">
        <f t="shared" si="317"/>
        <v>0</v>
      </c>
      <c r="X126" s="57">
        <f t="shared" si="317"/>
        <v>0</v>
      </c>
      <c r="Y126" s="1">
        <v>0</v>
      </c>
      <c r="Z126" s="5"/>
      <c r="AB126" s="63">
        <f t="shared" ref="AB126" si="318">IF(R126=0,0,R126/(R117+R120+R126))</f>
        <v>0.19117647058823528</v>
      </c>
      <c r="AC126" s="63">
        <f t="shared" ref="AC126:AI126" si="319">IF(S126=0,0,S126/(S117+S120+S126))</f>
        <v>0</v>
      </c>
      <c r="AD126" s="63">
        <f t="shared" si="319"/>
        <v>0.5</v>
      </c>
      <c r="AE126" s="63">
        <f t="shared" si="319"/>
        <v>0.12195121951219511</v>
      </c>
      <c r="AF126" s="63">
        <f t="shared" si="319"/>
        <v>0</v>
      </c>
      <c r="AG126" s="63">
        <f t="shared" si="319"/>
        <v>0</v>
      </c>
      <c r="AH126" s="63">
        <f t="shared" si="319"/>
        <v>0</v>
      </c>
      <c r="AI126" s="63">
        <f t="shared" si="319"/>
        <v>0</v>
      </c>
    </row>
    <row r="127" spans="1:35" ht="14.25" customHeight="1" x14ac:dyDescent="0.25">
      <c r="A127" s="17">
        <v>3116</v>
      </c>
      <c r="B127" s="3" t="s">
        <v>165</v>
      </c>
      <c r="C127" s="8" t="s">
        <v>95</v>
      </c>
      <c r="D127" s="54">
        <f>E127/(E116-E133)</f>
        <v>6.965174129353234E-2</v>
      </c>
      <c r="E127" s="19">
        <f t="shared" si="294"/>
        <v>14</v>
      </c>
      <c r="F127" s="11">
        <v>5</v>
      </c>
      <c r="G127" s="19">
        <v>0</v>
      </c>
      <c r="H127" s="19">
        <v>0</v>
      </c>
      <c r="I127" s="11">
        <v>9</v>
      </c>
      <c r="J127" s="19">
        <v>0</v>
      </c>
      <c r="K127" s="11">
        <v>0</v>
      </c>
      <c r="L127" s="19">
        <v>0</v>
      </c>
      <c r="M127" s="7"/>
      <c r="P127" s="57">
        <f t="shared" si="304"/>
        <v>14.071999999999999</v>
      </c>
      <c r="Q127" s="63">
        <f>P127/P116</f>
        <v>6.765905069620741E-2</v>
      </c>
      <c r="R127" s="75">
        <f t="shared" si="160"/>
        <v>5</v>
      </c>
      <c r="S127" s="57">
        <f t="shared" ref="S127:X127" si="320">IF(G133&lt;&gt;0,G127+(G127/G116)*G133,G127)</f>
        <v>0</v>
      </c>
      <c r="T127" s="57">
        <f t="shared" si="320"/>
        <v>0</v>
      </c>
      <c r="U127" s="57">
        <f t="shared" si="320"/>
        <v>9.0719999999999992</v>
      </c>
      <c r="V127" s="57">
        <f t="shared" si="320"/>
        <v>0</v>
      </c>
      <c r="W127" s="57">
        <f t="shared" si="320"/>
        <v>0</v>
      </c>
      <c r="X127" s="57">
        <f t="shared" si="320"/>
        <v>0</v>
      </c>
      <c r="Y127" s="1">
        <v>0</v>
      </c>
      <c r="Z127" s="5"/>
      <c r="AB127" s="63">
        <f t="shared" ref="AB127" si="321">IF(R127=0,0,R127/(R117+R120+R126))</f>
        <v>7.3529411764705885E-2</v>
      </c>
      <c r="AC127" s="63">
        <f t="shared" ref="AC127:AI127" si="322">IF(S127=0,0,S127/(S117+S120+S126))</f>
        <v>0</v>
      </c>
      <c r="AD127" s="63">
        <f t="shared" si="322"/>
        <v>0</v>
      </c>
      <c r="AE127" s="63">
        <f t="shared" si="322"/>
        <v>7.3170731707317055E-2</v>
      </c>
      <c r="AF127" s="63">
        <f t="shared" si="322"/>
        <v>0</v>
      </c>
      <c r="AG127" s="63">
        <f t="shared" si="322"/>
        <v>0</v>
      </c>
      <c r="AH127" s="63">
        <f t="shared" si="322"/>
        <v>0</v>
      </c>
      <c r="AI127" s="63">
        <f t="shared" si="322"/>
        <v>0</v>
      </c>
    </row>
    <row r="128" spans="1:35" ht="14.25" customHeight="1" x14ac:dyDescent="0.25">
      <c r="A128" s="17">
        <v>3116</v>
      </c>
      <c r="B128" s="3" t="s">
        <v>165</v>
      </c>
      <c r="C128" s="8" t="s">
        <v>90</v>
      </c>
      <c r="D128" s="54">
        <f>E128/(E116-E133)</f>
        <v>2.9850746268656716E-2</v>
      </c>
      <c r="E128" s="19">
        <f t="shared" si="294"/>
        <v>6</v>
      </c>
      <c r="F128" s="11">
        <v>6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7"/>
      <c r="P128" s="57">
        <f t="shared" si="304"/>
        <v>6</v>
      </c>
      <c r="Q128" s="63">
        <f>P128/P116</f>
        <v>2.8848372951765525E-2</v>
      </c>
      <c r="R128" s="75">
        <f t="shared" si="160"/>
        <v>6</v>
      </c>
      <c r="S128" s="57">
        <f t="shared" ref="S128:X128" si="323">IF(G133&lt;&gt;0,G128+(G128/G116)*G133,G128)</f>
        <v>0</v>
      </c>
      <c r="T128" s="57">
        <f t="shared" si="323"/>
        <v>0</v>
      </c>
      <c r="U128" s="57">
        <f t="shared" si="323"/>
        <v>0</v>
      </c>
      <c r="V128" s="57">
        <f t="shared" si="323"/>
        <v>0</v>
      </c>
      <c r="W128" s="57">
        <f t="shared" si="323"/>
        <v>0</v>
      </c>
      <c r="X128" s="57">
        <f t="shared" si="323"/>
        <v>0</v>
      </c>
      <c r="Y128" s="1">
        <v>0</v>
      </c>
      <c r="Z128" s="5"/>
      <c r="AB128" s="63">
        <f t="shared" ref="AB128" si="324">IF(R128=0,0,R128/(R117+R120+R126))</f>
        <v>8.8235294117647065E-2</v>
      </c>
      <c r="AC128" s="63">
        <f t="shared" ref="AC128:AI128" si="325">IF(S128=0,0,S128/(S117+S120+S126))</f>
        <v>0</v>
      </c>
      <c r="AD128" s="63">
        <f t="shared" si="325"/>
        <v>0</v>
      </c>
      <c r="AE128" s="63">
        <f t="shared" si="325"/>
        <v>0</v>
      </c>
      <c r="AF128" s="63">
        <f t="shared" si="325"/>
        <v>0</v>
      </c>
      <c r="AG128" s="63">
        <f t="shared" si="325"/>
        <v>0</v>
      </c>
      <c r="AH128" s="63">
        <f t="shared" si="325"/>
        <v>0</v>
      </c>
      <c r="AI128" s="63">
        <f t="shared" si="325"/>
        <v>0</v>
      </c>
    </row>
    <row r="129" spans="1:35" ht="14.25" customHeight="1" x14ac:dyDescent="0.25">
      <c r="A129" s="17">
        <v>3116</v>
      </c>
      <c r="B129" s="3" t="s">
        <v>165</v>
      </c>
      <c r="C129" s="8" t="s">
        <v>118</v>
      </c>
      <c r="D129" s="54">
        <f>E129/(E116-E133)</f>
        <v>3.9800995024875621E-2</v>
      </c>
      <c r="E129" s="19">
        <f t="shared" si="294"/>
        <v>8</v>
      </c>
      <c r="F129" s="11">
        <v>2</v>
      </c>
      <c r="G129" s="19">
        <v>0</v>
      </c>
      <c r="H129" s="19">
        <v>0</v>
      </c>
      <c r="I129" s="11">
        <v>6</v>
      </c>
      <c r="J129" s="19">
        <v>0</v>
      </c>
      <c r="K129" s="11">
        <v>0</v>
      </c>
      <c r="L129" s="19">
        <v>0</v>
      </c>
      <c r="M129" s="7"/>
      <c r="P129" s="57">
        <f t="shared" si="304"/>
        <v>8.048</v>
      </c>
      <c r="Q129" s="63">
        <f>P129/P116</f>
        <v>3.8695284252634819E-2</v>
      </c>
      <c r="R129" s="75">
        <f t="shared" si="160"/>
        <v>2</v>
      </c>
      <c r="S129" s="57">
        <f t="shared" ref="S129:X129" si="326">IF(G133&lt;&gt;0,G129+(G129/G116)*G133,G129)</f>
        <v>0</v>
      </c>
      <c r="T129" s="57">
        <f t="shared" si="326"/>
        <v>0</v>
      </c>
      <c r="U129" s="57">
        <f t="shared" si="326"/>
        <v>6.048</v>
      </c>
      <c r="V129" s="57">
        <f t="shared" si="326"/>
        <v>0</v>
      </c>
      <c r="W129" s="57">
        <f t="shared" si="326"/>
        <v>0</v>
      </c>
      <c r="X129" s="57">
        <f t="shared" si="326"/>
        <v>0</v>
      </c>
      <c r="Y129" s="1">
        <v>0</v>
      </c>
      <c r="Z129" s="5"/>
      <c r="AB129" s="63">
        <f t="shared" ref="AB129" si="327">IF(R129=0,0,R129/(R117+R120+R126))</f>
        <v>2.9411764705882353E-2</v>
      </c>
      <c r="AC129" s="63">
        <f t="shared" ref="AC129:AI129" si="328">IF(S129=0,0,S129/(S117+S120+S126))</f>
        <v>0</v>
      </c>
      <c r="AD129" s="63">
        <f t="shared" si="328"/>
        <v>0</v>
      </c>
      <c r="AE129" s="63">
        <f t="shared" si="328"/>
        <v>4.8780487804878044E-2</v>
      </c>
      <c r="AF129" s="63">
        <f t="shared" si="328"/>
        <v>0</v>
      </c>
      <c r="AG129" s="63">
        <f t="shared" si="328"/>
        <v>0</v>
      </c>
      <c r="AH129" s="63">
        <f t="shared" si="328"/>
        <v>0</v>
      </c>
      <c r="AI129" s="63">
        <f t="shared" si="328"/>
        <v>0</v>
      </c>
    </row>
    <row r="130" spans="1:35" ht="14.25" customHeight="1" x14ac:dyDescent="0.25">
      <c r="A130" s="17">
        <v>3116</v>
      </c>
      <c r="B130" s="3" t="s">
        <v>165</v>
      </c>
      <c r="C130" s="8" t="s">
        <v>91</v>
      </c>
      <c r="D130" s="54">
        <f>E130/(E116-E133)</f>
        <v>4.9751243781094526E-3</v>
      </c>
      <c r="E130" s="19">
        <f t="shared" si="294"/>
        <v>1</v>
      </c>
      <c r="F130" s="19">
        <v>0</v>
      </c>
      <c r="G130" s="19">
        <v>0</v>
      </c>
      <c r="H130" s="11">
        <v>1</v>
      </c>
      <c r="I130" s="19">
        <v>0</v>
      </c>
      <c r="J130" s="19">
        <v>0</v>
      </c>
      <c r="K130" s="19">
        <v>0</v>
      </c>
      <c r="L130" s="19">
        <v>0</v>
      </c>
      <c r="M130" s="7"/>
      <c r="P130" s="57">
        <f t="shared" si="304"/>
        <v>1</v>
      </c>
      <c r="Q130" s="63">
        <f>P130/P116</f>
        <v>4.8080621586275869E-3</v>
      </c>
      <c r="R130" s="75">
        <f t="shared" si="160"/>
        <v>0</v>
      </c>
      <c r="S130" s="57">
        <f t="shared" ref="S130:X130" si="329">IF(G133&lt;&gt;0,G130+(G130/G116)*G133,G130)</f>
        <v>0</v>
      </c>
      <c r="T130" s="57">
        <f t="shared" si="329"/>
        <v>1</v>
      </c>
      <c r="U130" s="57">
        <f t="shared" si="329"/>
        <v>0</v>
      </c>
      <c r="V130" s="57">
        <f t="shared" si="329"/>
        <v>0</v>
      </c>
      <c r="W130" s="57">
        <f t="shared" si="329"/>
        <v>0</v>
      </c>
      <c r="X130" s="57">
        <f t="shared" si="329"/>
        <v>0</v>
      </c>
      <c r="Y130" s="1">
        <v>0</v>
      </c>
      <c r="Z130" s="6"/>
      <c r="AB130" s="63">
        <f t="shared" ref="AB130" si="330">IF(R130=0,0,R130/(R117+R120+R126))</f>
        <v>0</v>
      </c>
      <c r="AC130" s="63">
        <f t="shared" ref="AC130:AI130" si="331">IF(S130=0,0,S130/(S117+S120+S126))</f>
        <v>0</v>
      </c>
      <c r="AD130" s="63">
        <f t="shared" si="331"/>
        <v>0.5</v>
      </c>
      <c r="AE130" s="63">
        <f t="shared" si="331"/>
        <v>0</v>
      </c>
      <c r="AF130" s="63">
        <f t="shared" si="331"/>
        <v>0</v>
      </c>
      <c r="AG130" s="63">
        <f t="shared" si="331"/>
        <v>0</v>
      </c>
      <c r="AH130" s="63">
        <f t="shared" si="331"/>
        <v>0</v>
      </c>
      <c r="AI130" s="63">
        <f t="shared" si="331"/>
        <v>0</v>
      </c>
    </row>
    <row r="131" spans="1:35" s="10" customFormat="1" ht="14.25" customHeight="1" x14ac:dyDescent="0.25">
      <c r="A131" s="17">
        <v>3116</v>
      </c>
      <c r="B131" s="3" t="s">
        <v>165</v>
      </c>
      <c r="C131" s="8" t="s">
        <v>92</v>
      </c>
      <c r="D131" s="54">
        <f>E131/(E116-E133)</f>
        <v>0</v>
      </c>
      <c r="E131" s="19">
        <f t="shared" si="294"/>
        <v>0</v>
      </c>
      <c r="F131" s="11">
        <v>0</v>
      </c>
      <c r="G131" s="19">
        <v>0</v>
      </c>
      <c r="H131" s="19">
        <v>0</v>
      </c>
      <c r="I131" s="19">
        <v>0</v>
      </c>
      <c r="J131" s="11">
        <v>0</v>
      </c>
      <c r="K131" s="11">
        <v>0</v>
      </c>
      <c r="L131" s="19">
        <v>0</v>
      </c>
      <c r="M131" s="7"/>
      <c r="N131" s="1"/>
      <c r="O131" s="1"/>
      <c r="P131" s="57">
        <f t="shared" si="304"/>
        <v>0</v>
      </c>
      <c r="Q131" s="63">
        <f>P131/P116</f>
        <v>0</v>
      </c>
      <c r="R131" s="75">
        <f t="shared" ref="R131:R194" si="332">F131</f>
        <v>0</v>
      </c>
      <c r="S131" s="57">
        <f t="shared" ref="S131:X131" si="333">IF(G133&lt;&gt;0,G131+(G131/G116)*G133,G131)</f>
        <v>0</v>
      </c>
      <c r="T131" s="57">
        <f t="shared" si="333"/>
        <v>0</v>
      </c>
      <c r="U131" s="57">
        <f t="shared" si="333"/>
        <v>0</v>
      </c>
      <c r="V131" s="57">
        <f t="shared" si="333"/>
        <v>0</v>
      </c>
      <c r="W131" s="57">
        <f t="shared" si="333"/>
        <v>0</v>
      </c>
      <c r="X131" s="57">
        <f t="shared" si="333"/>
        <v>0</v>
      </c>
      <c r="Y131" s="1">
        <v>0</v>
      </c>
      <c r="Z131" s="5"/>
      <c r="AB131" s="63">
        <f t="shared" ref="AB131" si="334">IF(R131=0,0,R131/(R117+R120+R126))</f>
        <v>0</v>
      </c>
      <c r="AC131" s="63">
        <f t="shared" ref="AC131:AI131" si="335">IF(S131=0,0,S131/(S117+S120+S126))</f>
        <v>0</v>
      </c>
      <c r="AD131" s="63">
        <f t="shared" si="335"/>
        <v>0</v>
      </c>
      <c r="AE131" s="63">
        <f t="shared" si="335"/>
        <v>0</v>
      </c>
      <c r="AF131" s="63">
        <f t="shared" si="335"/>
        <v>0</v>
      </c>
      <c r="AG131" s="63">
        <f t="shared" si="335"/>
        <v>0</v>
      </c>
      <c r="AH131" s="63">
        <f t="shared" si="335"/>
        <v>0</v>
      </c>
      <c r="AI131" s="63">
        <f t="shared" si="335"/>
        <v>0</v>
      </c>
    </row>
    <row r="132" spans="1:35" ht="14.25" customHeight="1" x14ac:dyDescent="0.25">
      <c r="A132" s="17">
        <v>3116</v>
      </c>
      <c r="B132" s="3" t="s">
        <v>165</v>
      </c>
      <c r="C132" s="8" t="s">
        <v>93</v>
      </c>
      <c r="D132" s="54">
        <f>E132/(E116-E133)</f>
        <v>0</v>
      </c>
      <c r="E132" s="19">
        <f t="shared" si="294"/>
        <v>0</v>
      </c>
      <c r="F132" s="19">
        <v>0</v>
      </c>
      <c r="G132" s="11">
        <v>0</v>
      </c>
      <c r="H132" s="19">
        <v>0</v>
      </c>
      <c r="I132" s="19">
        <v>0</v>
      </c>
      <c r="J132" s="19">
        <v>0</v>
      </c>
      <c r="K132" s="11">
        <v>0</v>
      </c>
      <c r="L132" s="19">
        <v>0</v>
      </c>
      <c r="M132" s="7"/>
      <c r="P132" s="57">
        <f t="shared" si="304"/>
        <v>0</v>
      </c>
      <c r="Q132" s="63">
        <f>P132/P116</f>
        <v>0</v>
      </c>
      <c r="R132" s="75">
        <f t="shared" si="332"/>
        <v>0</v>
      </c>
      <c r="S132" s="57">
        <f t="shared" ref="S132:X132" si="336">IF(G133&lt;&gt;0,G132+(G132/G116)*G133,G132)</f>
        <v>0</v>
      </c>
      <c r="T132" s="57">
        <f t="shared" si="336"/>
        <v>0</v>
      </c>
      <c r="U132" s="57">
        <f t="shared" si="336"/>
        <v>0</v>
      </c>
      <c r="V132" s="57">
        <f t="shared" si="336"/>
        <v>0</v>
      </c>
      <c r="W132" s="57">
        <f t="shared" si="336"/>
        <v>0</v>
      </c>
      <c r="X132" s="57">
        <f t="shared" si="336"/>
        <v>0</v>
      </c>
      <c r="Y132" s="1">
        <v>0</v>
      </c>
      <c r="Z132" s="5"/>
      <c r="AB132" s="63">
        <f t="shared" ref="AB132" si="337">IF(R132=0,0,R132/(R117+R120+R126))</f>
        <v>0</v>
      </c>
      <c r="AC132" s="63">
        <f t="shared" ref="AC132:AI132" si="338">IF(S132=0,0,S132/(S117+S120+S126))</f>
        <v>0</v>
      </c>
      <c r="AD132" s="63">
        <f t="shared" si="338"/>
        <v>0</v>
      </c>
      <c r="AE132" s="63">
        <f t="shared" si="338"/>
        <v>0</v>
      </c>
      <c r="AF132" s="63">
        <f t="shared" si="338"/>
        <v>0</v>
      </c>
      <c r="AG132" s="63">
        <f t="shared" si="338"/>
        <v>0</v>
      </c>
      <c r="AH132" s="63">
        <f t="shared" si="338"/>
        <v>0</v>
      </c>
      <c r="AI132" s="63">
        <f t="shared" si="338"/>
        <v>0</v>
      </c>
    </row>
    <row r="133" spans="1:35" ht="14.25" customHeight="1" x14ac:dyDescent="0.25">
      <c r="A133" s="17">
        <v>3116</v>
      </c>
      <c r="B133" s="3" t="s">
        <v>165</v>
      </c>
      <c r="C133" s="3" t="s">
        <v>94</v>
      </c>
      <c r="D133" s="59"/>
      <c r="E133" s="11">
        <v>11</v>
      </c>
      <c r="F133" s="11">
        <v>1</v>
      </c>
      <c r="G133" s="19">
        <v>0</v>
      </c>
      <c r="H133" s="19">
        <v>0</v>
      </c>
      <c r="I133" s="11">
        <v>1</v>
      </c>
      <c r="J133" s="19">
        <v>0</v>
      </c>
      <c r="K133" s="11">
        <v>0</v>
      </c>
      <c r="L133" s="11">
        <v>8</v>
      </c>
      <c r="M133" s="7"/>
      <c r="R133" s="75">
        <f t="shared" si="332"/>
        <v>1</v>
      </c>
    </row>
    <row r="134" spans="1:35" ht="14.25" customHeight="1" x14ac:dyDescent="0.25">
      <c r="A134" s="3"/>
      <c r="B134" s="3"/>
      <c r="C134" s="8"/>
      <c r="D134" s="8"/>
      <c r="E134" s="11"/>
      <c r="F134" s="11"/>
      <c r="G134" s="11"/>
      <c r="H134" s="11"/>
      <c r="I134" s="11"/>
      <c r="J134" s="11"/>
      <c r="K134" s="11"/>
      <c r="L134" s="11"/>
      <c r="M134" s="10"/>
      <c r="N134" s="10"/>
      <c r="O134" s="10"/>
      <c r="R134" s="75">
        <f t="shared" si="332"/>
        <v>0</v>
      </c>
      <c r="X134" s="10"/>
      <c r="Z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4.25" customHeight="1" x14ac:dyDescent="0.25">
      <c r="A135" s="17">
        <v>3121</v>
      </c>
      <c r="B135" s="3" t="s">
        <v>124</v>
      </c>
      <c r="C135" s="3" t="s">
        <v>120</v>
      </c>
      <c r="D135" s="3"/>
      <c r="E135" s="11">
        <v>77</v>
      </c>
      <c r="F135" s="11">
        <v>25</v>
      </c>
      <c r="G135" s="19">
        <v>0</v>
      </c>
      <c r="H135" s="11">
        <v>1</v>
      </c>
      <c r="I135" s="11">
        <v>34</v>
      </c>
      <c r="J135" s="11">
        <v>1</v>
      </c>
      <c r="K135" s="11">
        <v>8</v>
      </c>
      <c r="L135" s="11">
        <v>7</v>
      </c>
      <c r="M135" s="10">
        <f>VLOOKUP(A135,'2010 Byproducts'!$A$14:$D$97,4,FALSE)</f>
        <v>3</v>
      </c>
      <c r="N135" s="10">
        <f>L135-M135</f>
        <v>4</v>
      </c>
      <c r="O135" s="10"/>
      <c r="P135" s="10">
        <f>SUM(P136,P139,P145)</f>
        <v>68</v>
      </c>
      <c r="Q135" s="10"/>
      <c r="R135" s="75">
        <f t="shared" si="332"/>
        <v>25</v>
      </c>
      <c r="Z135" s="63">
        <f>R135/(P135-R135)</f>
        <v>0.58139534883720934</v>
      </c>
      <c r="AA135" s="63">
        <f>(P138-R138)/(P135-R135)</f>
        <v>0.44186046511627908</v>
      </c>
      <c r="AB135" s="63"/>
    </row>
    <row r="136" spans="1:35" ht="14.25" customHeight="1" x14ac:dyDescent="0.25">
      <c r="A136" s="17">
        <v>3121</v>
      </c>
      <c r="B136" s="3" t="s">
        <v>124</v>
      </c>
      <c r="C136" s="3" t="s">
        <v>82</v>
      </c>
      <c r="D136" s="54">
        <f>E136/(E135-E152)</f>
        <v>0.35820895522388058</v>
      </c>
      <c r="E136" s="19">
        <f>SUM(F136:L136)</f>
        <v>24</v>
      </c>
      <c r="F136" s="19">
        <v>0</v>
      </c>
      <c r="G136" s="19">
        <v>0</v>
      </c>
      <c r="H136" s="19">
        <v>0</v>
      </c>
      <c r="I136" s="11">
        <v>21</v>
      </c>
      <c r="J136" s="19">
        <v>0</v>
      </c>
      <c r="K136" s="11">
        <v>3</v>
      </c>
      <c r="L136" s="19">
        <v>0</v>
      </c>
      <c r="M136" s="7"/>
      <c r="P136" s="57">
        <f>SUM(P137:P138)</f>
        <v>31</v>
      </c>
      <c r="Q136" s="63">
        <f>P136/P135</f>
        <v>0.45588235294117646</v>
      </c>
      <c r="R136" s="75">
        <f t="shared" si="332"/>
        <v>0</v>
      </c>
      <c r="S136" s="57">
        <f>SUM(S137:S138)</f>
        <v>0</v>
      </c>
      <c r="T136" s="57">
        <f t="shared" ref="T136:X136" si="339">SUM(T137:T138)</f>
        <v>0</v>
      </c>
      <c r="U136" s="57">
        <f t="shared" si="339"/>
        <v>21</v>
      </c>
      <c r="V136" s="57">
        <f t="shared" si="339"/>
        <v>0</v>
      </c>
      <c r="W136" s="57">
        <f t="shared" si="339"/>
        <v>3</v>
      </c>
      <c r="X136" s="57">
        <f t="shared" si="339"/>
        <v>0</v>
      </c>
      <c r="Y136" s="1">
        <f>Y138</f>
        <v>3</v>
      </c>
      <c r="Z136" s="63"/>
      <c r="AA136" s="5"/>
      <c r="AB136" s="63">
        <f t="shared" ref="AB136" si="340">IF(R136=0,0,R136/(R136+R139+R145))</f>
        <v>0</v>
      </c>
      <c r="AC136" s="63">
        <f t="shared" ref="AC136:AI136" si="341">IF(S136=0,0,S136/(S136+S139+S145))</f>
        <v>0</v>
      </c>
      <c r="AD136" s="63">
        <f t="shared" si="341"/>
        <v>0</v>
      </c>
      <c r="AE136" s="63">
        <f t="shared" si="341"/>
        <v>0.65625</v>
      </c>
      <c r="AF136" s="63">
        <f t="shared" si="341"/>
        <v>0</v>
      </c>
      <c r="AG136" s="63">
        <f t="shared" si="341"/>
        <v>0.42857142857142855</v>
      </c>
      <c r="AH136" s="63">
        <f t="shared" si="341"/>
        <v>0</v>
      </c>
      <c r="AI136" s="63">
        <f t="shared" si="341"/>
        <v>1</v>
      </c>
    </row>
    <row r="137" spans="1:35" ht="14.25" customHeight="1" x14ac:dyDescent="0.25">
      <c r="A137" s="17">
        <v>3121</v>
      </c>
      <c r="B137" s="3" t="s">
        <v>124</v>
      </c>
      <c r="C137" s="8" t="s">
        <v>152</v>
      </c>
      <c r="D137" s="54">
        <f>E137/(E135-E152)</f>
        <v>0.11940298507462686</v>
      </c>
      <c r="E137" s="19">
        <f>SUM(F137:L137)</f>
        <v>8</v>
      </c>
      <c r="F137" s="19">
        <v>0</v>
      </c>
      <c r="G137" s="19">
        <v>0</v>
      </c>
      <c r="H137" s="19">
        <v>0</v>
      </c>
      <c r="I137" s="11">
        <v>8</v>
      </c>
      <c r="J137" s="19">
        <v>0</v>
      </c>
      <c r="K137" s="19">
        <v>0</v>
      </c>
      <c r="L137" s="19">
        <v>0</v>
      </c>
      <c r="M137" s="7"/>
      <c r="P137" s="57">
        <f>SUM(R137:Y137)+N135</f>
        <v>12</v>
      </c>
      <c r="Q137" s="63">
        <f>P137/P135</f>
        <v>0.17647058823529413</v>
      </c>
      <c r="R137" s="75">
        <f t="shared" si="332"/>
        <v>0</v>
      </c>
      <c r="S137" s="57">
        <f t="shared" ref="S137:X137" si="342">IF(G152&lt;&gt;0,G137+(G137/G135)*G152,G137)</f>
        <v>0</v>
      </c>
      <c r="T137" s="57">
        <f t="shared" si="342"/>
        <v>0</v>
      </c>
      <c r="U137" s="57">
        <f t="shared" si="342"/>
        <v>8</v>
      </c>
      <c r="V137" s="57">
        <f t="shared" si="342"/>
        <v>0</v>
      </c>
      <c r="W137" s="57">
        <f t="shared" si="342"/>
        <v>0</v>
      </c>
      <c r="X137" s="57">
        <f t="shared" si="342"/>
        <v>0</v>
      </c>
      <c r="Y137" s="1">
        <v>0</v>
      </c>
      <c r="Z137" s="5"/>
      <c r="AA137" s="5"/>
      <c r="AB137" s="63">
        <f t="shared" ref="AB137" si="343">IF(R137=0,0,R137/(R136+R139+R145))</f>
        <v>0</v>
      </c>
      <c r="AC137" s="63">
        <f t="shared" ref="AC137:AI137" si="344">IF(S137=0,0,S137/(S136+S139+S145))</f>
        <v>0</v>
      </c>
      <c r="AD137" s="63">
        <f t="shared" si="344"/>
        <v>0</v>
      </c>
      <c r="AE137" s="63">
        <f t="shared" si="344"/>
        <v>0.25</v>
      </c>
      <c r="AF137" s="63">
        <f t="shared" si="344"/>
        <v>0</v>
      </c>
      <c r="AG137" s="63">
        <f t="shared" si="344"/>
        <v>0</v>
      </c>
      <c r="AH137" s="63">
        <f t="shared" si="344"/>
        <v>0</v>
      </c>
      <c r="AI137" s="63">
        <f t="shared" si="344"/>
        <v>0</v>
      </c>
    </row>
    <row r="138" spans="1:35" ht="14.25" customHeight="1" x14ac:dyDescent="0.25">
      <c r="A138" s="17">
        <v>3121</v>
      </c>
      <c r="B138" s="3" t="s">
        <v>124</v>
      </c>
      <c r="C138" s="8" t="s">
        <v>151</v>
      </c>
      <c r="D138" s="54">
        <f>E138/(E135-E152)</f>
        <v>0.23880597014925373</v>
      </c>
      <c r="E138" s="19">
        <f t="shared" ref="E138:E151" si="345">SUM(F138:L138)</f>
        <v>16</v>
      </c>
      <c r="F138" s="11">
        <v>0</v>
      </c>
      <c r="G138" s="19">
        <v>0</v>
      </c>
      <c r="H138" s="19">
        <v>0</v>
      </c>
      <c r="I138" s="11">
        <v>13</v>
      </c>
      <c r="J138" s="19">
        <v>0</v>
      </c>
      <c r="K138" s="11">
        <v>3</v>
      </c>
      <c r="L138" s="19">
        <v>0</v>
      </c>
      <c r="M138" s="7"/>
      <c r="P138" s="57">
        <f>SUM(R138:Y138)</f>
        <v>19</v>
      </c>
      <c r="Q138" s="63">
        <f>P138/P135</f>
        <v>0.27941176470588236</v>
      </c>
      <c r="R138" s="75">
        <f t="shared" si="332"/>
        <v>0</v>
      </c>
      <c r="S138" s="57">
        <f t="shared" ref="S138:X138" si="346">IF(G152&lt;&gt;0,G138+(G138/G135)*G152,G138)</f>
        <v>0</v>
      </c>
      <c r="T138" s="57">
        <f t="shared" si="346"/>
        <v>0</v>
      </c>
      <c r="U138" s="57">
        <f t="shared" si="346"/>
        <v>13</v>
      </c>
      <c r="V138" s="57">
        <f t="shared" si="346"/>
        <v>0</v>
      </c>
      <c r="W138" s="57">
        <f t="shared" si="346"/>
        <v>3</v>
      </c>
      <c r="X138" s="57">
        <f t="shared" si="346"/>
        <v>0</v>
      </c>
      <c r="Y138" s="75">
        <f>M135</f>
        <v>3</v>
      </c>
      <c r="Z138" s="5"/>
      <c r="AA138" s="5"/>
      <c r="AB138" s="63">
        <f t="shared" ref="AB138" si="347">IF(R138=0,0,R138/(R136+R139+R145))</f>
        <v>0</v>
      </c>
      <c r="AC138" s="63">
        <f t="shared" ref="AC138:AI138" si="348">IF(S138=0,0,S138/(S136+S139+S145))</f>
        <v>0</v>
      </c>
      <c r="AD138" s="63">
        <f t="shared" si="348"/>
        <v>0</v>
      </c>
      <c r="AE138" s="63">
        <f t="shared" si="348"/>
        <v>0.40625</v>
      </c>
      <c r="AF138" s="63">
        <f t="shared" si="348"/>
        <v>0</v>
      </c>
      <c r="AG138" s="63">
        <f t="shared" si="348"/>
        <v>0.42857142857142855</v>
      </c>
      <c r="AH138" s="63">
        <f t="shared" si="348"/>
        <v>0</v>
      </c>
      <c r="AI138" s="63">
        <f t="shared" si="348"/>
        <v>1</v>
      </c>
    </row>
    <row r="139" spans="1:35" ht="14.25" customHeight="1" x14ac:dyDescent="0.25">
      <c r="A139" s="17">
        <v>3121</v>
      </c>
      <c r="B139" s="3" t="s">
        <v>124</v>
      </c>
      <c r="C139" s="3" t="s">
        <v>83</v>
      </c>
      <c r="D139" s="54">
        <f>E139/(E135-E152)</f>
        <v>0.46268656716417911</v>
      </c>
      <c r="E139" s="19">
        <f t="shared" si="345"/>
        <v>31</v>
      </c>
      <c r="F139" s="11">
        <v>17</v>
      </c>
      <c r="G139" s="19">
        <v>0</v>
      </c>
      <c r="H139" s="11">
        <v>1</v>
      </c>
      <c r="I139" s="11">
        <v>9</v>
      </c>
      <c r="J139" s="19">
        <v>0</v>
      </c>
      <c r="K139" s="11">
        <v>4</v>
      </c>
      <c r="L139" s="19">
        <v>0</v>
      </c>
      <c r="M139" s="7"/>
      <c r="P139" s="57">
        <f>SUM(P140:P144)</f>
        <v>29</v>
      </c>
      <c r="Q139" s="63">
        <f>P139/P135</f>
        <v>0.4264705882352941</v>
      </c>
      <c r="R139" s="75">
        <f t="shared" si="332"/>
        <v>17</v>
      </c>
      <c r="S139" s="57">
        <f>SUM(S140:S144)</f>
        <v>0</v>
      </c>
      <c r="T139" s="57">
        <f t="shared" ref="T139:X139" si="349">SUM(T140:T144)</f>
        <v>0</v>
      </c>
      <c r="U139" s="57">
        <f t="shared" si="349"/>
        <v>8</v>
      </c>
      <c r="V139" s="57">
        <f t="shared" si="349"/>
        <v>0</v>
      </c>
      <c r="W139" s="57">
        <f t="shared" si="349"/>
        <v>4</v>
      </c>
      <c r="X139" s="57">
        <f t="shared" si="349"/>
        <v>0</v>
      </c>
      <c r="Y139" s="1">
        <v>0</v>
      </c>
      <c r="Z139" s="5"/>
      <c r="AA139" s="5"/>
      <c r="AB139" s="63">
        <f t="shared" ref="AB139" si="350">IF(R139=0,0,R139/(R136+R139+R145))</f>
        <v>0.77272727272727271</v>
      </c>
      <c r="AC139" s="63">
        <f t="shared" ref="AC139:AI139" si="351">IF(S139=0,0,S139/(S136+S139+S145))</f>
        <v>0</v>
      </c>
      <c r="AD139" s="63">
        <f t="shared" si="351"/>
        <v>0</v>
      </c>
      <c r="AE139" s="63">
        <f t="shared" si="351"/>
        <v>0.25</v>
      </c>
      <c r="AF139" s="63">
        <f t="shared" si="351"/>
        <v>0</v>
      </c>
      <c r="AG139" s="63">
        <f t="shared" si="351"/>
        <v>0.5714285714285714</v>
      </c>
      <c r="AH139" s="63">
        <f t="shared" si="351"/>
        <v>0</v>
      </c>
      <c r="AI139" s="63">
        <f t="shared" si="351"/>
        <v>0</v>
      </c>
    </row>
    <row r="140" spans="1:35" ht="14.25" customHeight="1" x14ac:dyDescent="0.25">
      <c r="A140" s="17">
        <v>3121</v>
      </c>
      <c r="B140" s="3" t="s">
        <v>124</v>
      </c>
      <c r="C140" s="8" t="s">
        <v>84</v>
      </c>
      <c r="D140" s="54">
        <f>E140/(E135-E152)</f>
        <v>0.19402985074626866</v>
      </c>
      <c r="E140" s="19">
        <f t="shared" si="345"/>
        <v>13</v>
      </c>
      <c r="F140" s="11">
        <v>1</v>
      </c>
      <c r="G140" s="19">
        <v>0</v>
      </c>
      <c r="H140" s="19">
        <v>0</v>
      </c>
      <c r="I140" s="11">
        <v>8</v>
      </c>
      <c r="J140" s="19">
        <v>0</v>
      </c>
      <c r="K140" s="11">
        <v>4</v>
      </c>
      <c r="L140" s="19">
        <v>0</v>
      </c>
      <c r="M140" s="7"/>
      <c r="P140" s="57">
        <f>SUM(R140:Y140)</f>
        <v>13</v>
      </c>
      <c r="Q140" s="63">
        <f>P140/P135</f>
        <v>0.19117647058823528</v>
      </c>
      <c r="R140" s="75">
        <f t="shared" si="332"/>
        <v>1</v>
      </c>
      <c r="S140" s="57">
        <f t="shared" ref="S140:X140" si="352">IF(G152&lt;&gt;0,G140+(G140/G135)*G152,G140)</f>
        <v>0</v>
      </c>
      <c r="T140" s="57">
        <f t="shared" si="352"/>
        <v>0</v>
      </c>
      <c r="U140" s="57">
        <f t="shared" si="352"/>
        <v>8</v>
      </c>
      <c r="V140" s="57">
        <f t="shared" si="352"/>
        <v>0</v>
      </c>
      <c r="W140" s="57">
        <f t="shared" si="352"/>
        <v>4</v>
      </c>
      <c r="X140" s="57">
        <f t="shared" si="352"/>
        <v>0</v>
      </c>
      <c r="Y140" s="1">
        <v>0</v>
      </c>
      <c r="Z140" s="5"/>
      <c r="AA140" s="5"/>
      <c r="AB140" s="63">
        <f t="shared" ref="AB140" si="353">IF(R140=0,0,R140/(R136+R139+R145))</f>
        <v>4.5454545454545456E-2</v>
      </c>
      <c r="AC140" s="63">
        <f t="shared" ref="AC140:AI140" si="354">IF(S140=0,0,S140/(S136+S139+S145))</f>
        <v>0</v>
      </c>
      <c r="AD140" s="63">
        <f t="shared" si="354"/>
        <v>0</v>
      </c>
      <c r="AE140" s="63">
        <f t="shared" si="354"/>
        <v>0.25</v>
      </c>
      <c r="AF140" s="63">
        <f t="shared" si="354"/>
        <v>0</v>
      </c>
      <c r="AG140" s="63">
        <f t="shared" si="354"/>
        <v>0.5714285714285714</v>
      </c>
      <c r="AH140" s="63">
        <f t="shared" si="354"/>
        <v>0</v>
      </c>
      <c r="AI140" s="63">
        <f t="shared" si="354"/>
        <v>0</v>
      </c>
    </row>
    <row r="141" spans="1:35" ht="14.25" customHeight="1" x14ac:dyDescent="0.25">
      <c r="A141" s="17">
        <v>3121</v>
      </c>
      <c r="B141" s="3" t="s">
        <v>124</v>
      </c>
      <c r="C141" s="8" t="s">
        <v>85</v>
      </c>
      <c r="D141" s="54">
        <f>E141/(E135-E152)</f>
        <v>0.1044776119402985</v>
      </c>
      <c r="E141" s="19">
        <f t="shared" si="345"/>
        <v>7</v>
      </c>
      <c r="F141" s="11">
        <v>7</v>
      </c>
      <c r="G141" s="11">
        <v>0</v>
      </c>
      <c r="H141" s="11">
        <v>0</v>
      </c>
      <c r="I141" s="19">
        <v>0</v>
      </c>
      <c r="J141" s="19">
        <v>0</v>
      </c>
      <c r="K141" s="11">
        <v>0</v>
      </c>
      <c r="L141" s="19">
        <v>0</v>
      </c>
      <c r="M141" s="7"/>
      <c r="P141" s="57">
        <f t="shared" ref="P141:P151" si="355">SUM(R141:Y141)</f>
        <v>7</v>
      </c>
      <c r="Q141" s="63">
        <f>P141/P135</f>
        <v>0.10294117647058823</v>
      </c>
      <c r="R141" s="75">
        <f t="shared" si="332"/>
        <v>7</v>
      </c>
      <c r="S141" s="57">
        <f t="shared" ref="S141:X141" si="356">IF(G152&lt;&gt;0,G141+(G141/G135)*G152,G141)</f>
        <v>0</v>
      </c>
      <c r="T141" s="57">
        <f t="shared" si="356"/>
        <v>0</v>
      </c>
      <c r="U141" s="57">
        <f t="shared" si="356"/>
        <v>0</v>
      </c>
      <c r="V141" s="57">
        <f t="shared" si="356"/>
        <v>0</v>
      </c>
      <c r="W141" s="57">
        <f t="shared" si="356"/>
        <v>0</v>
      </c>
      <c r="X141" s="57">
        <f t="shared" si="356"/>
        <v>0</v>
      </c>
      <c r="Y141" s="1">
        <v>0</v>
      </c>
      <c r="Z141" s="5"/>
      <c r="AA141" s="5"/>
      <c r="AB141" s="63">
        <f t="shared" ref="AB141" si="357">IF(R141=0,0,R141/(R136+R139+R145))</f>
        <v>0.31818181818181818</v>
      </c>
      <c r="AC141" s="63">
        <f t="shared" ref="AC141:AI141" si="358">IF(S141=0,0,S141/(S136+S139+S145))</f>
        <v>0</v>
      </c>
      <c r="AD141" s="63">
        <f t="shared" si="358"/>
        <v>0</v>
      </c>
      <c r="AE141" s="63">
        <f t="shared" si="358"/>
        <v>0</v>
      </c>
      <c r="AF141" s="63">
        <f t="shared" si="358"/>
        <v>0</v>
      </c>
      <c r="AG141" s="63">
        <f t="shared" si="358"/>
        <v>0</v>
      </c>
      <c r="AH141" s="63">
        <f t="shared" si="358"/>
        <v>0</v>
      </c>
      <c r="AI141" s="63">
        <f t="shared" si="358"/>
        <v>0</v>
      </c>
    </row>
    <row r="142" spans="1:35" ht="14.25" customHeight="1" x14ac:dyDescent="0.25">
      <c r="A142" s="17">
        <v>3121</v>
      </c>
      <c r="B142" s="3" t="s">
        <v>124</v>
      </c>
      <c r="C142" s="8" t="s">
        <v>86</v>
      </c>
      <c r="D142" s="54">
        <f>E142/(E135-E152)</f>
        <v>0.13432835820895522</v>
      </c>
      <c r="E142" s="19">
        <f t="shared" si="345"/>
        <v>9</v>
      </c>
      <c r="F142" s="11">
        <v>9</v>
      </c>
      <c r="G142" s="11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7"/>
      <c r="P142" s="57">
        <f t="shared" si="355"/>
        <v>9</v>
      </c>
      <c r="Q142" s="63">
        <f>P142/P135</f>
        <v>0.13235294117647059</v>
      </c>
      <c r="R142" s="75">
        <f t="shared" si="332"/>
        <v>9</v>
      </c>
      <c r="S142" s="57">
        <f t="shared" ref="S142:X142" si="359">IF(G152&lt;&gt;0,G142+(G142/G135)*G152,G142)</f>
        <v>0</v>
      </c>
      <c r="T142" s="57">
        <f t="shared" si="359"/>
        <v>0</v>
      </c>
      <c r="U142" s="57">
        <f t="shared" si="359"/>
        <v>0</v>
      </c>
      <c r="V142" s="57">
        <f t="shared" si="359"/>
        <v>0</v>
      </c>
      <c r="W142" s="57">
        <f t="shared" si="359"/>
        <v>0</v>
      </c>
      <c r="X142" s="57">
        <f t="shared" si="359"/>
        <v>0</v>
      </c>
      <c r="Y142" s="1">
        <v>0</v>
      </c>
      <c r="Z142" s="5"/>
      <c r="AA142" s="5"/>
      <c r="AB142" s="63">
        <f t="shared" ref="AB142" si="360">IF(R142=0,0,R142/(R136+R139+R145))</f>
        <v>0.40909090909090912</v>
      </c>
      <c r="AC142" s="63">
        <f t="shared" ref="AC142:AI142" si="361">IF(S142=0,0,S142/(S136+S139+S145))</f>
        <v>0</v>
      </c>
      <c r="AD142" s="63">
        <f t="shared" si="361"/>
        <v>0</v>
      </c>
      <c r="AE142" s="63">
        <f t="shared" si="361"/>
        <v>0</v>
      </c>
      <c r="AF142" s="63">
        <f t="shared" si="361"/>
        <v>0</v>
      </c>
      <c r="AG142" s="63">
        <f t="shared" si="361"/>
        <v>0</v>
      </c>
      <c r="AH142" s="63">
        <f t="shared" si="361"/>
        <v>0</v>
      </c>
      <c r="AI142" s="63">
        <f t="shared" si="361"/>
        <v>0</v>
      </c>
    </row>
    <row r="143" spans="1:35" ht="14.25" customHeight="1" x14ac:dyDescent="0.25">
      <c r="A143" s="17">
        <v>3121</v>
      </c>
      <c r="B143" s="3" t="s">
        <v>124</v>
      </c>
      <c r="C143" s="8" t="s">
        <v>87</v>
      </c>
      <c r="D143" s="54">
        <f>E143/(E135-E152)</f>
        <v>0</v>
      </c>
      <c r="E143" s="19">
        <f t="shared" si="345"/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7"/>
      <c r="P143" s="57">
        <f t="shared" si="355"/>
        <v>0</v>
      </c>
      <c r="Q143" s="63">
        <f>P143/P135</f>
        <v>0</v>
      </c>
      <c r="R143" s="75">
        <f t="shared" si="332"/>
        <v>0</v>
      </c>
      <c r="S143" s="57">
        <f t="shared" ref="S143:X143" si="362">IF(G152&lt;&gt;0,G143+(G143/G135)*G152,G143)</f>
        <v>0</v>
      </c>
      <c r="T143" s="57">
        <f t="shared" si="362"/>
        <v>0</v>
      </c>
      <c r="U143" s="57">
        <f t="shared" si="362"/>
        <v>0</v>
      </c>
      <c r="V143" s="57">
        <f t="shared" si="362"/>
        <v>0</v>
      </c>
      <c r="W143" s="57">
        <f t="shared" si="362"/>
        <v>0</v>
      </c>
      <c r="X143" s="57">
        <f t="shared" si="362"/>
        <v>0</v>
      </c>
      <c r="Y143" s="1">
        <v>0</v>
      </c>
      <c r="Z143" s="5"/>
      <c r="AA143" s="5"/>
      <c r="AB143" s="63">
        <f t="shared" ref="AB143" si="363">IF(R143=0,0,R143/(R136+R139+R145))</f>
        <v>0</v>
      </c>
      <c r="AC143" s="63">
        <f t="shared" ref="AC143:AI143" si="364">IF(S143=0,0,S143/(S136+S139+S145))</f>
        <v>0</v>
      </c>
      <c r="AD143" s="63">
        <f t="shared" si="364"/>
        <v>0</v>
      </c>
      <c r="AE143" s="63">
        <f t="shared" si="364"/>
        <v>0</v>
      </c>
      <c r="AF143" s="63">
        <f t="shared" si="364"/>
        <v>0</v>
      </c>
      <c r="AG143" s="63">
        <f t="shared" si="364"/>
        <v>0</v>
      </c>
      <c r="AH143" s="63">
        <f t="shared" si="364"/>
        <v>0</v>
      </c>
      <c r="AI143" s="63">
        <f t="shared" si="364"/>
        <v>0</v>
      </c>
    </row>
    <row r="144" spans="1:35" ht="14.25" customHeight="1" x14ac:dyDescent="0.25">
      <c r="A144" s="17">
        <v>3121</v>
      </c>
      <c r="B144" s="3" t="s">
        <v>124</v>
      </c>
      <c r="C144" s="8" t="s">
        <v>88</v>
      </c>
      <c r="D144" s="54">
        <f>E144/(E135-E152)</f>
        <v>0</v>
      </c>
      <c r="E144" s="19">
        <f t="shared" si="345"/>
        <v>0</v>
      </c>
      <c r="F144" s="19">
        <v>0</v>
      </c>
      <c r="G144" s="11">
        <v>0</v>
      </c>
      <c r="H144" s="19">
        <v>0</v>
      </c>
      <c r="I144" s="19">
        <v>0</v>
      </c>
      <c r="J144" s="11">
        <v>0</v>
      </c>
      <c r="K144" s="19">
        <v>0</v>
      </c>
      <c r="L144" s="19">
        <v>0</v>
      </c>
      <c r="M144" s="7"/>
      <c r="P144" s="57">
        <f t="shared" si="355"/>
        <v>0</v>
      </c>
      <c r="Q144" s="63">
        <f>P144/P135</f>
        <v>0</v>
      </c>
      <c r="R144" s="75">
        <f t="shared" si="332"/>
        <v>0</v>
      </c>
      <c r="S144" s="57">
        <f t="shared" ref="S144:X144" si="365">IF(G152&lt;&gt;0,G144+(G144/G135)*G152,G144)</f>
        <v>0</v>
      </c>
      <c r="T144" s="57">
        <f t="shared" si="365"/>
        <v>0</v>
      </c>
      <c r="U144" s="57">
        <f t="shared" si="365"/>
        <v>0</v>
      </c>
      <c r="V144" s="57">
        <f t="shared" si="365"/>
        <v>0</v>
      </c>
      <c r="W144" s="57">
        <f t="shared" si="365"/>
        <v>0</v>
      </c>
      <c r="X144" s="57">
        <f t="shared" si="365"/>
        <v>0</v>
      </c>
      <c r="Y144" s="1">
        <v>0</v>
      </c>
      <c r="Z144" s="5"/>
      <c r="AA144" s="5"/>
      <c r="AB144" s="63">
        <f t="shared" ref="AB144" si="366">IF(R144=0,0,R144/(R136+R139+R145))</f>
        <v>0</v>
      </c>
      <c r="AC144" s="63">
        <f t="shared" ref="AC144:AI144" si="367">IF(S144=0,0,S144/(S136+S139+S145))</f>
        <v>0</v>
      </c>
      <c r="AD144" s="63">
        <f t="shared" si="367"/>
        <v>0</v>
      </c>
      <c r="AE144" s="63">
        <f t="shared" si="367"/>
        <v>0</v>
      </c>
      <c r="AF144" s="63">
        <f t="shared" si="367"/>
        <v>0</v>
      </c>
      <c r="AG144" s="63">
        <f t="shared" si="367"/>
        <v>0</v>
      </c>
      <c r="AH144" s="63">
        <f t="shared" si="367"/>
        <v>0</v>
      </c>
      <c r="AI144" s="63">
        <f t="shared" si="367"/>
        <v>0</v>
      </c>
    </row>
    <row r="145" spans="1:35" ht="14.25" customHeight="1" x14ac:dyDescent="0.25">
      <c r="A145" s="17">
        <v>3121</v>
      </c>
      <c r="B145" s="3" t="s">
        <v>124</v>
      </c>
      <c r="C145" s="3" t="s">
        <v>89</v>
      </c>
      <c r="D145" s="54">
        <f>E145/(E135-E152)</f>
        <v>0.16417910447761194</v>
      </c>
      <c r="E145" s="19">
        <f t="shared" si="345"/>
        <v>11</v>
      </c>
      <c r="F145" s="11">
        <v>5</v>
      </c>
      <c r="G145" s="19">
        <v>0</v>
      </c>
      <c r="H145" s="19">
        <v>0</v>
      </c>
      <c r="I145" s="11">
        <v>4</v>
      </c>
      <c r="J145" s="11">
        <v>1</v>
      </c>
      <c r="K145" s="11">
        <v>1</v>
      </c>
      <c r="L145" s="19">
        <v>0</v>
      </c>
      <c r="M145" s="7"/>
      <c r="P145" s="57">
        <f>SUM(P146:P151)</f>
        <v>8</v>
      </c>
      <c r="Q145" s="63">
        <f>P145/P135</f>
        <v>0.11764705882352941</v>
      </c>
      <c r="R145" s="75">
        <f t="shared" si="332"/>
        <v>5</v>
      </c>
      <c r="S145" s="57">
        <f>SUM(S146:S151)</f>
        <v>0</v>
      </c>
      <c r="T145" s="57">
        <f t="shared" ref="T145:X145" si="368">SUM(T146:T151)</f>
        <v>0</v>
      </c>
      <c r="U145" s="57">
        <f t="shared" si="368"/>
        <v>3</v>
      </c>
      <c r="V145" s="57">
        <f t="shared" si="368"/>
        <v>1</v>
      </c>
      <c r="W145" s="57">
        <f t="shared" si="368"/>
        <v>0</v>
      </c>
      <c r="X145" s="57">
        <f t="shared" si="368"/>
        <v>0</v>
      </c>
      <c r="Y145" s="1">
        <v>0</v>
      </c>
      <c r="Z145" s="5"/>
      <c r="AA145" s="5"/>
      <c r="AB145" s="63">
        <f t="shared" ref="AB145" si="369">IF(R145=0,0,R145/(R136+R139+R145))</f>
        <v>0.22727272727272727</v>
      </c>
      <c r="AC145" s="63">
        <f t="shared" ref="AC145:AI145" si="370">IF(S145=0,0,S145/(S136+S139+S145))</f>
        <v>0</v>
      </c>
      <c r="AD145" s="63">
        <f t="shared" si="370"/>
        <v>0</v>
      </c>
      <c r="AE145" s="63">
        <f t="shared" si="370"/>
        <v>9.375E-2</v>
      </c>
      <c r="AF145" s="63">
        <f t="shared" si="370"/>
        <v>1</v>
      </c>
      <c r="AG145" s="63">
        <f t="shared" si="370"/>
        <v>0</v>
      </c>
      <c r="AH145" s="63">
        <f t="shared" si="370"/>
        <v>0</v>
      </c>
      <c r="AI145" s="63">
        <f t="shared" si="370"/>
        <v>0</v>
      </c>
    </row>
    <row r="146" spans="1:35" ht="14.25" customHeight="1" x14ac:dyDescent="0.25">
      <c r="A146" s="17">
        <v>3121</v>
      </c>
      <c r="B146" s="3" t="s">
        <v>124</v>
      </c>
      <c r="C146" s="8" t="s">
        <v>95</v>
      </c>
      <c r="D146" s="54">
        <f>E146/(E135-E152)</f>
        <v>7.4626865671641784E-2</v>
      </c>
      <c r="E146" s="19">
        <f t="shared" si="345"/>
        <v>5</v>
      </c>
      <c r="F146" s="11">
        <v>2</v>
      </c>
      <c r="G146" s="19">
        <v>0</v>
      </c>
      <c r="H146" s="19">
        <v>0</v>
      </c>
      <c r="I146" s="11">
        <v>3</v>
      </c>
      <c r="J146" s="19">
        <v>0</v>
      </c>
      <c r="K146" s="19">
        <v>0</v>
      </c>
      <c r="L146" s="19">
        <v>0</v>
      </c>
      <c r="M146" s="7"/>
      <c r="P146" s="57">
        <f t="shared" si="355"/>
        <v>5</v>
      </c>
      <c r="Q146" s="63">
        <f>P146/P135</f>
        <v>7.3529411764705885E-2</v>
      </c>
      <c r="R146" s="75">
        <f t="shared" si="332"/>
        <v>2</v>
      </c>
      <c r="S146" s="57">
        <f t="shared" ref="S146:X146" si="371">IF(G152&lt;&gt;0,G146+(G146/G135)*G152,G146)</f>
        <v>0</v>
      </c>
      <c r="T146" s="57">
        <f t="shared" si="371"/>
        <v>0</v>
      </c>
      <c r="U146" s="57">
        <f t="shared" si="371"/>
        <v>3</v>
      </c>
      <c r="V146" s="57">
        <f t="shared" si="371"/>
        <v>0</v>
      </c>
      <c r="W146" s="57">
        <f t="shared" si="371"/>
        <v>0</v>
      </c>
      <c r="X146" s="57">
        <f t="shared" si="371"/>
        <v>0</v>
      </c>
      <c r="Y146" s="1">
        <v>0</v>
      </c>
      <c r="Z146" s="5"/>
      <c r="AA146" s="5"/>
      <c r="AB146" s="63">
        <f t="shared" ref="AB146" si="372">IF(R146=0,0,R146/(R136+R139+R145))</f>
        <v>9.0909090909090912E-2</v>
      </c>
      <c r="AC146" s="63">
        <f t="shared" ref="AC146:AI146" si="373">IF(S146=0,0,S146/(S136+S139+S145))</f>
        <v>0</v>
      </c>
      <c r="AD146" s="63">
        <f t="shared" si="373"/>
        <v>0</v>
      </c>
      <c r="AE146" s="63">
        <f t="shared" si="373"/>
        <v>9.375E-2</v>
      </c>
      <c r="AF146" s="63">
        <f t="shared" si="373"/>
        <v>0</v>
      </c>
      <c r="AG146" s="63">
        <f t="shared" si="373"/>
        <v>0</v>
      </c>
      <c r="AH146" s="63">
        <f t="shared" si="373"/>
        <v>0</v>
      </c>
      <c r="AI146" s="63">
        <f t="shared" si="373"/>
        <v>0</v>
      </c>
    </row>
    <row r="147" spans="1:35" ht="14.25" customHeight="1" x14ac:dyDescent="0.25">
      <c r="A147" s="17">
        <v>3121</v>
      </c>
      <c r="B147" s="3" t="s">
        <v>124</v>
      </c>
      <c r="C147" s="8" t="s">
        <v>90</v>
      </c>
      <c r="D147" s="54">
        <f>E147/(E135-E152)</f>
        <v>2.9850746268656716E-2</v>
      </c>
      <c r="E147" s="19">
        <f t="shared" si="345"/>
        <v>2</v>
      </c>
      <c r="F147" s="11">
        <v>2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7"/>
      <c r="P147" s="57">
        <f t="shared" si="355"/>
        <v>2</v>
      </c>
      <c r="Q147" s="63">
        <f>P147/P135</f>
        <v>2.9411764705882353E-2</v>
      </c>
      <c r="R147" s="75">
        <f t="shared" si="332"/>
        <v>2</v>
      </c>
      <c r="S147" s="57">
        <f t="shared" ref="S147:X147" si="374">IF(G152&lt;&gt;0,G147+(G147/G135)*G152,G147)</f>
        <v>0</v>
      </c>
      <c r="T147" s="57">
        <f t="shared" si="374"/>
        <v>0</v>
      </c>
      <c r="U147" s="57">
        <f t="shared" si="374"/>
        <v>0</v>
      </c>
      <c r="V147" s="57">
        <f t="shared" si="374"/>
        <v>0</v>
      </c>
      <c r="W147" s="57">
        <f t="shared" si="374"/>
        <v>0</v>
      </c>
      <c r="X147" s="57">
        <f t="shared" si="374"/>
        <v>0</v>
      </c>
      <c r="Y147" s="1">
        <v>0</v>
      </c>
      <c r="Z147" s="5"/>
      <c r="AA147" s="5"/>
      <c r="AB147" s="63">
        <f t="shared" ref="AB147" si="375">IF(R147=0,0,R147/(R136+R139+R145))</f>
        <v>9.0909090909090912E-2</v>
      </c>
      <c r="AC147" s="63">
        <f t="shared" ref="AC147:AI147" si="376">IF(S147=0,0,S147/(S136+S139+S145))</f>
        <v>0</v>
      </c>
      <c r="AD147" s="63">
        <f t="shared" si="376"/>
        <v>0</v>
      </c>
      <c r="AE147" s="63">
        <f t="shared" si="376"/>
        <v>0</v>
      </c>
      <c r="AF147" s="63">
        <f t="shared" si="376"/>
        <v>0</v>
      </c>
      <c r="AG147" s="63">
        <f t="shared" si="376"/>
        <v>0</v>
      </c>
      <c r="AH147" s="63">
        <f t="shared" si="376"/>
        <v>0</v>
      </c>
      <c r="AI147" s="63">
        <f t="shared" si="376"/>
        <v>0</v>
      </c>
    </row>
    <row r="148" spans="1:35" s="10" customFormat="1" ht="14.25" customHeight="1" x14ac:dyDescent="0.25">
      <c r="A148" s="17">
        <v>3121</v>
      </c>
      <c r="B148" s="3" t="s">
        <v>124</v>
      </c>
      <c r="C148" s="8" t="s">
        <v>118</v>
      </c>
      <c r="D148" s="54">
        <f>E148/(E135-E152)</f>
        <v>0</v>
      </c>
      <c r="E148" s="19">
        <f t="shared" si="345"/>
        <v>0</v>
      </c>
      <c r="F148" s="19">
        <v>0</v>
      </c>
      <c r="G148" s="11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7"/>
      <c r="N148" s="1"/>
      <c r="O148" s="1"/>
      <c r="P148" s="57">
        <f t="shared" si="355"/>
        <v>0</v>
      </c>
      <c r="Q148" s="63">
        <f>P148/P135</f>
        <v>0</v>
      </c>
      <c r="R148" s="75">
        <f t="shared" si="332"/>
        <v>0</v>
      </c>
      <c r="S148" s="57">
        <f t="shared" ref="S148:X148" si="377">IF(G152&lt;&gt;0,G148+(G148/G135)*G152,G148)</f>
        <v>0</v>
      </c>
      <c r="T148" s="57">
        <f t="shared" si="377"/>
        <v>0</v>
      </c>
      <c r="U148" s="57">
        <f t="shared" si="377"/>
        <v>0</v>
      </c>
      <c r="V148" s="57">
        <f t="shared" si="377"/>
        <v>0</v>
      </c>
      <c r="W148" s="57">
        <f t="shared" si="377"/>
        <v>0</v>
      </c>
      <c r="X148" s="57">
        <f t="shared" si="377"/>
        <v>0</v>
      </c>
      <c r="Y148" s="1">
        <v>0</v>
      </c>
      <c r="Z148" s="5"/>
      <c r="AA148" s="5"/>
      <c r="AB148" s="63">
        <f t="shared" ref="AB148" si="378">IF(R148=0,0,R148/(R136+R139+R145))</f>
        <v>0</v>
      </c>
      <c r="AC148" s="63">
        <f t="shared" ref="AC148:AI148" si="379">IF(S148=0,0,S148/(S136+S139+S145))</f>
        <v>0</v>
      </c>
      <c r="AD148" s="63">
        <f t="shared" si="379"/>
        <v>0</v>
      </c>
      <c r="AE148" s="63">
        <f t="shared" si="379"/>
        <v>0</v>
      </c>
      <c r="AF148" s="63">
        <f t="shared" si="379"/>
        <v>0</v>
      </c>
      <c r="AG148" s="63">
        <f t="shared" si="379"/>
        <v>0</v>
      </c>
      <c r="AH148" s="63">
        <f t="shared" si="379"/>
        <v>0</v>
      </c>
      <c r="AI148" s="63">
        <f t="shared" si="379"/>
        <v>0</v>
      </c>
    </row>
    <row r="149" spans="1:35" ht="14.25" customHeight="1" x14ac:dyDescent="0.25">
      <c r="A149" s="17">
        <v>3121</v>
      </c>
      <c r="B149" s="3" t="s">
        <v>124</v>
      </c>
      <c r="C149" s="8" t="s">
        <v>91</v>
      </c>
      <c r="D149" s="54">
        <f>E149/(E135-E152)</f>
        <v>1.4925373134328358E-2</v>
      </c>
      <c r="E149" s="19">
        <f t="shared" si="345"/>
        <v>1</v>
      </c>
      <c r="F149" s="19">
        <v>0</v>
      </c>
      <c r="G149" s="19">
        <v>0</v>
      </c>
      <c r="H149" s="19">
        <v>0</v>
      </c>
      <c r="I149" s="19">
        <v>0</v>
      </c>
      <c r="J149" s="11">
        <v>1</v>
      </c>
      <c r="K149" s="19">
        <v>0</v>
      </c>
      <c r="L149" s="19">
        <v>0</v>
      </c>
      <c r="M149" s="7"/>
      <c r="P149" s="57">
        <f t="shared" si="355"/>
        <v>1</v>
      </c>
      <c r="Q149" s="63">
        <f>P149/P135</f>
        <v>1.4705882352941176E-2</v>
      </c>
      <c r="R149" s="75">
        <f t="shared" si="332"/>
        <v>0</v>
      </c>
      <c r="S149" s="57">
        <f t="shared" ref="S149:X149" si="380">IF(G152&lt;&gt;0,G149+(G149/G135)*G152,G149)</f>
        <v>0</v>
      </c>
      <c r="T149" s="57">
        <f t="shared" si="380"/>
        <v>0</v>
      </c>
      <c r="U149" s="57">
        <f t="shared" si="380"/>
        <v>0</v>
      </c>
      <c r="V149" s="57">
        <f t="shared" si="380"/>
        <v>1</v>
      </c>
      <c r="W149" s="57">
        <f t="shared" si="380"/>
        <v>0</v>
      </c>
      <c r="X149" s="57">
        <f t="shared" si="380"/>
        <v>0</v>
      </c>
      <c r="Y149" s="1">
        <v>0</v>
      </c>
      <c r="Z149" s="5"/>
      <c r="AA149" s="6"/>
      <c r="AB149" s="63">
        <f t="shared" ref="AB149" si="381">IF(R149=0,0,R149/(R136+R139+R145))</f>
        <v>0</v>
      </c>
      <c r="AC149" s="63">
        <f t="shared" ref="AC149:AI149" si="382">IF(S149=0,0,S149/(S136+S139+S145))</f>
        <v>0</v>
      </c>
      <c r="AD149" s="63">
        <f t="shared" si="382"/>
        <v>0</v>
      </c>
      <c r="AE149" s="63">
        <f t="shared" si="382"/>
        <v>0</v>
      </c>
      <c r="AF149" s="63">
        <f t="shared" si="382"/>
        <v>1</v>
      </c>
      <c r="AG149" s="63">
        <f t="shared" si="382"/>
        <v>0</v>
      </c>
      <c r="AH149" s="63">
        <f t="shared" si="382"/>
        <v>0</v>
      </c>
      <c r="AI149" s="63">
        <f t="shared" si="382"/>
        <v>0</v>
      </c>
    </row>
    <row r="150" spans="1:35" ht="14.25" customHeight="1" x14ac:dyDescent="0.25">
      <c r="A150" s="17">
        <v>3121</v>
      </c>
      <c r="B150" s="3" t="s">
        <v>124</v>
      </c>
      <c r="C150" s="8" t="s">
        <v>92</v>
      </c>
      <c r="D150" s="54">
        <f>E150/(E135-E152)</f>
        <v>0</v>
      </c>
      <c r="E150" s="19">
        <f t="shared" si="345"/>
        <v>0</v>
      </c>
      <c r="F150" s="19">
        <v>0</v>
      </c>
      <c r="G150" s="11">
        <v>0</v>
      </c>
      <c r="H150" s="19">
        <v>0</v>
      </c>
      <c r="I150" s="11">
        <v>0</v>
      </c>
      <c r="J150" s="11">
        <v>0</v>
      </c>
      <c r="K150" s="19">
        <v>0</v>
      </c>
      <c r="L150" s="19">
        <v>0</v>
      </c>
      <c r="M150" s="7"/>
      <c r="P150" s="57">
        <f t="shared" si="355"/>
        <v>0</v>
      </c>
      <c r="Q150" s="63">
        <f>P150/P135</f>
        <v>0</v>
      </c>
      <c r="R150" s="75">
        <f t="shared" si="332"/>
        <v>0</v>
      </c>
      <c r="S150" s="57">
        <f t="shared" ref="S150:X150" si="383">IF(G152&lt;&gt;0,G150+(G150/G135)*G152,G150)</f>
        <v>0</v>
      </c>
      <c r="T150" s="57">
        <f t="shared" si="383"/>
        <v>0</v>
      </c>
      <c r="U150" s="57">
        <f t="shared" si="383"/>
        <v>0</v>
      </c>
      <c r="V150" s="57">
        <f t="shared" si="383"/>
        <v>0</v>
      </c>
      <c r="W150" s="57">
        <f t="shared" si="383"/>
        <v>0</v>
      </c>
      <c r="X150" s="57">
        <f t="shared" si="383"/>
        <v>0</v>
      </c>
      <c r="Y150" s="1">
        <v>0</v>
      </c>
      <c r="Z150" s="6"/>
      <c r="AA150" s="5"/>
      <c r="AB150" s="63">
        <f t="shared" ref="AB150" si="384">IF(R150=0,0,R150/(R136+R139+R145))</f>
        <v>0</v>
      </c>
      <c r="AC150" s="63">
        <f t="shared" ref="AC150:AI150" si="385">IF(S150=0,0,S150/(S136+S139+S145))</f>
        <v>0</v>
      </c>
      <c r="AD150" s="63">
        <f t="shared" si="385"/>
        <v>0</v>
      </c>
      <c r="AE150" s="63">
        <f t="shared" si="385"/>
        <v>0</v>
      </c>
      <c r="AF150" s="63">
        <f t="shared" si="385"/>
        <v>0</v>
      </c>
      <c r="AG150" s="63">
        <f t="shared" si="385"/>
        <v>0</v>
      </c>
      <c r="AH150" s="63">
        <f t="shared" si="385"/>
        <v>0</v>
      </c>
      <c r="AI150" s="63">
        <f t="shared" si="385"/>
        <v>0</v>
      </c>
    </row>
    <row r="151" spans="1:35" ht="14.25" customHeight="1" x14ac:dyDescent="0.25">
      <c r="A151" s="17">
        <v>3121</v>
      </c>
      <c r="B151" s="3" t="s">
        <v>124</v>
      </c>
      <c r="C151" s="8" t="s">
        <v>93</v>
      </c>
      <c r="D151" s="54">
        <f>E151/(E135-E152)</f>
        <v>0</v>
      </c>
      <c r="E151" s="19">
        <f t="shared" si="345"/>
        <v>0</v>
      </c>
      <c r="F151" s="19">
        <v>0</v>
      </c>
      <c r="G151" s="11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7"/>
      <c r="P151" s="57">
        <f t="shared" si="355"/>
        <v>0</v>
      </c>
      <c r="Q151" s="63">
        <f>P151/P135</f>
        <v>0</v>
      </c>
      <c r="R151" s="75">
        <f t="shared" si="332"/>
        <v>0</v>
      </c>
      <c r="S151" s="57">
        <f t="shared" ref="S151:X151" si="386">IF(G152&lt;&gt;0,G151+(G151/G135)*G152,G151)</f>
        <v>0</v>
      </c>
      <c r="T151" s="57">
        <f t="shared" si="386"/>
        <v>0</v>
      </c>
      <c r="U151" s="57">
        <f t="shared" si="386"/>
        <v>0</v>
      </c>
      <c r="V151" s="57">
        <f t="shared" si="386"/>
        <v>0</v>
      </c>
      <c r="W151" s="57">
        <f t="shared" si="386"/>
        <v>0</v>
      </c>
      <c r="X151" s="57">
        <f t="shared" si="386"/>
        <v>0</v>
      </c>
      <c r="Y151" s="1">
        <v>0</v>
      </c>
      <c r="Z151" s="5"/>
      <c r="AA151" s="5"/>
      <c r="AB151" s="63">
        <f t="shared" ref="AB151" si="387">IF(R151=0,0,R151/(R136+R139+R145))</f>
        <v>0</v>
      </c>
      <c r="AC151" s="63">
        <f t="shared" ref="AC151:AI151" si="388">IF(S151=0,0,S151/(S136+S139+S145))</f>
        <v>0</v>
      </c>
      <c r="AD151" s="63">
        <f t="shared" si="388"/>
        <v>0</v>
      </c>
      <c r="AE151" s="63">
        <f t="shared" si="388"/>
        <v>0</v>
      </c>
      <c r="AF151" s="63">
        <f t="shared" si="388"/>
        <v>0</v>
      </c>
      <c r="AG151" s="63">
        <f t="shared" si="388"/>
        <v>0</v>
      </c>
      <c r="AH151" s="63">
        <f t="shared" si="388"/>
        <v>0</v>
      </c>
      <c r="AI151" s="63">
        <f t="shared" si="388"/>
        <v>0</v>
      </c>
    </row>
    <row r="152" spans="1:35" ht="14.25" customHeight="1" x14ac:dyDescent="0.25">
      <c r="A152" s="17">
        <v>3121</v>
      </c>
      <c r="B152" s="3" t="s">
        <v>124</v>
      </c>
      <c r="C152" s="3" t="s">
        <v>94</v>
      </c>
      <c r="D152" s="3"/>
      <c r="E152" s="11">
        <v>10</v>
      </c>
      <c r="F152" s="11">
        <v>3</v>
      </c>
      <c r="G152" s="11">
        <v>0</v>
      </c>
      <c r="H152" s="19">
        <v>0</v>
      </c>
      <c r="I152" s="19">
        <v>0</v>
      </c>
      <c r="J152" s="19">
        <v>0</v>
      </c>
      <c r="K152" s="11">
        <v>0</v>
      </c>
      <c r="L152" s="11">
        <v>7</v>
      </c>
      <c r="M152" s="7"/>
      <c r="R152" s="75">
        <f t="shared" si="332"/>
        <v>3</v>
      </c>
      <c r="Z152" s="5"/>
    </row>
    <row r="153" spans="1:35" ht="14.25" customHeight="1" x14ac:dyDescent="0.25">
      <c r="A153" s="3"/>
      <c r="B153" s="3"/>
      <c r="C153" s="8"/>
      <c r="D153" s="8"/>
      <c r="E153" s="11"/>
      <c r="F153" s="11"/>
      <c r="G153" s="11"/>
      <c r="H153" s="11"/>
      <c r="I153" s="11"/>
      <c r="J153" s="11"/>
      <c r="K153" s="11"/>
      <c r="L153" s="11"/>
      <c r="M153" s="7"/>
      <c r="R153" s="75">
        <f t="shared" si="332"/>
        <v>0</v>
      </c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4.25" customHeight="1" x14ac:dyDescent="0.25">
      <c r="A154" s="17">
        <v>3122</v>
      </c>
      <c r="B154" s="3" t="s">
        <v>126</v>
      </c>
      <c r="C154" s="3" t="s">
        <v>120</v>
      </c>
      <c r="D154" s="3"/>
      <c r="E154" s="11">
        <v>9</v>
      </c>
      <c r="F154" s="11">
        <v>3</v>
      </c>
      <c r="G154" s="19">
        <v>0</v>
      </c>
      <c r="H154" s="19">
        <v>0</v>
      </c>
      <c r="I154" s="11">
        <v>4</v>
      </c>
      <c r="J154" s="19">
        <v>0</v>
      </c>
      <c r="K154" s="11">
        <v>2</v>
      </c>
      <c r="L154" s="19">
        <v>0</v>
      </c>
      <c r="M154" s="10">
        <f>VLOOKUP(A154,'2010 Byproducts'!$A$14:$D$97,4,FALSE)</f>
        <v>0</v>
      </c>
      <c r="N154" s="10">
        <f>L154-M154</f>
        <v>0</v>
      </c>
      <c r="O154" s="10"/>
      <c r="P154" s="10">
        <f>SUM(P155,P158,P164)</f>
        <v>7</v>
      </c>
      <c r="Q154" s="10"/>
      <c r="R154" s="75">
        <f t="shared" si="332"/>
        <v>3</v>
      </c>
      <c r="Z154" s="63">
        <f>R154/(P154-R154)</f>
        <v>0.75</v>
      </c>
      <c r="AA154" s="63">
        <f>(P157-R157)/(P154-R154)</f>
        <v>0.75</v>
      </c>
      <c r="AB154" s="63"/>
    </row>
    <row r="155" spans="1:35" ht="14.25" customHeight="1" x14ac:dyDescent="0.25">
      <c r="A155" s="17">
        <v>3122</v>
      </c>
      <c r="B155" s="3" t="s">
        <v>126</v>
      </c>
      <c r="C155" s="3" t="s">
        <v>82</v>
      </c>
      <c r="D155" s="54">
        <f>E155/(E154-E171)</f>
        <v>0.55555555555555558</v>
      </c>
      <c r="E155" s="19">
        <f>SUM(F155:L155)</f>
        <v>5</v>
      </c>
      <c r="F155" s="19">
        <v>0</v>
      </c>
      <c r="G155" s="19">
        <v>0</v>
      </c>
      <c r="H155" s="19">
        <v>0</v>
      </c>
      <c r="I155" s="11">
        <v>3</v>
      </c>
      <c r="J155" s="19">
        <v>0</v>
      </c>
      <c r="K155" s="11">
        <v>2</v>
      </c>
      <c r="L155" s="19">
        <v>0</v>
      </c>
      <c r="M155" s="7"/>
      <c r="P155" s="57">
        <f>SUM(P156:P157)</f>
        <v>5</v>
      </c>
      <c r="Q155" s="63">
        <f>P155/P154</f>
        <v>0.7142857142857143</v>
      </c>
      <c r="R155" s="75">
        <f t="shared" si="332"/>
        <v>0</v>
      </c>
      <c r="S155" s="57">
        <f>SUM(S156:S157)</f>
        <v>0</v>
      </c>
      <c r="T155" s="57">
        <f t="shared" ref="T155" si="389">SUM(T156:T157)</f>
        <v>0</v>
      </c>
      <c r="U155" s="57">
        <f t="shared" ref="U155" si="390">SUM(U156:U157)</f>
        <v>3</v>
      </c>
      <c r="V155" s="57">
        <f t="shared" ref="V155" si="391">SUM(V156:V157)</f>
        <v>0</v>
      </c>
      <c r="W155" s="57">
        <f t="shared" ref="W155" si="392">SUM(W156:W157)</f>
        <v>2</v>
      </c>
      <c r="X155" s="57">
        <f t="shared" ref="X155" si="393">SUM(X156:X157)</f>
        <v>0</v>
      </c>
      <c r="Y155" s="1">
        <f>Y157</f>
        <v>0</v>
      </c>
      <c r="Z155" s="5"/>
      <c r="AB155" s="63">
        <f t="shared" ref="AB155" si="394">IF(R155=0,0,R155/(R155+R158+R164))</f>
        <v>0</v>
      </c>
      <c r="AC155" s="63">
        <f t="shared" ref="AC155:AI155" si="395">IF(S155=0,0,S155/(S155+S158+S164))</f>
        <v>0</v>
      </c>
      <c r="AD155" s="63">
        <f t="shared" si="395"/>
        <v>0</v>
      </c>
      <c r="AE155" s="63">
        <f t="shared" si="395"/>
        <v>1</v>
      </c>
      <c r="AF155" s="63">
        <f t="shared" si="395"/>
        <v>0</v>
      </c>
      <c r="AG155" s="63">
        <f t="shared" si="395"/>
        <v>1</v>
      </c>
      <c r="AH155" s="63">
        <f t="shared" si="395"/>
        <v>0</v>
      </c>
      <c r="AI155" s="63">
        <f t="shared" si="395"/>
        <v>0</v>
      </c>
    </row>
    <row r="156" spans="1:35" ht="14.25" customHeight="1" x14ac:dyDescent="0.25">
      <c r="A156" s="17">
        <v>3122</v>
      </c>
      <c r="B156" s="3" t="s">
        <v>126</v>
      </c>
      <c r="C156" s="8" t="s">
        <v>152</v>
      </c>
      <c r="D156" s="54">
        <f>E156/(E154-E171)</f>
        <v>0.22222222222222221</v>
      </c>
      <c r="E156" s="19">
        <f>SUM(F156:L156)</f>
        <v>2</v>
      </c>
      <c r="F156" s="19">
        <v>0</v>
      </c>
      <c r="G156" s="19">
        <v>0</v>
      </c>
      <c r="H156" s="19">
        <v>0</v>
      </c>
      <c r="I156" s="11">
        <v>1</v>
      </c>
      <c r="J156" s="19">
        <v>0</v>
      </c>
      <c r="K156" s="11">
        <v>1</v>
      </c>
      <c r="L156" s="19">
        <v>0</v>
      </c>
      <c r="M156" s="7"/>
      <c r="P156" s="57">
        <f>SUM(R156:Y156)+N154</f>
        <v>2</v>
      </c>
      <c r="Q156" s="63">
        <f>P156/P154</f>
        <v>0.2857142857142857</v>
      </c>
      <c r="R156" s="75">
        <f t="shared" si="332"/>
        <v>0</v>
      </c>
      <c r="S156" s="57">
        <f t="shared" ref="S156:X156" si="396">IF(G171&lt;&gt;0,G156+(G156/G154)*G171,G156)</f>
        <v>0</v>
      </c>
      <c r="T156" s="57">
        <f t="shared" si="396"/>
        <v>0</v>
      </c>
      <c r="U156" s="57">
        <f t="shared" si="396"/>
        <v>1</v>
      </c>
      <c r="V156" s="57">
        <f t="shared" si="396"/>
        <v>0</v>
      </c>
      <c r="W156" s="57">
        <f t="shared" si="396"/>
        <v>1</v>
      </c>
      <c r="X156" s="57">
        <f t="shared" si="396"/>
        <v>0</v>
      </c>
      <c r="Y156" s="1">
        <v>0</v>
      </c>
      <c r="Z156" s="5"/>
      <c r="AB156" s="63">
        <f t="shared" ref="AB156" si="397">IF(R156=0,0,R156/(R155+R158+R164))</f>
        <v>0</v>
      </c>
      <c r="AC156" s="63">
        <f t="shared" ref="AC156:AI156" si="398">IF(S156=0,0,S156/(S155+S158+S164))</f>
        <v>0</v>
      </c>
      <c r="AD156" s="63">
        <f t="shared" si="398"/>
        <v>0</v>
      </c>
      <c r="AE156" s="63">
        <f t="shared" si="398"/>
        <v>0.33333333333333331</v>
      </c>
      <c r="AF156" s="63">
        <f t="shared" si="398"/>
        <v>0</v>
      </c>
      <c r="AG156" s="63">
        <f t="shared" si="398"/>
        <v>0.5</v>
      </c>
      <c r="AH156" s="63">
        <f t="shared" si="398"/>
        <v>0</v>
      </c>
      <c r="AI156" s="63">
        <f t="shared" si="398"/>
        <v>0</v>
      </c>
    </row>
    <row r="157" spans="1:35" ht="14.25" customHeight="1" x14ac:dyDescent="0.25">
      <c r="A157" s="17">
        <v>3122</v>
      </c>
      <c r="B157" s="3" t="s">
        <v>126</v>
      </c>
      <c r="C157" s="8" t="s">
        <v>151</v>
      </c>
      <c r="D157" s="54">
        <f>E157/(E154-E171)</f>
        <v>0.33333333333333331</v>
      </c>
      <c r="E157" s="19">
        <f t="shared" ref="E157:E170" si="399">SUM(F157:L157)</f>
        <v>3</v>
      </c>
      <c r="F157" s="11">
        <v>0</v>
      </c>
      <c r="G157" s="11">
        <v>0</v>
      </c>
      <c r="H157" s="19">
        <v>0</v>
      </c>
      <c r="I157" s="11">
        <v>2</v>
      </c>
      <c r="J157" s="19">
        <v>0</v>
      </c>
      <c r="K157" s="11">
        <v>1</v>
      </c>
      <c r="L157" s="19">
        <v>0</v>
      </c>
      <c r="M157" s="7"/>
      <c r="P157" s="57">
        <f>SUM(R157:Y157)</f>
        <v>3</v>
      </c>
      <c r="Q157" s="63">
        <f>P157/P154</f>
        <v>0.42857142857142855</v>
      </c>
      <c r="R157" s="75">
        <f t="shared" si="332"/>
        <v>0</v>
      </c>
      <c r="S157" s="57">
        <f t="shared" ref="S157:X157" si="400">IF(G171&lt;&gt;0,G157+(G157/G154)*G171,G157)</f>
        <v>0</v>
      </c>
      <c r="T157" s="57">
        <f t="shared" si="400"/>
        <v>0</v>
      </c>
      <c r="U157" s="57">
        <f t="shared" si="400"/>
        <v>2</v>
      </c>
      <c r="V157" s="57">
        <f t="shared" si="400"/>
        <v>0</v>
      </c>
      <c r="W157" s="57">
        <f t="shared" si="400"/>
        <v>1</v>
      </c>
      <c r="X157" s="57">
        <f t="shared" si="400"/>
        <v>0</v>
      </c>
      <c r="Y157" s="75">
        <f>M154</f>
        <v>0</v>
      </c>
      <c r="Z157" s="5"/>
      <c r="AB157" s="63">
        <f t="shared" ref="AB157" si="401">IF(R157=0,0,R157/(R155+R158+R164))</f>
        <v>0</v>
      </c>
      <c r="AC157" s="63">
        <f t="shared" ref="AC157:AI157" si="402">IF(S157=0,0,S157/(S155+S158+S164))</f>
        <v>0</v>
      </c>
      <c r="AD157" s="63">
        <f t="shared" si="402"/>
        <v>0</v>
      </c>
      <c r="AE157" s="63">
        <f t="shared" si="402"/>
        <v>0.66666666666666663</v>
      </c>
      <c r="AF157" s="63">
        <f t="shared" si="402"/>
        <v>0</v>
      </c>
      <c r="AG157" s="63">
        <f t="shared" si="402"/>
        <v>0.5</v>
      </c>
      <c r="AH157" s="63">
        <f t="shared" si="402"/>
        <v>0</v>
      </c>
      <c r="AI157" s="63">
        <f t="shared" si="402"/>
        <v>0</v>
      </c>
    </row>
    <row r="158" spans="1:35" ht="14.25" customHeight="1" x14ac:dyDescent="0.25">
      <c r="A158" s="17">
        <v>3122</v>
      </c>
      <c r="B158" s="3" t="s">
        <v>126</v>
      </c>
      <c r="C158" s="3" t="s">
        <v>83</v>
      </c>
      <c r="D158" s="54">
        <f>E158/(E154-E171)</f>
        <v>0.22222222222222221</v>
      </c>
      <c r="E158" s="19">
        <f t="shared" si="399"/>
        <v>2</v>
      </c>
      <c r="F158" s="11">
        <v>2</v>
      </c>
      <c r="G158" s="19">
        <v>0</v>
      </c>
      <c r="H158" s="19">
        <v>0</v>
      </c>
      <c r="I158" s="19">
        <v>0</v>
      </c>
      <c r="J158" s="19">
        <v>0</v>
      </c>
      <c r="K158" s="11">
        <v>0</v>
      </c>
      <c r="L158" s="19">
        <v>0</v>
      </c>
      <c r="M158" s="7"/>
      <c r="P158" s="57">
        <f>SUM(P159:P163)</f>
        <v>1</v>
      </c>
      <c r="Q158" s="63">
        <f>P158/P154</f>
        <v>0.14285714285714285</v>
      </c>
      <c r="R158" s="75">
        <f t="shared" si="332"/>
        <v>2</v>
      </c>
      <c r="S158" s="57">
        <f>SUM(S159:S163)</f>
        <v>0</v>
      </c>
      <c r="T158" s="57">
        <f t="shared" ref="T158" si="403">SUM(T159:T163)</f>
        <v>0</v>
      </c>
      <c r="U158" s="57">
        <f t="shared" ref="U158" si="404">SUM(U159:U163)</f>
        <v>0</v>
      </c>
      <c r="V158" s="57">
        <f t="shared" ref="V158" si="405">SUM(V159:V163)</f>
        <v>0</v>
      </c>
      <c r="W158" s="57">
        <f t="shared" ref="W158" si="406">SUM(W159:W163)</f>
        <v>0</v>
      </c>
      <c r="X158" s="57">
        <f t="shared" ref="X158" si="407">SUM(X159:X163)</f>
        <v>0</v>
      </c>
      <c r="Y158" s="1">
        <v>0</v>
      </c>
      <c r="Z158" s="5"/>
      <c r="AB158" s="63">
        <f t="shared" ref="AB158" si="408">IF(R158=0,0,R158/(R155+R158+R164))</f>
        <v>0.66666666666666663</v>
      </c>
      <c r="AC158" s="63">
        <f t="shared" ref="AC158:AI158" si="409">IF(S158=0,0,S158/(S155+S158+S164))</f>
        <v>0</v>
      </c>
      <c r="AD158" s="63">
        <f t="shared" si="409"/>
        <v>0</v>
      </c>
      <c r="AE158" s="63">
        <f t="shared" si="409"/>
        <v>0</v>
      </c>
      <c r="AF158" s="63">
        <f t="shared" si="409"/>
        <v>0</v>
      </c>
      <c r="AG158" s="63">
        <f t="shared" si="409"/>
        <v>0</v>
      </c>
      <c r="AH158" s="63">
        <f t="shared" si="409"/>
        <v>0</v>
      </c>
      <c r="AI158" s="63">
        <f t="shared" si="409"/>
        <v>0</v>
      </c>
    </row>
    <row r="159" spans="1:35" ht="14.25" customHeight="1" x14ac:dyDescent="0.25">
      <c r="A159" s="17">
        <v>3122</v>
      </c>
      <c r="B159" s="3" t="s">
        <v>126</v>
      </c>
      <c r="C159" s="8" t="s">
        <v>84</v>
      </c>
      <c r="D159" s="54">
        <f>E159/(E154-E171)</f>
        <v>0</v>
      </c>
      <c r="E159" s="19">
        <f t="shared" si="399"/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1">
        <v>0</v>
      </c>
      <c r="L159" s="19">
        <v>0</v>
      </c>
      <c r="M159" s="7"/>
      <c r="P159" s="57">
        <f>SUM(R159:Y159)</f>
        <v>0</v>
      </c>
      <c r="Q159" s="63">
        <f>P159/P154</f>
        <v>0</v>
      </c>
      <c r="R159" s="75">
        <f t="shared" si="332"/>
        <v>0</v>
      </c>
      <c r="S159" s="57">
        <f t="shared" ref="S159:X159" si="410">IF(G171&lt;&gt;0,G159+(G159/G154)*G171,G159)</f>
        <v>0</v>
      </c>
      <c r="T159" s="57">
        <f t="shared" si="410"/>
        <v>0</v>
      </c>
      <c r="U159" s="57">
        <f t="shared" si="410"/>
        <v>0</v>
      </c>
      <c r="V159" s="57">
        <f t="shared" si="410"/>
        <v>0</v>
      </c>
      <c r="W159" s="57">
        <f t="shared" si="410"/>
        <v>0</v>
      </c>
      <c r="X159" s="57">
        <f t="shared" si="410"/>
        <v>0</v>
      </c>
      <c r="Y159" s="1">
        <v>0</v>
      </c>
      <c r="Z159" s="5"/>
      <c r="AB159" s="63">
        <f t="shared" ref="AB159" si="411">IF(R159=0,0,R159/(R155+R158+R164))</f>
        <v>0</v>
      </c>
      <c r="AC159" s="63">
        <f t="shared" ref="AC159:AI159" si="412">IF(S159=0,0,S159/(S155+S158+S164))</f>
        <v>0</v>
      </c>
      <c r="AD159" s="63">
        <f t="shared" si="412"/>
        <v>0</v>
      </c>
      <c r="AE159" s="63">
        <f t="shared" si="412"/>
        <v>0</v>
      </c>
      <c r="AF159" s="63">
        <f t="shared" si="412"/>
        <v>0</v>
      </c>
      <c r="AG159" s="63">
        <f t="shared" si="412"/>
        <v>0</v>
      </c>
      <c r="AH159" s="63">
        <f t="shared" si="412"/>
        <v>0</v>
      </c>
      <c r="AI159" s="63">
        <f t="shared" si="412"/>
        <v>0</v>
      </c>
    </row>
    <row r="160" spans="1:35" ht="14.25" customHeight="1" x14ac:dyDescent="0.25">
      <c r="A160" s="17">
        <v>3122</v>
      </c>
      <c r="B160" s="3" t="s">
        <v>126</v>
      </c>
      <c r="C160" s="8" t="s">
        <v>85</v>
      </c>
      <c r="D160" s="54">
        <f>E160/(E154-E171)</f>
        <v>0</v>
      </c>
      <c r="E160" s="19">
        <f t="shared" si="399"/>
        <v>0</v>
      </c>
      <c r="F160" s="19">
        <v>0</v>
      </c>
      <c r="G160" s="11">
        <v>0</v>
      </c>
      <c r="H160" s="11">
        <v>0</v>
      </c>
      <c r="I160" s="19">
        <v>0</v>
      </c>
      <c r="J160" s="11">
        <v>0</v>
      </c>
      <c r="K160" s="11">
        <v>0</v>
      </c>
      <c r="L160" s="19">
        <v>0</v>
      </c>
      <c r="M160" s="7"/>
      <c r="P160" s="57">
        <f t="shared" ref="P160:P170" si="413">SUM(R160:Y160)</f>
        <v>0</v>
      </c>
      <c r="Q160" s="63">
        <f>P160/P154</f>
        <v>0</v>
      </c>
      <c r="R160" s="75">
        <f t="shared" si="332"/>
        <v>0</v>
      </c>
      <c r="S160" s="57">
        <f t="shared" ref="S160:X160" si="414">IF(G171&lt;&gt;0,G160+(G160/G154)*G171,G160)</f>
        <v>0</v>
      </c>
      <c r="T160" s="57">
        <f t="shared" si="414"/>
        <v>0</v>
      </c>
      <c r="U160" s="57">
        <f t="shared" si="414"/>
        <v>0</v>
      </c>
      <c r="V160" s="57">
        <f t="shared" si="414"/>
        <v>0</v>
      </c>
      <c r="W160" s="57">
        <f t="shared" si="414"/>
        <v>0</v>
      </c>
      <c r="X160" s="57">
        <f t="shared" si="414"/>
        <v>0</v>
      </c>
      <c r="Y160" s="1">
        <v>0</v>
      </c>
      <c r="Z160" s="5"/>
      <c r="AB160" s="63">
        <f t="shared" ref="AB160" si="415">IF(R160=0,0,R160/(R155+R158+R164))</f>
        <v>0</v>
      </c>
      <c r="AC160" s="63">
        <f t="shared" ref="AC160:AI160" si="416">IF(S160=0,0,S160/(S155+S158+S164))</f>
        <v>0</v>
      </c>
      <c r="AD160" s="63">
        <f t="shared" si="416"/>
        <v>0</v>
      </c>
      <c r="AE160" s="63">
        <f t="shared" si="416"/>
        <v>0</v>
      </c>
      <c r="AF160" s="63">
        <f t="shared" si="416"/>
        <v>0</v>
      </c>
      <c r="AG160" s="63">
        <f t="shared" si="416"/>
        <v>0</v>
      </c>
      <c r="AH160" s="63">
        <f t="shared" si="416"/>
        <v>0</v>
      </c>
      <c r="AI160" s="63">
        <f t="shared" si="416"/>
        <v>0</v>
      </c>
    </row>
    <row r="161" spans="1:35" ht="14.25" customHeight="1" x14ac:dyDescent="0.25">
      <c r="A161" s="17">
        <v>3122</v>
      </c>
      <c r="B161" s="3" t="s">
        <v>126</v>
      </c>
      <c r="C161" s="8" t="s">
        <v>86</v>
      </c>
      <c r="D161" s="54">
        <f>E161/(E154-E171)</f>
        <v>0.1111111111111111</v>
      </c>
      <c r="E161" s="19">
        <f t="shared" si="399"/>
        <v>1</v>
      </c>
      <c r="F161" s="11">
        <v>1</v>
      </c>
      <c r="G161" s="11">
        <v>0</v>
      </c>
      <c r="H161" s="11">
        <v>0</v>
      </c>
      <c r="I161" s="19">
        <v>0</v>
      </c>
      <c r="J161" s="19">
        <v>0</v>
      </c>
      <c r="K161" s="11">
        <v>0</v>
      </c>
      <c r="L161" s="19">
        <v>0</v>
      </c>
      <c r="M161" s="7"/>
      <c r="P161" s="57">
        <f t="shared" si="413"/>
        <v>1</v>
      </c>
      <c r="Q161" s="63">
        <f>P161/P154</f>
        <v>0.14285714285714285</v>
      </c>
      <c r="R161" s="75">
        <f t="shared" si="332"/>
        <v>1</v>
      </c>
      <c r="S161" s="57">
        <f t="shared" ref="S161:X161" si="417">IF(G171&lt;&gt;0,G161+(G161/G154)*G171,G161)</f>
        <v>0</v>
      </c>
      <c r="T161" s="57">
        <f t="shared" si="417"/>
        <v>0</v>
      </c>
      <c r="U161" s="57">
        <f t="shared" si="417"/>
        <v>0</v>
      </c>
      <c r="V161" s="57">
        <f t="shared" si="417"/>
        <v>0</v>
      </c>
      <c r="W161" s="57">
        <f t="shared" si="417"/>
        <v>0</v>
      </c>
      <c r="X161" s="57">
        <f t="shared" si="417"/>
        <v>0</v>
      </c>
      <c r="Y161" s="1">
        <v>0</v>
      </c>
      <c r="Z161" s="5"/>
      <c r="AB161" s="63">
        <f t="shared" ref="AB161" si="418">IF(R161=0,0,R161/(R155+R158+R164))</f>
        <v>0.33333333333333331</v>
      </c>
      <c r="AC161" s="63">
        <f t="shared" ref="AC161:AI161" si="419">IF(S161=0,0,S161/(S155+S158+S164))</f>
        <v>0</v>
      </c>
      <c r="AD161" s="63">
        <f t="shared" si="419"/>
        <v>0</v>
      </c>
      <c r="AE161" s="63">
        <f t="shared" si="419"/>
        <v>0</v>
      </c>
      <c r="AF161" s="63">
        <f t="shared" si="419"/>
        <v>0</v>
      </c>
      <c r="AG161" s="63">
        <f t="shared" si="419"/>
        <v>0</v>
      </c>
      <c r="AH161" s="63">
        <f t="shared" si="419"/>
        <v>0</v>
      </c>
      <c r="AI161" s="63">
        <f t="shared" si="419"/>
        <v>0</v>
      </c>
    </row>
    <row r="162" spans="1:35" ht="14.25" customHeight="1" x14ac:dyDescent="0.25">
      <c r="A162" s="17">
        <v>3122</v>
      </c>
      <c r="B162" s="3" t="s">
        <v>126</v>
      </c>
      <c r="C162" s="8" t="s">
        <v>87</v>
      </c>
      <c r="D162" s="54">
        <f>E162/(E154-E171)</f>
        <v>0</v>
      </c>
      <c r="E162" s="19">
        <f t="shared" si="399"/>
        <v>0</v>
      </c>
      <c r="F162" s="11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7"/>
      <c r="P162" s="57">
        <f t="shared" si="413"/>
        <v>0</v>
      </c>
      <c r="Q162" s="63">
        <f>P162/P154</f>
        <v>0</v>
      </c>
      <c r="R162" s="75">
        <f t="shared" si="332"/>
        <v>0</v>
      </c>
      <c r="S162" s="57">
        <f t="shared" ref="S162:X162" si="420">IF(G171&lt;&gt;0,G162+(G162/G154)*G171,G162)</f>
        <v>0</v>
      </c>
      <c r="T162" s="57">
        <f t="shared" si="420"/>
        <v>0</v>
      </c>
      <c r="U162" s="57">
        <f t="shared" si="420"/>
        <v>0</v>
      </c>
      <c r="V162" s="57">
        <f t="shared" si="420"/>
        <v>0</v>
      </c>
      <c r="W162" s="57">
        <f t="shared" si="420"/>
        <v>0</v>
      </c>
      <c r="X162" s="57">
        <f t="shared" si="420"/>
        <v>0</v>
      </c>
      <c r="Y162" s="1">
        <v>0</v>
      </c>
      <c r="Z162" s="5"/>
      <c r="AB162" s="63">
        <f t="shared" ref="AB162" si="421">IF(R162=0,0,R162/(R155+R158+R164))</f>
        <v>0</v>
      </c>
      <c r="AC162" s="63">
        <f t="shared" ref="AC162:AI162" si="422">IF(S162=0,0,S162/(S155+S158+S164))</f>
        <v>0</v>
      </c>
      <c r="AD162" s="63">
        <f t="shared" si="422"/>
        <v>0</v>
      </c>
      <c r="AE162" s="63">
        <f t="shared" si="422"/>
        <v>0</v>
      </c>
      <c r="AF162" s="63">
        <f t="shared" si="422"/>
        <v>0</v>
      </c>
      <c r="AG162" s="63">
        <f t="shared" si="422"/>
        <v>0</v>
      </c>
      <c r="AH162" s="63">
        <f t="shared" si="422"/>
        <v>0</v>
      </c>
      <c r="AI162" s="63">
        <f t="shared" si="422"/>
        <v>0</v>
      </c>
    </row>
    <row r="163" spans="1:35" ht="14.25" customHeight="1" x14ac:dyDescent="0.25">
      <c r="A163" s="17">
        <v>3122</v>
      </c>
      <c r="B163" s="3" t="s">
        <v>126</v>
      </c>
      <c r="C163" s="8" t="s">
        <v>88</v>
      </c>
      <c r="D163" s="54">
        <f>E163/(E154-E171)</f>
        <v>0</v>
      </c>
      <c r="E163" s="19">
        <f t="shared" si="399"/>
        <v>0</v>
      </c>
      <c r="F163" s="19">
        <v>0</v>
      </c>
      <c r="G163" s="11">
        <v>0</v>
      </c>
      <c r="H163" s="11">
        <v>0</v>
      </c>
      <c r="I163" s="19">
        <v>0</v>
      </c>
      <c r="J163" s="11">
        <v>0</v>
      </c>
      <c r="K163" s="11">
        <v>0</v>
      </c>
      <c r="L163" s="19">
        <v>0</v>
      </c>
      <c r="M163" s="7"/>
      <c r="P163" s="57">
        <f t="shared" si="413"/>
        <v>0</v>
      </c>
      <c r="Q163" s="63">
        <f>P163/P154</f>
        <v>0</v>
      </c>
      <c r="R163" s="75">
        <f t="shared" si="332"/>
        <v>0</v>
      </c>
      <c r="S163" s="57">
        <f t="shared" ref="S163:X163" si="423">IF(G171&lt;&gt;0,G163+(G163/G154)*G171,G163)</f>
        <v>0</v>
      </c>
      <c r="T163" s="57">
        <f t="shared" si="423"/>
        <v>0</v>
      </c>
      <c r="U163" s="57">
        <f t="shared" si="423"/>
        <v>0</v>
      </c>
      <c r="V163" s="57">
        <f t="shared" si="423"/>
        <v>0</v>
      </c>
      <c r="W163" s="57">
        <f t="shared" si="423"/>
        <v>0</v>
      </c>
      <c r="X163" s="57">
        <f t="shared" si="423"/>
        <v>0</v>
      </c>
      <c r="Y163" s="1">
        <v>0</v>
      </c>
      <c r="Z163" s="5"/>
      <c r="AB163" s="63">
        <f t="shared" ref="AB163" si="424">IF(R163=0,0,R163/(R155+R158+R164))</f>
        <v>0</v>
      </c>
      <c r="AC163" s="63">
        <f t="shared" ref="AC163:AI163" si="425">IF(S163=0,0,S163/(S155+S158+S164))</f>
        <v>0</v>
      </c>
      <c r="AD163" s="63">
        <f t="shared" si="425"/>
        <v>0</v>
      </c>
      <c r="AE163" s="63">
        <f t="shared" si="425"/>
        <v>0</v>
      </c>
      <c r="AF163" s="63">
        <f t="shared" si="425"/>
        <v>0</v>
      </c>
      <c r="AG163" s="63">
        <f t="shared" si="425"/>
        <v>0</v>
      </c>
      <c r="AH163" s="63">
        <f t="shared" si="425"/>
        <v>0</v>
      </c>
      <c r="AI163" s="63">
        <f t="shared" si="425"/>
        <v>0</v>
      </c>
    </row>
    <row r="164" spans="1:35" ht="14.25" customHeight="1" x14ac:dyDescent="0.25">
      <c r="A164" s="17">
        <v>3122</v>
      </c>
      <c r="B164" s="3" t="s">
        <v>126</v>
      </c>
      <c r="C164" s="3" t="s">
        <v>89</v>
      </c>
      <c r="D164" s="54">
        <f>E164/(E154-E171)</f>
        <v>0.1111111111111111</v>
      </c>
      <c r="E164" s="19">
        <f t="shared" si="399"/>
        <v>1</v>
      </c>
      <c r="F164" s="11">
        <v>1</v>
      </c>
      <c r="G164" s="19">
        <v>0</v>
      </c>
      <c r="H164" s="19">
        <v>0</v>
      </c>
      <c r="I164" s="19">
        <v>0</v>
      </c>
      <c r="J164" s="19">
        <v>0</v>
      </c>
      <c r="K164" s="11">
        <v>0</v>
      </c>
      <c r="L164" s="19">
        <v>0</v>
      </c>
      <c r="M164" s="7"/>
      <c r="P164" s="57">
        <f>SUM(P165:P170)</f>
        <v>1</v>
      </c>
      <c r="Q164" s="63">
        <f>P164/P154</f>
        <v>0.14285714285714285</v>
      </c>
      <c r="R164" s="75">
        <f t="shared" si="332"/>
        <v>1</v>
      </c>
      <c r="S164" s="57">
        <f>SUM(S165:S170)</f>
        <v>0</v>
      </c>
      <c r="T164" s="57">
        <f t="shared" ref="T164" si="426">SUM(T165:T170)</f>
        <v>0</v>
      </c>
      <c r="U164" s="57">
        <f t="shared" ref="U164" si="427">SUM(U165:U170)</f>
        <v>0</v>
      </c>
      <c r="V164" s="57">
        <f t="shared" ref="V164" si="428">SUM(V165:V170)</f>
        <v>0</v>
      </c>
      <c r="W164" s="57">
        <f t="shared" ref="W164" si="429">SUM(W165:W170)</f>
        <v>0</v>
      </c>
      <c r="X164" s="57">
        <f t="shared" ref="X164" si="430">SUM(X165:X170)</f>
        <v>0</v>
      </c>
      <c r="Y164" s="1">
        <v>0</v>
      </c>
      <c r="Z164" s="5"/>
      <c r="AB164" s="63">
        <f t="shared" ref="AB164" si="431">IF(R164=0,0,R164/(R155+R158+R164))</f>
        <v>0.33333333333333331</v>
      </c>
      <c r="AC164" s="63">
        <f t="shared" ref="AC164:AI164" si="432">IF(S164=0,0,S164/(S155+S158+S164))</f>
        <v>0</v>
      </c>
      <c r="AD164" s="63">
        <f t="shared" si="432"/>
        <v>0</v>
      </c>
      <c r="AE164" s="63">
        <f t="shared" si="432"/>
        <v>0</v>
      </c>
      <c r="AF164" s="63">
        <f t="shared" si="432"/>
        <v>0</v>
      </c>
      <c r="AG164" s="63">
        <f t="shared" si="432"/>
        <v>0</v>
      </c>
      <c r="AH164" s="63">
        <f t="shared" si="432"/>
        <v>0</v>
      </c>
      <c r="AI164" s="63">
        <f t="shared" si="432"/>
        <v>0</v>
      </c>
    </row>
    <row r="165" spans="1:35" ht="14.25" customHeight="1" x14ac:dyDescent="0.25">
      <c r="A165" s="17">
        <v>3122</v>
      </c>
      <c r="B165" s="3" t="s">
        <v>126</v>
      </c>
      <c r="C165" s="8" t="s">
        <v>95</v>
      </c>
      <c r="D165" s="54">
        <f>E165/(E154-E171)</f>
        <v>0.1111111111111111</v>
      </c>
      <c r="E165" s="19">
        <f t="shared" si="399"/>
        <v>1</v>
      </c>
      <c r="F165" s="11">
        <v>1</v>
      </c>
      <c r="G165" s="19">
        <v>0</v>
      </c>
      <c r="H165" s="19">
        <v>0</v>
      </c>
      <c r="I165" s="19">
        <v>0</v>
      </c>
      <c r="J165" s="19">
        <v>0</v>
      </c>
      <c r="K165" s="11">
        <v>0</v>
      </c>
      <c r="L165" s="19">
        <v>0</v>
      </c>
      <c r="M165" s="7"/>
      <c r="P165" s="57">
        <f t="shared" si="413"/>
        <v>1</v>
      </c>
      <c r="Q165" s="63">
        <f>P165/P154</f>
        <v>0.14285714285714285</v>
      </c>
      <c r="R165" s="75">
        <f t="shared" si="332"/>
        <v>1</v>
      </c>
      <c r="S165" s="57">
        <f t="shared" ref="S165:X165" si="433">IF(G171&lt;&gt;0,G165+(G165/G154)*G171,G165)</f>
        <v>0</v>
      </c>
      <c r="T165" s="57">
        <f t="shared" si="433"/>
        <v>0</v>
      </c>
      <c r="U165" s="57">
        <f t="shared" si="433"/>
        <v>0</v>
      </c>
      <c r="V165" s="57">
        <f t="shared" si="433"/>
        <v>0</v>
      </c>
      <c r="W165" s="57">
        <f t="shared" si="433"/>
        <v>0</v>
      </c>
      <c r="X165" s="57">
        <f t="shared" si="433"/>
        <v>0</v>
      </c>
      <c r="Y165" s="1">
        <v>0</v>
      </c>
      <c r="Z165" s="5"/>
      <c r="AB165" s="63">
        <f t="shared" ref="AB165" si="434">IF(R165=0,0,R165/(R155+R158+R164))</f>
        <v>0.33333333333333331</v>
      </c>
      <c r="AC165" s="63">
        <f t="shared" ref="AC165:AI165" si="435">IF(S165=0,0,S165/(S155+S158+S164))</f>
        <v>0</v>
      </c>
      <c r="AD165" s="63">
        <f t="shared" si="435"/>
        <v>0</v>
      </c>
      <c r="AE165" s="63">
        <f t="shared" si="435"/>
        <v>0</v>
      </c>
      <c r="AF165" s="63">
        <f t="shared" si="435"/>
        <v>0</v>
      </c>
      <c r="AG165" s="63">
        <f t="shared" si="435"/>
        <v>0</v>
      </c>
      <c r="AH165" s="63">
        <f t="shared" si="435"/>
        <v>0</v>
      </c>
      <c r="AI165" s="63">
        <f t="shared" si="435"/>
        <v>0</v>
      </c>
    </row>
    <row r="166" spans="1:35" s="10" customFormat="1" ht="14.25" customHeight="1" x14ac:dyDescent="0.25">
      <c r="A166" s="17">
        <v>3122</v>
      </c>
      <c r="B166" s="3" t="s">
        <v>126</v>
      </c>
      <c r="C166" s="8" t="s">
        <v>90</v>
      </c>
      <c r="D166" s="54">
        <f>E166/(E154-E171)</f>
        <v>0</v>
      </c>
      <c r="E166" s="19">
        <f t="shared" si="399"/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7"/>
      <c r="N166" s="1"/>
      <c r="O166" s="1"/>
      <c r="P166" s="57">
        <f t="shared" si="413"/>
        <v>0</v>
      </c>
      <c r="Q166" s="63">
        <f>P166/P154</f>
        <v>0</v>
      </c>
      <c r="R166" s="75">
        <f t="shared" si="332"/>
        <v>0</v>
      </c>
      <c r="S166" s="57">
        <f t="shared" ref="S166:X166" si="436">IF(G171&lt;&gt;0,G166+(G166/G154)*G171,G166)</f>
        <v>0</v>
      </c>
      <c r="T166" s="57">
        <f t="shared" si="436"/>
        <v>0</v>
      </c>
      <c r="U166" s="57">
        <f t="shared" si="436"/>
        <v>0</v>
      </c>
      <c r="V166" s="57">
        <f t="shared" si="436"/>
        <v>0</v>
      </c>
      <c r="W166" s="57">
        <f t="shared" si="436"/>
        <v>0</v>
      </c>
      <c r="X166" s="57">
        <f t="shared" si="436"/>
        <v>0</v>
      </c>
      <c r="Y166" s="1">
        <v>0</v>
      </c>
      <c r="Z166" s="5"/>
      <c r="AA166" s="1"/>
      <c r="AB166" s="63">
        <f t="shared" ref="AB166" si="437">IF(R166=0,0,R166/(R155+R158+R164))</f>
        <v>0</v>
      </c>
      <c r="AC166" s="63">
        <f t="shared" ref="AC166:AI166" si="438">IF(S166=0,0,S166/(S155+S158+S164))</f>
        <v>0</v>
      </c>
      <c r="AD166" s="63">
        <f t="shared" si="438"/>
        <v>0</v>
      </c>
      <c r="AE166" s="63">
        <f t="shared" si="438"/>
        <v>0</v>
      </c>
      <c r="AF166" s="63">
        <f t="shared" si="438"/>
        <v>0</v>
      </c>
      <c r="AG166" s="63">
        <f t="shared" si="438"/>
        <v>0</v>
      </c>
      <c r="AH166" s="63">
        <f t="shared" si="438"/>
        <v>0</v>
      </c>
      <c r="AI166" s="63">
        <f t="shared" si="438"/>
        <v>0</v>
      </c>
    </row>
    <row r="167" spans="1:35" ht="14.25" customHeight="1" x14ac:dyDescent="0.25">
      <c r="A167" s="17">
        <v>3122</v>
      </c>
      <c r="B167" s="3" t="s">
        <v>126</v>
      </c>
      <c r="C167" s="8" t="s">
        <v>118</v>
      </c>
      <c r="D167" s="54">
        <f>E167/(E154-E171)</f>
        <v>0</v>
      </c>
      <c r="E167" s="19">
        <f t="shared" si="399"/>
        <v>0</v>
      </c>
      <c r="F167" s="19">
        <v>0</v>
      </c>
      <c r="G167" s="11">
        <v>0</v>
      </c>
      <c r="H167" s="11">
        <v>0</v>
      </c>
      <c r="I167" s="19">
        <v>0</v>
      </c>
      <c r="J167" s="11">
        <v>0</v>
      </c>
      <c r="K167" s="11">
        <v>0</v>
      </c>
      <c r="L167" s="19">
        <v>0</v>
      </c>
      <c r="M167" s="7"/>
      <c r="P167" s="57">
        <f t="shared" si="413"/>
        <v>0</v>
      </c>
      <c r="Q167" s="63">
        <f>P167/P154</f>
        <v>0</v>
      </c>
      <c r="R167" s="75">
        <f t="shared" si="332"/>
        <v>0</v>
      </c>
      <c r="S167" s="57">
        <f t="shared" ref="S167:X167" si="439">IF(G171&lt;&gt;0,G167+(G167/G154)*G171,G167)</f>
        <v>0</v>
      </c>
      <c r="T167" s="57">
        <f t="shared" si="439"/>
        <v>0</v>
      </c>
      <c r="U167" s="57">
        <f t="shared" si="439"/>
        <v>0</v>
      </c>
      <c r="V167" s="57">
        <f t="shared" si="439"/>
        <v>0</v>
      </c>
      <c r="W167" s="57">
        <f t="shared" si="439"/>
        <v>0</v>
      </c>
      <c r="X167" s="57">
        <f t="shared" si="439"/>
        <v>0</v>
      </c>
      <c r="Y167" s="1">
        <v>0</v>
      </c>
      <c r="Z167" s="5"/>
      <c r="AB167" s="63">
        <f t="shared" ref="AB167" si="440">IF(R167=0,0,R167/(R155+R158+R164))</f>
        <v>0</v>
      </c>
      <c r="AC167" s="63">
        <f t="shared" ref="AC167:AI167" si="441">IF(S167=0,0,S167/(S155+S158+S164))</f>
        <v>0</v>
      </c>
      <c r="AD167" s="63">
        <f t="shared" si="441"/>
        <v>0</v>
      </c>
      <c r="AE167" s="63">
        <f t="shared" si="441"/>
        <v>0</v>
      </c>
      <c r="AF167" s="63">
        <f t="shared" si="441"/>
        <v>0</v>
      </c>
      <c r="AG167" s="63">
        <f t="shared" si="441"/>
        <v>0</v>
      </c>
      <c r="AH167" s="63">
        <f t="shared" si="441"/>
        <v>0</v>
      </c>
      <c r="AI167" s="63">
        <f t="shared" si="441"/>
        <v>0</v>
      </c>
    </row>
    <row r="168" spans="1:35" ht="14.25" customHeight="1" x14ac:dyDescent="0.25">
      <c r="A168" s="17">
        <v>3122</v>
      </c>
      <c r="B168" s="3" t="s">
        <v>126</v>
      </c>
      <c r="C168" s="8" t="s">
        <v>91</v>
      </c>
      <c r="D168" s="54">
        <f>E168/(E154-E171)</f>
        <v>0</v>
      </c>
      <c r="E168" s="19">
        <f t="shared" si="399"/>
        <v>0</v>
      </c>
      <c r="F168" s="19">
        <v>0</v>
      </c>
      <c r="G168" s="19">
        <v>0</v>
      </c>
      <c r="H168" s="19">
        <v>0</v>
      </c>
      <c r="I168" s="11">
        <v>0</v>
      </c>
      <c r="J168" s="19">
        <v>0</v>
      </c>
      <c r="K168" s="19">
        <v>0</v>
      </c>
      <c r="L168" s="19">
        <v>0</v>
      </c>
      <c r="M168" s="7"/>
      <c r="P168" s="57">
        <f t="shared" si="413"/>
        <v>0</v>
      </c>
      <c r="Q168" s="63">
        <f>P168/P154</f>
        <v>0</v>
      </c>
      <c r="R168" s="75">
        <f t="shared" si="332"/>
        <v>0</v>
      </c>
      <c r="S168" s="57">
        <f t="shared" ref="S168:X168" si="442">IF(G171&lt;&gt;0,G168+(G168/G154)*G171,G168)</f>
        <v>0</v>
      </c>
      <c r="T168" s="57">
        <f t="shared" si="442"/>
        <v>0</v>
      </c>
      <c r="U168" s="57">
        <f t="shared" si="442"/>
        <v>0</v>
      </c>
      <c r="V168" s="57">
        <f t="shared" si="442"/>
        <v>0</v>
      </c>
      <c r="W168" s="57">
        <f t="shared" si="442"/>
        <v>0</v>
      </c>
      <c r="X168" s="57">
        <f t="shared" si="442"/>
        <v>0</v>
      </c>
      <c r="Y168" s="1">
        <v>0</v>
      </c>
      <c r="Z168" s="6"/>
      <c r="AB168" s="63">
        <f t="shared" ref="AB168" si="443">IF(R168=0,0,R168/(R155+R158+R164))</f>
        <v>0</v>
      </c>
      <c r="AC168" s="63">
        <f t="shared" ref="AC168:AI168" si="444">IF(S168=0,0,S168/(S155+S158+S164))</f>
        <v>0</v>
      </c>
      <c r="AD168" s="63">
        <f t="shared" si="444"/>
        <v>0</v>
      </c>
      <c r="AE168" s="63">
        <f t="shared" si="444"/>
        <v>0</v>
      </c>
      <c r="AF168" s="63">
        <f t="shared" si="444"/>
        <v>0</v>
      </c>
      <c r="AG168" s="63">
        <f t="shared" si="444"/>
        <v>0</v>
      </c>
      <c r="AH168" s="63">
        <f t="shared" si="444"/>
        <v>0</v>
      </c>
      <c r="AI168" s="63">
        <f t="shared" si="444"/>
        <v>0</v>
      </c>
    </row>
    <row r="169" spans="1:35" ht="14.25" customHeight="1" x14ac:dyDescent="0.25">
      <c r="A169" s="17">
        <v>3122</v>
      </c>
      <c r="B169" s="3" t="s">
        <v>126</v>
      </c>
      <c r="C169" s="8" t="s">
        <v>92</v>
      </c>
      <c r="D169" s="54">
        <f>E169/(E154-E171)</f>
        <v>0</v>
      </c>
      <c r="E169" s="19">
        <f t="shared" si="399"/>
        <v>0</v>
      </c>
      <c r="F169" s="19">
        <v>0</v>
      </c>
      <c r="G169" s="11">
        <v>0</v>
      </c>
      <c r="H169" s="19">
        <v>0</v>
      </c>
      <c r="I169" s="11">
        <v>0</v>
      </c>
      <c r="J169" s="11">
        <v>0</v>
      </c>
      <c r="K169" s="11">
        <v>0</v>
      </c>
      <c r="L169" s="19">
        <v>0</v>
      </c>
      <c r="M169" s="7"/>
      <c r="P169" s="57">
        <f t="shared" si="413"/>
        <v>0</v>
      </c>
      <c r="Q169" s="63">
        <f>P169/P154</f>
        <v>0</v>
      </c>
      <c r="R169" s="75">
        <f t="shared" si="332"/>
        <v>0</v>
      </c>
      <c r="S169" s="57">
        <f t="shared" ref="S169:X169" si="445">IF(G171&lt;&gt;0,G169+(G169/G154)*G171,G169)</f>
        <v>0</v>
      </c>
      <c r="T169" s="57">
        <f t="shared" si="445"/>
        <v>0</v>
      </c>
      <c r="U169" s="57">
        <f t="shared" si="445"/>
        <v>0</v>
      </c>
      <c r="V169" s="57">
        <f t="shared" si="445"/>
        <v>0</v>
      </c>
      <c r="W169" s="57">
        <f t="shared" si="445"/>
        <v>0</v>
      </c>
      <c r="X169" s="57">
        <f t="shared" si="445"/>
        <v>0</v>
      </c>
      <c r="Y169" s="1">
        <v>0</v>
      </c>
      <c r="Z169" s="5"/>
      <c r="AB169" s="63">
        <f t="shared" ref="AB169" si="446">IF(R169=0,0,R169/(R155+R158+R164))</f>
        <v>0</v>
      </c>
      <c r="AC169" s="63">
        <f t="shared" ref="AC169:AI169" si="447">IF(S169=0,0,S169/(S155+S158+S164))</f>
        <v>0</v>
      </c>
      <c r="AD169" s="63">
        <f t="shared" si="447"/>
        <v>0</v>
      </c>
      <c r="AE169" s="63">
        <f t="shared" si="447"/>
        <v>0</v>
      </c>
      <c r="AF169" s="63">
        <f t="shared" si="447"/>
        <v>0</v>
      </c>
      <c r="AG169" s="63">
        <f t="shared" si="447"/>
        <v>0</v>
      </c>
      <c r="AH169" s="63">
        <f t="shared" si="447"/>
        <v>0</v>
      </c>
      <c r="AI169" s="63">
        <f t="shared" si="447"/>
        <v>0</v>
      </c>
    </row>
    <row r="170" spans="1:35" ht="14.25" customHeight="1" x14ac:dyDescent="0.25">
      <c r="A170" s="17">
        <v>3122</v>
      </c>
      <c r="B170" s="3" t="s">
        <v>126</v>
      </c>
      <c r="C170" s="8" t="s">
        <v>93</v>
      </c>
      <c r="D170" s="54">
        <f>E170/(E154-E171)</f>
        <v>0</v>
      </c>
      <c r="E170" s="19">
        <f t="shared" si="399"/>
        <v>0</v>
      </c>
      <c r="F170" s="19">
        <v>0</v>
      </c>
      <c r="G170" s="11">
        <v>0</v>
      </c>
      <c r="H170" s="19">
        <v>0</v>
      </c>
      <c r="I170" s="19">
        <v>0</v>
      </c>
      <c r="J170" s="19">
        <v>0</v>
      </c>
      <c r="K170" s="11">
        <v>0</v>
      </c>
      <c r="L170" s="19">
        <v>0</v>
      </c>
      <c r="M170" s="7"/>
      <c r="P170" s="57">
        <f t="shared" si="413"/>
        <v>0</v>
      </c>
      <c r="Q170" s="63">
        <f>P170/P154</f>
        <v>0</v>
      </c>
      <c r="R170" s="75">
        <f t="shared" si="332"/>
        <v>0</v>
      </c>
      <c r="S170" s="57">
        <f t="shared" ref="S170:X170" si="448">IF(G171&lt;&gt;0,G170+(G170/G154)*G171,G170)</f>
        <v>0</v>
      </c>
      <c r="T170" s="57">
        <f t="shared" si="448"/>
        <v>0</v>
      </c>
      <c r="U170" s="57">
        <f t="shared" si="448"/>
        <v>0</v>
      </c>
      <c r="V170" s="57">
        <f t="shared" si="448"/>
        <v>0</v>
      </c>
      <c r="W170" s="57">
        <f t="shared" si="448"/>
        <v>0</v>
      </c>
      <c r="X170" s="57">
        <f t="shared" si="448"/>
        <v>0</v>
      </c>
      <c r="Y170" s="1">
        <v>0</v>
      </c>
      <c r="Z170" s="5"/>
      <c r="AB170" s="63">
        <f t="shared" ref="AB170" si="449">IF(R170=0,0,R170/(R155+R158+R164))</f>
        <v>0</v>
      </c>
      <c r="AC170" s="63">
        <f t="shared" ref="AC170:AI170" si="450">IF(S170=0,0,S170/(S155+S158+S164))</f>
        <v>0</v>
      </c>
      <c r="AD170" s="63">
        <f t="shared" si="450"/>
        <v>0</v>
      </c>
      <c r="AE170" s="63">
        <f t="shared" si="450"/>
        <v>0</v>
      </c>
      <c r="AF170" s="63">
        <f t="shared" si="450"/>
        <v>0</v>
      </c>
      <c r="AG170" s="63">
        <f t="shared" si="450"/>
        <v>0</v>
      </c>
      <c r="AH170" s="63">
        <f t="shared" si="450"/>
        <v>0</v>
      </c>
      <c r="AI170" s="63">
        <f t="shared" si="450"/>
        <v>0</v>
      </c>
    </row>
    <row r="171" spans="1:35" ht="14.25" customHeight="1" x14ac:dyDescent="0.25">
      <c r="A171" s="17">
        <v>3122</v>
      </c>
      <c r="B171" s="3" t="s">
        <v>126</v>
      </c>
      <c r="C171" s="3" t="s">
        <v>94</v>
      </c>
      <c r="D171" s="59"/>
      <c r="E171" s="19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9">
        <v>0</v>
      </c>
      <c r="M171" s="7"/>
      <c r="R171" s="75">
        <f t="shared" si="332"/>
        <v>0</v>
      </c>
    </row>
    <row r="172" spans="1:35" ht="14.25" customHeight="1" x14ac:dyDescent="0.25">
      <c r="A172" s="3"/>
      <c r="B172" s="3"/>
      <c r="C172" s="8"/>
      <c r="D172" s="8"/>
      <c r="E172" s="11"/>
      <c r="F172" s="11"/>
      <c r="G172" s="11"/>
      <c r="H172" s="11"/>
      <c r="I172" s="11"/>
      <c r="J172" s="11"/>
      <c r="K172" s="11"/>
      <c r="L172" s="11"/>
      <c r="M172" s="7"/>
      <c r="P172" s="10"/>
      <c r="Q172" s="10"/>
      <c r="R172" s="75">
        <f t="shared" si="332"/>
        <v>0</v>
      </c>
      <c r="S172" s="10"/>
      <c r="T172" s="10"/>
      <c r="U172" s="10"/>
      <c r="V172" s="10"/>
      <c r="W172" s="10"/>
      <c r="Z172" s="10"/>
      <c r="AB172" s="10"/>
    </row>
    <row r="173" spans="1:35" ht="14.25" customHeight="1" x14ac:dyDescent="0.25">
      <c r="A173" s="17">
        <v>313</v>
      </c>
      <c r="B173" s="3" t="s">
        <v>99</v>
      </c>
      <c r="C173" s="3" t="s">
        <v>120</v>
      </c>
      <c r="D173" s="3"/>
      <c r="E173" s="11">
        <v>95</v>
      </c>
      <c r="F173" s="11">
        <v>45</v>
      </c>
      <c r="G173" s="11">
        <v>2</v>
      </c>
      <c r="H173" s="53">
        <f>E173-SUM(F173:G173,I173:L173)</f>
        <v>2</v>
      </c>
      <c r="I173" s="11">
        <v>31</v>
      </c>
      <c r="J173" s="11">
        <v>1</v>
      </c>
      <c r="K173" s="11">
        <v>8</v>
      </c>
      <c r="L173" s="11">
        <v>6</v>
      </c>
      <c r="M173" s="10">
        <f>VLOOKUP(A173,'2010 Byproducts'!$A$14:$D$97,4,FALSE)</f>
        <v>0</v>
      </c>
      <c r="N173" s="10">
        <f>L173-M173</f>
        <v>6</v>
      </c>
      <c r="O173" s="10"/>
      <c r="P173" s="10">
        <f>SUM(P174,P177,P183)</f>
        <v>93.935483870967744</v>
      </c>
      <c r="Q173" s="10"/>
      <c r="R173" s="75">
        <f t="shared" si="332"/>
        <v>45</v>
      </c>
      <c r="Z173" s="63">
        <f>R173/(P173-R173)</f>
        <v>0.9195781147000659</v>
      </c>
      <c r="AA173" s="63">
        <f>(P176-R176)/(P173-R173)</f>
        <v>0.25115359261700726</v>
      </c>
      <c r="AB173" s="63"/>
    </row>
    <row r="174" spans="1:35" ht="14.25" customHeight="1" x14ac:dyDescent="0.25">
      <c r="A174" s="17">
        <v>313</v>
      </c>
      <c r="B174" s="3" t="s">
        <v>99</v>
      </c>
      <c r="C174" s="3" t="s">
        <v>82</v>
      </c>
      <c r="D174" s="54">
        <f>E174/(E173-E190)</f>
        <v>0.2988505747126437</v>
      </c>
      <c r="E174" s="19">
        <f>SUM(F174:L174)</f>
        <v>26</v>
      </c>
      <c r="F174" s="11">
        <v>1</v>
      </c>
      <c r="G174" s="11">
        <v>1</v>
      </c>
      <c r="H174" s="19">
        <v>0</v>
      </c>
      <c r="I174" s="11">
        <v>17</v>
      </c>
      <c r="J174" s="19">
        <v>0</v>
      </c>
      <c r="K174" s="11">
        <v>7</v>
      </c>
      <c r="L174" s="19">
        <v>0</v>
      </c>
      <c r="M174" s="7"/>
      <c r="P174" s="57">
        <f>SUM(P175:P176)</f>
        <v>32.548387096774192</v>
      </c>
      <c r="Q174" s="63">
        <f>P174/P173</f>
        <v>0.34649725274725274</v>
      </c>
      <c r="R174" s="75">
        <f t="shared" si="332"/>
        <v>1</v>
      </c>
      <c r="S174" s="57">
        <f>SUM(S175:S176)</f>
        <v>1</v>
      </c>
      <c r="T174" s="57">
        <f t="shared" ref="T174:X174" si="451">SUM(T175:T176)</f>
        <v>0</v>
      </c>
      <c r="U174" s="57">
        <f t="shared" si="451"/>
        <v>17.548387096774192</v>
      </c>
      <c r="V174" s="57">
        <f t="shared" si="451"/>
        <v>0</v>
      </c>
      <c r="W174" s="57">
        <f t="shared" si="451"/>
        <v>7</v>
      </c>
      <c r="X174" s="57">
        <f t="shared" si="451"/>
        <v>0</v>
      </c>
      <c r="Y174" s="1">
        <f>Y176</f>
        <v>0</v>
      </c>
      <c r="Z174" s="63"/>
      <c r="AB174" s="63">
        <f t="shared" ref="AB174" si="452">IF(R174=0,0,R174/(R174+R177+R183))</f>
        <v>2.2222222222222223E-2</v>
      </c>
      <c r="AC174" s="63">
        <f t="shared" ref="AC174:AI174" si="453">IF(S174=0,0,S174/(S174+S177+S183))</f>
        <v>0.5</v>
      </c>
      <c r="AD174" s="63">
        <f t="shared" si="453"/>
        <v>0</v>
      </c>
      <c r="AE174" s="63">
        <f t="shared" si="453"/>
        <v>0.5862068965517242</v>
      </c>
      <c r="AF174" s="63">
        <f t="shared" si="453"/>
        <v>0</v>
      </c>
      <c r="AG174" s="63">
        <f t="shared" si="453"/>
        <v>0.875</v>
      </c>
      <c r="AH174" s="63">
        <f t="shared" si="453"/>
        <v>0</v>
      </c>
      <c r="AI174" s="63">
        <f t="shared" si="453"/>
        <v>0</v>
      </c>
    </row>
    <row r="175" spans="1:35" ht="14.25" customHeight="1" x14ac:dyDescent="0.25">
      <c r="A175" s="17">
        <v>313</v>
      </c>
      <c r="B175" s="3" t="s">
        <v>99</v>
      </c>
      <c r="C175" s="8" t="s">
        <v>152</v>
      </c>
      <c r="D175" s="54">
        <f>E175/(E173-E190)</f>
        <v>0.16091954022988506</v>
      </c>
      <c r="E175" s="19">
        <f>SUM(F175:L175)</f>
        <v>14</v>
      </c>
      <c r="F175" s="11">
        <v>1</v>
      </c>
      <c r="G175" s="19">
        <v>0</v>
      </c>
      <c r="H175" s="19">
        <v>0</v>
      </c>
      <c r="I175" s="11">
        <v>8</v>
      </c>
      <c r="J175" s="19">
        <v>0</v>
      </c>
      <c r="K175" s="53">
        <f>K174-K176</f>
        <v>5</v>
      </c>
      <c r="L175" s="19">
        <v>0</v>
      </c>
      <c r="M175" s="7"/>
      <c r="P175" s="57">
        <f>SUM(R175:Y175)+N173</f>
        <v>20.258064516129032</v>
      </c>
      <c r="Q175" s="63">
        <f>P175/P173</f>
        <v>0.21565934065934064</v>
      </c>
      <c r="R175" s="75">
        <f t="shared" si="332"/>
        <v>1</v>
      </c>
      <c r="S175" s="57">
        <f t="shared" ref="S175:X175" si="454">IF(G190&lt;&gt;0,G175+(G175/G173)*G190,G175)</f>
        <v>0</v>
      </c>
      <c r="T175" s="57">
        <f t="shared" si="454"/>
        <v>0</v>
      </c>
      <c r="U175" s="57">
        <f t="shared" si="454"/>
        <v>8.258064516129032</v>
      </c>
      <c r="V175" s="57">
        <f t="shared" si="454"/>
        <v>0</v>
      </c>
      <c r="W175" s="57">
        <f t="shared" si="454"/>
        <v>5</v>
      </c>
      <c r="X175" s="57">
        <f t="shared" si="454"/>
        <v>0</v>
      </c>
      <c r="Y175" s="1">
        <v>0</v>
      </c>
      <c r="AB175" s="63">
        <f t="shared" ref="AB175" si="455">IF(R175=0,0,R175/(R174+R177+R183))</f>
        <v>2.2222222222222223E-2</v>
      </c>
      <c r="AC175" s="63">
        <f t="shared" ref="AC175:AI175" si="456">IF(S175=0,0,S175/(S174+S177+S183))</f>
        <v>0</v>
      </c>
      <c r="AD175" s="63">
        <f t="shared" si="456"/>
        <v>0</v>
      </c>
      <c r="AE175" s="63">
        <f t="shared" si="456"/>
        <v>0.27586206896551729</v>
      </c>
      <c r="AF175" s="63">
        <f t="shared" si="456"/>
        <v>0</v>
      </c>
      <c r="AG175" s="63">
        <f t="shared" si="456"/>
        <v>0.625</v>
      </c>
      <c r="AH175" s="63">
        <f t="shared" si="456"/>
        <v>0</v>
      </c>
      <c r="AI175" s="63">
        <f t="shared" si="456"/>
        <v>0</v>
      </c>
    </row>
    <row r="176" spans="1:35" ht="14.25" customHeight="1" x14ac:dyDescent="0.25">
      <c r="A176" s="17">
        <v>313</v>
      </c>
      <c r="B176" s="3" t="s">
        <v>99</v>
      </c>
      <c r="C176" s="8" t="s">
        <v>151</v>
      </c>
      <c r="D176" s="54">
        <f>E176/(E173-E190)</f>
        <v>0.13793103448275862</v>
      </c>
      <c r="E176" s="19">
        <f t="shared" ref="E176:E189" si="457">SUM(F176:L176)</f>
        <v>12</v>
      </c>
      <c r="F176" s="11">
        <v>0</v>
      </c>
      <c r="G176" s="11">
        <v>1</v>
      </c>
      <c r="H176" s="19">
        <v>0</v>
      </c>
      <c r="I176" s="11">
        <v>9</v>
      </c>
      <c r="J176" s="19">
        <v>0</v>
      </c>
      <c r="K176" s="11">
        <v>2</v>
      </c>
      <c r="L176" s="19">
        <v>0</v>
      </c>
      <c r="M176" s="7"/>
      <c r="P176" s="57">
        <f>SUM(R176:Y176)</f>
        <v>12.290322580645162</v>
      </c>
      <c r="Q176" s="63">
        <f>P176/P173</f>
        <v>0.13083791208791209</v>
      </c>
      <c r="R176" s="75">
        <f t="shared" si="332"/>
        <v>0</v>
      </c>
      <c r="S176" s="57">
        <f t="shared" ref="S176:X176" si="458">IF(G190&lt;&gt;0,G176+(G176/G173)*G190,G176)</f>
        <v>1</v>
      </c>
      <c r="T176" s="57">
        <f t="shared" si="458"/>
        <v>0</v>
      </c>
      <c r="U176" s="57">
        <f t="shared" si="458"/>
        <v>9.2903225806451619</v>
      </c>
      <c r="V176" s="57">
        <f t="shared" si="458"/>
        <v>0</v>
      </c>
      <c r="W176" s="57">
        <f t="shared" si="458"/>
        <v>2</v>
      </c>
      <c r="X176" s="57">
        <f t="shared" si="458"/>
        <v>0</v>
      </c>
      <c r="Y176" s="75">
        <f>M173</f>
        <v>0</v>
      </c>
      <c r="AB176" s="63">
        <f t="shared" ref="AB176" si="459">IF(R176=0,0,R176/(R174+R177+R183))</f>
        <v>0</v>
      </c>
      <c r="AC176" s="63">
        <f t="shared" ref="AC176:AI176" si="460">IF(S176=0,0,S176/(S174+S177+S183))</f>
        <v>0.5</v>
      </c>
      <c r="AD176" s="63">
        <f t="shared" si="460"/>
        <v>0</v>
      </c>
      <c r="AE176" s="63">
        <f t="shared" si="460"/>
        <v>0.31034482758620696</v>
      </c>
      <c r="AF176" s="63">
        <f t="shared" si="460"/>
        <v>0</v>
      </c>
      <c r="AG176" s="63">
        <f t="shared" si="460"/>
        <v>0.25</v>
      </c>
      <c r="AH176" s="63">
        <f t="shared" si="460"/>
        <v>0</v>
      </c>
      <c r="AI176" s="63">
        <f t="shared" si="460"/>
        <v>0</v>
      </c>
    </row>
    <row r="177" spans="1:35" ht="14.25" customHeight="1" x14ac:dyDescent="0.25">
      <c r="A177" s="17">
        <v>313</v>
      </c>
      <c r="B177" s="3" t="s">
        <v>99</v>
      </c>
      <c r="C177" s="3" t="s">
        <v>83</v>
      </c>
      <c r="D177" s="54">
        <f>E177/(E173-E190)</f>
        <v>0.56321839080459768</v>
      </c>
      <c r="E177" s="19">
        <f t="shared" si="457"/>
        <v>49</v>
      </c>
      <c r="F177" s="11">
        <v>34</v>
      </c>
      <c r="G177" s="53">
        <f>G173-G174</f>
        <v>1</v>
      </c>
      <c r="H177" s="53">
        <v>2</v>
      </c>
      <c r="I177" s="11">
        <v>11</v>
      </c>
      <c r="J177" s="19">
        <v>0</v>
      </c>
      <c r="K177" s="53">
        <f>K173-K174</f>
        <v>1</v>
      </c>
      <c r="L177" s="19">
        <v>0</v>
      </c>
      <c r="M177" s="7"/>
      <c r="P177" s="57">
        <f>SUM(P178:P182)</f>
        <v>48.322580645161288</v>
      </c>
      <c r="Q177" s="63">
        <f>P177/P173</f>
        <v>0.51442307692307687</v>
      </c>
      <c r="R177" s="75">
        <f t="shared" si="332"/>
        <v>34</v>
      </c>
      <c r="S177" s="57">
        <f>SUM(S178:S182)</f>
        <v>1</v>
      </c>
      <c r="T177" s="57">
        <f t="shared" ref="T177:X177" si="461">SUM(T178:T182)</f>
        <v>2</v>
      </c>
      <c r="U177" s="57">
        <f t="shared" si="461"/>
        <v>10.32258064516129</v>
      </c>
      <c r="V177" s="57">
        <f t="shared" si="461"/>
        <v>0</v>
      </c>
      <c r="W177" s="57">
        <f t="shared" si="461"/>
        <v>1</v>
      </c>
      <c r="X177" s="57">
        <f t="shared" si="461"/>
        <v>0</v>
      </c>
      <c r="Y177" s="1">
        <v>0</v>
      </c>
      <c r="AB177" s="63">
        <f t="shared" ref="AB177" si="462">IF(R177=0,0,R177/(R174+R177+R183))</f>
        <v>0.75555555555555554</v>
      </c>
      <c r="AC177" s="63">
        <f t="shared" ref="AC177:AI177" si="463">IF(S177=0,0,S177/(S174+S177+S183))</f>
        <v>0.5</v>
      </c>
      <c r="AD177" s="63">
        <f t="shared" si="463"/>
        <v>1</v>
      </c>
      <c r="AE177" s="63">
        <f t="shared" si="463"/>
        <v>0.34482758620689663</v>
      </c>
      <c r="AF177" s="63">
        <f t="shared" si="463"/>
        <v>0</v>
      </c>
      <c r="AG177" s="63">
        <f t="shared" si="463"/>
        <v>0.125</v>
      </c>
      <c r="AH177" s="63">
        <f t="shared" si="463"/>
        <v>0</v>
      </c>
      <c r="AI177" s="63">
        <f t="shared" si="463"/>
        <v>0</v>
      </c>
    </row>
    <row r="178" spans="1:35" ht="14.25" customHeight="1" x14ac:dyDescent="0.25">
      <c r="A178" s="17">
        <v>313</v>
      </c>
      <c r="B178" s="3" t="s">
        <v>99</v>
      </c>
      <c r="C178" s="8" t="s">
        <v>84</v>
      </c>
      <c r="D178" s="54">
        <f>E178/(E173-E190)</f>
        <v>0.17241379310344829</v>
      </c>
      <c r="E178" s="19">
        <f t="shared" si="457"/>
        <v>15</v>
      </c>
      <c r="F178" s="11">
        <v>3</v>
      </c>
      <c r="G178" s="19">
        <f>G177</f>
        <v>1</v>
      </c>
      <c r="H178" s="19">
        <v>0</v>
      </c>
      <c r="I178" s="11">
        <v>10</v>
      </c>
      <c r="J178" s="19">
        <v>0</v>
      </c>
      <c r="K178" s="53">
        <f>K177</f>
        <v>1</v>
      </c>
      <c r="L178" s="19">
        <v>0</v>
      </c>
      <c r="M178" s="7"/>
      <c r="P178" s="57">
        <f>SUM(R178:Y178)</f>
        <v>15.32258064516129</v>
      </c>
      <c r="Q178" s="63">
        <f>P178/P173</f>
        <v>0.16311813186813187</v>
      </c>
      <c r="R178" s="75">
        <f t="shared" si="332"/>
        <v>3</v>
      </c>
      <c r="S178" s="57">
        <f t="shared" ref="S178:X178" si="464">IF(G190&lt;&gt;0,G178+(G178/G173)*G190,G178)</f>
        <v>1</v>
      </c>
      <c r="T178" s="57">
        <f t="shared" si="464"/>
        <v>0</v>
      </c>
      <c r="U178" s="57">
        <f t="shared" si="464"/>
        <v>10.32258064516129</v>
      </c>
      <c r="V178" s="57">
        <f t="shared" si="464"/>
        <v>0</v>
      </c>
      <c r="W178" s="57">
        <f t="shared" si="464"/>
        <v>1</v>
      </c>
      <c r="X178" s="57">
        <f t="shared" si="464"/>
        <v>0</v>
      </c>
      <c r="Y178" s="1">
        <v>0</v>
      </c>
      <c r="AB178" s="63">
        <f t="shared" ref="AB178" si="465">IF(R178=0,0,R178/(R174+R177+R183))</f>
        <v>6.6666666666666666E-2</v>
      </c>
      <c r="AC178" s="63">
        <f t="shared" ref="AC178:AI178" si="466">IF(S178=0,0,S178/(S174+S177+S183))</f>
        <v>0.5</v>
      </c>
      <c r="AD178" s="63">
        <f t="shared" si="466"/>
        <v>0</v>
      </c>
      <c r="AE178" s="63">
        <f t="shared" si="466"/>
        <v>0.34482758620689663</v>
      </c>
      <c r="AF178" s="63">
        <f t="shared" si="466"/>
        <v>0</v>
      </c>
      <c r="AG178" s="63">
        <f t="shared" si="466"/>
        <v>0.125</v>
      </c>
      <c r="AH178" s="63">
        <f t="shared" si="466"/>
        <v>0</v>
      </c>
      <c r="AI178" s="63">
        <f t="shared" si="466"/>
        <v>0</v>
      </c>
    </row>
    <row r="179" spans="1:35" ht="14.25" customHeight="1" x14ac:dyDescent="0.25">
      <c r="A179" s="17">
        <v>313</v>
      </c>
      <c r="B179" s="3" t="s">
        <v>99</v>
      </c>
      <c r="C179" s="8" t="s">
        <v>85</v>
      </c>
      <c r="D179" s="54">
        <f>E179/(E173-E190)</f>
        <v>4.5977011494252873E-2</v>
      </c>
      <c r="E179" s="19">
        <f t="shared" si="457"/>
        <v>4</v>
      </c>
      <c r="F179" s="11">
        <v>4</v>
      </c>
      <c r="G179" s="11">
        <v>0</v>
      </c>
      <c r="H179" s="19">
        <v>0</v>
      </c>
      <c r="I179" s="11">
        <v>0</v>
      </c>
      <c r="J179" s="11">
        <v>0</v>
      </c>
      <c r="K179" s="11">
        <v>0</v>
      </c>
      <c r="L179" s="19">
        <v>0</v>
      </c>
      <c r="M179" s="7"/>
      <c r="P179" s="57">
        <f t="shared" ref="P179:P189" si="467">SUM(R179:Y179)</f>
        <v>4</v>
      </c>
      <c r="Q179" s="63">
        <f>P179/P173</f>
        <v>4.2582417582417584E-2</v>
      </c>
      <c r="R179" s="75">
        <f t="shared" si="332"/>
        <v>4</v>
      </c>
      <c r="S179" s="57">
        <f t="shared" ref="S179:X179" si="468">IF(G190&lt;&gt;0,G179+(G179/G173)*G190,G179)</f>
        <v>0</v>
      </c>
      <c r="T179" s="57">
        <f t="shared" si="468"/>
        <v>0</v>
      </c>
      <c r="U179" s="57">
        <f t="shared" si="468"/>
        <v>0</v>
      </c>
      <c r="V179" s="57">
        <f t="shared" si="468"/>
        <v>0</v>
      </c>
      <c r="W179" s="57">
        <f t="shared" si="468"/>
        <v>0</v>
      </c>
      <c r="X179" s="57">
        <f t="shared" si="468"/>
        <v>0</v>
      </c>
      <c r="Y179" s="1">
        <v>0</v>
      </c>
      <c r="AB179" s="63">
        <f t="shared" ref="AB179" si="469">IF(R179=0,0,R179/(R174+R177+R183))</f>
        <v>8.8888888888888892E-2</v>
      </c>
      <c r="AC179" s="63">
        <f t="shared" ref="AC179:AI179" si="470">IF(S179=0,0,S179/(S174+S177+S183))</f>
        <v>0</v>
      </c>
      <c r="AD179" s="63">
        <f t="shared" si="470"/>
        <v>0</v>
      </c>
      <c r="AE179" s="63">
        <f t="shared" si="470"/>
        <v>0</v>
      </c>
      <c r="AF179" s="63">
        <f t="shared" si="470"/>
        <v>0</v>
      </c>
      <c r="AG179" s="63">
        <f t="shared" si="470"/>
        <v>0</v>
      </c>
      <c r="AH179" s="63">
        <f t="shared" si="470"/>
        <v>0</v>
      </c>
      <c r="AI179" s="63">
        <f t="shared" si="470"/>
        <v>0</v>
      </c>
    </row>
    <row r="180" spans="1:35" ht="14.25" customHeight="1" x14ac:dyDescent="0.25">
      <c r="A180" s="17">
        <v>313</v>
      </c>
      <c r="B180" s="3" t="s">
        <v>99</v>
      </c>
      <c r="C180" s="8" t="s">
        <v>86</v>
      </c>
      <c r="D180" s="54">
        <f>E180/(E173-E190)</f>
        <v>0.2988505747126437</v>
      </c>
      <c r="E180" s="19">
        <f t="shared" si="457"/>
        <v>26</v>
      </c>
      <c r="F180" s="11">
        <v>24</v>
      </c>
      <c r="G180" s="19">
        <v>0</v>
      </c>
      <c r="H180" s="53">
        <f>H177</f>
        <v>2</v>
      </c>
      <c r="I180" s="19">
        <v>0</v>
      </c>
      <c r="J180" s="19">
        <v>0</v>
      </c>
      <c r="K180" s="19">
        <v>0</v>
      </c>
      <c r="L180" s="19">
        <v>0</v>
      </c>
      <c r="M180" s="7"/>
      <c r="P180" s="57">
        <f t="shared" si="467"/>
        <v>26</v>
      </c>
      <c r="Q180" s="63">
        <f>P180/P173</f>
        <v>0.2767857142857143</v>
      </c>
      <c r="R180" s="75">
        <f t="shared" si="332"/>
        <v>24</v>
      </c>
      <c r="S180" s="57">
        <f t="shared" ref="S180:X180" si="471">IF(G190&lt;&gt;0,G180+(G180/G173)*G190,G180)</f>
        <v>0</v>
      </c>
      <c r="T180" s="57">
        <f t="shared" si="471"/>
        <v>2</v>
      </c>
      <c r="U180" s="57">
        <f t="shared" si="471"/>
        <v>0</v>
      </c>
      <c r="V180" s="57">
        <f t="shared" si="471"/>
        <v>0</v>
      </c>
      <c r="W180" s="57">
        <f t="shared" si="471"/>
        <v>0</v>
      </c>
      <c r="X180" s="57">
        <f t="shared" si="471"/>
        <v>0</v>
      </c>
      <c r="Y180" s="1">
        <v>0</v>
      </c>
      <c r="AB180" s="63">
        <f t="shared" ref="AB180" si="472">IF(R180=0,0,R180/(R174+R177+R183))</f>
        <v>0.53333333333333333</v>
      </c>
      <c r="AC180" s="63">
        <f t="shared" ref="AC180:AI180" si="473">IF(S180=0,0,S180/(S174+S177+S183))</f>
        <v>0</v>
      </c>
      <c r="AD180" s="63">
        <f t="shared" si="473"/>
        <v>1</v>
      </c>
      <c r="AE180" s="63">
        <f t="shared" si="473"/>
        <v>0</v>
      </c>
      <c r="AF180" s="63">
        <f t="shared" si="473"/>
        <v>0</v>
      </c>
      <c r="AG180" s="63">
        <f t="shared" si="473"/>
        <v>0</v>
      </c>
      <c r="AH180" s="63">
        <f t="shared" si="473"/>
        <v>0</v>
      </c>
      <c r="AI180" s="63">
        <f t="shared" si="473"/>
        <v>0</v>
      </c>
    </row>
    <row r="181" spans="1:35" ht="14.25" customHeight="1" x14ac:dyDescent="0.25">
      <c r="A181" s="17">
        <v>313</v>
      </c>
      <c r="B181" s="3" t="s">
        <v>99</v>
      </c>
      <c r="C181" s="8" t="s">
        <v>87</v>
      </c>
      <c r="D181" s="54">
        <f>E181/(E173-E190)</f>
        <v>0</v>
      </c>
      <c r="E181" s="19">
        <f t="shared" si="457"/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7"/>
      <c r="P181" s="57">
        <f t="shared" si="467"/>
        <v>0</v>
      </c>
      <c r="Q181" s="63">
        <f>P181/P173</f>
        <v>0</v>
      </c>
      <c r="R181" s="75">
        <f t="shared" si="332"/>
        <v>0</v>
      </c>
      <c r="S181" s="57">
        <f t="shared" ref="S181:X181" si="474">IF(G190&lt;&gt;0,G181+(G181/G173)*G190,G181)</f>
        <v>0</v>
      </c>
      <c r="T181" s="57">
        <f t="shared" si="474"/>
        <v>0</v>
      </c>
      <c r="U181" s="57">
        <f t="shared" si="474"/>
        <v>0</v>
      </c>
      <c r="V181" s="57">
        <f t="shared" si="474"/>
        <v>0</v>
      </c>
      <c r="W181" s="57">
        <f t="shared" si="474"/>
        <v>0</v>
      </c>
      <c r="X181" s="57">
        <f t="shared" si="474"/>
        <v>0</v>
      </c>
      <c r="Y181" s="1">
        <v>0</v>
      </c>
      <c r="AB181" s="63">
        <f t="shared" ref="AB181" si="475">IF(R181=0,0,R181/(R174+R177+R183))</f>
        <v>0</v>
      </c>
      <c r="AC181" s="63">
        <f t="shared" ref="AC181:AI181" si="476">IF(S181=0,0,S181/(S174+S177+S183))</f>
        <v>0</v>
      </c>
      <c r="AD181" s="63">
        <f t="shared" si="476"/>
        <v>0</v>
      </c>
      <c r="AE181" s="63">
        <f t="shared" si="476"/>
        <v>0</v>
      </c>
      <c r="AF181" s="63">
        <f t="shared" si="476"/>
        <v>0</v>
      </c>
      <c r="AG181" s="63">
        <f t="shared" si="476"/>
        <v>0</v>
      </c>
      <c r="AH181" s="63">
        <f t="shared" si="476"/>
        <v>0</v>
      </c>
      <c r="AI181" s="63">
        <f t="shared" si="476"/>
        <v>0</v>
      </c>
    </row>
    <row r="182" spans="1:35" ht="14.25" customHeight="1" x14ac:dyDescent="0.25">
      <c r="A182" s="17">
        <v>313</v>
      </c>
      <c r="B182" s="3" t="s">
        <v>99</v>
      </c>
      <c r="C182" s="8" t="s">
        <v>88</v>
      </c>
      <c r="D182" s="54">
        <f>E182/(E173-E190)</f>
        <v>3.4482758620689655E-2</v>
      </c>
      <c r="E182" s="19">
        <f t="shared" si="457"/>
        <v>3</v>
      </c>
      <c r="F182" s="53">
        <f>F177-SUM(F178:F181)</f>
        <v>3</v>
      </c>
      <c r="G182" s="19">
        <v>0</v>
      </c>
      <c r="H182" s="19">
        <v>0</v>
      </c>
      <c r="I182" s="19">
        <v>0</v>
      </c>
      <c r="J182" s="19">
        <v>0</v>
      </c>
      <c r="K182" s="11">
        <v>0</v>
      </c>
      <c r="L182" s="19">
        <v>0</v>
      </c>
      <c r="M182" s="7"/>
      <c r="P182" s="57">
        <f t="shared" si="467"/>
        <v>3</v>
      </c>
      <c r="Q182" s="63">
        <f>P182/P173</f>
        <v>3.1936813186813184E-2</v>
      </c>
      <c r="R182" s="75">
        <f t="shared" si="332"/>
        <v>3</v>
      </c>
      <c r="S182" s="57">
        <f t="shared" ref="S182:X182" si="477">IF(G190&lt;&gt;0,G182+(G182/G173)*G190,G182)</f>
        <v>0</v>
      </c>
      <c r="T182" s="57">
        <f t="shared" si="477"/>
        <v>0</v>
      </c>
      <c r="U182" s="57">
        <f t="shared" si="477"/>
        <v>0</v>
      </c>
      <c r="V182" s="57">
        <f t="shared" si="477"/>
        <v>0</v>
      </c>
      <c r="W182" s="57">
        <f t="shared" si="477"/>
        <v>0</v>
      </c>
      <c r="X182" s="57">
        <f t="shared" si="477"/>
        <v>0</v>
      </c>
      <c r="Y182" s="1">
        <v>0</v>
      </c>
      <c r="AB182" s="63">
        <f t="shared" ref="AB182" si="478">IF(R182=0,0,R182/(R174+R177+R183))</f>
        <v>6.6666666666666666E-2</v>
      </c>
      <c r="AC182" s="63">
        <f t="shared" ref="AC182:AI182" si="479">IF(S182=0,0,S182/(S174+S177+S183))</f>
        <v>0</v>
      </c>
      <c r="AD182" s="63">
        <f t="shared" si="479"/>
        <v>0</v>
      </c>
      <c r="AE182" s="63">
        <f t="shared" si="479"/>
        <v>0</v>
      </c>
      <c r="AF182" s="63">
        <f t="shared" si="479"/>
        <v>0</v>
      </c>
      <c r="AG182" s="63">
        <f t="shared" si="479"/>
        <v>0</v>
      </c>
      <c r="AH182" s="63">
        <f t="shared" si="479"/>
        <v>0</v>
      </c>
      <c r="AI182" s="63">
        <f t="shared" si="479"/>
        <v>0</v>
      </c>
    </row>
    <row r="183" spans="1:35" ht="14.25" customHeight="1" x14ac:dyDescent="0.25">
      <c r="A183" s="17">
        <v>313</v>
      </c>
      <c r="B183" s="3" t="s">
        <v>99</v>
      </c>
      <c r="C183" s="3" t="s">
        <v>89</v>
      </c>
      <c r="D183" s="54">
        <f>E183/(E173-E190)</f>
        <v>0.14942528735632185</v>
      </c>
      <c r="E183" s="19">
        <f t="shared" si="457"/>
        <v>13</v>
      </c>
      <c r="F183" s="11">
        <v>10</v>
      </c>
      <c r="G183" s="19">
        <v>0</v>
      </c>
      <c r="H183" s="19">
        <v>0</v>
      </c>
      <c r="I183" s="11">
        <v>3</v>
      </c>
      <c r="J183" s="19">
        <v>0</v>
      </c>
      <c r="K183" s="19">
        <v>0</v>
      </c>
      <c r="L183" s="19">
        <v>0</v>
      </c>
      <c r="M183" s="7"/>
      <c r="P183" s="57">
        <f>SUM(P184:P189)</f>
        <v>13.064516129032258</v>
      </c>
      <c r="Q183" s="63">
        <f>P183/P173</f>
        <v>0.13907967032967034</v>
      </c>
      <c r="R183" s="75">
        <f t="shared" si="332"/>
        <v>10</v>
      </c>
      <c r="S183" s="57">
        <f>SUM(S184:S189)</f>
        <v>0</v>
      </c>
      <c r="T183" s="57">
        <f t="shared" ref="T183:X183" si="480">SUM(T184:T189)</f>
        <v>0</v>
      </c>
      <c r="U183" s="57">
        <f t="shared" si="480"/>
        <v>2.064516129032258</v>
      </c>
      <c r="V183" s="57">
        <f t="shared" si="480"/>
        <v>0</v>
      </c>
      <c r="W183" s="57">
        <f t="shared" si="480"/>
        <v>0</v>
      </c>
      <c r="X183" s="57">
        <f t="shared" si="480"/>
        <v>0</v>
      </c>
      <c r="Y183" s="1">
        <v>0</v>
      </c>
      <c r="AB183" s="63">
        <f t="shared" ref="AB183" si="481">IF(R183=0,0,R183/(R174+R177+R183))</f>
        <v>0.22222222222222221</v>
      </c>
      <c r="AC183" s="63">
        <f t="shared" ref="AC183:AI183" si="482">IF(S183=0,0,S183/(S174+S177+S183))</f>
        <v>0</v>
      </c>
      <c r="AD183" s="63">
        <f t="shared" si="482"/>
        <v>0</v>
      </c>
      <c r="AE183" s="63">
        <f t="shared" si="482"/>
        <v>6.8965517241379323E-2</v>
      </c>
      <c r="AF183" s="63">
        <f t="shared" si="482"/>
        <v>0</v>
      </c>
      <c r="AG183" s="63">
        <f t="shared" si="482"/>
        <v>0</v>
      </c>
      <c r="AH183" s="63">
        <f t="shared" si="482"/>
        <v>0</v>
      </c>
      <c r="AI183" s="63">
        <f t="shared" si="482"/>
        <v>0</v>
      </c>
    </row>
    <row r="184" spans="1:35" s="10" customFormat="1" ht="14.25" customHeight="1" x14ac:dyDescent="0.25">
      <c r="A184" s="17">
        <v>313</v>
      </c>
      <c r="B184" s="3" t="s">
        <v>99</v>
      </c>
      <c r="C184" s="8" t="s">
        <v>95</v>
      </c>
      <c r="D184" s="54">
        <f>E184/(E173-E190)</f>
        <v>9.1954022988505746E-2</v>
      </c>
      <c r="E184" s="19">
        <f t="shared" si="457"/>
        <v>8</v>
      </c>
      <c r="F184" s="11">
        <v>6</v>
      </c>
      <c r="G184" s="19">
        <v>0</v>
      </c>
      <c r="H184" s="19">
        <v>0</v>
      </c>
      <c r="I184" s="11">
        <v>2</v>
      </c>
      <c r="J184" s="19">
        <v>0</v>
      </c>
      <c r="K184" s="19">
        <v>0</v>
      </c>
      <c r="L184" s="19">
        <v>0</v>
      </c>
      <c r="M184" s="7"/>
      <c r="N184" s="1"/>
      <c r="O184" s="1"/>
      <c r="P184" s="57">
        <f t="shared" si="467"/>
        <v>8.064516129032258</v>
      </c>
      <c r="Q184" s="63">
        <f>P184/P173</f>
        <v>8.5851648351648352E-2</v>
      </c>
      <c r="R184" s="75">
        <f t="shared" si="332"/>
        <v>6</v>
      </c>
      <c r="S184" s="57">
        <f t="shared" ref="S184:X184" si="483">IF(G190&lt;&gt;0,G184+(G184/G173)*G190,G184)</f>
        <v>0</v>
      </c>
      <c r="T184" s="57">
        <f t="shared" si="483"/>
        <v>0</v>
      </c>
      <c r="U184" s="57">
        <f t="shared" si="483"/>
        <v>2.064516129032258</v>
      </c>
      <c r="V184" s="57">
        <f t="shared" si="483"/>
        <v>0</v>
      </c>
      <c r="W184" s="57">
        <f t="shared" si="483"/>
        <v>0</v>
      </c>
      <c r="X184" s="57">
        <f t="shared" si="483"/>
        <v>0</v>
      </c>
      <c r="Y184" s="1">
        <v>0</v>
      </c>
      <c r="Z184" s="1"/>
      <c r="AA184" s="1"/>
      <c r="AB184" s="63">
        <f t="shared" ref="AB184" si="484">IF(R184=0,0,R184/(R174+R177+R183))</f>
        <v>0.13333333333333333</v>
      </c>
      <c r="AC184" s="63">
        <f t="shared" ref="AC184:AI184" si="485">IF(S184=0,0,S184/(S174+S177+S183))</f>
        <v>0</v>
      </c>
      <c r="AD184" s="63">
        <f t="shared" si="485"/>
        <v>0</v>
      </c>
      <c r="AE184" s="63">
        <f t="shared" si="485"/>
        <v>6.8965517241379323E-2</v>
      </c>
      <c r="AF184" s="63">
        <f t="shared" si="485"/>
        <v>0</v>
      </c>
      <c r="AG184" s="63">
        <f t="shared" si="485"/>
        <v>0</v>
      </c>
      <c r="AH184" s="63">
        <f t="shared" si="485"/>
        <v>0</v>
      </c>
      <c r="AI184" s="63">
        <f t="shared" si="485"/>
        <v>0</v>
      </c>
    </row>
    <row r="185" spans="1:35" ht="14.25" customHeight="1" x14ac:dyDescent="0.25">
      <c r="A185" s="17">
        <v>313</v>
      </c>
      <c r="B185" s="3" t="s">
        <v>99</v>
      </c>
      <c r="C185" s="8" t="s">
        <v>90</v>
      </c>
      <c r="D185" s="54">
        <f>E185/(E173-E190)</f>
        <v>4.5977011494252873E-2</v>
      </c>
      <c r="E185" s="19">
        <f t="shared" si="457"/>
        <v>4</v>
      </c>
      <c r="F185" s="11">
        <v>4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7"/>
      <c r="P185" s="57">
        <f t="shared" si="467"/>
        <v>4</v>
      </c>
      <c r="Q185" s="63">
        <f>P185/P173</f>
        <v>4.2582417582417584E-2</v>
      </c>
      <c r="R185" s="75">
        <f t="shared" si="332"/>
        <v>4</v>
      </c>
      <c r="S185" s="57">
        <f t="shared" ref="S185:X185" si="486">IF(G190&lt;&gt;0,G185+(G185/G173)*G190,G185)</f>
        <v>0</v>
      </c>
      <c r="T185" s="57">
        <f t="shared" si="486"/>
        <v>0</v>
      </c>
      <c r="U185" s="57">
        <f t="shared" si="486"/>
        <v>0</v>
      </c>
      <c r="V185" s="57">
        <f t="shared" si="486"/>
        <v>0</v>
      </c>
      <c r="W185" s="57">
        <f t="shared" si="486"/>
        <v>0</v>
      </c>
      <c r="X185" s="57">
        <f t="shared" si="486"/>
        <v>0</v>
      </c>
      <c r="Y185" s="1">
        <v>0</v>
      </c>
      <c r="AB185" s="63">
        <f t="shared" ref="AB185" si="487">IF(R185=0,0,R185/(R174+R177+R183))</f>
        <v>8.8888888888888892E-2</v>
      </c>
      <c r="AC185" s="63">
        <f t="shared" ref="AC185:AI185" si="488">IF(S185=0,0,S185/(S174+S177+S183))</f>
        <v>0</v>
      </c>
      <c r="AD185" s="63">
        <f t="shared" si="488"/>
        <v>0</v>
      </c>
      <c r="AE185" s="63">
        <f t="shared" si="488"/>
        <v>0</v>
      </c>
      <c r="AF185" s="63">
        <f t="shared" si="488"/>
        <v>0</v>
      </c>
      <c r="AG185" s="63">
        <f t="shared" si="488"/>
        <v>0</v>
      </c>
      <c r="AH185" s="63">
        <f t="shared" si="488"/>
        <v>0</v>
      </c>
      <c r="AI185" s="63">
        <f t="shared" si="488"/>
        <v>0</v>
      </c>
    </row>
    <row r="186" spans="1:35" ht="14.25" customHeight="1" x14ac:dyDescent="0.25">
      <c r="A186" s="17">
        <v>313</v>
      </c>
      <c r="B186" s="3" t="s">
        <v>99</v>
      </c>
      <c r="C186" s="8" t="s">
        <v>118</v>
      </c>
      <c r="D186" s="54">
        <f>E186/(E173-E190)</f>
        <v>1.1494252873563218E-2</v>
      </c>
      <c r="E186" s="19">
        <f t="shared" si="457"/>
        <v>1</v>
      </c>
      <c r="F186" s="11">
        <v>1</v>
      </c>
      <c r="G186" s="11">
        <v>0</v>
      </c>
      <c r="H186" s="19">
        <v>0</v>
      </c>
      <c r="I186" s="19">
        <v>0</v>
      </c>
      <c r="J186" s="19">
        <v>0</v>
      </c>
      <c r="K186" s="11">
        <v>0</v>
      </c>
      <c r="L186" s="19">
        <v>0</v>
      </c>
      <c r="M186" s="7"/>
      <c r="P186" s="57">
        <f t="shared" si="467"/>
        <v>1</v>
      </c>
      <c r="Q186" s="63">
        <f>P186/P173</f>
        <v>1.0645604395604396E-2</v>
      </c>
      <c r="R186" s="75">
        <f t="shared" si="332"/>
        <v>1</v>
      </c>
      <c r="S186" s="57">
        <f t="shared" ref="S186:X186" si="489">IF(G190&lt;&gt;0,G186+(G186/G173)*G190,G186)</f>
        <v>0</v>
      </c>
      <c r="T186" s="57">
        <f t="shared" si="489"/>
        <v>0</v>
      </c>
      <c r="U186" s="57">
        <f t="shared" si="489"/>
        <v>0</v>
      </c>
      <c r="V186" s="57">
        <f t="shared" si="489"/>
        <v>0</v>
      </c>
      <c r="W186" s="57">
        <f t="shared" si="489"/>
        <v>0</v>
      </c>
      <c r="X186" s="57">
        <f t="shared" si="489"/>
        <v>0</v>
      </c>
      <c r="Y186" s="1">
        <v>0</v>
      </c>
      <c r="AB186" s="63">
        <f t="shared" ref="AB186" si="490">IF(R186=0,0,R186/(R174+R177+R183))</f>
        <v>2.2222222222222223E-2</v>
      </c>
      <c r="AC186" s="63">
        <f t="shared" ref="AC186:AI186" si="491">IF(S186=0,0,S186/(S174+S177+S183))</f>
        <v>0</v>
      </c>
      <c r="AD186" s="63">
        <f t="shared" si="491"/>
        <v>0</v>
      </c>
      <c r="AE186" s="63">
        <f t="shared" si="491"/>
        <v>0</v>
      </c>
      <c r="AF186" s="63">
        <f t="shared" si="491"/>
        <v>0</v>
      </c>
      <c r="AG186" s="63">
        <f t="shared" si="491"/>
        <v>0</v>
      </c>
      <c r="AH186" s="63">
        <f t="shared" si="491"/>
        <v>0</v>
      </c>
      <c r="AI186" s="63">
        <f t="shared" si="491"/>
        <v>0</v>
      </c>
    </row>
    <row r="187" spans="1:35" ht="14.25" customHeight="1" x14ac:dyDescent="0.25">
      <c r="A187" s="17">
        <v>313</v>
      </c>
      <c r="B187" s="3" t="s">
        <v>99</v>
      </c>
      <c r="C187" s="8" t="s">
        <v>91</v>
      </c>
      <c r="D187" s="54">
        <f>E187/(E173-E190)</f>
        <v>0</v>
      </c>
      <c r="E187" s="19">
        <f t="shared" si="457"/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7"/>
      <c r="P187" s="57">
        <f t="shared" si="467"/>
        <v>0</v>
      </c>
      <c r="Q187" s="63">
        <f>P187/P173</f>
        <v>0</v>
      </c>
      <c r="R187" s="75">
        <f t="shared" si="332"/>
        <v>0</v>
      </c>
      <c r="S187" s="57">
        <f t="shared" ref="S187:X187" si="492">IF(G190&lt;&gt;0,G187+(G187/G173)*G190,G187)</f>
        <v>0</v>
      </c>
      <c r="T187" s="57">
        <f t="shared" si="492"/>
        <v>0</v>
      </c>
      <c r="U187" s="57">
        <f t="shared" si="492"/>
        <v>0</v>
      </c>
      <c r="V187" s="57">
        <f t="shared" si="492"/>
        <v>0</v>
      </c>
      <c r="W187" s="57">
        <f t="shared" si="492"/>
        <v>0</v>
      </c>
      <c r="X187" s="57">
        <f t="shared" si="492"/>
        <v>0</v>
      </c>
      <c r="Y187" s="1">
        <v>0</v>
      </c>
      <c r="AB187" s="63">
        <f t="shared" ref="AB187" si="493">IF(R187=0,0,R187/(R174+R177+R183))</f>
        <v>0</v>
      </c>
      <c r="AC187" s="63">
        <f t="shared" ref="AC187:AI187" si="494">IF(S187=0,0,S187/(S174+S177+S183))</f>
        <v>0</v>
      </c>
      <c r="AD187" s="63">
        <f t="shared" si="494"/>
        <v>0</v>
      </c>
      <c r="AE187" s="63">
        <f t="shared" si="494"/>
        <v>0</v>
      </c>
      <c r="AF187" s="63">
        <f t="shared" si="494"/>
        <v>0</v>
      </c>
      <c r="AG187" s="63">
        <f t="shared" si="494"/>
        <v>0</v>
      </c>
      <c r="AH187" s="63">
        <f t="shared" si="494"/>
        <v>0</v>
      </c>
      <c r="AI187" s="63">
        <f t="shared" si="494"/>
        <v>0</v>
      </c>
    </row>
    <row r="188" spans="1:35" ht="14.25" customHeight="1" x14ac:dyDescent="0.25">
      <c r="A188" s="17">
        <v>313</v>
      </c>
      <c r="B188" s="3" t="s">
        <v>99</v>
      </c>
      <c r="C188" s="8" t="s">
        <v>92</v>
      </c>
      <c r="D188" s="54">
        <f>E188/(E173-E190)</f>
        <v>0</v>
      </c>
      <c r="E188" s="19">
        <f t="shared" si="457"/>
        <v>0</v>
      </c>
      <c r="F188" s="19">
        <v>0</v>
      </c>
      <c r="G188" s="11">
        <v>0</v>
      </c>
      <c r="H188" s="19">
        <v>0</v>
      </c>
      <c r="I188" s="11">
        <v>0</v>
      </c>
      <c r="J188" s="19">
        <v>0</v>
      </c>
      <c r="K188" s="11">
        <v>0</v>
      </c>
      <c r="L188" s="19">
        <v>0</v>
      </c>
      <c r="M188" s="7"/>
      <c r="P188" s="57">
        <f t="shared" si="467"/>
        <v>0</v>
      </c>
      <c r="Q188" s="63">
        <f>P188/P173</f>
        <v>0</v>
      </c>
      <c r="R188" s="75">
        <f t="shared" si="332"/>
        <v>0</v>
      </c>
      <c r="S188" s="57">
        <f t="shared" ref="S188:X188" si="495">IF(G190&lt;&gt;0,G188+(G188/G173)*G190,G188)</f>
        <v>0</v>
      </c>
      <c r="T188" s="57">
        <f t="shared" si="495"/>
        <v>0</v>
      </c>
      <c r="U188" s="57">
        <f t="shared" si="495"/>
        <v>0</v>
      </c>
      <c r="V188" s="57">
        <f t="shared" si="495"/>
        <v>0</v>
      </c>
      <c r="W188" s="57">
        <f t="shared" si="495"/>
        <v>0</v>
      </c>
      <c r="X188" s="57">
        <f t="shared" si="495"/>
        <v>0</v>
      </c>
      <c r="Y188" s="1">
        <v>0</v>
      </c>
      <c r="AB188" s="63">
        <f t="shared" ref="AB188" si="496">IF(R188=0,0,R188/(R174+R177+R183))</f>
        <v>0</v>
      </c>
      <c r="AC188" s="63">
        <f t="shared" ref="AC188:AI188" si="497">IF(S188=0,0,S188/(S174+S177+S183))</f>
        <v>0</v>
      </c>
      <c r="AD188" s="63">
        <f t="shared" si="497"/>
        <v>0</v>
      </c>
      <c r="AE188" s="63">
        <f t="shared" si="497"/>
        <v>0</v>
      </c>
      <c r="AF188" s="63">
        <f t="shared" si="497"/>
        <v>0</v>
      </c>
      <c r="AG188" s="63">
        <f t="shared" si="497"/>
        <v>0</v>
      </c>
      <c r="AH188" s="63">
        <f t="shared" si="497"/>
        <v>0</v>
      </c>
      <c r="AI188" s="63">
        <f t="shared" si="497"/>
        <v>0</v>
      </c>
    </row>
    <row r="189" spans="1:35" ht="14.25" customHeight="1" x14ac:dyDescent="0.25">
      <c r="A189" s="17">
        <v>313</v>
      </c>
      <c r="B189" s="3" t="s">
        <v>99</v>
      </c>
      <c r="C189" s="8" t="s">
        <v>93</v>
      </c>
      <c r="D189" s="54">
        <f>E189/(E173-E190)</f>
        <v>0</v>
      </c>
      <c r="E189" s="19">
        <f t="shared" si="457"/>
        <v>0</v>
      </c>
      <c r="F189" s="11">
        <v>0</v>
      </c>
      <c r="G189" s="11">
        <v>0</v>
      </c>
      <c r="H189" s="19">
        <v>0</v>
      </c>
      <c r="I189" s="19">
        <v>0</v>
      </c>
      <c r="J189" s="19">
        <v>0</v>
      </c>
      <c r="K189" s="11">
        <v>0</v>
      </c>
      <c r="L189" s="19">
        <v>0</v>
      </c>
      <c r="M189" s="7"/>
      <c r="P189" s="57">
        <f t="shared" si="467"/>
        <v>0</v>
      </c>
      <c r="Q189" s="63">
        <f>P189/P173</f>
        <v>0</v>
      </c>
      <c r="R189" s="75">
        <f t="shared" si="332"/>
        <v>0</v>
      </c>
      <c r="S189" s="57">
        <f t="shared" ref="S189:X189" si="498">IF(G190&lt;&gt;0,G189+(G189/G173)*G190,G189)</f>
        <v>0</v>
      </c>
      <c r="T189" s="57">
        <f t="shared" si="498"/>
        <v>0</v>
      </c>
      <c r="U189" s="57">
        <f t="shared" si="498"/>
        <v>0</v>
      </c>
      <c r="V189" s="57">
        <f t="shared" si="498"/>
        <v>0</v>
      </c>
      <c r="W189" s="57">
        <f t="shared" si="498"/>
        <v>0</v>
      </c>
      <c r="X189" s="57">
        <f t="shared" si="498"/>
        <v>0</v>
      </c>
      <c r="Y189" s="1">
        <v>0</v>
      </c>
      <c r="AB189" s="63">
        <f t="shared" ref="AB189" si="499">IF(R189=0,0,R189/(R174+R177+R183))</f>
        <v>0</v>
      </c>
      <c r="AC189" s="63">
        <f t="shared" ref="AC189:AI189" si="500">IF(S189=0,0,S189/(S174+S177+S183))</f>
        <v>0</v>
      </c>
      <c r="AD189" s="63">
        <f t="shared" si="500"/>
        <v>0</v>
      </c>
      <c r="AE189" s="63">
        <f t="shared" si="500"/>
        <v>0</v>
      </c>
      <c r="AF189" s="63">
        <f t="shared" si="500"/>
        <v>0</v>
      </c>
      <c r="AG189" s="63">
        <f t="shared" si="500"/>
        <v>0</v>
      </c>
      <c r="AH189" s="63">
        <f t="shared" si="500"/>
        <v>0</v>
      </c>
      <c r="AI189" s="63">
        <f t="shared" si="500"/>
        <v>0</v>
      </c>
    </row>
    <row r="190" spans="1:35" ht="14.25" customHeight="1" x14ac:dyDescent="0.25">
      <c r="A190" s="17">
        <v>313</v>
      </c>
      <c r="B190" s="3" t="s">
        <v>99</v>
      </c>
      <c r="C190" s="3" t="s">
        <v>94</v>
      </c>
      <c r="D190" s="3"/>
      <c r="E190" s="11">
        <v>8</v>
      </c>
      <c r="F190" s="11">
        <v>1</v>
      </c>
      <c r="G190" s="11">
        <v>0</v>
      </c>
      <c r="H190" s="11">
        <v>0</v>
      </c>
      <c r="I190" s="11">
        <v>1</v>
      </c>
      <c r="J190" s="19">
        <v>0</v>
      </c>
      <c r="K190" s="11">
        <v>0</v>
      </c>
      <c r="L190" s="11">
        <v>6</v>
      </c>
      <c r="M190" s="7"/>
      <c r="R190" s="75">
        <f t="shared" si="332"/>
        <v>1</v>
      </c>
    </row>
    <row r="191" spans="1:35" ht="14.25" customHeight="1" x14ac:dyDescent="0.25">
      <c r="A191" s="3"/>
      <c r="B191" s="3"/>
      <c r="C191" s="8"/>
      <c r="D191" s="8"/>
      <c r="E191" s="11"/>
      <c r="F191" s="11"/>
      <c r="G191" s="11"/>
      <c r="H191" s="11"/>
      <c r="I191" s="11"/>
      <c r="J191" s="11"/>
      <c r="K191" s="11"/>
      <c r="L191" s="11"/>
      <c r="M191" s="10"/>
      <c r="N191" s="10"/>
      <c r="O191" s="10"/>
      <c r="R191" s="75">
        <f t="shared" si="332"/>
        <v>0</v>
      </c>
      <c r="X191" s="10"/>
    </row>
    <row r="192" spans="1:35" ht="14.25" customHeight="1" x14ac:dyDescent="0.25">
      <c r="A192" s="17">
        <v>314</v>
      </c>
      <c r="B192" s="3" t="s">
        <v>100</v>
      </c>
      <c r="C192" s="3" t="s">
        <v>120</v>
      </c>
      <c r="D192" s="3"/>
      <c r="E192" s="11">
        <v>20</v>
      </c>
      <c r="F192" s="11">
        <v>8</v>
      </c>
      <c r="G192" s="19">
        <v>0</v>
      </c>
      <c r="H192" s="19">
        <v>0</v>
      </c>
      <c r="I192" s="11">
        <v>9</v>
      </c>
      <c r="J192" s="19">
        <v>0</v>
      </c>
      <c r="K192" s="19">
        <v>0</v>
      </c>
      <c r="L192" s="19">
        <v>0</v>
      </c>
      <c r="M192" s="10">
        <f>VLOOKUP(A192,'2010 Byproducts'!$A$14:$D$97,4,FALSE)</f>
        <v>0</v>
      </c>
      <c r="N192" s="10">
        <f>L192-M192</f>
        <v>0</v>
      </c>
      <c r="O192" s="10"/>
      <c r="P192" s="10">
        <f>SUM(P193,P196,P202)</f>
        <v>15</v>
      </c>
      <c r="Q192" s="10"/>
      <c r="R192" s="75">
        <f t="shared" si="332"/>
        <v>8</v>
      </c>
      <c r="Z192" s="63">
        <f>R192/(P192-R192)</f>
        <v>1.1428571428571428</v>
      </c>
      <c r="AA192" s="63">
        <f>(P195-R195)/(P192-R192)</f>
        <v>0.2857142857142857</v>
      </c>
      <c r="AB192" s="63"/>
    </row>
    <row r="193" spans="1:35" ht="14.25" customHeight="1" x14ac:dyDescent="0.25">
      <c r="A193" s="17">
        <v>314</v>
      </c>
      <c r="B193" s="3" t="s">
        <v>100</v>
      </c>
      <c r="C193" s="3" t="s">
        <v>82</v>
      </c>
      <c r="D193" s="54">
        <f>E193/(E192-E209)</f>
        <v>0.2</v>
      </c>
      <c r="E193" s="19">
        <f t="shared" ref="E193:E208" si="501">SUM(F193:L193)</f>
        <v>4</v>
      </c>
      <c r="F193" s="19">
        <v>0</v>
      </c>
      <c r="G193" s="19">
        <v>0</v>
      </c>
      <c r="H193" s="19">
        <v>0</v>
      </c>
      <c r="I193" s="11">
        <v>4</v>
      </c>
      <c r="J193" s="19">
        <v>0</v>
      </c>
      <c r="K193" s="11">
        <v>0</v>
      </c>
      <c r="L193" s="19">
        <v>0</v>
      </c>
      <c r="M193" s="7"/>
      <c r="P193" s="57">
        <f>SUM(P194:P195)</f>
        <v>4</v>
      </c>
      <c r="Q193" s="63">
        <f>P193/P192</f>
        <v>0.26666666666666666</v>
      </c>
      <c r="R193" s="75">
        <f t="shared" si="332"/>
        <v>0</v>
      </c>
      <c r="S193" s="57">
        <f>SUM(S194:S195)</f>
        <v>0</v>
      </c>
      <c r="T193" s="57">
        <f t="shared" ref="T193:X193" si="502">SUM(T194:T195)</f>
        <v>0</v>
      </c>
      <c r="U193" s="57">
        <f t="shared" si="502"/>
        <v>4</v>
      </c>
      <c r="V193" s="57">
        <f t="shared" si="502"/>
        <v>0</v>
      </c>
      <c r="W193" s="57">
        <f t="shared" si="502"/>
        <v>0</v>
      </c>
      <c r="X193" s="57">
        <f t="shared" si="502"/>
        <v>0</v>
      </c>
      <c r="Y193" s="1">
        <f>Y195</f>
        <v>0</v>
      </c>
      <c r="Z193" s="5"/>
      <c r="AB193" s="63">
        <f t="shared" ref="AB193" si="503">IF(R193=0,0,R193/(R193+R196+R202))</f>
        <v>0</v>
      </c>
      <c r="AC193" s="63">
        <f t="shared" ref="AC193:AI193" si="504">IF(S193=0,0,S193/(S193+S196+S202))</f>
        <v>0</v>
      </c>
      <c r="AD193" s="63">
        <f t="shared" si="504"/>
        <v>0</v>
      </c>
      <c r="AE193" s="63">
        <f t="shared" si="504"/>
        <v>0.5</v>
      </c>
      <c r="AF193" s="63">
        <f t="shared" si="504"/>
        <v>0</v>
      </c>
      <c r="AG193" s="63">
        <f t="shared" si="504"/>
        <v>0</v>
      </c>
      <c r="AH193" s="63">
        <f t="shared" si="504"/>
        <v>0</v>
      </c>
      <c r="AI193" s="63">
        <f t="shared" si="504"/>
        <v>0</v>
      </c>
    </row>
    <row r="194" spans="1:35" ht="14.25" customHeight="1" x14ac:dyDescent="0.25">
      <c r="A194" s="17">
        <v>314</v>
      </c>
      <c r="B194" s="3" t="s">
        <v>100</v>
      </c>
      <c r="C194" s="8" t="s">
        <v>152</v>
      </c>
      <c r="D194" s="54">
        <f>E194/(E192-E209)</f>
        <v>0.1</v>
      </c>
      <c r="E194" s="19">
        <f t="shared" si="501"/>
        <v>2</v>
      </c>
      <c r="F194" s="19">
        <v>0</v>
      </c>
      <c r="G194" s="19">
        <v>0</v>
      </c>
      <c r="H194" s="19">
        <v>0</v>
      </c>
      <c r="I194" s="11">
        <v>2</v>
      </c>
      <c r="J194" s="19">
        <v>0</v>
      </c>
      <c r="K194" s="11">
        <v>0</v>
      </c>
      <c r="L194" s="19">
        <v>0</v>
      </c>
      <c r="M194" s="7"/>
      <c r="P194" s="57">
        <f>SUM(R194:Y194)+N192</f>
        <v>2</v>
      </c>
      <c r="Q194" s="63">
        <f>P194/P192</f>
        <v>0.13333333333333333</v>
      </c>
      <c r="R194" s="75">
        <f t="shared" si="332"/>
        <v>0</v>
      </c>
      <c r="S194" s="57">
        <f t="shared" ref="S194:X194" si="505">IF(G209&lt;&gt;0,G194+(G194/G192)*G209,G194)</f>
        <v>0</v>
      </c>
      <c r="T194" s="57">
        <f t="shared" si="505"/>
        <v>0</v>
      </c>
      <c r="U194" s="57">
        <f t="shared" si="505"/>
        <v>2</v>
      </c>
      <c r="V194" s="57">
        <f t="shared" si="505"/>
        <v>0</v>
      </c>
      <c r="W194" s="57">
        <f t="shared" si="505"/>
        <v>0</v>
      </c>
      <c r="X194" s="57">
        <f t="shared" si="505"/>
        <v>0</v>
      </c>
      <c r="Y194" s="1">
        <v>0</v>
      </c>
      <c r="Z194" s="5"/>
      <c r="AB194" s="63">
        <f t="shared" ref="AB194" si="506">IF(R194=0,0,R194/(R193+R196+R202))</f>
        <v>0</v>
      </c>
      <c r="AC194" s="63">
        <f t="shared" ref="AC194:AI194" si="507">IF(S194=0,0,S194/(S193+S196+S202))</f>
        <v>0</v>
      </c>
      <c r="AD194" s="63">
        <f t="shared" si="507"/>
        <v>0</v>
      </c>
      <c r="AE194" s="63">
        <f t="shared" si="507"/>
        <v>0.25</v>
      </c>
      <c r="AF194" s="63">
        <f t="shared" si="507"/>
        <v>0</v>
      </c>
      <c r="AG194" s="63">
        <f t="shared" si="507"/>
        <v>0</v>
      </c>
      <c r="AH194" s="63">
        <f t="shared" si="507"/>
        <v>0</v>
      </c>
      <c r="AI194" s="63">
        <f t="shared" si="507"/>
        <v>0</v>
      </c>
    </row>
    <row r="195" spans="1:35" ht="14.25" customHeight="1" x14ac:dyDescent="0.25">
      <c r="A195" s="17">
        <v>314</v>
      </c>
      <c r="B195" s="3" t="s">
        <v>100</v>
      </c>
      <c r="C195" s="8" t="s">
        <v>151</v>
      </c>
      <c r="D195" s="54">
        <f>E195/(E192-E209)</f>
        <v>0.1</v>
      </c>
      <c r="E195" s="19">
        <f t="shared" si="501"/>
        <v>2</v>
      </c>
      <c r="F195" s="11">
        <v>0</v>
      </c>
      <c r="G195" s="11">
        <v>0</v>
      </c>
      <c r="H195" s="11">
        <v>0</v>
      </c>
      <c r="I195" s="11">
        <v>2</v>
      </c>
      <c r="J195" s="19">
        <v>0</v>
      </c>
      <c r="K195" s="11">
        <v>0</v>
      </c>
      <c r="L195" s="19">
        <v>0</v>
      </c>
      <c r="M195" s="7"/>
      <c r="P195" s="57">
        <f>SUM(R195:Y195)</f>
        <v>2</v>
      </c>
      <c r="Q195" s="63">
        <f>P195/P192</f>
        <v>0.13333333333333333</v>
      </c>
      <c r="R195" s="75">
        <f t="shared" ref="R195:R296" si="508">F195</f>
        <v>0</v>
      </c>
      <c r="S195" s="57">
        <f t="shared" ref="S195:X195" si="509">IF(G209&lt;&gt;0,G195+(G195/G192)*G209,G195)</f>
        <v>0</v>
      </c>
      <c r="T195" s="57">
        <f t="shared" si="509"/>
        <v>0</v>
      </c>
      <c r="U195" s="57">
        <f t="shared" si="509"/>
        <v>2</v>
      </c>
      <c r="V195" s="57">
        <f t="shared" si="509"/>
        <v>0</v>
      </c>
      <c r="W195" s="57">
        <f t="shared" si="509"/>
        <v>0</v>
      </c>
      <c r="X195" s="57">
        <f t="shared" si="509"/>
        <v>0</v>
      </c>
      <c r="Y195" s="75">
        <f>M192</f>
        <v>0</v>
      </c>
      <c r="Z195" s="5"/>
      <c r="AB195" s="63">
        <f t="shared" ref="AB195" si="510">IF(R195=0,0,R195/(R193+R196+R202))</f>
        <v>0</v>
      </c>
      <c r="AC195" s="63">
        <f t="shared" ref="AC195:AI195" si="511">IF(S195=0,0,S195/(S193+S196+S202))</f>
        <v>0</v>
      </c>
      <c r="AD195" s="63">
        <f t="shared" si="511"/>
        <v>0</v>
      </c>
      <c r="AE195" s="63">
        <f t="shared" si="511"/>
        <v>0.25</v>
      </c>
      <c r="AF195" s="63">
        <f t="shared" si="511"/>
        <v>0</v>
      </c>
      <c r="AG195" s="63">
        <f t="shared" si="511"/>
        <v>0</v>
      </c>
      <c r="AH195" s="63">
        <f t="shared" si="511"/>
        <v>0</v>
      </c>
      <c r="AI195" s="63">
        <f t="shared" si="511"/>
        <v>0</v>
      </c>
    </row>
    <row r="196" spans="1:35" ht="14.25" customHeight="1" x14ac:dyDescent="0.25">
      <c r="A196" s="17">
        <v>314</v>
      </c>
      <c r="B196" s="3" t="s">
        <v>100</v>
      </c>
      <c r="C196" s="3" t="s">
        <v>83</v>
      </c>
      <c r="D196" s="54">
        <f>E196/(E192-E209)</f>
        <v>0.4</v>
      </c>
      <c r="E196" s="19">
        <f t="shared" si="501"/>
        <v>8</v>
      </c>
      <c r="F196" s="11">
        <v>5</v>
      </c>
      <c r="G196" s="11">
        <v>0</v>
      </c>
      <c r="H196" s="19">
        <v>0</v>
      </c>
      <c r="I196" s="11">
        <v>3</v>
      </c>
      <c r="J196" s="19">
        <v>0</v>
      </c>
      <c r="K196" s="19">
        <v>0</v>
      </c>
      <c r="L196" s="19">
        <v>0</v>
      </c>
      <c r="M196" s="7"/>
      <c r="P196" s="57">
        <f>SUM(P197:P201)</f>
        <v>8</v>
      </c>
      <c r="Q196" s="63">
        <f>P196/P192</f>
        <v>0.53333333333333333</v>
      </c>
      <c r="R196" s="75">
        <f t="shared" si="508"/>
        <v>5</v>
      </c>
      <c r="S196" s="57">
        <f>SUM(S197:S201)</f>
        <v>0</v>
      </c>
      <c r="T196" s="57">
        <f t="shared" ref="T196:X196" si="512">SUM(T197:T201)</f>
        <v>0</v>
      </c>
      <c r="U196" s="57">
        <f t="shared" si="512"/>
        <v>3</v>
      </c>
      <c r="V196" s="57">
        <f t="shared" si="512"/>
        <v>0</v>
      </c>
      <c r="W196" s="57">
        <f t="shared" si="512"/>
        <v>0</v>
      </c>
      <c r="X196" s="57">
        <f t="shared" si="512"/>
        <v>0</v>
      </c>
      <c r="Y196" s="1">
        <v>0</v>
      </c>
      <c r="Z196" s="5"/>
      <c r="AB196" s="63">
        <f t="shared" ref="AB196" si="513">IF(R196=0,0,R196/(R193+R196+R202))</f>
        <v>0.625</v>
      </c>
      <c r="AC196" s="63">
        <f t="shared" ref="AC196:AI196" si="514">IF(S196=0,0,S196/(S193+S196+S202))</f>
        <v>0</v>
      </c>
      <c r="AD196" s="63">
        <f t="shared" si="514"/>
        <v>0</v>
      </c>
      <c r="AE196" s="63">
        <f t="shared" si="514"/>
        <v>0.375</v>
      </c>
      <c r="AF196" s="63">
        <f t="shared" si="514"/>
        <v>0</v>
      </c>
      <c r="AG196" s="63">
        <f t="shared" si="514"/>
        <v>0</v>
      </c>
      <c r="AH196" s="63">
        <f t="shared" si="514"/>
        <v>0</v>
      </c>
      <c r="AI196" s="63">
        <f t="shared" si="514"/>
        <v>0</v>
      </c>
    </row>
    <row r="197" spans="1:35" ht="14.25" customHeight="1" x14ac:dyDescent="0.25">
      <c r="A197" s="17">
        <v>314</v>
      </c>
      <c r="B197" s="3" t="s">
        <v>100</v>
      </c>
      <c r="C197" s="8" t="s">
        <v>84</v>
      </c>
      <c r="D197" s="54">
        <f>E197/(E192-E209)</f>
        <v>0.2</v>
      </c>
      <c r="E197" s="19">
        <f t="shared" si="501"/>
        <v>4</v>
      </c>
      <c r="F197" s="11">
        <v>1</v>
      </c>
      <c r="G197" s="11">
        <v>0</v>
      </c>
      <c r="H197" s="19">
        <v>0</v>
      </c>
      <c r="I197" s="11">
        <v>3</v>
      </c>
      <c r="J197" s="19">
        <v>0</v>
      </c>
      <c r="K197" s="19">
        <v>0</v>
      </c>
      <c r="L197" s="19">
        <v>0</v>
      </c>
      <c r="M197" s="7"/>
      <c r="P197" s="57">
        <f>SUM(R197:Y197)</f>
        <v>4</v>
      </c>
      <c r="Q197" s="63">
        <f>P197/P192</f>
        <v>0.26666666666666666</v>
      </c>
      <c r="R197" s="75">
        <f t="shared" si="508"/>
        <v>1</v>
      </c>
      <c r="S197" s="57">
        <f t="shared" ref="S197:X197" si="515">IF(G209&lt;&gt;0,G197+(G197/G192)*G209,G197)</f>
        <v>0</v>
      </c>
      <c r="T197" s="57">
        <f t="shared" si="515"/>
        <v>0</v>
      </c>
      <c r="U197" s="57">
        <f t="shared" si="515"/>
        <v>3</v>
      </c>
      <c r="V197" s="57">
        <f t="shared" si="515"/>
        <v>0</v>
      </c>
      <c r="W197" s="57">
        <f t="shared" si="515"/>
        <v>0</v>
      </c>
      <c r="X197" s="57">
        <f t="shared" si="515"/>
        <v>0</v>
      </c>
      <c r="Y197" s="1">
        <v>0</v>
      </c>
      <c r="Z197" s="5"/>
      <c r="AB197" s="63">
        <f t="shared" ref="AB197" si="516">IF(R197=0,0,R197/(R193+R196+R202))</f>
        <v>0.125</v>
      </c>
      <c r="AC197" s="63">
        <f t="shared" ref="AC197:AI197" si="517">IF(S197=0,0,S197/(S193+S196+S202))</f>
        <v>0</v>
      </c>
      <c r="AD197" s="63">
        <f t="shared" si="517"/>
        <v>0</v>
      </c>
      <c r="AE197" s="63">
        <f t="shared" si="517"/>
        <v>0.375</v>
      </c>
      <c r="AF197" s="63">
        <f t="shared" si="517"/>
        <v>0</v>
      </c>
      <c r="AG197" s="63">
        <f t="shared" si="517"/>
        <v>0</v>
      </c>
      <c r="AH197" s="63">
        <f t="shared" si="517"/>
        <v>0</v>
      </c>
      <c r="AI197" s="63">
        <f t="shared" si="517"/>
        <v>0</v>
      </c>
    </row>
    <row r="198" spans="1:35" ht="14.25" customHeight="1" x14ac:dyDescent="0.25">
      <c r="A198" s="17">
        <v>314</v>
      </c>
      <c r="B198" s="3" t="s">
        <v>100</v>
      </c>
      <c r="C198" s="8" t="s">
        <v>85</v>
      </c>
      <c r="D198" s="54">
        <f>E198/(E192-E209)</f>
        <v>0</v>
      </c>
      <c r="E198" s="19">
        <f t="shared" si="501"/>
        <v>0</v>
      </c>
      <c r="F198" s="19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9">
        <v>0</v>
      </c>
      <c r="M198" s="7"/>
      <c r="P198" s="57">
        <f t="shared" ref="P198:P208" si="518">SUM(R198:Y198)</f>
        <v>0</v>
      </c>
      <c r="Q198" s="63">
        <f>P198/P192</f>
        <v>0</v>
      </c>
      <c r="R198" s="75">
        <f t="shared" si="508"/>
        <v>0</v>
      </c>
      <c r="S198" s="57">
        <f t="shared" ref="S198:X198" si="519">IF(G209&lt;&gt;0,G198+(G198/G192)*G209,G198)</f>
        <v>0</v>
      </c>
      <c r="T198" s="57">
        <f t="shared" si="519"/>
        <v>0</v>
      </c>
      <c r="U198" s="57">
        <f t="shared" si="519"/>
        <v>0</v>
      </c>
      <c r="V198" s="57">
        <f t="shared" si="519"/>
        <v>0</v>
      </c>
      <c r="W198" s="57">
        <f t="shared" si="519"/>
        <v>0</v>
      </c>
      <c r="X198" s="57">
        <f t="shared" si="519"/>
        <v>0</v>
      </c>
      <c r="Y198" s="1">
        <v>0</v>
      </c>
      <c r="Z198" s="5"/>
      <c r="AB198" s="63">
        <f t="shared" ref="AB198" si="520">IF(R198=0,0,R198/(R193+R196+R202))</f>
        <v>0</v>
      </c>
      <c r="AC198" s="63">
        <f t="shared" ref="AC198:AI198" si="521">IF(S198=0,0,S198/(S193+S196+S202))</f>
        <v>0</v>
      </c>
      <c r="AD198" s="63">
        <f t="shared" si="521"/>
        <v>0</v>
      </c>
      <c r="AE198" s="63">
        <f t="shared" si="521"/>
        <v>0</v>
      </c>
      <c r="AF198" s="63">
        <f t="shared" si="521"/>
        <v>0</v>
      </c>
      <c r="AG198" s="63">
        <f t="shared" si="521"/>
        <v>0</v>
      </c>
      <c r="AH198" s="63">
        <f t="shared" si="521"/>
        <v>0</v>
      </c>
      <c r="AI198" s="63">
        <f t="shared" si="521"/>
        <v>0</v>
      </c>
    </row>
    <row r="199" spans="1:35" ht="14.25" customHeight="1" x14ac:dyDescent="0.25">
      <c r="A199" s="17">
        <v>314</v>
      </c>
      <c r="B199" s="3" t="s">
        <v>100</v>
      </c>
      <c r="C199" s="8" t="s">
        <v>86</v>
      </c>
      <c r="D199" s="54">
        <f>E199/(E192-E209)</f>
        <v>0.2</v>
      </c>
      <c r="E199" s="19">
        <f t="shared" si="501"/>
        <v>4</v>
      </c>
      <c r="F199" s="11">
        <v>4</v>
      </c>
      <c r="G199" s="11">
        <v>0</v>
      </c>
      <c r="H199" s="11">
        <v>0</v>
      </c>
      <c r="I199" s="19">
        <v>0</v>
      </c>
      <c r="J199" s="11">
        <v>0</v>
      </c>
      <c r="K199" s="11">
        <v>0</v>
      </c>
      <c r="L199" s="19">
        <v>0</v>
      </c>
      <c r="M199" s="7"/>
      <c r="P199" s="57">
        <f t="shared" si="518"/>
        <v>4</v>
      </c>
      <c r="Q199" s="63">
        <f>P199/P192</f>
        <v>0.26666666666666666</v>
      </c>
      <c r="R199" s="75">
        <f t="shared" si="508"/>
        <v>4</v>
      </c>
      <c r="S199" s="57">
        <f t="shared" ref="S199:X199" si="522">IF(G209&lt;&gt;0,G199+(G199/G192)*G209,G199)</f>
        <v>0</v>
      </c>
      <c r="T199" s="57">
        <f t="shared" si="522"/>
        <v>0</v>
      </c>
      <c r="U199" s="57">
        <f t="shared" si="522"/>
        <v>0</v>
      </c>
      <c r="V199" s="57">
        <f t="shared" si="522"/>
        <v>0</v>
      </c>
      <c r="W199" s="57">
        <f t="shared" si="522"/>
        <v>0</v>
      </c>
      <c r="X199" s="57">
        <f t="shared" si="522"/>
        <v>0</v>
      </c>
      <c r="Y199" s="1">
        <v>0</v>
      </c>
      <c r="Z199" s="5"/>
      <c r="AB199" s="63">
        <f t="shared" ref="AB199" si="523">IF(R199=0,0,R199/(R193+R196+R202))</f>
        <v>0.5</v>
      </c>
      <c r="AC199" s="63">
        <f t="shared" ref="AC199:AI199" si="524">IF(S199=0,0,S199/(S193+S196+S202))</f>
        <v>0</v>
      </c>
      <c r="AD199" s="63">
        <f t="shared" si="524"/>
        <v>0</v>
      </c>
      <c r="AE199" s="63">
        <f t="shared" si="524"/>
        <v>0</v>
      </c>
      <c r="AF199" s="63">
        <f t="shared" si="524"/>
        <v>0</v>
      </c>
      <c r="AG199" s="63">
        <f t="shared" si="524"/>
        <v>0</v>
      </c>
      <c r="AH199" s="63">
        <f t="shared" si="524"/>
        <v>0</v>
      </c>
      <c r="AI199" s="63">
        <f t="shared" si="524"/>
        <v>0</v>
      </c>
    </row>
    <row r="200" spans="1:35" ht="14.25" customHeight="1" x14ac:dyDescent="0.25">
      <c r="A200" s="17">
        <v>314</v>
      </c>
      <c r="B200" s="3" t="s">
        <v>100</v>
      </c>
      <c r="C200" s="8" t="s">
        <v>87</v>
      </c>
      <c r="D200" s="54">
        <f>E200/(E192-E209)</f>
        <v>0</v>
      </c>
      <c r="E200" s="19">
        <f t="shared" si="501"/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7"/>
      <c r="P200" s="57">
        <f t="shared" si="518"/>
        <v>0</v>
      </c>
      <c r="Q200" s="63">
        <f>P200/P192</f>
        <v>0</v>
      </c>
      <c r="R200" s="75">
        <f t="shared" si="508"/>
        <v>0</v>
      </c>
      <c r="S200" s="57">
        <f t="shared" ref="S200:X200" si="525">IF(G209&lt;&gt;0,G200+(G200/G192)*G209,G200)</f>
        <v>0</v>
      </c>
      <c r="T200" s="57">
        <f t="shared" si="525"/>
        <v>0</v>
      </c>
      <c r="U200" s="57">
        <f t="shared" si="525"/>
        <v>0</v>
      </c>
      <c r="V200" s="57">
        <f t="shared" si="525"/>
        <v>0</v>
      </c>
      <c r="W200" s="57">
        <f t="shared" si="525"/>
        <v>0</v>
      </c>
      <c r="X200" s="57">
        <f t="shared" si="525"/>
        <v>0</v>
      </c>
      <c r="Y200" s="1">
        <v>0</v>
      </c>
      <c r="Z200" s="5"/>
      <c r="AB200" s="63">
        <f t="shared" ref="AB200" si="526">IF(R200=0,0,R200/(R193+R196+R202))</f>
        <v>0</v>
      </c>
      <c r="AC200" s="63">
        <f t="shared" ref="AC200:AI200" si="527">IF(S200=0,0,S200/(S193+S196+S202))</f>
        <v>0</v>
      </c>
      <c r="AD200" s="63">
        <f t="shared" si="527"/>
        <v>0</v>
      </c>
      <c r="AE200" s="63">
        <f t="shared" si="527"/>
        <v>0</v>
      </c>
      <c r="AF200" s="63">
        <f t="shared" si="527"/>
        <v>0</v>
      </c>
      <c r="AG200" s="63">
        <f t="shared" si="527"/>
        <v>0</v>
      </c>
      <c r="AH200" s="63">
        <f t="shared" si="527"/>
        <v>0</v>
      </c>
      <c r="AI200" s="63">
        <f t="shared" si="527"/>
        <v>0</v>
      </c>
    </row>
    <row r="201" spans="1:35" ht="14.25" customHeight="1" x14ac:dyDescent="0.25">
      <c r="A201" s="17">
        <v>314</v>
      </c>
      <c r="B201" s="3" t="s">
        <v>100</v>
      </c>
      <c r="C201" s="8" t="s">
        <v>88</v>
      </c>
      <c r="D201" s="54">
        <f>E201/(E192-E209)</f>
        <v>0</v>
      </c>
      <c r="E201" s="19">
        <f t="shared" si="501"/>
        <v>0</v>
      </c>
      <c r="F201" s="19">
        <v>0</v>
      </c>
      <c r="G201" s="11">
        <v>0</v>
      </c>
      <c r="H201" s="11">
        <v>0</v>
      </c>
      <c r="I201" s="19">
        <v>0</v>
      </c>
      <c r="J201" s="11">
        <v>0</v>
      </c>
      <c r="K201" s="11">
        <v>0</v>
      </c>
      <c r="L201" s="19">
        <v>0</v>
      </c>
      <c r="M201" s="7"/>
      <c r="P201" s="57">
        <f t="shared" si="518"/>
        <v>0</v>
      </c>
      <c r="Q201" s="63">
        <f>P201/P192</f>
        <v>0</v>
      </c>
      <c r="R201" s="75">
        <f t="shared" si="508"/>
        <v>0</v>
      </c>
      <c r="S201" s="57">
        <f t="shared" ref="S201:X201" si="528">IF(G209&lt;&gt;0,G201+(G201/G192)*G209,G201)</f>
        <v>0</v>
      </c>
      <c r="T201" s="57">
        <f t="shared" si="528"/>
        <v>0</v>
      </c>
      <c r="U201" s="57">
        <f t="shared" si="528"/>
        <v>0</v>
      </c>
      <c r="V201" s="57">
        <f t="shared" si="528"/>
        <v>0</v>
      </c>
      <c r="W201" s="57">
        <f t="shared" si="528"/>
        <v>0</v>
      </c>
      <c r="X201" s="57">
        <f t="shared" si="528"/>
        <v>0</v>
      </c>
      <c r="Y201" s="1">
        <v>0</v>
      </c>
      <c r="Z201" s="5"/>
      <c r="AB201" s="63">
        <f t="shared" ref="AB201" si="529">IF(R201=0,0,R201/(R193+R196+R202))</f>
        <v>0</v>
      </c>
      <c r="AC201" s="63">
        <f t="shared" ref="AC201:AI201" si="530">IF(S201=0,0,S201/(S193+S196+S202))</f>
        <v>0</v>
      </c>
      <c r="AD201" s="63">
        <f t="shared" si="530"/>
        <v>0</v>
      </c>
      <c r="AE201" s="63">
        <f t="shared" si="530"/>
        <v>0</v>
      </c>
      <c r="AF201" s="63">
        <f t="shared" si="530"/>
        <v>0</v>
      </c>
      <c r="AG201" s="63">
        <f t="shared" si="530"/>
        <v>0</v>
      </c>
      <c r="AH201" s="63">
        <f t="shared" si="530"/>
        <v>0</v>
      </c>
      <c r="AI201" s="63">
        <f t="shared" si="530"/>
        <v>0</v>
      </c>
    </row>
    <row r="202" spans="1:35" s="10" customFormat="1" ht="14.25" customHeight="1" x14ac:dyDescent="0.25">
      <c r="A202" s="17">
        <v>314</v>
      </c>
      <c r="B202" s="3" t="s">
        <v>100</v>
      </c>
      <c r="C202" s="3" t="s">
        <v>89</v>
      </c>
      <c r="D202" s="54">
        <f>E202/(E192-E209)</f>
        <v>0.2</v>
      </c>
      <c r="E202" s="19">
        <f t="shared" si="501"/>
        <v>4</v>
      </c>
      <c r="F202" s="11">
        <v>3</v>
      </c>
      <c r="G202" s="11">
        <v>0</v>
      </c>
      <c r="H202" s="19">
        <v>0</v>
      </c>
      <c r="I202" s="11">
        <v>1</v>
      </c>
      <c r="J202" s="19">
        <v>0</v>
      </c>
      <c r="K202" s="19">
        <v>0</v>
      </c>
      <c r="L202" s="19">
        <v>0</v>
      </c>
      <c r="M202" s="7"/>
      <c r="N202" s="1"/>
      <c r="O202" s="1"/>
      <c r="P202" s="57">
        <f>SUM(P203:P208)</f>
        <v>3</v>
      </c>
      <c r="Q202" s="63">
        <f>P202/P192</f>
        <v>0.2</v>
      </c>
      <c r="R202" s="75">
        <f t="shared" si="508"/>
        <v>3</v>
      </c>
      <c r="S202" s="57">
        <f>SUM(S203:S208)</f>
        <v>0</v>
      </c>
      <c r="T202" s="57">
        <f t="shared" ref="T202:X202" si="531">SUM(T203:T208)</f>
        <v>0</v>
      </c>
      <c r="U202" s="57">
        <f t="shared" si="531"/>
        <v>1</v>
      </c>
      <c r="V202" s="57">
        <f t="shared" si="531"/>
        <v>0</v>
      </c>
      <c r="W202" s="57">
        <f t="shared" si="531"/>
        <v>0</v>
      </c>
      <c r="X202" s="57">
        <f t="shared" si="531"/>
        <v>0</v>
      </c>
      <c r="Y202" s="1">
        <v>0</v>
      </c>
      <c r="Z202" s="5"/>
      <c r="AA202" s="1"/>
      <c r="AB202" s="63">
        <f t="shared" ref="AB202" si="532">IF(R202=0,0,R202/(R193+R196+R202))</f>
        <v>0.375</v>
      </c>
      <c r="AC202" s="63">
        <f t="shared" ref="AC202:AI202" si="533">IF(S202=0,0,S202/(S193+S196+S202))</f>
        <v>0</v>
      </c>
      <c r="AD202" s="63">
        <f t="shared" si="533"/>
        <v>0</v>
      </c>
      <c r="AE202" s="63">
        <f t="shared" si="533"/>
        <v>0.125</v>
      </c>
      <c r="AF202" s="63">
        <f t="shared" si="533"/>
        <v>0</v>
      </c>
      <c r="AG202" s="63">
        <f t="shared" si="533"/>
        <v>0</v>
      </c>
      <c r="AH202" s="63">
        <f t="shared" si="533"/>
        <v>0</v>
      </c>
      <c r="AI202" s="63">
        <f t="shared" si="533"/>
        <v>0</v>
      </c>
    </row>
    <row r="203" spans="1:35" ht="14.25" customHeight="1" x14ac:dyDescent="0.25">
      <c r="A203" s="17">
        <v>314</v>
      </c>
      <c r="B203" s="3" t="s">
        <v>100</v>
      </c>
      <c r="C203" s="8" t="s">
        <v>95</v>
      </c>
      <c r="D203" s="54">
        <f>E203/(E192-E209)</f>
        <v>0.1</v>
      </c>
      <c r="E203" s="19">
        <f t="shared" si="501"/>
        <v>2</v>
      </c>
      <c r="F203" s="11">
        <v>1</v>
      </c>
      <c r="G203" s="11">
        <v>0</v>
      </c>
      <c r="H203" s="19">
        <v>0</v>
      </c>
      <c r="I203" s="11">
        <v>1</v>
      </c>
      <c r="J203" s="19">
        <v>0</v>
      </c>
      <c r="K203" s="19">
        <v>0</v>
      </c>
      <c r="L203" s="19">
        <v>0</v>
      </c>
      <c r="M203" s="7"/>
      <c r="P203" s="57">
        <f t="shared" si="518"/>
        <v>2</v>
      </c>
      <c r="Q203" s="63">
        <f>P203/P192</f>
        <v>0.13333333333333333</v>
      </c>
      <c r="R203" s="75">
        <f t="shared" si="508"/>
        <v>1</v>
      </c>
      <c r="S203" s="57">
        <f t="shared" ref="S203:X203" si="534">IF(G209&lt;&gt;0,G203+(G203/G192)*G209,G203)</f>
        <v>0</v>
      </c>
      <c r="T203" s="57">
        <f t="shared" si="534"/>
        <v>0</v>
      </c>
      <c r="U203" s="57">
        <f t="shared" si="534"/>
        <v>1</v>
      </c>
      <c r="V203" s="57">
        <f t="shared" si="534"/>
        <v>0</v>
      </c>
      <c r="W203" s="57">
        <f t="shared" si="534"/>
        <v>0</v>
      </c>
      <c r="X203" s="57">
        <f t="shared" si="534"/>
        <v>0</v>
      </c>
      <c r="Y203" s="1">
        <v>0</v>
      </c>
      <c r="Z203" s="5"/>
      <c r="AB203" s="63">
        <f t="shared" ref="AB203" si="535">IF(R203=0,0,R203/(R193+R196+R202))</f>
        <v>0.125</v>
      </c>
      <c r="AC203" s="63">
        <f t="shared" ref="AC203:AI203" si="536">IF(S203=0,0,S203/(S193+S196+S202))</f>
        <v>0</v>
      </c>
      <c r="AD203" s="63">
        <f t="shared" si="536"/>
        <v>0</v>
      </c>
      <c r="AE203" s="63">
        <f t="shared" si="536"/>
        <v>0.125</v>
      </c>
      <c r="AF203" s="63">
        <f t="shared" si="536"/>
        <v>0</v>
      </c>
      <c r="AG203" s="63">
        <f t="shared" si="536"/>
        <v>0</v>
      </c>
      <c r="AH203" s="63">
        <f t="shared" si="536"/>
        <v>0</v>
      </c>
      <c r="AI203" s="63">
        <f t="shared" si="536"/>
        <v>0</v>
      </c>
    </row>
    <row r="204" spans="1:35" ht="14.25" customHeight="1" x14ac:dyDescent="0.25">
      <c r="A204" s="17">
        <v>314</v>
      </c>
      <c r="B204" s="3" t="s">
        <v>100</v>
      </c>
      <c r="C204" s="8" t="s">
        <v>90</v>
      </c>
      <c r="D204" s="54">
        <f>E204/(E192-E209)</f>
        <v>0.05</v>
      </c>
      <c r="E204" s="19">
        <f t="shared" si="501"/>
        <v>1</v>
      </c>
      <c r="F204" s="11">
        <v>1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7"/>
      <c r="P204" s="57">
        <f t="shared" si="518"/>
        <v>1</v>
      </c>
      <c r="Q204" s="63">
        <f>P204/P192</f>
        <v>6.6666666666666666E-2</v>
      </c>
      <c r="R204" s="75">
        <f t="shared" si="508"/>
        <v>1</v>
      </c>
      <c r="S204" s="57">
        <f t="shared" ref="S204:X204" si="537">IF(G209&lt;&gt;0,G204+(G204/G192)*G209,G204)</f>
        <v>0</v>
      </c>
      <c r="T204" s="57">
        <f t="shared" si="537"/>
        <v>0</v>
      </c>
      <c r="U204" s="57">
        <f t="shared" si="537"/>
        <v>0</v>
      </c>
      <c r="V204" s="57">
        <f t="shared" si="537"/>
        <v>0</v>
      </c>
      <c r="W204" s="57">
        <f t="shared" si="537"/>
        <v>0</v>
      </c>
      <c r="X204" s="57">
        <f t="shared" si="537"/>
        <v>0</v>
      </c>
      <c r="Y204" s="1">
        <v>0</v>
      </c>
      <c r="Z204" s="5"/>
      <c r="AB204" s="63">
        <f t="shared" ref="AB204" si="538">IF(R204=0,0,R204/(R193+R196+R202))</f>
        <v>0.125</v>
      </c>
      <c r="AC204" s="63">
        <f t="shared" ref="AC204:AI204" si="539">IF(S204=0,0,S204/(S193+S196+S202))</f>
        <v>0</v>
      </c>
      <c r="AD204" s="63">
        <f t="shared" si="539"/>
        <v>0</v>
      </c>
      <c r="AE204" s="63">
        <f t="shared" si="539"/>
        <v>0</v>
      </c>
      <c r="AF204" s="63">
        <f t="shared" si="539"/>
        <v>0</v>
      </c>
      <c r="AG204" s="63">
        <f t="shared" si="539"/>
        <v>0</v>
      </c>
      <c r="AH204" s="63">
        <f t="shared" si="539"/>
        <v>0</v>
      </c>
      <c r="AI204" s="63">
        <f t="shared" si="539"/>
        <v>0</v>
      </c>
    </row>
    <row r="205" spans="1:35" ht="14.25" customHeight="1" x14ac:dyDescent="0.25">
      <c r="A205" s="17">
        <v>314</v>
      </c>
      <c r="B205" s="3" t="s">
        <v>100</v>
      </c>
      <c r="C205" s="8" t="s">
        <v>118</v>
      </c>
      <c r="D205" s="54">
        <f>E205/(E192-E209)</f>
        <v>0</v>
      </c>
      <c r="E205" s="19">
        <f t="shared" si="501"/>
        <v>0</v>
      </c>
      <c r="F205" s="19">
        <v>0</v>
      </c>
      <c r="G205" s="11">
        <v>0</v>
      </c>
      <c r="H205" s="11">
        <v>0</v>
      </c>
      <c r="I205" s="19">
        <v>0</v>
      </c>
      <c r="J205" s="11">
        <v>0</v>
      </c>
      <c r="K205" s="11">
        <v>0</v>
      </c>
      <c r="L205" s="19">
        <v>0</v>
      </c>
      <c r="M205" s="7"/>
      <c r="P205" s="57">
        <f t="shared" si="518"/>
        <v>0</v>
      </c>
      <c r="Q205" s="63">
        <f>P205/P192</f>
        <v>0</v>
      </c>
      <c r="R205" s="75">
        <f t="shared" si="508"/>
        <v>0</v>
      </c>
      <c r="S205" s="57">
        <f t="shared" ref="S205:X205" si="540">IF(G209&lt;&gt;0,G205+(G205/G192)*G209,G205)</f>
        <v>0</v>
      </c>
      <c r="T205" s="57">
        <f t="shared" si="540"/>
        <v>0</v>
      </c>
      <c r="U205" s="57">
        <f t="shared" si="540"/>
        <v>0</v>
      </c>
      <c r="V205" s="57">
        <f t="shared" si="540"/>
        <v>0</v>
      </c>
      <c r="W205" s="57">
        <f t="shared" si="540"/>
        <v>0</v>
      </c>
      <c r="X205" s="57">
        <f t="shared" si="540"/>
        <v>0</v>
      </c>
      <c r="Y205" s="1">
        <v>0</v>
      </c>
      <c r="Z205" s="5"/>
      <c r="AB205" s="63">
        <f t="shared" ref="AB205" si="541">IF(R205=0,0,R205/(R193+R196+R202))</f>
        <v>0</v>
      </c>
      <c r="AC205" s="63">
        <f t="shared" ref="AC205:AI205" si="542">IF(S205=0,0,S205/(S193+S196+S202))</f>
        <v>0</v>
      </c>
      <c r="AD205" s="63">
        <f t="shared" si="542"/>
        <v>0</v>
      </c>
      <c r="AE205" s="63">
        <f t="shared" si="542"/>
        <v>0</v>
      </c>
      <c r="AF205" s="63">
        <f t="shared" si="542"/>
        <v>0</v>
      </c>
      <c r="AG205" s="63">
        <f t="shared" si="542"/>
        <v>0</v>
      </c>
      <c r="AH205" s="63">
        <f t="shared" si="542"/>
        <v>0</v>
      </c>
      <c r="AI205" s="63">
        <f t="shared" si="542"/>
        <v>0</v>
      </c>
    </row>
    <row r="206" spans="1:35" ht="14.25" customHeight="1" x14ac:dyDescent="0.25">
      <c r="A206" s="17">
        <v>314</v>
      </c>
      <c r="B206" s="3" t="s">
        <v>100</v>
      </c>
      <c r="C206" s="8" t="s">
        <v>91</v>
      </c>
      <c r="D206" s="54">
        <f>E206/(E192-E209)</f>
        <v>0</v>
      </c>
      <c r="E206" s="19">
        <f t="shared" si="501"/>
        <v>0</v>
      </c>
      <c r="F206" s="19">
        <v>0</v>
      </c>
      <c r="G206" s="19">
        <v>0</v>
      </c>
      <c r="H206" s="19">
        <v>0</v>
      </c>
      <c r="I206" s="11">
        <v>0</v>
      </c>
      <c r="J206" s="19">
        <v>0</v>
      </c>
      <c r="K206" s="19">
        <v>0</v>
      </c>
      <c r="L206" s="19">
        <v>0</v>
      </c>
      <c r="M206" s="7"/>
      <c r="P206" s="57">
        <f t="shared" si="518"/>
        <v>0</v>
      </c>
      <c r="Q206" s="63">
        <f>P206/P192</f>
        <v>0</v>
      </c>
      <c r="R206" s="75">
        <f t="shared" si="508"/>
        <v>0</v>
      </c>
      <c r="S206" s="57">
        <f t="shared" ref="S206:X206" si="543">IF(G209&lt;&gt;0,G206+(G206/G192)*G209,G206)</f>
        <v>0</v>
      </c>
      <c r="T206" s="57">
        <f t="shared" si="543"/>
        <v>0</v>
      </c>
      <c r="U206" s="57">
        <f t="shared" si="543"/>
        <v>0</v>
      </c>
      <c r="V206" s="57">
        <f t="shared" si="543"/>
        <v>0</v>
      </c>
      <c r="W206" s="57">
        <f t="shared" si="543"/>
        <v>0</v>
      </c>
      <c r="X206" s="57">
        <f t="shared" si="543"/>
        <v>0</v>
      </c>
      <c r="Y206" s="1">
        <v>0</v>
      </c>
      <c r="Z206" s="6"/>
      <c r="AB206" s="63">
        <f t="shared" ref="AB206" si="544">IF(R206=0,0,R206/(R193+R196+R202))</f>
        <v>0</v>
      </c>
      <c r="AC206" s="63">
        <f t="shared" ref="AC206:AI206" si="545">IF(S206=0,0,S206/(S193+S196+S202))</f>
        <v>0</v>
      </c>
      <c r="AD206" s="63">
        <f t="shared" si="545"/>
        <v>0</v>
      </c>
      <c r="AE206" s="63">
        <f t="shared" si="545"/>
        <v>0</v>
      </c>
      <c r="AF206" s="63">
        <f t="shared" si="545"/>
        <v>0</v>
      </c>
      <c r="AG206" s="63">
        <f t="shared" si="545"/>
        <v>0</v>
      </c>
      <c r="AH206" s="63">
        <f t="shared" si="545"/>
        <v>0</v>
      </c>
      <c r="AI206" s="63">
        <f t="shared" si="545"/>
        <v>0</v>
      </c>
    </row>
    <row r="207" spans="1:35" ht="14.25" customHeight="1" x14ac:dyDescent="0.25">
      <c r="A207" s="17">
        <v>314</v>
      </c>
      <c r="B207" s="3" t="s">
        <v>100</v>
      </c>
      <c r="C207" s="8" t="s">
        <v>92</v>
      </c>
      <c r="D207" s="54">
        <f>E207/(E192-E209)</f>
        <v>0</v>
      </c>
      <c r="E207" s="19">
        <f t="shared" si="501"/>
        <v>0</v>
      </c>
      <c r="F207" s="19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9">
        <v>0</v>
      </c>
      <c r="M207" s="7"/>
      <c r="P207" s="57">
        <f t="shared" si="518"/>
        <v>0</v>
      </c>
      <c r="Q207" s="63">
        <f>P207/P192</f>
        <v>0</v>
      </c>
      <c r="R207" s="75">
        <f t="shared" si="508"/>
        <v>0</v>
      </c>
      <c r="S207" s="57">
        <f t="shared" ref="S207:X207" si="546">IF(G209&lt;&gt;0,G207+(G207/G192)*G209,G207)</f>
        <v>0</v>
      </c>
      <c r="T207" s="57">
        <f t="shared" si="546"/>
        <v>0</v>
      </c>
      <c r="U207" s="57">
        <f t="shared" si="546"/>
        <v>0</v>
      </c>
      <c r="V207" s="57">
        <f t="shared" si="546"/>
        <v>0</v>
      </c>
      <c r="W207" s="57">
        <f t="shared" si="546"/>
        <v>0</v>
      </c>
      <c r="X207" s="57">
        <f t="shared" si="546"/>
        <v>0</v>
      </c>
      <c r="Y207" s="1">
        <v>0</v>
      </c>
      <c r="Z207" s="5"/>
      <c r="AB207" s="63">
        <f t="shared" ref="AB207" si="547">IF(R207=0,0,R207/(R193+R196+R202))</f>
        <v>0</v>
      </c>
      <c r="AC207" s="63">
        <f t="shared" ref="AC207:AI207" si="548">IF(S207=0,0,S207/(S193+S196+S202))</f>
        <v>0</v>
      </c>
      <c r="AD207" s="63">
        <f t="shared" si="548"/>
        <v>0</v>
      </c>
      <c r="AE207" s="63">
        <f t="shared" si="548"/>
        <v>0</v>
      </c>
      <c r="AF207" s="63">
        <f t="shared" si="548"/>
        <v>0</v>
      </c>
      <c r="AG207" s="63">
        <f t="shared" si="548"/>
        <v>0</v>
      </c>
      <c r="AH207" s="63">
        <f t="shared" si="548"/>
        <v>0</v>
      </c>
      <c r="AI207" s="63">
        <f t="shared" si="548"/>
        <v>0</v>
      </c>
    </row>
    <row r="208" spans="1:35" ht="14.25" customHeight="1" x14ac:dyDescent="0.25">
      <c r="A208" s="17">
        <v>314</v>
      </c>
      <c r="B208" s="3" t="s">
        <v>100</v>
      </c>
      <c r="C208" s="8" t="s">
        <v>93</v>
      </c>
      <c r="D208" s="54">
        <f>E208/(E192-E209)</f>
        <v>0</v>
      </c>
      <c r="E208" s="19">
        <f t="shared" si="501"/>
        <v>0</v>
      </c>
      <c r="F208" s="19">
        <v>0</v>
      </c>
      <c r="G208" s="11">
        <v>0</v>
      </c>
      <c r="H208" s="11">
        <v>0</v>
      </c>
      <c r="I208" s="11">
        <v>0</v>
      </c>
      <c r="J208" s="19">
        <v>0</v>
      </c>
      <c r="K208" s="11">
        <v>0</v>
      </c>
      <c r="L208" s="19">
        <v>0</v>
      </c>
      <c r="M208" s="7"/>
      <c r="P208" s="57">
        <f t="shared" si="518"/>
        <v>0</v>
      </c>
      <c r="Q208" s="63">
        <f>P208/P192</f>
        <v>0</v>
      </c>
      <c r="R208" s="75">
        <f t="shared" si="508"/>
        <v>0</v>
      </c>
      <c r="S208" s="57">
        <f t="shared" ref="S208:X208" si="549">IF(G209&lt;&gt;0,G208+(G208/G192)*G209,G208)</f>
        <v>0</v>
      </c>
      <c r="T208" s="57">
        <f t="shared" si="549"/>
        <v>0</v>
      </c>
      <c r="U208" s="57">
        <f t="shared" si="549"/>
        <v>0</v>
      </c>
      <c r="V208" s="57">
        <f t="shared" si="549"/>
        <v>0</v>
      </c>
      <c r="W208" s="57">
        <f t="shared" si="549"/>
        <v>0</v>
      </c>
      <c r="X208" s="57">
        <f t="shared" si="549"/>
        <v>0</v>
      </c>
      <c r="Y208" s="1">
        <v>0</v>
      </c>
      <c r="Z208" s="5"/>
      <c r="AB208" s="63">
        <f t="shared" ref="AB208" si="550">IF(R208=0,0,R208/(R193+R196+R202))</f>
        <v>0</v>
      </c>
      <c r="AC208" s="63">
        <f t="shared" ref="AC208:AI208" si="551">IF(S208=0,0,S208/(S193+S196+S202))</f>
        <v>0</v>
      </c>
      <c r="AD208" s="63">
        <f t="shared" si="551"/>
        <v>0</v>
      </c>
      <c r="AE208" s="63">
        <f t="shared" si="551"/>
        <v>0</v>
      </c>
      <c r="AF208" s="63">
        <f t="shared" si="551"/>
        <v>0</v>
      </c>
      <c r="AG208" s="63">
        <f t="shared" si="551"/>
        <v>0</v>
      </c>
      <c r="AH208" s="63">
        <f t="shared" si="551"/>
        <v>0</v>
      </c>
      <c r="AI208" s="63">
        <f t="shared" si="551"/>
        <v>0</v>
      </c>
    </row>
    <row r="209" spans="1:35" ht="14.25" customHeight="1" x14ac:dyDescent="0.25">
      <c r="A209" s="17">
        <v>314</v>
      </c>
      <c r="B209" s="3" t="s">
        <v>100</v>
      </c>
      <c r="C209" s="3" t="s">
        <v>94</v>
      </c>
      <c r="D209" s="59"/>
      <c r="E209" s="19">
        <v>0</v>
      </c>
      <c r="F209" s="19">
        <v>0</v>
      </c>
      <c r="G209" s="11">
        <v>0</v>
      </c>
      <c r="H209" s="11">
        <v>0</v>
      </c>
      <c r="I209" s="19">
        <v>0</v>
      </c>
      <c r="J209" s="19">
        <v>0</v>
      </c>
      <c r="K209" s="11">
        <v>0</v>
      </c>
      <c r="L209" s="19">
        <v>0</v>
      </c>
      <c r="M209" s="7"/>
      <c r="N209" s="10"/>
      <c r="O209" s="10"/>
      <c r="R209" s="75">
        <f t="shared" si="508"/>
        <v>0</v>
      </c>
    </row>
    <row r="210" spans="1:35" ht="14.25" customHeight="1" x14ac:dyDescent="0.25">
      <c r="A210" s="17"/>
      <c r="B210" s="3"/>
      <c r="C210" s="3"/>
      <c r="D210" s="59"/>
      <c r="E210" s="81"/>
      <c r="F210" s="81"/>
      <c r="G210" s="11"/>
      <c r="H210" s="11"/>
      <c r="I210" s="81"/>
      <c r="J210" s="81"/>
      <c r="K210" s="11"/>
      <c r="L210" s="81"/>
      <c r="M210" s="7"/>
      <c r="N210" s="10"/>
      <c r="O210" s="10"/>
      <c r="R210" s="75"/>
    </row>
    <row r="211" spans="1:35" ht="14.25" customHeight="1" x14ac:dyDescent="0.25">
      <c r="A211" s="3" t="s">
        <v>6</v>
      </c>
      <c r="B211" s="3" t="s">
        <v>101</v>
      </c>
      <c r="C211" s="3" t="s">
        <v>120</v>
      </c>
      <c r="D211" s="59"/>
      <c r="E211" s="11">
        <f>SUM(F211:L211)</f>
        <v>6.01</v>
      </c>
      <c r="F211" s="11">
        <f>F212+F215+F221</f>
        <v>4.01</v>
      </c>
      <c r="G211" s="11">
        <v>0</v>
      </c>
      <c r="H211" s="19">
        <v>0</v>
      </c>
      <c r="I211" s="11">
        <v>2</v>
      </c>
      <c r="J211" s="19">
        <v>0</v>
      </c>
      <c r="K211" s="11">
        <v>0</v>
      </c>
      <c r="L211" s="19">
        <v>0</v>
      </c>
      <c r="M211" s="10"/>
      <c r="N211" s="10"/>
      <c r="O211" s="10"/>
      <c r="P211" s="10">
        <f>SUM(P212,P215,P221)</f>
        <v>5.01</v>
      </c>
      <c r="R211" s="75"/>
    </row>
    <row r="212" spans="1:35" ht="14.25" customHeight="1" x14ac:dyDescent="0.25">
      <c r="A212" s="3" t="s">
        <v>6</v>
      </c>
      <c r="B212" s="3" t="s">
        <v>101</v>
      </c>
      <c r="C212" s="3" t="s">
        <v>82</v>
      </c>
      <c r="D212" s="59"/>
      <c r="E212" s="19">
        <f t="shared" ref="E212:E227" si="552">SUM(F212:L212)</f>
        <v>1.01</v>
      </c>
      <c r="F212" s="11">
        <v>0.01</v>
      </c>
      <c r="G212" s="11">
        <v>0</v>
      </c>
      <c r="H212" s="19">
        <v>0</v>
      </c>
      <c r="I212" s="11">
        <v>1</v>
      </c>
      <c r="J212" s="19">
        <v>0</v>
      </c>
      <c r="K212" s="11">
        <v>0</v>
      </c>
      <c r="L212" s="19">
        <v>0</v>
      </c>
      <c r="M212" s="7"/>
      <c r="N212" s="10"/>
      <c r="O212" s="10"/>
      <c r="P212" s="57">
        <f>SUM(P213:P214)</f>
        <v>0.01</v>
      </c>
      <c r="Q212" s="63">
        <f>P212/P211</f>
        <v>1.9960079840319364E-3</v>
      </c>
      <c r="R212" s="75">
        <f t="shared" ref="R212:R227" si="553">F212</f>
        <v>0.01</v>
      </c>
      <c r="S212" s="57">
        <f>SUM(S213:S214)</f>
        <v>0</v>
      </c>
      <c r="T212" s="57">
        <f t="shared" ref="T212:X212" si="554">SUM(T213:T214)</f>
        <v>0</v>
      </c>
      <c r="U212" s="57">
        <f t="shared" si="554"/>
        <v>0</v>
      </c>
      <c r="V212" s="57">
        <f t="shared" si="554"/>
        <v>0</v>
      </c>
      <c r="W212" s="57">
        <f t="shared" si="554"/>
        <v>0</v>
      </c>
      <c r="X212" s="57">
        <f t="shared" si="554"/>
        <v>0</v>
      </c>
      <c r="Y212" s="1">
        <f>Y214</f>
        <v>0</v>
      </c>
      <c r="Z212" s="5"/>
      <c r="AB212" s="63">
        <f t="shared" ref="AB212" si="555">IF(R212=0,0,R212/(R212+R215+R221))</f>
        <v>2.4937655860349131E-3</v>
      </c>
      <c r="AC212" s="63">
        <f t="shared" ref="AC212" si="556">IF(S212=0,0,S212/(S212+S215+S221))</f>
        <v>0</v>
      </c>
      <c r="AD212" s="63">
        <f t="shared" ref="AD212" si="557">IF(T212=0,0,T212/(T212+T215+T221))</f>
        <v>0</v>
      </c>
      <c r="AE212" s="63">
        <f t="shared" ref="AE212" si="558">IF(U212=0,0,U212/(U212+U215+U221))</f>
        <v>0</v>
      </c>
      <c r="AF212" s="63">
        <f t="shared" ref="AF212" si="559">IF(V212=0,0,V212/(V212+V215+V221))</f>
        <v>0</v>
      </c>
      <c r="AG212" s="63">
        <f t="shared" ref="AG212" si="560">IF(W212=0,0,W212/(W212+W215+W221))</f>
        <v>0</v>
      </c>
      <c r="AH212" s="63">
        <f t="shared" ref="AH212" si="561">IF(X212=0,0,X212/(X212+X215+X221))</f>
        <v>0</v>
      </c>
      <c r="AI212" s="63">
        <f t="shared" ref="AI212" si="562">IF(Y212=0,0,Y212/(Y212+Y215+Y221))</f>
        <v>0</v>
      </c>
    </row>
    <row r="213" spans="1:35" ht="14.25" customHeight="1" x14ac:dyDescent="0.25">
      <c r="A213" s="3" t="s">
        <v>6</v>
      </c>
      <c r="B213" s="3" t="s">
        <v>101</v>
      </c>
      <c r="C213" s="8" t="s">
        <v>152</v>
      </c>
      <c r="D213" s="59"/>
      <c r="E213" s="19">
        <f t="shared" si="552"/>
        <v>0.01</v>
      </c>
      <c r="F213" s="11">
        <v>0.01</v>
      </c>
      <c r="G213" s="11">
        <v>0</v>
      </c>
      <c r="H213" s="11">
        <v>0</v>
      </c>
      <c r="I213" s="19">
        <v>0</v>
      </c>
      <c r="J213" s="11">
        <v>0</v>
      </c>
      <c r="K213" s="11">
        <v>0</v>
      </c>
      <c r="L213" s="19">
        <v>0</v>
      </c>
      <c r="M213" s="7"/>
      <c r="N213" s="10"/>
      <c r="O213" s="10"/>
      <c r="P213" s="57">
        <f>SUM(R213:Y213)+N211</f>
        <v>0.01</v>
      </c>
      <c r="Q213" s="63">
        <f>P213/P211</f>
        <v>1.9960079840319364E-3</v>
      </c>
      <c r="R213" s="75">
        <f t="shared" si="553"/>
        <v>0.01</v>
      </c>
      <c r="S213" s="57">
        <f t="shared" ref="S213" si="563">IF(G228&lt;&gt;0,G213+(G213/G211)*G228,G213)</f>
        <v>0</v>
      </c>
      <c r="T213" s="57">
        <f t="shared" ref="T213" si="564">IF(H228&lt;&gt;0,H213+(H213/H211)*H228,H213)</f>
        <v>0</v>
      </c>
      <c r="U213" s="57">
        <f t="shared" ref="U213" si="565">IF(I228&lt;&gt;0,I213+(I213/I211)*I228,I213)</f>
        <v>0</v>
      </c>
      <c r="V213" s="57">
        <f t="shared" ref="V213" si="566">IF(J228&lt;&gt;0,J213+(J213/J211)*J228,J213)</f>
        <v>0</v>
      </c>
      <c r="W213" s="57">
        <f t="shared" ref="W213" si="567">IF(K228&lt;&gt;0,K213+(K213/K211)*K228,K213)</f>
        <v>0</v>
      </c>
      <c r="X213" s="57">
        <f>IF(L228&lt;&gt;0,L213+(L213/L211)*L228,L213)</f>
        <v>0</v>
      </c>
      <c r="Y213" s="1">
        <v>0</v>
      </c>
      <c r="Z213" s="5"/>
      <c r="AB213" s="63">
        <f t="shared" ref="AB213" si="568">IF(R213=0,0,R213/(R212+R215+R221))</f>
        <v>2.4937655860349131E-3</v>
      </c>
      <c r="AC213" s="63">
        <f t="shared" ref="AC213" si="569">IF(S213=0,0,S213/(S212+S215+S221))</f>
        <v>0</v>
      </c>
      <c r="AD213" s="63">
        <f t="shared" ref="AD213" si="570">IF(T213=0,0,T213/(T212+T215+T221))</f>
        <v>0</v>
      </c>
      <c r="AE213" s="63">
        <f t="shared" ref="AE213" si="571">IF(U213=0,0,U213/(U212+U215+U221))</f>
        <v>0</v>
      </c>
      <c r="AF213" s="63">
        <f t="shared" ref="AF213" si="572">IF(V213=0,0,V213/(V212+V215+V221))</f>
        <v>0</v>
      </c>
      <c r="AG213" s="63">
        <f t="shared" ref="AG213" si="573">IF(W213=0,0,W213/(W212+W215+W221))</f>
        <v>0</v>
      </c>
      <c r="AH213" s="63">
        <f t="shared" ref="AH213" si="574">IF(X213=0,0,X213/(X212+X215+X221))</f>
        <v>0</v>
      </c>
      <c r="AI213" s="63">
        <f t="shared" ref="AI213" si="575">IF(Y213=0,0,Y213/(Y212+Y215+Y221))</f>
        <v>0</v>
      </c>
    </row>
    <row r="214" spans="1:35" ht="14.25" customHeight="1" x14ac:dyDescent="0.25">
      <c r="A214" s="3" t="s">
        <v>6</v>
      </c>
      <c r="B214" s="3" t="s">
        <v>101</v>
      </c>
      <c r="C214" s="8" t="s">
        <v>151</v>
      </c>
      <c r="D214" s="59"/>
      <c r="E214" s="19">
        <f t="shared" si="552"/>
        <v>0</v>
      </c>
      <c r="F214" s="11">
        <v>0</v>
      </c>
      <c r="G214" s="11">
        <v>0</v>
      </c>
      <c r="H214" s="19">
        <v>0</v>
      </c>
      <c r="I214" s="19">
        <v>0</v>
      </c>
      <c r="J214" s="19">
        <v>0</v>
      </c>
      <c r="K214" s="11">
        <v>0</v>
      </c>
      <c r="L214" s="19">
        <v>0</v>
      </c>
      <c r="M214" s="7"/>
      <c r="N214" s="10"/>
      <c r="O214" s="10"/>
      <c r="P214" s="57">
        <f>SUM(R214:Y214)</f>
        <v>0</v>
      </c>
      <c r="Q214" s="63">
        <f>P214/P211</f>
        <v>0</v>
      </c>
      <c r="R214" s="75">
        <f t="shared" si="553"/>
        <v>0</v>
      </c>
      <c r="S214" s="57">
        <f t="shared" ref="S214" si="576">IF(G228&lt;&gt;0,G214+(G214/G211)*G228,G214)</f>
        <v>0</v>
      </c>
      <c r="T214" s="57">
        <f t="shared" ref="T214" si="577">IF(H228&lt;&gt;0,H214+(H214/H211)*H228,H214)</f>
        <v>0</v>
      </c>
      <c r="U214" s="57">
        <f t="shared" ref="U214" si="578">IF(I228&lt;&gt;0,I214+(I214/I211)*I228,I214)</f>
        <v>0</v>
      </c>
      <c r="V214" s="57">
        <f t="shared" ref="V214" si="579">IF(J228&lt;&gt;0,J214+(J214/J211)*J228,J214)</f>
        <v>0</v>
      </c>
      <c r="W214" s="57">
        <f t="shared" ref="W214" si="580">IF(K228&lt;&gt;0,K214+(K214/K211)*K228,K214)</f>
        <v>0</v>
      </c>
      <c r="X214" s="57">
        <f t="shared" ref="X214" si="581">IF(L228&lt;&gt;0,L214+(L214/L211)*L228,L214)</f>
        <v>0</v>
      </c>
      <c r="Y214" s="75">
        <f>M211</f>
        <v>0</v>
      </c>
      <c r="Z214" s="5"/>
      <c r="AB214" s="63">
        <f t="shared" ref="AB214" si="582">IF(R214=0,0,R214/(R212+R215+R221))</f>
        <v>0</v>
      </c>
      <c r="AC214" s="63">
        <f t="shared" ref="AC214" si="583">IF(S214=0,0,S214/(S212+S215+S221))</f>
        <v>0</v>
      </c>
      <c r="AD214" s="63">
        <f t="shared" ref="AD214" si="584">IF(T214=0,0,T214/(T212+T215+T221))</f>
        <v>0</v>
      </c>
      <c r="AE214" s="63">
        <f t="shared" ref="AE214" si="585">IF(U214=0,0,U214/(U212+U215+U221))</f>
        <v>0</v>
      </c>
      <c r="AF214" s="63">
        <f t="shared" ref="AF214" si="586">IF(V214=0,0,V214/(V212+V215+V221))</f>
        <v>0</v>
      </c>
      <c r="AG214" s="63">
        <f t="shared" ref="AG214" si="587">IF(W214=0,0,W214/(W212+W215+W221))</f>
        <v>0</v>
      </c>
      <c r="AH214" s="63">
        <f t="shared" ref="AH214" si="588">IF(X214=0,0,X214/(X212+X215+X221))</f>
        <v>0</v>
      </c>
      <c r="AI214" s="63">
        <f t="shared" ref="AI214" si="589">IF(Y214=0,0,Y214/(Y212+Y215+Y221))</f>
        <v>0</v>
      </c>
    </row>
    <row r="215" spans="1:35" ht="14.25" customHeight="1" x14ac:dyDescent="0.25">
      <c r="A215" s="3" t="s">
        <v>6</v>
      </c>
      <c r="B215" s="3" t="s">
        <v>101</v>
      </c>
      <c r="C215" s="3" t="s">
        <v>83</v>
      </c>
      <c r="D215" s="59"/>
      <c r="E215" s="19">
        <f t="shared" si="552"/>
        <v>3</v>
      </c>
      <c r="F215" s="11">
        <v>2</v>
      </c>
      <c r="G215" s="11">
        <v>0</v>
      </c>
      <c r="H215" s="11">
        <v>0</v>
      </c>
      <c r="I215" s="11">
        <v>1</v>
      </c>
      <c r="J215" s="19">
        <v>0</v>
      </c>
      <c r="K215" s="11">
        <v>0</v>
      </c>
      <c r="L215" s="19">
        <v>0</v>
      </c>
      <c r="M215" s="7"/>
      <c r="N215" s="10"/>
      <c r="O215" s="10"/>
      <c r="P215" s="57">
        <f>SUM(P216:P220)</f>
        <v>2</v>
      </c>
      <c r="Q215" s="63">
        <f>P215/P211</f>
        <v>0.39920159680638723</v>
      </c>
      <c r="R215" s="75">
        <f t="shared" si="553"/>
        <v>2</v>
      </c>
      <c r="S215" s="57">
        <f>SUM(S216:S220)</f>
        <v>0</v>
      </c>
      <c r="T215" s="57">
        <f t="shared" ref="T215:X215" si="590">SUM(T216:T220)</f>
        <v>0</v>
      </c>
      <c r="U215" s="57">
        <f t="shared" si="590"/>
        <v>1</v>
      </c>
      <c r="V215" s="57">
        <f t="shared" si="590"/>
        <v>0</v>
      </c>
      <c r="W215" s="57">
        <f t="shared" si="590"/>
        <v>0</v>
      </c>
      <c r="X215" s="57">
        <f t="shared" si="590"/>
        <v>0</v>
      </c>
      <c r="Y215" s="1">
        <v>0</v>
      </c>
      <c r="Z215" s="5"/>
      <c r="AB215" s="63">
        <f t="shared" ref="AB215" si="591">IF(R215=0,0,R215/(R212+R215+R221))</f>
        <v>0.49875311720698257</v>
      </c>
      <c r="AC215" s="63">
        <f t="shared" ref="AC215" si="592">IF(S215=0,0,S215/(S212+S215+S221))</f>
        <v>0</v>
      </c>
      <c r="AD215" s="63">
        <f t="shared" ref="AD215" si="593">IF(T215=0,0,T215/(T212+T215+T221))</f>
        <v>0</v>
      </c>
      <c r="AE215" s="63">
        <f t="shared" ref="AE215" si="594">IF(U215=0,0,U215/(U212+U215+U221))</f>
        <v>0.5</v>
      </c>
      <c r="AF215" s="63">
        <f t="shared" ref="AF215" si="595">IF(V215=0,0,V215/(V212+V215+V221))</f>
        <v>0</v>
      </c>
      <c r="AG215" s="63">
        <f t="shared" ref="AG215" si="596">IF(W215=0,0,W215/(W212+W215+W221))</f>
        <v>0</v>
      </c>
      <c r="AH215" s="63">
        <f t="shared" ref="AH215" si="597">IF(X215=0,0,X215/(X212+X215+X221))</f>
        <v>0</v>
      </c>
      <c r="AI215" s="63">
        <f t="shared" ref="AI215" si="598">IF(Y215=0,0,Y215/(Y212+Y215+Y221))</f>
        <v>0</v>
      </c>
    </row>
    <row r="216" spans="1:35" ht="14.25" customHeight="1" x14ac:dyDescent="0.25">
      <c r="A216" s="3" t="s">
        <v>6</v>
      </c>
      <c r="B216" s="3" t="s">
        <v>101</v>
      </c>
      <c r="C216" s="8" t="s">
        <v>84</v>
      </c>
      <c r="D216" s="59"/>
      <c r="E216" s="19">
        <f t="shared" si="552"/>
        <v>1</v>
      </c>
      <c r="F216" s="19">
        <v>0</v>
      </c>
      <c r="G216" s="11">
        <v>0</v>
      </c>
      <c r="H216" s="11">
        <v>0</v>
      </c>
      <c r="I216" s="11">
        <v>1</v>
      </c>
      <c r="J216" s="19">
        <v>0</v>
      </c>
      <c r="K216" s="11">
        <v>0</v>
      </c>
      <c r="L216" s="19">
        <v>0</v>
      </c>
      <c r="M216" s="7"/>
      <c r="N216" s="10"/>
      <c r="O216" s="10"/>
      <c r="P216" s="57">
        <f>SUM(R216:Y216)</f>
        <v>1</v>
      </c>
      <c r="Q216" s="63">
        <f>P216/P211</f>
        <v>0.19960079840319361</v>
      </c>
      <c r="R216" s="75">
        <f t="shared" si="553"/>
        <v>0</v>
      </c>
      <c r="S216" s="57">
        <f t="shared" ref="S216" si="599">IF(G228&lt;&gt;0,G216+(G216/G211)*G228,G216)</f>
        <v>0</v>
      </c>
      <c r="T216" s="57">
        <f t="shared" ref="T216" si="600">IF(H228&lt;&gt;0,H216+(H216/H211)*H228,H216)</f>
        <v>0</v>
      </c>
      <c r="U216" s="57">
        <f t="shared" ref="U216" si="601">IF(I228&lt;&gt;0,I216+(I216/I211)*I228,I216)</f>
        <v>1</v>
      </c>
      <c r="V216" s="57">
        <f t="shared" ref="V216" si="602">IF(J228&lt;&gt;0,J216+(J216/J211)*J228,J216)</f>
        <v>0</v>
      </c>
      <c r="W216" s="57">
        <f t="shared" ref="W216" si="603">IF(K228&lt;&gt;0,K216+(K216/K211)*K228,K216)</f>
        <v>0</v>
      </c>
      <c r="X216" s="57">
        <f t="shared" ref="X216" si="604">IF(L228&lt;&gt;0,L216+(L216/L211)*L228,L216)</f>
        <v>0</v>
      </c>
      <c r="Y216" s="1">
        <v>0</v>
      </c>
      <c r="Z216" s="5"/>
      <c r="AB216" s="63">
        <f t="shared" ref="AB216" si="605">IF(R216=0,0,R216/(R212+R215+R221))</f>
        <v>0</v>
      </c>
      <c r="AC216" s="63">
        <f t="shared" ref="AC216" si="606">IF(S216=0,0,S216/(S212+S215+S221))</f>
        <v>0</v>
      </c>
      <c r="AD216" s="63">
        <f t="shared" ref="AD216" si="607">IF(T216=0,0,T216/(T212+T215+T221))</f>
        <v>0</v>
      </c>
      <c r="AE216" s="63">
        <f t="shared" ref="AE216" si="608">IF(U216=0,0,U216/(U212+U215+U221))</f>
        <v>0.5</v>
      </c>
      <c r="AF216" s="63">
        <f t="shared" ref="AF216" si="609">IF(V216=0,0,V216/(V212+V215+V221))</f>
        <v>0</v>
      </c>
      <c r="AG216" s="63">
        <f t="shared" ref="AG216" si="610">IF(W216=0,0,W216/(W212+W215+W221))</f>
        <v>0</v>
      </c>
      <c r="AH216" s="63">
        <f t="shared" ref="AH216" si="611">IF(X216=0,0,X216/(X212+X215+X221))</f>
        <v>0</v>
      </c>
      <c r="AI216" s="63">
        <f t="shared" ref="AI216" si="612">IF(Y216=0,0,Y216/(Y212+Y215+Y221))</f>
        <v>0</v>
      </c>
    </row>
    <row r="217" spans="1:35" ht="14.25" customHeight="1" x14ac:dyDescent="0.25">
      <c r="A217" s="3" t="s">
        <v>6</v>
      </c>
      <c r="B217" s="3" t="s">
        <v>101</v>
      </c>
      <c r="C217" s="8" t="s">
        <v>85</v>
      </c>
      <c r="D217" s="59"/>
      <c r="E217" s="19">
        <f t="shared" si="552"/>
        <v>0</v>
      </c>
      <c r="F217" s="19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9">
        <v>0</v>
      </c>
      <c r="M217" s="7"/>
      <c r="N217" s="10"/>
      <c r="O217" s="10"/>
      <c r="P217" s="57">
        <f t="shared" ref="P217:P220" si="613">SUM(R217:Y217)</f>
        <v>0</v>
      </c>
      <c r="Q217" s="63">
        <f>P217/P211</f>
        <v>0</v>
      </c>
      <c r="R217" s="75">
        <f t="shared" si="553"/>
        <v>0</v>
      </c>
      <c r="S217" s="57">
        <f t="shared" ref="S217" si="614">IF(G228&lt;&gt;0,G217+(G217/G211)*G228,G217)</f>
        <v>0</v>
      </c>
      <c r="T217" s="57">
        <f t="shared" ref="T217" si="615">IF(H228&lt;&gt;0,H217+(H217/H211)*H228,H217)</f>
        <v>0</v>
      </c>
      <c r="U217" s="57">
        <f t="shared" ref="U217" si="616">IF(I228&lt;&gt;0,I217+(I217/I211)*I228,I217)</f>
        <v>0</v>
      </c>
      <c r="V217" s="57">
        <f t="shared" ref="V217" si="617">IF(J228&lt;&gt;0,J217+(J217/J211)*J228,J217)</f>
        <v>0</v>
      </c>
      <c r="W217" s="57">
        <f t="shared" ref="W217" si="618">IF(K228&lt;&gt;0,K217+(K217/K211)*K228,K217)</f>
        <v>0</v>
      </c>
      <c r="X217" s="57">
        <f t="shared" ref="X217" si="619">IF(L228&lt;&gt;0,L217+(L217/L211)*L228,L217)</f>
        <v>0</v>
      </c>
      <c r="Y217" s="1">
        <v>0</v>
      </c>
      <c r="Z217" s="5"/>
      <c r="AB217" s="63">
        <f t="shared" ref="AB217" si="620">IF(R217=0,0,R217/(R212+R215+R221))</f>
        <v>0</v>
      </c>
      <c r="AC217" s="63">
        <f t="shared" ref="AC217" si="621">IF(S217=0,0,S217/(S212+S215+S221))</f>
        <v>0</v>
      </c>
      <c r="AD217" s="63">
        <f t="shared" ref="AD217" si="622">IF(T217=0,0,T217/(T212+T215+T221))</f>
        <v>0</v>
      </c>
      <c r="AE217" s="63">
        <f t="shared" ref="AE217" si="623">IF(U217=0,0,U217/(U212+U215+U221))</f>
        <v>0</v>
      </c>
      <c r="AF217" s="63">
        <f t="shared" ref="AF217" si="624">IF(V217=0,0,V217/(V212+V215+V221))</f>
        <v>0</v>
      </c>
      <c r="AG217" s="63">
        <f t="shared" ref="AG217" si="625">IF(W217=0,0,W217/(W212+W215+W221))</f>
        <v>0</v>
      </c>
      <c r="AH217" s="63">
        <f t="shared" ref="AH217" si="626">IF(X217=0,0,X217/(X212+X215+X221))</f>
        <v>0</v>
      </c>
      <c r="AI217" s="63">
        <f t="shared" ref="AI217" si="627">IF(Y217=0,0,Y217/(Y212+Y215+Y221))</f>
        <v>0</v>
      </c>
    </row>
    <row r="218" spans="1:35" ht="14.25" customHeight="1" x14ac:dyDescent="0.25">
      <c r="A218" s="3" t="s">
        <v>6</v>
      </c>
      <c r="B218" s="3" t="s">
        <v>101</v>
      </c>
      <c r="C218" s="8" t="s">
        <v>86</v>
      </c>
      <c r="D218" s="59"/>
      <c r="E218" s="19">
        <f t="shared" si="552"/>
        <v>1</v>
      </c>
      <c r="F218" s="11">
        <v>1</v>
      </c>
      <c r="G218" s="11">
        <v>0</v>
      </c>
      <c r="H218" s="11">
        <v>0</v>
      </c>
      <c r="I218" s="19">
        <v>0</v>
      </c>
      <c r="J218" s="19">
        <v>0</v>
      </c>
      <c r="K218" s="11">
        <v>0</v>
      </c>
      <c r="L218" s="19">
        <v>0</v>
      </c>
      <c r="M218" s="7"/>
      <c r="N218" s="10"/>
      <c r="O218" s="10"/>
      <c r="P218" s="57">
        <f t="shared" si="613"/>
        <v>1</v>
      </c>
      <c r="Q218" s="63">
        <f>P218/P211</f>
        <v>0.19960079840319361</v>
      </c>
      <c r="R218" s="75">
        <f t="shared" si="553"/>
        <v>1</v>
      </c>
      <c r="S218" s="57">
        <f t="shared" ref="S218" si="628">IF(G228&lt;&gt;0,G218+(G218/G211)*G228,G218)</f>
        <v>0</v>
      </c>
      <c r="T218" s="57">
        <f t="shared" ref="T218" si="629">IF(H228&lt;&gt;0,H218+(H218/H211)*H228,H218)</f>
        <v>0</v>
      </c>
      <c r="U218" s="57">
        <f t="shared" ref="U218" si="630">IF(I228&lt;&gt;0,I218+(I218/I211)*I228,I218)</f>
        <v>0</v>
      </c>
      <c r="V218" s="57">
        <f t="shared" ref="V218" si="631">IF(J228&lt;&gt;0,J218+(J218/J211)*J228,J218)</f>
        <v>0</v>
      </c>
      <c r="W218" s="57">
        <f t="shared" ref="W218" si="632">IF(K228&lt;&gt;0,K218+(K218/K211)*K228,K218)</f>
        <v>0</v>
      </c>
      <c r="X218" s="57">
        <f t="shared" ref="X218" si="633">IF(L228&lt;&gt;0,L218+(L218/L211)*L228,L218)</f>
        <v>0</v>
      </c>
      <c r="Y218" s="1">
        <v>0</v>
      </c>
      <c r="Z218" s="5"/>
      <c r="AB218" s="63">
        <f t="shared" ref="AB218" si="634">IF(R218=0,0,R218/(R212+R215+R221))</f>
        <v>0.24937655860349128</v>
      </c>
      <c r="AC218" s="63">
        <f t="shared" ref="AC218" si="635">IF(S218=0,0,S218/(S212+S215+S221))</f>
        <v>0</v>
      </c>
      <c r="AD218" s="63">
        <f t="shared" ref="AD218" si="636">IF(T218=0,0,T218/(T212+T215+T221))</f>
        <v>0</v>
      </c>
      <c r="AE218" s="63">
        <f t="shared" ref="AE218" si="637">IF(U218=0,0,U218/(U212+U215+U221))</f>
        <v>0</v>
      </c>
      <c r="AF218" s="63">
        <f t="shared" ref="AF218" si="638">IF(V218=0,0,V218/(V212+V215+V221))</f>
        <v>0</v>
      </c>
      <c r="AG218" s="63">
        <f t="shared" ref="AG218" si="639">IF(W218=0,0,W218/(W212+W215+W221))</f>
        <v>0</v>
      </c>
      <c r="AH218" s="63">
        <f t="shared" ref="AH218" si="640">IF(X218=0,0,X218/(X212+X215+X221))</f>
        <v>0</v>
      </c>
      <c r="AI218" s="63">
        <f t="shared" ref="AI218" si="641">IF(Y218=0,0,Y218/(Y212+Y215+Y221))</f>
        <v>0</v>
      </c>
    </row>
    <row r="219" spans="1:35" ht="14.25" customHeight="1" x14ac:dyDescent="0.25">
      <c r="A219" s="3" t="s">
        <v>6</v>
      </c>
      <c r="B219" s="3" t="s">
        <v>101</v>
      </c>
      <c r="C219" s="8" t="s">
        <v>87</v>
      </c>
      <c r="D219" s="59"/>
      <c r="E219" s="19">
        <f t="shared" si="552"/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7"/>
      <c r="N219" s="10"/>
      <c r="O219" s="10"/>
      <c r="P219" s="57">
        <f t="shared" si="613"/>
        <v>0</v>
      </c>
      <c r="Q219" s="63">
        <f>P219/P211</f>
        <v>0</v>
      </c>
      <c r="R219" s="75">
        <f t="shared" si="553"/>
        <v>0</v>
      </c>
      <c r="S219" s="57">
        <f t="shared" ref="S219" si="642">IF(G228&lt;&gt;0,G219+(G219/G211)*G228,G219)</f>
        <v>0</v>
      </c>
      <c r="T219" s="57">
        <f t="shared" ref="T219" si="643">IF(H228&lt;&gt;0,H219+(H219/H211)*H228,H219)</f>
        <v>0</v>
      </c>
      <c r="U219" s="57">
        <f t="shared" ref="U219" si="644">IF(I228&lt;&gt;0,I219+(I219/I211)*I228,I219)</f>
        <v>0</v>
      </c>
      <c r="V219" s="57">
        <f t="shared" ref="V219" si="645">IF(J228&lt;&gt;0,J219+(J219/J211)*J228,J219)</f>
        <v>0</v>
      </c>
      <c r="W219" s="57">
        <f t="shared" ref="W219" si="646">IF(K228&lt;&gt;0,K219+(K219/K211)*K228,K219)</f>
        <v>0</v>
      </c>
      <c r="X219" s="57">
        <f t="shared" ref="X219" si="647">IF(L228&lt;&gt;0,L219+(L219/L211)*L228,L219)</f>
        <v>0</v>
      </c>
      <c r="Y219" s="1">
        <v>0</v>
      </c>
      <c r="Z219" s="5"/>
      <c r="AB219" s="63">
        <f t="shared" ref="AB219" si="648">IF(R219=0,0,R219/(R212+R215+R221))</f>
        <v>0</v>
      </c>
      <c r="AC219" s="63">
        <f t="shared" ref="AC219" si="649">IF(S219=0,0,S219/(S212+S215+S221))</f>
        <v>0</v>
      </c>
      <c r="AD219" s="63">
        <f t="shared" ref="AD219" si="650">IF(T219=0,0,T219/(T212+T215+T221))</f>
        <v>0</v>
      </c>
      <c r="AE219" s="63">
        <f t="shared" ref="AE219" si="651">IF(U219=0,0,U219/(U212+U215+U221))</f>
        <v>0</v>
      </c>
      <c r="AF219" s="63">
        <f t="shared" ref="AF219" si="652">IF(V219=0,0,V219/(V212+V215+V221))</f>
        <v>0</v>
      </c>
      <c r="AG219" s="63">
        <f t="shared" ref="AG219" si="653">IF(W219=0,0,W219/(W212+W215+W221))</f>
        <v>0</v>
      </c>
      <c r="AH219" s="63">
        <f t="shared" ref="AH219" si="654">IF(X219=0,0,X219/(X212+X215+X221))</f>
        <v>0</v>
      </c>
      <c r="AI219" s="63">
        <f t="shared" ref="AI219" si="655">IF(Y219=0,0,Y219/(Y212+Y215+Y221))</f>
        <v>0</v>
      </c>
    </row>
    <row r="220" spans="1:35" ht="14.25" customHeight="1" x14ac:dyDescent="0.25">
      <c r="A220" s="3" t="s">
        <v>6</v>
      </c>
      <c r="B220" s="3" t="s">
        <v>101</v>
      </c>
      <c r="C220" s="8" t="s">
        <v>88</v>
      </c>
      <c r="D220" s="59"/>
      <c r="E220" s="19">
        <f t="shared" si="552"/>
        <v>0</v>
      </c>
      <c r="F220" s="19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9">
        <v>0</v>
      </c>
      <c r="M220" s="7"/>
      <c r="N220" s="10"/>
      <c r="O220" s="10"/>
      <c r="P220" s="57">
        <f t="shared" si="613"/>
        <v>0</v>
      </c>
      <c r="Q220" s="63">
        <f>P220/P211</f>
        <v>0</v>
      </c>
      <c r="R220" s="75">
        <f t="shared" si="553"/>
        <v>0</v>
      </c>
      <c r="S220" s="57">
        <f t="shared" ref="S220" si="656">IF(G228&lt;&gt;0,G220+(G220/G211)*G228,G220)</f>
        <v>0</v>
      </c>
      <c r="T220" s="57">
        <f t="shared" ref="T220" si="657">IF(H228&lt;&gt;0,H220+(H220/H211)*H228,H220)</f>
        <v>0</v>
      </c>
      <c r="U220" s="57">
        <f t="shared" ref="U220" si="658">IF(I228&lt;&gt;0,I220+(I220/I211)*I228,I220)</f>
        <v>0</v>
      </c>
      <c r="V220" s="57">
        <f t="shared" ref="V220" si="659">IF(J228&lt;&gt;0,J220+(J220/J211)*J228,J220)</f>
        <v>0</v>
      </c>
      <c r="W220" s="57">
        <f t="shared" ref="W220" si="660">IF(K228&lt;&gt;0,K220+(K220/K211)*K228,K220)</f>
        <v>0</v>
      </c>
      <c r="X220" s="57">
        <f t="shared" ref="X220" si="661">IF(L228&lt;&gt;0,L220+(L220/L211)*L228,L220)</f>
        <v>0</v>
      </c>
      <c r="Y220" s="1">
        <v>0</v>
      </c>
      <c r="Z220" s="5"/>
      <c r="AB220" s="63">
        <f t="shared" ref="AB220" si="662">IF(R220=0,0,R220/(R212+R215+R221))</f>
        <v>0</v>
      </c>
      <c r="AC220" s="63">
        <f t="shared" ref="AC220" si="663">IF(S220=0,0,S220/(S212+S215+S221))</f>
        <v>0</v>
      </c>
      <c r="AD220" s="63">
        <f t="shared" ref="AD220" si="664">IF(T220=0,0,T220/(T212+T215+T221))</f>
        <v>0</v>
      </c>
      <c r="AE220" s="63">
        <f t="shared" ref="AE220" si="665">IF(U220=0,0,U220/(U212+U215+U221))</f>
        <v>0</v>
      </c>
      <c r="AF220" s="63">
        <f t="shared" ref="AF220" si="666">IF(V220=0,0,V220/(V212+V215+V221))</f>
        <v>0</v>
      </c>
      <c r="AG220" s="63">
        <f t="shared" ref="AG220" si="667">IF(W220=0,0,W220/(W212+W215+W221))</f>
        <v>0</v>
      </c>
      <c r="AH220" s="63">
        <f t="shared" ref="AH220" si="668">IF(X220=0,0,X220/(X212+X215+X221))</f>
        <v>0</v>
      </c>
      <c r="AI220" s="63">
        <f t="shared" ref="AI220" si="669">IF(Y220=0,0,Y220/(Y212+Y215+Y221))</f>
        <v>0</v>
      </c>
    </row>
    <row r="221" spans="1:35" ht="14.25" customHeight="1" x14ac:dyDescent="0.25">
      <c r="A221" s="3" t="s">
        <v>6</v>
      </c>
      <c r="B221" s="3" t="s">
        <v>101</v>
      </c>
      <c r="C221" s="3" t="s">
        <v>89</v>
      </c>
      <c r="D221" s="59"/>
      <c r="E221" s="19">
        <f t="shared" si="552"/>
        <v>3</v>
      </c>
      <c r="F221" s="11">
        <v>2</v>
      </c>
      <c r="G221" s="11">
        <v>0</v>
      </c>
      <c r="H221" s="19">
        <v>0</v>
      </c>
      <c r="I221" s="11">
        <v>1</v>
      </c>
      <c r="J221" s="19">
        <v>0</v>
      </c>
      <c r="K221" s="11">
        <v>0</v>
      </c>
      <c r="L221" s="19">
        <v>0</v>
      </c>
      <c r="M221" s="7"/>
      <c r="N221" s="10"/>
      <c r="O221" s="10"/>
      <c r="P221" s="57">
        <f>SUM(P222:P227)</f>
        <v>3</v>
      </c>
      <c r="Q221" s="63">
        <f>P221/P211</f>
        <v>0.5988023952095809</v>
      </c>
      <c r="R221" s="75">
        <f t="shared" si="553"/>
        <v>2</v>
      </c>
      <c r="S221" s="57">
        <f>SUM(S222:S227)</f>
        <v>0</v>
      </c>
      <c r="T221" s="57">
        <f t="shared" ref="T221:X221" si="670">SUM(T222:T227)</f>
        <v>0</v>
      </c>
      <c r="U221" s="57">
        <f t="shared" si="670"/>
        <v>1</v>
      </c>
      <c r="V221" s="57">
        <f t="shared" si="670"/>
        <v>0</v>
      </c>
      <c r="W221" s="57">
        <f t="shared" si="670"/>
        <v>0</v>
      </c>
      <c r="X221" s="57">
        <f t="shared" si="670"/>
        <v>0</v>
      </c>
      <c r="Y221" s="1">
        <v>0</v>
      </c>
      <c r="Z221" s="5"/>
      <c r="AB221" s="63">
        <f t="shared" ref="AB221" si="671">IF(R221=0,0,R221/(R212+R215+R221))</f>
        <v>0.49875311720698257</v>
      </c>
      <c r="AC221" s="63">
        <f t="shared" ref="AC221" si="672">IF(S221=0,0,S221/(S212+S215+S221))</f>
        <v>0</v>
      </c>
      <c r="AD221" s="63">
        <f t="shared" ref="AD221" si="673">IF(T221=0,0,T221/(T212+T215+T221))</f>
        <v>0</v>
      </c>
      <c r="AE221" s="63">
        <f t="shared" ref="AE221" si="674">IF(U221=0,0,U221/(U212+U215+U221))</f>
        <v>0.5</v>
      </c>
      <c r="AF221" s="63">
        <f t="shared" ref="AF221" si="675">IF(V221=0,0,V221/(V212+V215+V221))</f>
        <v>0</v>
      </c>
      <c r="AG221" s="63">
        <f t="shared" ref="AG221" si="676">IF(W221=0,0,W221/(W212+W215+W221))</f>
        <v>0</v>
      </c>
      <c r="AH221" s="63">
        <f t="shared" ref="AH221" si="677">IF(X221=0,0,X221/(X212+X215+X221))</f>
        <v>0</v>
      </c>
      <c r="AI221" s="63">
        <f t="shared" ref="AI221" si="678">IF(Y221=0,0,Y221/(Y212+Y215+Y221))</f>
        <v>0</v>
      </c>
    </row>
    <row r="222" spans="1:35" ht="14.25" customHeight="1" x14ac:dyDescent="0.25">
      <c r="A222" s="3" t="s">
        <v>6</v>
      </c>
      <c r="B222" s="3" t="s">
        <v>101</v>
      </c>
      <c r="C222" s="8" t="s">
        <v>95</v>
      </c>
      <c r="D222" s="59"/>
      <c r="E222" s="19">
        <f t="shared" si="552"/>
        <v>2</v>
      </c>
      <c r="F222" s="11">
        <v>1</v>
      </c>
      <c r="G222" s="11">
        <v>0</v>
      </c>
      <c r="H222" s="19">
        <v>0</v>
      </c>
      <c r="I222" s="11">
        <v>1</v>
      </c>
      <c r="J222" s="19">
        <v>0</v>
      </c>
      <c r="K222" s="11">
        <v>0</v>
      </c>
      <c r="L222" s="19">
        <v>0</v>
      </c>
      <c r="M222" s="7"/>
      <c r="N222" s="10"/>
      <c r="O222" s="10"/>
      <c r="P222" s="57">
        <f t="shared" ref="P222:P227" si="679">SUM(R222:Y222)</f>
        <v>2</v>
      </c>
      <c r="Q222" s="63">
        <f>P222/P211</f>
        <v>0.39920159680638723</v>
      </c>
      <c r="R222" s="75">
        <f t="shared" si="553"/>
        <v>1</v>
      </c>
      <c r="S222" s="57">
        <f t="shared" ref="S222" si="680">IF(G228&lt;&gt;0,G222+(G222/G211)*G228,G222)</f>
        <v>0</v>
      </c>
      <c r="T222" s="57">
        <f t="shared" ref="T222" si="681">IF(H228&lt;&gt;0,H222+(H222/H211)*H228,H222)</f>
        <v>0</v>
      </c>
      <c r="U222" s="57">
        <f t="shared" ref="U222" si="682">IF(I228&lt;&gt;0,I222+(I222/I211)*I228,I222)</f>
        <v>1</v>
      </c>
      <c r="V222" s="57">
        <f t="shared" ref="V222" si="683">IF(J228&lt;&gt;0,J222+(J222/J211)*J228,J222)</f>
        <v>0</v>
      </c>
      <c r="W222" s="57">
        <f t="shared" ref="W222" si="684">IF(K228&lt;&gt;0,K222+(K222/K211)*K228,K222)</f>
        <v>0</v>
      </c>
      <c r="X222" s="57">
        <f t="shared" ref="X222" si="685">IF(L228&lt;&gt;0,L222+(L222/L211)*L228,L222)</f>
        <v>0</v>
      </c>
      <c r="Y222" s="1">
        <v>0</v>
      </c>
      <c r="Z222" s="5"/>
      <c r="AB222" s="63">
        <f t="shared" ref="AB222" si="686">IF(R222=0,0,R222/(R212+R215+R221))</f>
        <v>0.24937655860349128</v>
      </c>
      <c r="AC222" s="63">
        <f t="shared" ref="AC222" si="687">IF(S222=0,0,S222/(S212+S215+S221))</f>
        <v>0</v>
      </c>
      <c r="AD222" s="63">
        <f t="shared" ref="AD222" si="688">IF(T222=0,0,T222/(T212+T215+T221))</f>
        <v>0</v>
      </c>
      <c r="AE222" s="63">
        <f t="shared" ref="AE222" si="689">IF(U222=0,0,U222/(U212+U215+U221))</f>
        <v>0.5</v>
      </c>
      <c r="AF222" s="63">
        <f t="shared" ref="AF222" si="690">IF(V222=0,0,V222/(V212+V215+V221))</f>
        <v>0</v>
      </c>
      <c r="AG222" s="63">
        <f t="shared" ref="AG222" si="691">IF(W222=0,0,W222/(W212+W215+W221))</f>
        <v>0</v>
      </c>
      <c r="AH222" s="63">
        <f t="shared" ref="AH222" si="692">IF(X222=0,0,X222/(X212+X215+X221))</f>
        <v>0</v>
      </c>
      <c r="AI222" s="63">
        <f t="shared" ref="AI222" si="693">IF(Y222=0,0,Y222/(Y212+Y215+Y221))</f>
        <v>0</v>
      </c>
    </row>
    <row r="223" spans="1:35" ht="14.25" customHeight="1" x14ac:dyDescent="0.25">
      <c r="A223" s="3" t="s">
        <v>6</v>
      </c>
      <c r="B223" s="3" t="s">
        <v>101</v>
      </c>
      <c r="C223" s="8" t="s">
        <v>90</v>
      </c>
      <c r="D223" s="59"/>
      <c r="E223" s="19">
        <f t="shared" si="552"/>
        <v>1</v>
      </c>
      <c r="F223" s="11">
        <v>1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7"/>
      <c r="N223" s="10"/>
      <c r="O223" s="10"/>
      <c r="P223" s="57">
        <f t="shared" si="679"/>
        <v>1</v>
      </c>
      <c r="Q223" s="63">
        <f>P223/P211</f>
        <v>0.19960079840319361</v>
      </c>
      <c r="R223" s="75">
        <f t="shared" si="553"/>
        <v>1</v>
      </c>
      <c r="S223" s="57">
        <f t="shared" ref="S223" si="694">IF(G228&lt;&gt;0,G223+(G223/G211)*G228,G223)</f>
        <v>0</v>
      </c>
      <c r="T223" s="57">
        <f t="shared" ref="T223" si="695">IF(H228&lt;&gt;0,H223+(H223/H211)*H228,H223)</f>
        <v>0</v>
      </c>
      <c r="U223" s="57">
        <f t="shared" ref="U223" si="696">IF(I228&lt;&gt;0,I223+(I223/I211)*I228,I223)</f>
        <v>0</v>
      </c>
      <c r="V223" s="57">
        <f t="shared" ref="V223" si="697">IF(J228&lt;&gt;0,J223+(J223/J211)*J228,J223)</f>
        <v>0</v>
      </c>
      <c r="W223" s="57">
        <f t="shared" ref="W223" si="698">IF(K228&lt;&gt;0,K223+(K223/K211)*K228,K223)</f>
        <v>0</v>
      </c>
      <c r="X223" s="57">
        <f t="shared" ref="X223" si="699">IF(L228&lt;&gt;0,L223+(L223/L211)*L228,L223)</f>
        <v>0</v>
      </c>
      <c r="Y223" s="1">
        <v>0</v>
      </c>
      <c r="Z223" s="5"/>
      <c r="AB223" s="63">
        <f t="shared" ref="AB223" si="700">IF(R223=0,0,R223/(R212+R215+R221))</f>
        <v>0.24937655860349128</v>
      </c>
      <c r="AC223" s="63">
        <f t="shared" ref="AC223" si="701">IF(S223=0,0,S223/(S212+S215+S221))</f>
        <v>0</v>
      </c>
      <c r="AD223" s="63">
        <f t="shared" ref="AD223" si="702">IF(T223=0,0,T223/(T212+T215+T221))</f>
        <v>0</v>
      </c>
      <c r="AE223" s="63">
        <f t="shared" ref="AE223" si="703">IF(U223=0,0,U223/(U212+U215+U221))</f>
        <v>0</v>
      </c>
      <c r="AF223" s="63">
        <f t="shared" ref="AF223" si="704">IF(V223=0,0,V223/(V212+V215+V221))</f>
        <v>0</v>
      </c>
      <c r="AG223" s="63">
        <f t="shared" ref="AG223" si="705">IF(W223=0,0,W223/(W212+W215+W221))</f>
        <v>0</v>
      </c>
      <c r="AH223" s="63">
        <f t="shared" ref="AH223" si="706">IF(X223=0,0,X223/(X212+X215+X221))</f>
        <v>0</v>
      </c>
      <c r="AI223" s="63">
        <f t="shared" ref="AI223" si="707">IF(Y223=0,0,Y223/(Y212+Y215+Y221))</f>
        <v>0</v>
      </c>
    </row>
    <row r="224" spans="1:35" ht="14.25" customHeight="1" x14ac:dyDescent="0.25">
      <c r="A224" s="3" t="s">
        <v>6</v>
      </c>
      <c r="B224" s="3" t="s">
        <v>101</v>
      </c>
      <c r="C224" s="8" t="s">
        <v>118</v>
      </c>
      <c r="D224" s="59"/>
      <c r="E224" s="19">
        <f t="shared" si="552"/>
        <v>0</v>
      </c>
      <c r="F224" s="19">
        <v>0</v>
      </c>
      <c r="G224" s="11">
        <v>0</v>
      </c>
      <c r="H224" s="19">
        <v>0</v>
      </c>
      <c r="I224" s="19">
        <v>0</v>
      </c>
      <c r="J224" s="11">
        <v>0</v>
      </c>
      <c r="K224" s="11">
        <v>0</v>
      </c>
      <c r="L224" s="19">
        <v>0</v>
      </c>
      <c r="M224" s="7"/>
      <c r="N224" s="10"/>
      <c r="O224" s="10"/>
      <c r="P224" s="57">
        <f t="shared" si="679"/>
        <v>0</v>
      </c>
      <c r="Q224" s="63">
        <f>P224/P211</f>
        <v>0</v>
      </c>
      <c r="R224" s="75">
        <f t="shared" si="553"/>
        <v>0</v>
      </c>
      <c r="S224" s="57">
        <f t="shared" ref="S224" si="708">IF(G228&lt;&gt;0,G224+(G224/G211)*G228,G224)</f>
        <v>0</v>
      </c>
      <c r="T224" s="57">
        <f t="shared" ref="T224" si="709">IF(H228&lt;&gt;0,H224+(H224/H211)*H228,H224)</f>
        <v>0</v>
      </c>
      <c r="U224" s="57">
        <f t="shared" ref="U224" si="710">IF(I228&lt;&gt;0,I224+(I224/I211)*I228,I224)</f>
        <v>0</v>
      </c>
      <c r="V224" s="57">
        <f t="shared" ref="V224" si="711">IF(J228&lt;&gt;0,J224+(J224/J211)*J228,J224)</f>
        <v>0</v>
      </c>
      <c r="W224" s="57">
        <f t="shared" ref="W224" si="712">IF(K228&lt;&gt;0,K224+(K224/K211)*K228,K224)</f>
        <v>0</v>
      </c>
      <c r="X224" s="57">
        <f t="shared" ref="X224" si="713">IF(L228&lt;&gt;0,L224+(L224/L211)*L228,L224)</f>
        <v>0</v>
      </c>
      <c r="Y224" s="1">
        <v>0</v>
      </c>
      <c r="Z224" s="5"/>
      <c r="AB224" s="63">
        <f t="shared" ref="AB224" si="714">IF(R224=0,0,R224/(R212+R215+R221))</f>
        <v>0</v>
      </c>
      <c r="AC224" s="63">
        <f t="shared" ref="AC224" si="715">IF(S224=0,0,S224/(S212+S215+S221))</f>
        <v>0</v>
      </c>
      <c r="AD224" s="63">
        <f t="shared" ref="AD224" si="716">IF(T224=0,0,T224/(T212+T215+T221))</f>
        <v>0</v>
      </c>
      <c r="AE224" s="63">
        <f t="shared" ref="AE224" si="717">IF(U224=0,0,U224/(U212+U215+U221))</f>
        <v>0</v>
      </c>
      <c r="AF224" s="63">
        <f t="shared" ref="AF224" si="718">IF(V224=0,0,V224/(V212+V215+V221))</f>
        <v>0</v>
      </c>
      <c r="AG224" s="63">
        <f t="shared" ref="AG224" si="719">IF(W224=0,0,W224/(W212+W215+W221))</f>
        <v>0</v>
      </c>
      <c r="AH224" s="63">
        <f t="shared" ref="AH224" si="720">IF(X224=0,0,X224/(X212+X215+X221))</f>
        <v>0</v>
      </c>
      <c r="AI224" s="63">
        <f t="shared" ref="AI224" si="721">IF(Y224=0,0,Y224/(Y212+Y215+Y221))</f>
        <v>0</v>
      </c>
    </row>
    <row r="225" spans="1:35" ht="14.25" customHeight="1" x14ac:dyDescent="0.25">
      <c r="A225" s="3" t="s">
        <v>6</v>
      </c>
      <c r="B225" s="3" t="s">
        <v>101</v>
      </c>
      <c r="C225" s="8" t="s">
        <v>91</v>
      </c>
      <c r="D225" s="59"/>
      <c r="E225" s="19">
        <f t="shared" si="552"/>
        <v>0</v>
      </c>
      <c r="F225" s="19">
        <v>0</v>
      </c>
      <c r="G225" s="19">
        <v>0</v>
      </c>
      <c r="H225" s="19">
        <v>0</v>
      </c>
      <c r="I225" s="11">
        <v>0</v>
      </c>
      <c r="J225" s="19">
        <v>0</v>
      </c>
      <c r="K225" s="19">
        <v>0</v>
      </c>
      <c r="L225" s="19">
        <v>0</v>
      </c>
      <c r="M225" s="7"/>
      <c r="N225" s="10"/>
      <c r="O225" s="10"/>
      <c r="P225" s="57">
        <f t="shared" si="679"/>
        <v>0</v>
      </c>
      <c r="Q225" s="63">
        <f>P225/P211</f>
        <v>0</v>
      </c>
      <c r="R225" s="75">
        <f t="shared" si="553"/>
        <v>0</v>
      </c>
      <c r="S225" s="57">
        <f t="shared" ref="S225" si="722">IF(G228&lt;&gt;0,G225+(G225/G211)*G228,G225)</f>
        <v>0</v>
      </c>
      <c r="T225" s="57">
        <f t="shared" ref="T225" si="723">IF(H228&lt;&gt;0,H225+(H225/H211)*H228,H225)</f>
        <v>0</v>
      </c>
      <c r="U225" s="57">
        <f t="shared" ref="U225" si="724">IF(I228&lt;&gt;0,I225+(I225/I211)*I228,I225)</f>
        <v>0</v>
      </c>
      <c r="V225" s="57">
        <f t="shared" ref="V225" si="725">IF(J228&lt;&gt;0,J225+(J225/J211)*J228,J225)</f>
        <v>0</v>
      </c>
      <c r="W225" s="57">
        <f t="shared" ref="W225" si="726">IF(K228&lt;&gt;0,K225+(K225/K211)*K228,K225)</f>
        <v>0</v>
      </c>
      <c r="X225" s="57">
        <f t="shared" ref="X225" si="727">IF(L228&lt;&gt;0,L225+(L225/L211)*L228,L225)</f>
        <v>0</v>
      </c>
      <c r="Y225" s="1">
        <v>0</v>
      </c>
      <c r="Z225" s="6"/>
      <c r="AB225" s="63">
        <f t="shared" ref="AB225" si="728">IF(R225=0,0,R225/(R212+R215+R221))</f>
        <v>0</v>
      </c>
      <c r="AC225" s="63">
        <f t="shared" ref="AC225" si="729">IF(S225=0,0,S225/(S212+S215+S221))</f>
        <v>0</v>
      </c>
      <c r="AD225" s="63">
        <f t="shared" ref="AD225" si="730">IF(T225=0,0,T225/(T212+T215+T221))</f>
        <v>0</v>
      </c>
      <c r="AE225" s="63">
        <f t="shared" ref="AE225" si="731">IF(U225=0,0,U225/(U212+U215+U221))</f>
        <v>0</v>
      </c>
      <c r="AF225" s="63">
        <f t="shared" ref="AF225" si="732">IF(V225=0,0,V225/(V212+V215+V221))</f>
        <v>0</v>
      </c>
      <c r="AG225" s="63">
        <f t="shared" ref="AG225" si="733">IF(W225=0,0,W225/(W212+W215+W221))</f>
        <v>0</v>
      </c>
      <c r="AH225" s="63">
        <f t="shared" ref="AH225" si="734">IF(X225=0,0,X225/(X212+X215+X221))</f>
        <v>0</v>
      </c>
      <c r="AI225" s="63">
        <f t="shared" ref="AI225" si="735">IF(Y225=0,0,Y225/(Y212+Y215+Y221))</f>
        <v>0</v>
      </c>
    </row>
    <row r="226" spans="1:35" ht="14.25" customHeight="1" x14ac:dyDescent="0.25">
      <c r="A226" s="3" t="s">
        <v>6</v>
      </c>
      <c r="B226" s="3" t="s">
        <v>101</v>
      </c>
      <c r="C226" s="8" t="s">
        <v>92</v>
      </c>
      <c r="D226" s="59"/>
      <c r="E226" s="19">
        <f t="shared" si="552"/>
        <v>0</v>
      </c>
      <c r="F226" s="19">
        <v>0</v>
      </c>
      <c r="G226" s="11">
        <v>0</v>
      </c>
      <c r="H226" s="11">
        <v>0</v>
      </c>
      <c r="I226" s="19">
        <v>0</v>
      </c>
      <c r="J226" s="11">
        <v>0</v>
      </c>
      <c r="K226" s="11">
        <v>0</v>
      </c>
      <c r="L226" s="19">
        <v>0</v>
      </c>
      <c r="M226" s="7"/>
      <c r="N226" s="10"/>
      <c r="O226" s="10"/>
      <c r="P226" s="57">
        <f t="shared" si="679"/>
        <v>0</v>
      </c>
      <c r="Q226" s="63">
        <f>P226/P211</f>
        <v>0</v>
      </c>
      <c r="R226" s="75">
        <f t="shared" si="553"/>
        <v>0</v>
      </c>
      <c r="S226" s="57">
        <f t="shared" ref="S226" si="736">IF(G228&lt;&gt;0,G226+(G226/G211)*G228,G226)</f>
        <v>0</v>
      </c>
      <c r="T226" s="57">
        <f t="shared" ref="T226" si="737">IF(H228&lt;&gt;0,H226+(H226/H211)*H228,H226)</f>
        <v>0</v>
      </c>
      <c r="U226" s="57">
        <f t="shared" ref="U226" si="738">IF(I228&lt;&gt;0,I226+(I226/I211)*I228,I226)</f>
        <v>0</v>
      </c>
      <c r="V226" s="57">
        <f t="shared" ref="V226" si="739">IF(J228&lt;&gt;0,J226+(J226/J211)*J228,J226)</f>
        <v>0</v>
      </c>
      <c r="W226" s="57">
        <f t="shared" ref="W226" si="740">IF(K228&lt;&gt;0,K226+(K226/K211)*K228,K226)</f>
        <v>0</v>
      </c>
      <c r="X226" s="57">
        <f t="shared" ref="X226" si="741">IF(L228&lt;&gt;0,L226+(L226/L211)*L228,L226)</f>
        <v>0</v>
      </c>
      <c r="Y226" s="1">
        <v>0</v>
      </c>
      <c r="Z226" s="5"/>
      <c r="AB226" s="63">
        <f t="shared" ref="AB226" si="742">IF(R226=0,0,R226/(R212+R215+R221))</f>
        <v>0</v>
      </c>
      <c r="AC226" s="63">
        <f t="shared" ref="AC226" si="743">IF(S226=0,0,S226/(S212+S215+S221))</f>
        <v>0</v>
      </c>
      <c r="AD226" s="63">
        <f t="shared" ref="AD226" si="744">IF(T226=0,0,T226/(T212+T215+T221))</f>
        <v>0</v>
      </c>
      <c r="AE226" s="63">
        <f t="shared" ref="AE226" si="745">IF(U226=0,0,U226/(U212+U215+U221))</f>
        <v>0</v>
      </c>
      <c r="AF226" s="63">
        <f t="shared" ref="AF226" si="746">IF(V226=0,0,V226/(V212+V215+V221))</f>
        <v>0</v>
      </c>
      <c r="AG226" s="63">
        <f t="shared" ref="AG226" si="747">IF(W226=0,0,W226/(W212+W215+W221))</f>
        <v>0</v>
      </c>
      <c r="AH226" s="63">
        <f t="shared" ref="AH226" si="748">IF(X226=0,0,X226/(X212+X215+X221))</f>
        <v>0</v>
      </c>
      <c r="AI226" s="63">
        <f t="shared" ref="AI226" si="749">IF(Y226=0,0,Y226/(Y212+Y215+Y221))</f>
        <v>0</v>
      </c>
    </row>
    <row r="227" spans="1:35" ht="14.25" customHeight="1" x14ac:dyDescent="0.25">
      <c r="A227" s="3" t="s">
        <v>6</v>
      </c>
      <c r="B227" s="3" t="s">
        <v>101</v>
      </c>
      <c r="C227" s="8" t="s">
        <v>93</v>
      </c>
      <c r="D227" s="59"/>
      <c r="E227" s="19">
        <f t="shared" si="552"/>
        <v>0</v>
      </c>
      <c r="F227" s="19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9">
        <v>0</v>
      </c>
      <c r="M227" s="7"/>
      <c r="N227" s="10"/>
      <c r="O227" s="10"/>
      <c r="P227" s="57">
        <f t="shared" si="679"/>
        <v>0</v>
      </c>
      <c r="Q227" s="63">
        <f>P227/P211</f>
        <v>0</v>
      </c>
      <c r="R227" s="75">
        <f t="shared" si="553"/>
        <v>0</v>
      </c>
      <c r="S227" s="57">
        <f t="shared" ref="S227" si="750">IF(G228&lt;&gt;0,G227+(G227/G211)*G228,G227)</f>
        <v>0</v>
      </c>
      <c r="T227" s="57">
        <f t="shared" ref="T227" si="751">IF(H228&lt;&gt;0,H227+(H227/H211)*H228,H227)</f>
        <v>0</v>
      </c>
      <c r="U227" s="57">
        <f t="shared" ref="U227" si="752">IF(I228&lt;&gt;0,I227+(I227/I211)*I228,I227)</f>
        <v>0</v>
      </c>
      <c r="V227" s="57">
        <f t="shared" ref="V227" si="753">IF(J228&lt;&gt;0,J227+(J227/J211)*J228,J227)</f>
        <v>0</v>
      </c>
      <c r="W227" s="57">
        <f t="shared" ref="W227" si="754">IF(K228&lt;&gt;0,K227+(K227/K211)*K228,K227)</f>
        <v>0</v>
      </c>
      <c r="X227" s="57">
        <f t="shared" ref="X227" si="755">IF(L228&lt;&gt;0,L227+(L227/L211)*L228,L227)</f>
        <v>0</v>
      </c>
      <c r="Y227" s="1">
        <v>0</v>
      </c>
      <c r="Z227" s="5"/>
      <c r="AB227" s="63">
        <f t="shared" ref="AB227" si="756">IF(R227=0,0,R227/(R212+R215+R221))</f>
        <v>0</v>
      </c>
      <c r="AC227" s="63">
        <f t="shared" ref="AC227" si="757">IF(S227=0,0,S227/(S212+S215+S221))</f>
        <v>0</v>
      </c>
      <c r="AD227" s="63">
        <f t="shared" ref="AD227" si="758">IF(T227=0,0,T227/(T212+T215+T221))</f>
        <v>0</v>
      </c>
      <c r="AE227" s="63">
        <f t="shared" ref="AE227" si="759">IF(U227=0,0,U227/(U212+U215+U221))</f>
        <v>0</v>
      </c>
      <c r="AF227" s="63">
        <f t="shared" ref="AF227" si="760">IF(V227=0,0,V227/(V212+V215+V221))</f>
        <v>0</v>
      </c>
      <c r="AG227" s="63">
        <f t="shared" ref="AG227" si="761">IF(W227=0,0,W227/(W212+W215+W221))</f>
        <v>0</v>
      </c>
      <c r="AH227" s="63">
        <f t="shared" ref="AH227" si="762">IF(X227=0,0,X227/(X212+X215+X221))</f>
        <v>0</v>
      </c>
      <c r="AI227" s="63">
        <f t="shared" ref="AI227" si="763">IF(Y227=0,0,Y227/(Y212+Y215+Y221))</f>
        <v>0</v>
      </c>
    </row>
    <row r="228" spans="1:35" ht="14.25" customHeight="1" x14ac:dyDescent="0.25">
      <c r="A228" s="3" t="s">
        <v>6</v>
      </c>
      <c r="B228" s="3" t="s">
        <v>101</v>
      </c>
      <c r="C228" s="3" t="s">
        <v>94</v>
      </c>
      <c r="D228" s="59"/>
      <c r="E228" s="19">
        <v>0</v>
      </c>
      <c r="F228" s="19">
        <v>0</v>
      </c>
      <c r="G228" s="11">
        <v>0</v>
      </c>
      <c r="H228" s="11">
        <v>0</v>
      </c>
      <c r="I228" s="19">
        <v>0</v>
      </c>
      <c r="J228" s="19">
        <v>0</v>
      </c>
      <c r="K228" s="11">
        <v>0</v>
      </c>
      <c r="L228" s="19">
        <v>0</v>
      </c>
      <c r="M228" s="7"/>
      <c r="N228" s="10"/>
      <c r="O228" s="10"/>
      <c r="R228" s="75"/>
    </row>
    <row r="229" spans="1:35" ht="14.25" customHeight="1" x14ac:dyDescent="0.25">
      <c r="A229" s="17"/>
      <c r="B229" s="3"/>
      <c r="C229" s="3"/>
      <c r="D229" s="59"/>
      <c r="E229" s="81"/>
      <c r="F229" s="81"/>
      <c r="G229" s="11"/>
      <c r="H229" s="11"/>
      <c r="I229" s="81"/>
      <c r="J229" s="81"/>
      <c r="K229" s="11"/>
      <c r="L229" s="81"/>
      <c r="M229" s="10"/>
      <c r="N229" s="10"/>
      <c r="O229" s="10"/>
      <c r="R229" s="75"/>
    </row>
    <row r="230" spans="1:35" ht="14.25" customHeight="1" x14ac:dyDescent="0.25">
      <c r="A230" s="3" t="s">
        <v>7</v>
      </c>
      <c r="B230" s="3" t="s">
        <v>102</v>
      </c>
      <c r="C230" s="3" t="s">
        <v>120</v>
      </c>
      <c r="D230" s="59"/>
      <c r="E230" s="82">
        <f>SUM(F230:L230)</f>
        <v>2.02</v>
      </c>
      <c r="F230" s="82">
        <f>F234+F240</f>
        <v>1.02</v>
      </c>
      <c r="G230" s="19">
        <v>0</v>
      </c>
      <c r="H230" s="19">
        <v>0</v>
      </c>
      <c r="I230" s="82">
        <v>1</v>
      </c>
      <c r="J230" s="19">
        <v>0</v>
      </c>
      <c r="K230" s="11">
        <v>0</v>
      </c>
      <c r="L230" s="19">
        <v>0</v>
      </c>
      <c r="M230" s="10"/>
      <c r="N230" s="10"/>
      <c r="O230" s="10"/>
      <c r="P230" s="10">
        <f>SUM(P231,P234,P240)</f>
        <v>1.02</v>
      </c>
      <c r="R230" s="75"/>
    </row>
    <row r="231" spans="1:35" ht="14.25" customHeight="1" x14ac:dyDescent="0.25">
      <c r="A231" s="3" t="s">
        <v>7</v>
      </c>
      <c r="B231" s="3" t="s">
        <v>102</v>
      </c>
      <c r="C231" s="3" t="s">
        <v>82</v>
      </c>
      <c r="D231" s="59"/>
      <c r="E231" s="19">
        <f t="shared" ref="E231:E246" si="764">SUM(F231:L231)</f>
        <v>0</v>
      </c>
      <c r="F231" s="19">
        <v>0</v>
      </c>
      <c r="G231" s="11">
        <v>0</v>
      </c>
      <c r="H231" s="19">
        <v>0</v>
      </c>
      <c r="I231" s="19">
        <v>0</v>
      </c>
      <c r="J231" s="19">
        <v>0</v>
      </c>
      <c r="K231" s="11">
        <v>0</v>
      </c>
      <c r="L231" s="19">
        <v>0</v>
      </c>
      <c r="M231" s="7"/>
      <c r="N231" s="10"/>
      <c r="O231" s="10"/>
      <c r="P231" s="57">
        <f>SUM(P232:P233)</f>
        <v>0</v>
      </c>
      <c r="Q231" s="63">
        <f>P231/P230</f>
        <v>0</v>
      </c>
      <c r="R231" s="75">
        <f t="shared" ref="R231:R246" si="765">F231</f>
        <v>0</v>
      </c>
      <c r="S231" s="57">
        <f>SUM(S232:S233)</f>
        <v>0</v>
      </c>
      <c r="T231" s="57">
        <f t="shared" ref="T231:X231" si="766">SUM(T232:T233)</f>
        <v>0</v>
      </c>
      <c r="U231" s="57">
        <f t="shared" si="766"/>
        <v>0</v>
      </c>
      <c r="V231" s="57">
        <f t="shared" si="766"/>
        <v>0</v>
      </c>
      <c r="W231" s="57">
        <f t="shared" si="766"/>
        <v>0</v>
      </c>
      <c r="X231" s="57">
        <f t="shared" si="766"/>
        <v>0</v>
      </c>
      <c r="Y231" s="1">
        <f>Y233</f>
        <v>0</v>
      </c>
      <c r="Z231" s="5"/>
      <c r="AB231" s="63">
        <f t="shared" ref="AB231" si="767">IF(R231=0,0,R231/(R231+R234+R240))</f>
        <v>0</v>
      </c>
      <c r="AC231" s="63">
        <f t="shared" ref="AC231" si="768">IF(S231=0,0,S231/(S231+S234+S240))</f>
        <v>0</v>
      </c>
      <c r="AD231" s="63">
        <f t="shared" ref="AD231" si="769">IF(T231=0,0,T231/(T231+T234+T240))</f>
        <v>0</v>
      </c>
      <c r="AE231" s="63">
        <f t="shared" ref="AE231" si="770">IF(U231=0,0,U231/(U231+U234+U240))</f>
        <v>0</v>
      </c>
      <c r="AF231" s="63">
        <f t="shared" ref="AF231" si="771">IF(V231=0,0,V231/(V231+V234+V240))</f>
        <v>0</v>
      </c>
      <c r="AG231" s="63">
        <f t="shared" ref="AG231" si="772">IF(W231=0,0,W231/(W231+W234+W240))</f>
        <v>0</v>
      </c>
      <c r="AH231" s="63">
        <f t="shared" ref="AH231" si="773">IF(X231=0,0,X231/(X231+X234+X240))</f>
        <v>0</v>
      </c>
      <c r="AI231" s="63">
        <f t="shared" ref="AI231" si="774">IF(Y231=0,0,Y231/(Y231+Y234+Y240))</f>
        <v>0</v>
      </c>
    </row>
    <row r="232" spans="1:35" ht="14.25" customHeight="1" x14ac:dyDescent="0.25">
      <c r="A232" s="3" t="s">
        <v>7</v>
      </c>
      <c r="B232" s="3" t="s">
        <v>102</v>
      </c>
      <c r="C232" s="8" t="s">
        <v>152</v>
      </c>
      <c r="D232" s="59"/>
      <c r="E232" s="19">
        <f t="shared" si="764"/>
        <v>0</v>
      </c>
      <c r="F232" s="19">
        <v>0</v>
      </c>
      <c r="G232" s="11">
        <v>0</v>
      </c>
      <c r="H232" s="19">
        <v>0</v>
      </c>
      <c r="I232" s="19">
        <v>0</v>
      </c>
      <c r="J232" s="19">
        <v>0</v>
      </c>
      <c r="K232" s="11">
        <v>0</v>
      </c>
      <c r="L232" s="19">
        <v>0</v>
      </c>
      <c r="M232" s="7"/>
      <c r="N232" s="10"/>
      <c r="O232" s="10"/>
      <c r="P232" s="57">
        <f>SUM(R232:Y232)+N230</f>
        <v>0</v>
      </c>
      <c r="Q232" s="63">
        <f>P232/P230</f>
        <v>0</v>
      </c>
      <c r="R232" s="75">
        <f t="shared" si="765"/>
        <v>0</v>
      </c>
      <c r="S232" s="57">
        <f t="shared" ref="S232" si="775">IF(G247&lt;&gt;0,G232+(G232/G230)*G247,G232)</f>
        <v>0</v>
      </c>
      <c r="T232" s="57">
        <f t="shared" ref="T232" si="776">IF(H247&lt;&gt;0,H232+(H232/H230)*H247,H232)</f>
        <v>0</v>
      </c>
      <c r="U232" s="57">
        <f t="shared" ref="U232" si="777">IF(I247&lt;&gt;0,I232+(I232/I230)*I247,I232)</f>
        <v>0</v>
      </c>
      <c r="V232" s="57">
        <f t="shared" ref="V232" si="778">IF(J247&lt;&gt;0,J232+(J232/J230)*J247,J232)</f>
        <v>0</v>
      </c>
      <c r="W232" s="57">
        <f t="shared" ref="W232:X232" si="779">IF(K247&lt;&gt;0,K232+(K232/K230)*K247,K232)</f>
        <v>0</v>
      </c>
      <c r="X232" s="57">
        <f t="shared" si="779"/>
        <v>0</v>
      </c>
      <c r="Y232" s="1">
        <v>0</v>
      </c>
      <c r="Z232" s="5"/>
      <c r="AB232" s="63">
        <f t="shared" ref="AB232" si="780">IF(R232=0,0,R232/(R231+R234+R240))</f>
        <v>0</v>
      </c>
      <c r="AC232" s="63">
        <f t="shared" ref="AC232" si="781">IF(S232=0,0,S232/(S231+S234+S240))</f>
        <v>0</v>
      </c>
      <c r="AD232" s="63">
        <f t="shared" ref="AD232" si="782">IF(T232=0,0,T232/(T231+T234+T240))</f>
        <v>0</v>
      </c>
      <c r="AE232" s="63">
        <f t="shared" ref="AE232" si="783">IF(U232=0,0,U232/(U231+U234+U240))</f>
        <v>0</v>
      </c>
      <c r="AF232" s="63">
        <f t="shared" ref="AF232" si="784">IF(V232=0,0,V232/(V231+V234+V240))</f>
        <v>0</v>
      </c>
      <c r="AG232" s="63">
        <f t="shared" ref="AG232" si="785">IF(W232=0,0,W232/(W231+W234+W240))</f>
        <v>0</v>
      </c>
      <c r="AH232" s="63">
        <f t="shared" ref="AH232" si="786">IF(X232=0,0,X232/(X231+X234+X240))</f>
        <v>0</v>
      </c>
      <c r="AI232" s="63">
        <f t="shared" ref="AI232" si="787">IF(Y232=0,0,Y232/(Y231+Y234+Y240))</f>
        <v>0</v>
      </c>
    </row>
    <row r="233" spans="1:35" ht="14.25" customHeight="1" x14ac:dyDescent="0.25">
      <c r="A233" s="3" t="s">
        <v>7</v>
      </c>
      <c r="B233" s="3" t="s">
        <v>102</v>
      </c>
      <c r="C233" s="8" t="s">
        <v>151</v>
      </c>
      <c r="D233" s="59"/>
      <c r="E233" s="19">
        <f t="shared" si="764"/>
        <v>0</v>
      </c>
      <c r="F233" s="82">
        <v>0</v>
      </c>
      <c r="G233" s="11">
        <v>0</v>
      </c>
      <c r="H233" s="19">
        <v>0</v>
      </c>
      <c r="I233" s="19">
        <v>0</v>
      </c>
      <c r="J233" s="19">
        <v>0</v>
      </c>
      <c r="K233" s="11">
        <v>0</v>
      </c>
      <c r="L233" s="19">
        <v>0</v>
      </c>
      <c r="M233" s="7"/>
      <c r="N233" s="10"/>
      <c r="O233" s="10"/>
      <c r="P233" s="57">
        <f>SUM(R233:Y233)</f>
        <v>0</v>
      </c>
      <c r="Q233" s="63">
        <f>P233/P230</f>
        <v>0</v>
      </c>
      <c r="R233" s="75">
        <f t="shared" si="765"/>
        <v>0</v>
      </c>
      <c r="S233" s="57">
        <f t="shared" ref="S233" si="788">IF(G247&lt;&gt;0,G233+(G233/G230)*G247,G233)</f>
        <v>0</v>
      </c>
      <c r="T233" s="57">
        <f t="shared" ref="T233" si="789">IF(H247&lt;&gt;0,H233+(H233/H230)*H247,H233)</f>
        <v>0</v>
      </c>
      <c r="U233" s="57">
        <f t="shared" ref="U233" si="790">IF(I247&lt;&gt;0,I233+(I233/I230)*I247,I233)</f>
        <v>0</v>
      </c>
      <c r="V233" s="57">
        <f t="shared" ref="V233" si="791">IF(J247&lt;&gt;0,J233+(J233/J230)*J247,J233)</f>
        <v>0</v>
      </c>
      <c r="W233" s="57">
        <f t="shared" ref="W233" si="792">IF(K247&lt;&gt;0,K233+(K233/K230)*K247,K233)</f>
        <v>0</v>
      </c>
      <c r="X233" s="57">
        <f t="shared" ref="X233" si="793">IF(L247&lt;&gt;0,L233+(L233/L230)*L247,L233)</f>
        <v>0</v>
      </c>
      <c r="Y233" s="75">
        <f>M230</f>
        <v>0</v>
      </c>
      <c r="Z233" s="5"/>
      <c r="AB233" s="63">
        <f t="shared" ref="AB233" si="794">IF(R233=0,0,R233/(R231+R234+R240))</f>
        <v>0</v>
      </c>
      <c r="AC233" s="63">
        <f t="shared" ref="AC233" si="795">IF(S233=0,0,S233/(S231+S234+S240))</f>
        <v>0</v>
      </c>
      <c r="AD233" s="63">
        <f t="shared" ref="AD233" si="796">IF(T233=0,0,T233/(T231+T234+T240))</f>
        <v>0</v>
      </c>
      <c r="AE233" s="63">
        <f t="shared" ref="AE233" si="797">IF(U233=0,0,U233/(U231+U234+U240))</f>
        <v>0</v>
      </c>
      <c r="AF233" s="63">
        <f t="shared" ref="AF233" si="798">IF(V233=0,0,V233/(V231+V234+V240))</f>
        <v>0</v>
      </c>
      <c r="AG233" s="63">
        <f t="shared" ref="AG233" si="799">IF(W233=0,0,W233/(W231+W234+W240))</f>
        <v>0</v>
      </c>
      <c r="AH233" s="63">
        <f t="shared" ref="AH233" si="800">IF(X233=0,0,X233/(X231+X234+X240))</f>
        <v>0</v>
      </c>
      <c r="AI233" s="63">
        <f t="shared" ref="AI233" si="801">IF(Y233=0,0,Y233/(Y231+Y234+Y240))</f>
        <v>0</v>
      </c>
    </row>
    <row r="234" spans="1:35" ht="14.25" customHeight="1" x14ac:dyDescent="0.25">
      <c r="A234" s="3" t="s">
        <v>7</v>
      </c>
      <c r="B234" s="3" t="s">
        <v>102</v>
      </c>
      <c r="C234" s="3" t="s">
        <v>83</v>
      </c>
      <c r="D234" s="59"/>
      <c r="E234" s="19">
        <f t="shared" si="764"/>
        <v>1</v>
      </c>
      <c r="F234" s="82">
        <v>1</v>
      </c>
      <c r="G234" s="11">
        <v>0</v>
      </c>
      <c r="H234" s="11">
        <v>0</v>
      </c>
      <c r="I234" s="19">
        <v>0</v>
      </c>
      <c r="J234" s="19">
        <v>0</v>
      </c>
      <c r="K234" s="11">
        <v>0</v>
      </c>
      <c r="L234" s="19">
        <v>0</v>
      </c>
      <c r="M234" s="7"/>
      <c r="N234" s="10"/>
      <c r="O234" s="10"/>
      <c r="P234" s="57">
        <f>SUM(P235:P239)</f>
        <v>1</v>
      </c>
      <c r="Q234" s="63">
        <f>P234/P230</f>
        <v>0.98039215686274506</v>
      </c>
      <c r="R234" s="75">
        <f t="shared" si="765"/>
        <v>1</v>
      </c>
      <c r="S234" s="57">
        <f>SUM(S235:S239)</f>
        <v>0</v>
      </c>
      <c r="T234" s="57">
        <f t="shared" ref="T234:X234" si="802">SUM(T235:T239)</f>
        <v>0</v>
      </c>
      <c r="U234" s="57">
        <f t="shared" si="802"/>
        <v>0</v>
      </c>
      <c r="V234" s="57">
        <f t="shared" si="802"/>
        <v>0</v>
      </c>
      <c r="W234" s="57">
        <f t="shared" si="802"/>
        <v>0</v>
      </c>
      <c r="X234" s="57">
        <f t="shared" si="802"/>
        <v>0</v>
      </c>
      <c r="Y234" s="1">
        <v>0</v>
      </c>
      <c r="Z234" s="5"/>
      <c r="AB234" s="63">
        <f t="shared" ref="AB234" si="803">IF(R234=0,0,R234/(R231+R234+R240))</f>
        <v>0.98039215686274506</v>
      </c>
      <c r="AC234" s="63">
        <f t="shared" ref="AC234" si="804">IF(S234=0,0,S234/(S231+S234+S240))</f>
        <v>0</v>
      </c>
      <c r="AD234" s="63">
        <f t="shared" ref="AD234" si="805">IF(T234=0,0,T234/(T231+T234+T240))</f>
        <v>0</v>
      </c>
      <c r="AE234" s="63">
        <f t="shared" ref="AE234" si="806">IF(U234=0,0,U234/(U231+U234+U240))</f>
        <v>0</v>
      </c>
      <c r="AF234" s="63">
        <f t="shared" ref="AF234" si="807">IF(V234=0,0,V234/(V231+V234+V240))</f>
        <v>0</v>
      </c>
      <c r="AG234" s="63">
        <f t="shared" ref="AG234" si="808">IF(W234=0,0,W234/(W231+W234+W240))</f>
        <v>0</v>
      </c>
      <c r="AH234" s="63">
        <f t="shared" ref="AH234" si="809">IF(X234=0,0,X234/(X231+X234+X240))</f>
        <v>0</v>
      </c>
      <c r="AI234" s="63">
        <f t="shared" ref="AI234" si="810">IF(Y234=0,0,Y234/(Y231+Y234+Y240))</f>
        <v>0</v>
      </c>
    </row>
    <row r="235" spans="1:35" ht="14.25" customHeight="1" x14ac:dyDescent="0.25">
      <c r="A235" s="3" t="s">
        <v>7</v>
      </c>
      <c r="B235" s="3" t="s">
        <v>102</v>
      </c>
      <c r="C235" s="8" t="s">
        <v>84</v>
      </c>
      <c r="D235" s="59"/>
      <c r="E235" s="19">
        <f t="shared" si="764"/>
        <v>0.5</v>
      </c>
      <c r="F235" s="82">
        <v>0.5</v>
      </c>
      <c r="G235" s="11">
        <v>0</v>
      </c>
      <c r="H235" s="11">
        <v>0</v>
      </c>
      <c r="I235" s="19">
        <v>0</v>
      </c>
      <c r="J235" s="19">
        <v>0</v>
      </c>
      <c r="K235" s="11">
        <v>0</v>
      </c>
      <c r="L235" s="19">
        <v>0</v>
      </c>
      <c r="M235" s="7"/>
      <c r="N235" s="10"/>
      <c r="O235" s="10"/>
      <c r="P235" s="57">
        <f>SUM(R235:Y235)</f>
        <v>0.5</v>
      </c>
      <c r="Q235" s="63">
        <f>P235/P230</f>
        <v>0.49019607843137253</v>
      </c>
      <c r="R235" s="75">
        <f t="shared" si="765"/>
        <v>0.5</v>
      </c>
      <c r="S235" s="57">
        <f t="shared" ref="S235" si="811">IF(G247&lt;&gt;0,G235+(G235/G230)*G247,G235)</f>
        <v>0</v>
      </c>
      <c r="T235" s="57">
        <f t="shared" ref="T235" si="812">IF(H247&lt;&gt;0,H235+(H235/H230)*H247,H235)</f>
        <v>0</v>
      </c>
      <c r="U235" s="57">
        <f t="shared" ref="U235" si="813">IF(I247&lt;&gt;0,I235+(I235/I230)*I247,I235)</f>
        <v>0</v>
      </c>
      <c r="V235" s="57">
        <f t="shared" ref="V235" si="814">IF(J247&lt;&gt;0,J235+(J235/J230)*J247,J235)</f>
        <v>0</v>
      </c>
      <c r="W235" s="57">
        <f t="shared" ref="W235" si="815">IF(K247&lt;&gt;0,K235+(K235/K230)*K247,K235)</f>
        <v>0</v>
      </c>
      <c r="X235" s="57">
        <f t="shared" ref="X235" si="816">IF(L247&lt;&gt;0,L235+(L235/L230)*L247,L235)</f>
        <v>0</v>
      </c>
      <c r="Y235" s="1">
        <v>0</v>
      </c>
      <c r="Z235" s="5"/>
      <c r="AB235" s="63">
        <f t="shared" ref="AB235" si="817">IF(R235=0,0,R235/(R231+R234+R240))</f>
        <v>0.49019607843137253</v>
      </c>
      <c r="AC235" s="63">
        <f t="shared" ref="AC235" si="818">IF(S235=0,0,S235/(S231+S234+S240))</f>
        <v>0</v>
      </c>
      <c r="AD235" s="63">
        <f t="shared" ref="AD235" si="819">IF(T235=0,0,T235/(T231+T234+T240))</f>
        <v>0</v>
      </c>
      <c r="AE235" s="63">
        <f t="shared" ref="AE235" si="820">IF(U235=0,0,U235/(U231+U234+U240))</f>
        <v>0</v>
      </c>
      <c r="AF235" s="63">
        <f t="shared" ref="AF235" si="821">IF(V235=0,0,V235/(V231+V234+V240))</f>
        <v>0</v>
      </c>
      <c r="AG235" s="63">
        <f t="shared" ref="AG235" si="822">IF(W235=0,0,W235/(W231+W234+W240))</f>
        <v>0</v>
      </c>
      <c r="AH235" s="63">
        <f t="shared" ref="AH235" si="823">IF(X235=0,0,X235/(X231+X234+X240))</f>
        <v>0</v>
      </c>
      <c r="AI235" s="63">
        <f t="shared" ref="AI235" si="824">IF(Y235=0,0,Y235/(Y231+Y234+Y240))</f>
        <v>0</v>
      </c>
    </row>
    <row r="236" spans="1:35" ht="14.25" customHeight="1" x14ac:dyDescent="0.25">
      <c r="A236" s="3" t="s">
        <v>7</v>
      </c>
      <c r="B236" s="3" t="s">
        <v>102</v>
      </c>
      <c r="C236" s="8" t="s">
        <v>85</v>
      </c>
      <c r="D236" s="59"/>
      <c r="E236" s="19">
        <f t="shared" si="764"/>
        <v>0</v>
      </c>
      <c r="F236" s="19">
        <v>0</v>
      </c>
      <c r="G236" s="11">
        <v>0</v>
      </c>
      <c r="H236" s="11">
        <v>0</v>
      </c>
      <c r="I236" s="19">
        <v>0</v>
      </c>
      <c r="J236" s="82">
        <v>0</v>
      </c>
      <c r="K236" s="11">
        <v>0</v>
      </c>
      <c r="L236" s="19">
        <v>0</v>
      </c>
      <c r="M236" s="7"/>
      <c r="N236" s="10"/>
      <c r="O236" s="10"/>
      <c r="P236" s="57">
        <f t="shared" ref="P236:P239" si="825">SUM(R236:Y236)</f>
        <v>0</v>
      </c>
      <c r="Q236" s="63">
        <f>P236/P230</f>
        <v>0</v>
      </c>
      <c r="R236" s="75">
        <f t="shared" si="765"/>
        <v>0</v>
      </c>
      <c r="S236" s="57">
        <f t="shared" ref="S236" si="826">IF(G247&lt;&gt;0,G236+(G236/G230)*G247,G236)</f>
        <v>0</v>
      </c>
      <c r="T236" s="57">
        <f t="shared" ref="T236" si="827">IF(H247&lt;&gt;0,H236+(H236/H230)*H247,H236)</f>
        <v>0</v>
      </c>
      <c r="U236" s="57">
        <f t="shared" ref="U236" si="828">IF(I247&lt;&gt;0,I236+(I236/I230)*I247,I236)</f>
        <v>0</v>
      </c>
      <c r="V236" s="57">
        <f t="shared" ref="V236" si="829">IF(J247&lt;&gt;0,J236+(J236/J230)*J247,J236)</f>
        <v>0</v>
      </c>
      <c r="W236" s="57">
        <f t="shared" ref="W236" si="830">IF(K247&lt;&gt;0,K236+(K236/K230)*K247,K236)</f>
        <v>0</v>
      </c>
      <c r="X236" s="57">
        <f t="shared" ref="X236" si="831">IF(L247&lt;&gt;0,L236+(L236/L230)*L247,L236)</f>
        <v>0</v>
      </c>
      <c r="Y236" s="1">
        <v>0</v>
      </c>
      <c r="Z236" s="5"/>
      <c r="AB236" s="63">
        <f t="shared" ref="AB236" si="832">IF(R236=0,0,R236/(R231+R234+R240))</f>
        <v>0</v>
      </c>
      <c r="AC236" s="63">
        <f t="shared" ref="AC236" si="833">IF(S236=0,0,S236/(S231+S234+S240))</f>
        <v>0</v>
      </c>
      <c r="AD236" s="63">
        <f t="shared" ref="AD236" si="834">IF(T236=0,0,T236/(T231+T234+T240))</f>
        <v>0</v>
      </c>
      <c r="AE236" s="63">
        <f t="shared" ref="AE236" si="835">IF(U236=0,0,U236/(U231+U234+U240))</f>
        <v>0</v>
      </c>
      <c r="AF236" s="63">
        <f t="shared" ref="AF236" si="836">IF(V236=0,0,V236/(V231+V234+V240))</f>
        <v>0</v>
      </c>
      <c r="AG236" s="63">
        <f t="shared" ref="AG236" si="837">IF(W236=0,0,W236/(W231+W234+W240))</f>
        <v>0</v>
      </c>
      <c r="AH236" s="63">
        <f t="shared" ref="AH236" si="838">IF(X236=0,0,X236/(X231+X234+X240))</f>
        <v>0</v>
      </c>
      <c r="AI236" s="63">
        <f t="shared" ref="AI236" si="839">IF(Y236=0,0,Y236/(Y231+Y234+Y240))</f>
        <v>0</v>
      </c>
    </row>
    <row r="237" spans="1:35" ht="14.25" customHeight="1" x14ac:dyDescent="0.25">
      <c r="A237" s="3" t="s">
        <v>7</v>
      </c>
      <c r="B237" s="3" t="s">
        <v>102</v>
      </c>
      <c r="C237" s="8" t="s">
        <v>86</v>
      </c>
      <c r="D237" s="59"/>
      <c r="E237" s="19">
        <f t="shared" si="764"/>
        <v>0.5</v>
      </c>
      <c r="F237" s="82">
        <v>0.5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7"/>
      <c r="N237" s="10"/>
      <c r="O237" s="10"/>
      <c r="P237" s="57">
        <f t="shared" si="825"/>
        <v>0.5</v>
      </c>
      <c r="Q237" s="63">
        <f>P237/P230</f>
        <v>0.49019607843137253</v>
      </c>
      <c r="R237" s="75">
        <f t="shared" si="765"/>
        <v>0.5</v>
      </c>
      <c r="S237" s="57">
        <f t="shared" ref="S237" si="840">IF(G247&lt;&gt;0,G237+(G237/G230)*G247,G237)</f>
        <v>0</v>
      </c>
      <c r="T237" s="57">
        <f t="shared" ref="T237" si="841">IF(H247&lt;&gt;0,H237+(H237/H230)*H247,H237)</f>
        <v>0</v>
      </c>
      <c r="U237" s="57">
        <f t="shared" ref="U237" si="842">IF(I247&lt;&gt;0,I237+(I237/I230)*I247,I237)</f>
        <v>0</v>
      </c>
      <c r="V237" s="57">
        <f t="shared" ref="V237" si="843">IF(J247&lt;&gt;0,J237+(J237/J230)*J247,J237)</f>
        <v>0</v>
      </c>
      <c r="W237" s="57">
        <f t="shared" ref="W237" si="844">IF(K247&lt;&gt;0,K237+(K237/K230)*K247,K237)</f>
        <v>0</v>
      </c>
      <c r="X237" s="57">
        <f t="shared" ref="X237" si="845">IF(L247&lt;&gt;0,L237+(L237/L230)*L247,L237)</f>
        <v>0</v>
      </c>
      <c r="Y237" s="1">
        <v>0</v>
      </c>
      <c r="Z237" s="5"/>
      <c r="AB237" s="63">
        <f t="shared" ref="AB237" si="846">IF(R237=0,0,R237/(R231+R234+R240))</f>
        <v>0.49019607843137253</v>
      </c>
      <c r="AC237" s="63">
        <f t="shared" ref="AC237" si="847">IF(S237=0,0,S237/(S231+S234+S240))</f>
        <v>0</v>
      </c>
      <c r="AD237" s="63">
        <f t="shared" ref="AD237" si="848">IF(T237=0,0,T237/(T231+T234+T240))</f>
        <v>0</v>
      </c>
      <c r="AE237" s="63">
        <f t="shared" ref="AE237" si="849">IF(U237=0,0,U237/(U231+U234+U240))</f>
        <v>0</v>
      </c>
      <c r="AF237" s="63">
        <f t="shared" ref="AF237" si="850">IF(V237=0,0,V237/(V231+V234+V240))</f>
        <v>0</v>
      </c>
      <c r="AG237" s="63">
        <f t="shared" ref="AG237" si="851">IF(W237=0,0,W237/(W231+W234+W240))</f>
        <v>0</v>
      </c>
      <c r="AH237" s="63">
        <f t="shared" ref="AH237" si="852">IF(X237=0,0,X237/(X231+X234+X240))</f>
        <v>0</v>
      </c>
      <c r="AI237" s="63">
        <f t="shared" ref="AI237" si="853">IF(Y237=0,0,Y237/(Y231+Y234+Y240))</f>
        <v>0</v>
      </c>
    </row>
    <row r="238" spans="1:35" ht="14.25" customHeight="1" x14ac:dyDescent="0.25">
      <c r="A238" s="3" t="s">
        <v>7</v>
      </c>
      <c r="B238" s="3" t="s">
        <v>102</v>
      </c>
      <c r="C238" s="8" t="s">
        <v>87</v>
      </c>
      <c r="D238" s="59"/>
      <c r="E238" s="19">
        <f t="shared" si="764"/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7"/>
      <c r="N238" s="10"/>
      <c r="O238" s="10"/>
      <c r="P238" s="57">
        <f t="shared" si="825"/>
        <v>0</v>
      </c>
      <c r="Q238" s="63">
        <f>P238/P230</f>
        <v>0</v>
      </c>
      <c r="R238" s="75">
        <f t="shared" si="765"/>
        <v>0</v>
      </c>
      <c r="S238" s="57">
        <f t="shared" ref="S238" si="854">IF(G247&lt;&gt;0,G238+(G238/G230)*G247,G238)</f>
        <v>0</v>
      </c>
      <c r="T238" s="57">
        <f t="shared" ref="T238" si="855">IF(H247&lt;&gt;0,H238+(H238/H230)*H247,H238)</f>
        <v>0</v>
      </c>
      <c r="U238" s="57">
        <f t="shared" ref="U238" si="856">IF(I247&lt;&gt;0,I238+(I238/I230)*I247,I238)</f>
        <v>0</v>
      </c>
      <c r="V238" s="57">
        <f t="shared" ref="V238" si="857">IF(J247&lt;&gt;0,J238+(J238/J230)*J247,J238)</f>
        <v>0</v>
      </c>
      <c r="W238" s="57">
        <f t="shared" ref="W238" si="858">IF(K247&lt;&gt;0,K238+(K238/K230)*K247,K238)</f>
        <v>0</v>
      </c>
      <c r="X238" s="57">
        <f t="shared" ref="X238" si="859">IF(L247&lt;&gt;0,L238+(L238/L230)*L247,L238)</f>
        <v>0</v>
      </c>
      <c r="Y238" s="1">
        <v>0</v>
      </c>
      <c r="Z238" s="5"/>
      <c r="AB238" s="63">
        <f t="shared" ref="AB238" si="860">IF(R238=0,0,R238/(R231+R234+R240))</f>
        <v>0</v>
      </c>
      <c r="AC238" s="63">
        <f t="shared" ref="AC238" si="861">IF(S238=0,0,S238/(S231+S234+S240))</f>
        <v>0</v>
      </c>
      <c r="AD238" s="63">
        <f t="shared" ref="AD238" si="862">IF(T238=0,0,T238/(T231+T234+T240))</f>
        <v>0</v>
      </c>
      <c r="AE238" s="63">
        <f t="shared" ref="AE238" si="863">IF(U238=0,0,U238/(U231+U234+U240))</f>
        <v>0</v>
      </c>
      <c r="AF238" s="63">
        <f t="shared" ref="AF238" si="864">IF(V238=0,0,V238/(V231+V234+V240))</f>
        <v>0</v>
      </c>
      <c r="AG238" s="63">
        <f t="shared" ref="AG238" si="865">IF(W238=0,0,W238/(W231+W234+W240))</f>
        <v>0</v>
      </c>
      <c r="AH238" s="63">
        <f t="shared" ref="AH238" si="866">IF(X238=0,0,X238/(X231+X234+X240))</f>
        <v>0</v>
      </c>
      <c r="AI238" s="63">
        <f t="shared" ref="AI238" si="867">IF(Y238=0,0,Y238/(Y231+Y234+Y240))</f>
        <v>0</v>
      </c>
    </row>
    <row r="239" spans="1:35" ht="14.25" customHeight="1" x14ac:dyDescent="0.25">
      <c r="A239" s="3" t="s">
        <v>7</v>
      </c>
      <c r="B239" s="3" t="s">
        <v>102</v>
      </c>
      <c r="C239" s="8" t="s">
        <v>88</v>
      </c>
      <c r="D239" s="59"/>
      <c r="E239" s="19">
        <f t="shared" si="764"/>
        <v>0</v>
      </c>
      <c r="F239" s="19">
        <v>0</v>
      </c>
      <c r="G239" s="11">
        <v>0</v>
      </c>
      <c r="H239" s="11">
        <v>0</v>
      </c>
      <c r="I239" s="19">
        <v>0</v>
      </c>
      <c r="J239" s="19">
        <v>0</v>
      </c>
      <c r="K239" s="11">
        <v>0</v>
      </c>
      <c r="L239" s="19">
        <v>0</v>
      </c>
      <c r="M239" s="7"/>
      <c r="N239" s="10"/>
      <c r="O239" s="10"/>
      <c r="P239" s="57">
        <f t="shared" si="825"/>
        <v>0</v>
      </c>
      <c r="Q239" s="63">
        <f>P239/P230</f>
        <v>0</v>
      </c>
      <c r="R239" s="75">
        <f t="shared" si="765"/>
        <v>0</v>
      </c>
      <c r="S239" s="57">
        <f t="shared" ref="S239" si="868">IF(G247&lt;&gt;0,G239+(G239/G230)*G247,G239)</f>
        <v>0</v>
      </c>
      <c r="T239" s="57">
        <f t="shared" ref="T239" si="869">IF(H247&lt;&gt;0,H239+(H239/H230)*H247,H239)</f>
        <v>0</v>
      </c>
      <c r="U239" s="57">
        <f t="shared" ref="U239" si="870">IF(I247&lt;&gt;0,I239+(I239/I230)*I247,I239)</f>
        <v>0</v>
      </c>
      <c r="V239" s="57">
        <f t="shared" ref="V239" si="871">IF(J247&lt;&gt;0,J239+(J239/J230)*J247,J239)</f>
        <v>0</v>
      </c>
      <c r="W239" s="57">
        <f t="shared" ref="W239" si="872">IF(K247&lt;&gt;0,K239+(K239/K230)*K247,K239)</f>
        <v>0</v>
      </c>
      <c r="X239" s="57">
        <f t="shared" ref="X239" si="873">IF(L247&lt;&gt;0,L239+(L239/L230)*L247,L239)</f>
        <v>0</v>
      </c>
      <c r="Y239" s="1">
        <v>0</v>
      </c>
      <c r="Z239" s="5"/>
      <c r="AB239" s="63">
        <f t="shared" ref="AB239" si="874">IF(R239=0,0,R239/(R231+R234+R240))</f>
        <v>0</v>
      </c>
      <c r="AC239" s="63">
        <f t="shared" ref="AC239" si="875">IF(S239=0,0,S239/(S231+S234+S240))</f>
        <v>0</v>
      </c>
      <c r="AD239" s="63">
        <f t="shared" ref="AD239" si="876">IF(T239=0,0,T239/(T231+T234+T240))</f>
        <v>0</v>
      </c>
      <c r="AE239" s="63">
        <f t="shared" ref="AE239" si="877">IF(U239=0,0,U239/(U231+U234+U240))</f>
        <v>0</v>
      </c>
      <c r="AF239" s="63">
        <f t="shared" ref="AF239" si="878">IF(V239=0,0,V239/(V231+V234+V240))</f>
        <v>0</v>
      </c>
      <c r="AG239" s="63">
        <f t="shared" ref="AG239" si="879">IF(W239=0,0,W239/(W231+W234+W240))</f>
        <v>0</v>
      </c>
      <c r="AH239" s="63">
        <f t="shared" ref="AH239" si="880">IF(X239=0,0,X239/(X231+X234+X240))</f>
        <v>0</v>
      </c>
      <c r="AI239" s="63">
        <f t="shared" ref="AI239" si="881">IF(Y239=0,0,Y239/(Y231+Y234+Y240))</f>
        <v>0</v>
      </c>
    </row>
    <row r="240" spans="1:35" ht="14.25" customHeight="1" x14ac:dyDescent="0.25">
      <c r="A240" s="3" t="s">
        <v>7</v>
      </c>
      <c r="B240" s="3" t="s">
        <v>102</v>
      </c>
      <c r="C240" s="3" t="s">
        <v>89</v>
      </c>
      <c r="D240" s="59"/>
      <c r="E240" s="19">
        <f t="shared" si="764"/>
        <v>0.02</v>
      </c>
      <c r="F240" s="83">
        <v>0.02</v>
      </c>
      <c r="G240" s="11">
        <v>0</v>
      </c>
      <c r="H240" s="19">
        <v>0</v>
      </c>
      <c r="I240" s="19">
        <v>0</v>
      </c>
      <c r="J240" s="19">
        <v>0</v>
      </c>
      <c r="K240" s="11">
        <v>0</v>
      </c>
      <c r="L240" s="19">
        <v>0</v>
      </c>
      <c r="M240" s="7"/>
      <c r="N240" s="10"/>
      <c r="O240" s="10"/>
      <c r="P240" s="57">
        <f>SUM(P241:P246)</f>
        <v>0.02</v>
      </c>
      <c r="Q240" s="63">
        <f>P240/P230</f>
        <v>1.9607843137254902E-2</v>
      </c>
      <c r="R240" s="75">
        <f t="shared" si="765"/>
        <v>0.02</v>
      </c>
      <c r="S240" s="57">
        <f>SUM(S241:S246)</f>
        <v>0</v>
      </c>
      <c r="T240" s="57">
        <f t="shared" ref="T240:X240" si="882">SUM(T241:T246)</f>
        <v>0</v>
      </c>
      <c r="U240" s="57">
        <f t="shared" si="882"/>
        <v>0</v>
      </c>
      <c r="V240" s="57">
        <f t="shared" si="882"/>
        <v>0</v>
      </c>
      <c r="W240" s="57">
        <f t="shared" si="882"/>
        <v>0</v>
      </c>
      <c r="X240" s="57">
        <f t="shared" si="882"/>
        <v>0</v>
      </c>
      <c r="Y240" s="1">
        <v>0</v>
      </c>
      <c r="Z240" s="5"/>
      <c r="AB240" s="63">
        <f t="shared" ref="AB240" si="883">IF(R240=0,0,R240/(R231+R234+R240))</f>
        <v>1.9607843137254902E-2</v>
      </c>
      <c r="AC240" s="63">
        <f t="shared" ref="AC240" si="884">IF(S240=0,0,S240/(S231+S234+S240))</f>
        <v>0</v>
      </c>
      <c r="AD240" s="63">
        <f t="shared" ref="AD240" si="885">IF(T240=0,0,T240/(T231+T234+T240))</f>
        <v>0</v>
      </c>
      <c r="AE240" s="63">
        <f t="shared" ref="AE240" si="886">IF(U240=0,0,U240/(U231+U234+U240))</f>
        <v>0</v>
      </c>
      <c r="AF240" s="63">
        <f t="shared" ref="AF240" si="887">IF(V240=0,0,V240/(V231+V234+V240))</f>
        <v>0</v>
      </c>
      <c r="AG240" s="63">
        <f t="shared" ref="AG240" si="888">IF(W240=0,0,W240/(W231+W234+W240))</f>
        <v>0</v>
      </c>
      <c r="AH240" s="63">
        <f t="shared" ref="AH240" si="889">IF(X240=0,0,X240/(X231+X234+X240))</f>
        <v>0</v>
      </c>
      <c r="AI240" s="63">
        <f t="shared" ref="AI240" si="890">IF(Y240=0,0,Y240/(Y231+Y234+Y240))</f>
        <v>0</v>
      </c>
    </row>
    <row r="241" spans="1:35" ht="14.25" customHeight="1" x14ac:dyDescent="0.25">
      <c r="A241" s="3" t="s">
        <v>7</v>
      </c>
      <c r="B241" s="3" t="s">
        <v>102</v>
      </c>
      <c r="C241" s="8" t="s">
        <v>95</v>
      </c>
      <c r="D241" s="59"/>
      <c r="E241" s="19">
        <f t="shared" si="764"/>
        <v>0.01</v>
      </c>
      <c r="F241" s="83">
        <v>0.01</v>
      </c>
      <c r="G241" s="11">
        <v>0</v>
      </c>
      <c r="H241" s="19">
        <v>0</v>
      </c>
      <c r="I241" s="19">
        <v>0</v>
      </c>
      <c r="J241" s="19">
        <v>0</v>
      </c>
      <c r="K241" s="11">
        <v>0</v>
      </c>
      <c r="L241" s="19">
        <v>0</v>
      </c>
      <c r="M241" s="7"/>
      <c r="N241" s="10"/>
      <c r="O241" s="10"/>
      <c r="P241" s="57">
        <f t="shared" ref="P241:P246" si="891">SUM(R241:Y241)</f>
        <v>0.01</v>
      </c>
      <c r="Q241" s="63">
        <f>P241/P230</f>
        <v>9.8039215686274508E-3</v>
      </c>
      <c r="R241" s="75">
        <f t="shared" si="765"/>
        <v>0.01</v>
      </c>
      <c r="S241" s="57">
        <f t="shared" ref="S241" si="892">IF(G247&lt;&gt;0,G241+(G241/G230)*G247,G241)</f>
        <v>0</v>
      </c>
      <c r="T241" s="57">
        <f t="shared" ref="T241" si="893">IF(H247&lt;&gt;0,H241+(H241/H230)*H247,H241)</f>
        <v>0</v>
      </c>
      <c r="U241" s="57">
        <f t="shared" ref="U241" si="894">IF(I247&lt;&gt;0,I241+(I241/I230)*I247,I241)</f>
        <v>0</v>
      </c>
      <c r="V241" s="57">
        <f t="shared" ref="V241" si="895">IF(J247&lt;&gt;0,J241+(J241/J230)*J247,J241)</f>
        <v>0</v>
      </c>
      <c r="W241" s="57">
        <f t="shared" ref="W241" si="896">IF(K247&lt;&gt;0,K241+(K241/K230)*K247,K241)</f>
        <v>0</v>
      </c>
      <c r="X241" s="57">
        <f t="shared" ref="X241" si="897">IF(L247&lt;&gt;0,L241+(L241/L230)*L247,L241)</f>
        <v>0</v>
      </c>
      <c r="Y241" s="1">
        <v>0</v>
      </c>
      <c r="Z241" s="5"/>
      <c r="AB241" s="63">
        <f t="shared" ref="AB241" si="898">IF(R241=0,0,R241/(R231+R234+R240))</f>
        <v>9.8039215686274508E-3</v>
      </c>
      <c r="AC241" s="63">
        <f t="shared" ref="AC241" si="899">IF(S241=0,0,S241/(S231+S234+S240))</f>
        <v>0</v>
      </c>
      <c r="AD241" s="63">
        <f t="shared" ref="AD241" si="900">IF(T241=0,0,T241/(T231+T234+T240))</f>
        <v>0</v>
      </c>
      <c r="AE241" s="63">
        <f t="shared" ref="AE241" si="901">IF(U241=0,0,U241/(U231+U234+U240))</f>
        <v>0</v>
      </c>
      <c r="AF241" s="63">
        <f t="shared" ref="AF241" si="902">IF(V241=0,0,V241/(V231+V234+V240))</f>
        <v>0</v>
      </c>
      <c r="AG241" s="63">
        <f t="shared" ref="AG241" si="903">IF(W241=0,0,W241/(W231+W234+W240))</f>
        <v>0</v>
      </c>
      <c r="AH241" s="63">
        <f t="shared" ref="AH241" si="904">IF(X241=0,0,X241/(X231+X234+X240))</f>
        <v>0</v>
      </c>
      <c r="AI241" s="63">
        <f t="shared" ref="AI241" si="905">IF(Y241=0,0,Y241/(Y231+Y234+Y240))</f>
        <v>0</v>
      </c>
    </row>
    <row r="242" spans="1:35" ht="14.25" customHeight="1" x14ac:dyDescent="0.25">
      <c r="A242" s="3" t="s">
        <v>7</v>
      </c>
      <c r="B242" s="3" t="s">
        <v>102</v>
      </c>
      <c r="C242" s="8" t="s">
        <v>90</v>
      </c>
      <c r="D242" s="59"/>
      <c r="E242" s="19">
        <f t="shared" si="764"/>
        <v>0.01</v>
      </c>
      <c r="F242" s="83">
        <v>0.01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7"/>
      <c r="N242" s="10"/>
      <c r="O242" s="10"/>
      <c r="P242" s="57">
        <f t="shared" si="891"/>
        <v>0.01</v>
      </c>
      <c r="Q242" s="63">
        <f>P242/P230</f>
        <v>9.8039215686274508E-3</v>
      </c>
      <c r="R242" s="75">
        <f t="shared" si="765"/>
        <v>0.01</v>
      </c>
      <c r="S242" s="57">
        <f t="shared" ref="S242" si="906">IF(G247&lt;&gt;0,G242+(G242/G230)*G247,G242)</f>
        <v>0</v>
      </c>
      <c r="T242" s="57">
        <f t="shared" ref="T242" si="907">IF(H247&lt;&gt;0,H242+(H242/H230)*H247,H242)</f>
        <v>0</v>
      </c>
      <c r="U242" s="57">
        <f t="shared" ref="U242" si="908">IF(I247&lt;&gt;0,I242+(I242/I230)*I247,I242)</f>
        <v>0</v>
      </c>
      <c r="V242" s="57">
        <f t="shared" ref="V242" si="909">IF(J247&lt;&gt;0,J242+(J242/J230)*J247,J242)</f>
        <v>0</v>
      </c>
      <c r="W242" s="57">
        <f t="shared" ref="W242" si="910">IF(K247&lt;&gt;0,K242+(K242/K230)*K247,K242)</f>
        <v>0</v>
      </c>
      <c r="X242" s="57">
        <f t="shared" ref="X242" si="911">IF(L247&lt;&gt;0,L242+(L242/L230)*L247,L242)</f>
        <v>0</v>
      </c>
      <c r="Y242" s="1">
        <v>0</v>
      </c>
      <c r="Z242" s="5"/>
      <c r="AB242" s="63">
        <f t="shared" ref="AB242" si="912">IF(R242=0,0,R242/(R231+R234+R240))</f>
        <v>9.8039215686274508E-3</v>
      </c>
      <c r="AC242" s="63">
        <f t="shared" ref="AC242" si="913">IF(S242=0,0,S242/(S231+S234+S240))</f>
        <v>0</v>
      </c>
      <c r="AD242" s="63">
        <f t="shared" ref="AD242" si="914">IF(T242=0,0,T242/(T231+T234+T240))</f>
        <v>0</v>
      </c>
      <c r="AE242" s="63">
        <f t="shared" ref="AE242" si="915">IF(U242=0,0,U242/(U231+U234+U240))</f>
        <v>0</v>
      </c>
      <c r="AF242" s="63">
        <f t="shared" ref="AF242" si="916">IF(V242=0,0,V242/(V231+V234+V240))</f>
        <v>0</v>
      </c>
      <c r="AG242" s="63">
        <f t="shared" ref="AG242" si="917">IF(W242=0,0,W242/(W231+W234+W240))</f>
        <v>0</v>
      </c>
      <c r="AH242" s="63">
        <f t="shared" ref="AH242" si="918">IF(X242=0,0,X242/(X231+X234+X240))</f>
        <v>0</v>
      </c>
      <c r="AI242" s="63">
        <f t="shared" ref="AI242" si="919">IF(Y242=0,0,Y242/(Y231+Y234+Y240))</f>
        <v>0</v>
      </c>
    </row>
    <row r="243" spans="1:35" ht="14.25" customHeight="1" x14ac:dyDescent="0.25">
      <c r="A243" s="3" t="s">
        <v>7</v>
      </c>
      <c r="B243" s="3" t="s">
        <v>102</v>
      </c>
      <c r="C243" s="8" t="s">
        <v>118</v>
      </c>
      <c r="D243" s="59"/>
      <c r="E243" s="19">
        <f t="shared" si="764"/>
        <v>0</v>
      </c>
      <c r="F243" s="83">
        <v>0</v>
      </c>
      <c r="G243" s="11">
        <v>0</v>
      </c>
      <c r="H243" s="19">
        <v>0</v>
      </c>
      <c r="I243" s="19">
        <v>0</v>
      </c>
      <c r="J243" s="82">
        <v>0</v>
      </c>
      <c r="K243" s="11">
        <v>0</v>
      </c>
      <c r="L243" s="19">
        <v>0</v>
      </c>
      <c r="M243" s="7"/>
      <c r="N243" s="10"/>
      <c r="O243" s="10"/>
      <c r="P243" s="57">
        <f t="shared" si="891"/>
        <v>0</v>
      </c>
      <c r="Q243" s="63">
        <f>P243/P230</f>
        <v>0</v>
      </c>
      <c r="R243" s="75">
        <f t="shared" si="765"/>
        <v>0</v>
      </c>
      <c r="S243" s="57">
        <f t="shared" ref="S243" si="920">IF(G247&lt;&gt;0,G243+(G243/G230)*G247,G243)</f>
        <v>0</v>
      </c>
      <c r="T243" s="57">
        <f t="shared" ref="T243" si="921">IF(H247&lt;&gt;0,H243+(H243/H230)*H247,H243)</f>
        <v>0</v>
      </c>
      <c r="U243" s="57">
        <f t="shared" ref="U243" si="922">IF(I247&lt;&gt;0,I243+(I243/I230)*I247,I243)</f>
        <v>0</v>
      </c>
      <c r="V243" s="57">
        <f t="shared" ref="V243" si="923">IF(J247&lt;&gt;0,J243+(J243/J230)*J247,J243)</f>
        <v>0</v>
      </c>
      <c r="W243" s="57">
        <f t="shared" ref="W243" si="924">IF(K247&lt;&gt;0,K243+(K243/K230)*K247,K243)</f>
        <v>0</v>
      </c>
      <c r="X243" s="57">
        <f t="shared" ref="X243" si="925">IF(L247&lt;&gt;0,L243+(L243/L230)*L247,L243)</f>
        <v>0</v>
      </c>
      <c r="Y243" s="1">
        <v>0</v>
      </c>
      <c r="Z243" s="5"/>
      <c r="AB243" s="63">
        <f t="shared" ref="AB243" si="926">IF(R243=0,0,R243/(R231+R234+R240))</f>
        <v>0</v>
      </c>
      <c r="AC243" s="63">
        <f t="shared" ref="AC243" si="927">IF(S243=0,0,S243/(S231+S234+S240))</f>
        <v>0</v>
      </c>
      <c r="AD243" s="63">
        <f t="shared" ref="AD243" si="928">IF(T243=0,0,T243/(T231+T234+T240))</f>
        <v>0</v>
      </c>
      <c r="AE243" s="63">
        <f t="shared" ref="AE243" si="929">IF(U243=0,0,U243/(U231+U234+U240))</f>
        <v>0</v>
      </c>
      <c r="AF243" s="63">
        <f t="shared" ref="AF243" si="930">IF(V243=0,0,V243/(V231+V234+V240))</f>
        <v>0</v>
      </c>
      <c r="AG243" s="63">
        <f t="shared" ref="AG243" si="931">IF(W243=0,0,W243/(W231+W234+W240))</f>
        <v>0</v>
      </c>
      <c r="AH243" s="63">
        <f t="shared" ref="AH243" si="932">IF(X243=0,0,X243/(X231+X234+X240))</f>
        <v>0</v>
      </c>
      <c r="AI243" s="63">
        <f t="shared" ref="AI243" si="933">IF(Y243=0,0,Y243/(Y231+Y234+Y240))</f>
        <v>0</v>
      </c>
    </row>
    <row r="244" spans="1:35" ht="14.25" customHeight="1" x14ac:dyDescent="0.25">
      <c r="A244" s="3" t="s">
        <v>7</v>
      </c>
      <c r="B244" s="3" t="s">
        <v>102</v>
      </c>
      <c r="C244" s="8" t="s">
        <v>91</v>
      </c>
      <c r="D244" s="59"/>
      <c r="E244" s="19">
        <f t="shared" si="764"/>
        <v>0</v>
      </c>
      <c r="F244" s="83">
        <v>0</v>
      </c>
      <c r="G244" s="19">
        <v>0</v>
      </c>
      <c r="H244" s="11">
        <v>0</v>
      </c>
      <c r="I244" s="82">
        <v>0</v>
      </c>
      <c r="J244" s="19">
        <v>0</v>
      </c>
      <c r="K244" s="19">
        <v>0</v>
      </c>
      <c r="L244" s="19">
        <v>0</v>
      </c>
      <c r="M244" s="7"/>
      <c r="N244" s="10"/>
      <c r="O244" s="10"/>
      <c r="P244" s="57">
        <f t="shared" si="891"/>
        <v>0</v>
      </c>
      <c r="Q244" s="63">
        <f>P244/P230</f>
        <v>0</v>
      </c>
      <c r="R244" s="75">
        <f t="shared" si="765"/>
        <v>0</v>
      </c>
      <c r="S244" s="57">
        <f t="shared" ref="S244" si="934">IF(G247&lt;&gt;0,G244+(G244/G230)*G247,G244)</f>
        <v>0</v>
      </c>
      <c r="T244" s="57">
        <f t="shared" ref="T244" si="935">IF(H247&lt;&gt;0,H244+(H244/H230)*H247,H244)</f>
        <v>0</v>
      </c>
      <c r="U244" s="57">
        <f t="shared" ref="U244" si="936">IF(I247&lt;&gt;0,I244+(I244/I230)*I247,I244)</f>
        <v>0</v>
      </c>
      <c r="V244" s="57">
        <f t="shared" ref="V244" si="937">IF(J247&lt;&gt;0,J244+(J244/J230)*J247,J244)</f>
        <v>0</v>
      </c>
      <c r="W244" s="57">
        <f t="shared" ref="W244" si="938">IF(K247&lt;&gt;0,K244+(K244/K230)*K247,K244)</f>
        <v>0</v>
      </c>
      <c r="X244" s="57">
        <f t="shared" ref="X244" si="939">IF(L247&lt;&gt;0,L244+(L244/L230)*L247,L244)</f>
        <v>0</v>
      </c>
      <c r="Y244" s="1">
        <v>0</v>
      </c>
      <c r="Z244" s="6"/>
      <c r="AB244" s="63">
        <f t="shared" ref="AB244" si="940">IF(R244=0,0,R244/(R231+R234+R240))</f>
        <v>0</v>
      </c>
      <c r="AC244" s="63">
        <f t="shared" ref="AC244" si="941">IF(S244=0,0,S244/(S231+S234+S240))</f>
        <v>0</v>
      </c>
      <c r="AD244" s="63">
        <f t="shared" ref="AD244" si="942">IF(T244=0,0,T244/(T231+T234+T240))</f>
        <v>0</v>
      </c>
      <c r="AE244" s="63">
        <f t="shared" ref="AE244" si="943">IF(U244=0,0,U244/(U231+U234+U240))</f>
        <v>0</v>
      </c>
      <c r="AF244" s="63">
        <f t="shared" ref="AF244" si="944">IF(V244=0,0,V244/(V231+V234+V240))</f>
        <v>0</v>
      </c>
      <c r="AG244" s="63">
        <f t="shared" ref="AG244" si="945">IF(W244=0,0,W244/(W231+W234+W240))</f>
        <v>0</v>
      </c>
      <c r="AH244" s="63">
        <f t="shared" ref="AH244" si="946">IF(X244=0,0,X244/(X231+X234+X240))</f>
        <v>0</v>
      </c>
      <c r="AI244" s="63">
        <f t="shared" ref="AI244" si="947">IF(Y244=0,0,Y244/(Y231+Y234+Y240))</f>
        <v>0</v>
      </c>
    </row>
    <row r="245" spans="1:35" ht="14.25" customHeight="1" x14ac:dyDescent="0.25">
      <c r="A245" s="3" t="s">
        <v>7</v>
      </c>
      <c r="B245" s="3" t="s">
        <v>102</v>
      </c>
      <c r="C245" s="8" t="s">
        <v>92</v>
      </c>
      <c r="D245" s="59"/>
      <c r="E245" s="19">
        <f t="shared" si="764"/>
        <v>0</v>
      </c>
      <c r="F245" s="19">
        <v>0</v>
      </c>
      <c r="G245" s="11">
        <v>0</v>
      </c>
      <c r="H245" s="11">
        <v>0</v>
      </c>
      <c r="I245" s="82">
        <v>0</v>
      </c>
      <c r="J245" s="82">
        <v>0</v>
      </c>
      <c r="K245" s="11">
        <v>0</v>
      </c>
      <c r="L245" s="19">
        <v>0</v>
      </c>
      <c r="M245" s="7"/>
      <c r="N245" s="10"/>
      <c r="O245" s="10"/>
      <c r="P245" s="57">
        <f t="shared" si="891"/>
        <v>0</v>
      </c>
      <c r="Q245" s="63">
        <f>P245/P230</f>
        <v>0</v>
      </c>
      <c r="R245" s="75">
        <f t="shared" si="765"/>
        <v>0</v>
      </c>
      <c r="S245" s="57">
        <f t="shared" ref="S245" si="948">IF(G247&lt;&gt;0,G245+(G245/G230)*G247,G245)</f>
        <v>0</v>
      </c>
      <c r="T245" s="57">
        <f t="shared" ref="T245" si="949">IF(H247&lt;&gt;0,H245+(H245/H230)*H247,H245)</f>
        <v>0</v>
      </c>
      <c r="U245" s="57">
        <f t="shared" ref="U245" si="950">IF(I247&lt;&gt;0,I245+(I245/I230)*I247,I245)</f>
        <v>0</v>
      </c>
      <c r="V245" s="57">
        <f t="shared" ref="V245" si="951">IF(J247&lt;&gt;0,J245+(J245/J230)*J247,J245)</f>
        <v>0</v>
      </c>
      <c r="W245" s="57">
        <f t="shared" ref="W245" si="952">IF(K247&lt;&gt;0,K245+(K245/K230)*K247,K245)</f>
        <v>0</v>
      </c>
      <c r="X245" s="57">
        <f t="shared" ref="X245" si="953">IF(L247&lt;&gt;0,L245+(L245/L230)*L247,L245)</f>
        <v>0</v>
      </c>
      <c r="Y245" s="1">
        <v>0</v>
      </c>
      <c r="Z245" s="5"/>
      <c r="AB245" s="63">
        <f t="shared" ref="AB245" si="954">IF(R245=0,0,R245/(R231+R234+R240))</f>
        <v>0</v>
      </c>
      <c r="AC245" s="63">
        <f t="shared" ref="AC245" si="955">IF(S245=0,0,S245/(S231+S234+S240))</f>
        <v>0</v>
      </c>
      <c r="AD245" s="63">
        <f t="shared" ref="AD245" si="956">IF(T245=0,0,T245/(T231+T234+T240))</f>
        <v>0</v>
      </c>
      <c r="AE245" s="63">
        <f t="shared" ref="AE245" si="957">IF(U245=0,0,U245/(U231+U234+U240))</f>
        <v>0</v>
      </c>
      <c r="AF245" s="63">
        <f t="shared" ref="AF245" si="958">IF(V245=0,0,V245/(V231+V234+V240))</f>
        <v>0</v>
      </c>
      <c r="AG245" s="63">
        <f t="shared" ref="AG245" si="959">IF(W245=0,0,W245/(W231+W234+W240))</f>
        <v>0</v>
      </c>
      <c r="AH245" s="63">
        <f t="shared" ref="AH245" si="960">IF(X245=0,0,X245/(X231+X234+X240))</f>
        <v>0</v>
      </c>
      <c r="AI245" s="63">
        <f t="shared" ref="AI245" si="961">IF(Y245=0,0,Y245/(Y231+Y234+Y240))</f>
        <v>0</v>
      </c>
    </row>
    <row r="246" spans="1:35" ht="14.25" customHeight="1" x14ac:dyDescent="0.25">
      <c r="A246" s="3" t="s">
        <v>7</v>
      </c>
      <c r="B246" s="3" t="s">
        <v>102</v>
      </c>
      <c r="C246" s="8" t="s">
        <v>93</v>
      </c>
      <c r="D246" s="59"/>
      <c r="E246" s="19">
        <f t="shared" si="764"/>
        <v>0</v>
      </c>
      <c r="F246" s="82">
        <v>0</v>
      </c>
      <c r="G246" s="11">
        <v>0</v>
      </c>
      <c r="H246" s="11">
        <v>0</v>
      </c>
      <c r="I246" s="82">
        <v>0</v>
      </c>
      <c r="J246" s="82">
        <v>0</v>
      </c>
      <c r="K246" s="11">
        <v>0</v>
      </c>
      <c r="L246" s="19">
        <v>0</v>
      </c>
      <c r="M246" s="7"/>
      <c r="N246" s="10"/>
      <c r="O246" s="10"/>
      <c r="P246" s="57">
        <f t="shared" si="891"/>
        <v>0</v>
      </c>
      <c r="Q246" s="63">
        <f>P246/P230</f>
        <v>0</v>
      </c>
      <c r="R246" s="75">
        <f t="shared" si="765"/>
        <v>0</v>
      </c>
      <c r="S246" s="57">
        <f t="shared" ref="S246" si="962">IF(G247&lt;&gt;0,G246+(G246/G230)*G247,G246)</f>
        <v>0</v>
      </c>
      <c r="T246" s="57">
        <f t="shared" ref="T246" si="963">IF(H247&lt;&gt;0,H246+(H246/H230)*H247,H246)</f>
        <v>0</v>
      </c>
      <c r="U246" s="57">
        <f t="shared" ref="U246" si="964">IF(I247&lt;&gt;0,I246+(I246/I230)*I247,I246)</f>
        <v>0</v>
      </c>
      <c r="V246" s="57">
        <f t="shared" ref="V246" si="965">IF(J247&lt;&gt;0,J246+(J246/J230)*J247,J246)</f>
        <v>0</v>
      </c>
      <c r="W246" s="57">
        <f t="shared" ref="W246" si="966">IF(K247&lt;&gt;0,K246+(K246/K230)*K247,K246)</f>
        <v>0</v>
      </c>
      <c r="X246" s="57">
        <f t="shared" ref="X246" si="967">IF(L247&lt;&gt;0,L246+(L246/L230)*L247,L246)</f>
        <v>0</v>
      </c>
      <c r="Y246" s="1">
        <v>0</v>
      </c>
      <c r="Z246" s="5"/>
      <c r="AB246" s="63">
        <f t="shared" ref="AB246" si="968">IF(R246=0,0,R246/(R231+R234+R240))</f>
        <v>0</v>
      </c>
      <c r="AC246" s="63">
        <f t="shared" ref="AC246" si="969">IF(S246=0,0,S246/(S231+S234+S240))</f>
        <v>0</v>
      </c>
      <c r="AD246" s="63">
        <f t="shared" ref="AD246" si="970">IF(T246=0,0,T246/(T231+T234+T240))</f>
        <v>0</v>
      </c>
      <c r="AE246" s="63">
        <f t="shared" ref="AE246" si="971">IF(U246=0,0,U246/(U231+U234+U240))</f>
        <v>0</v>
      </c>
      <c r="AF246" s="63">
        <f t="shared" ref="AF246" si="972">IF(V246=0,0,V246/(V231+V234+V240))</f>
        <v>0</v>
      </c>
      <c r="AG246" s="63">
        <f t="shared" ref="AG246" si="973">IF(W246=0,0,W246/(W231+W234+W240))</f>
        <v>0</v>
      </c>
      <c r="AH246" s="63">
        <f t="shared" ref="AH246" si="974">IF(X246=0,0,X246/(X231+X234+X240))</f>
        <v>0</v>
      </c>
      <c r="AI246" s="63">
        <f t="shared" ref="AI246" si="975">IF(Y246=0,0,Y246/(Y231+Y234+Y240))</f>
        <v>0</v>
      </c>
    </row>
    <row r="247" spans="1:35" ht="14.25" customHeight="1" x14ac:dyDescent="0.25">
      <c r="A247" s="3" t="s">
        <v>7</v>
      </c>
      <c r="B247" s="3" t="s">
        <v>102</v>
      </c>
      <c r="C247" s="3" t="s">
        <v>94</v>
      </c>
      <c r="D247" s="59"/>
      <c r="E247" s="19">
        <v>0</v>
      </c>
      <c r="F247" s="19">
        <v>0</v>
      </c>
      <c r="G247" s="19">
        <v>0</v>
      </c>
      <c r="H247" s="11">
        <v>0</v>
      </c>
      <c r="I247" s="19">
        <v>0</v>
      </c>
      <c r="J247" s="19">
        <v>0</v>
      </c>
      <c r="K247" s="11">
        <v>0</v>
      </c>
      <c r="L247" s="19">
        <v>0</v>
      </c>
      <c r="M247" s="7"/>
      <c r="N247" s="10"/>
      <c r="O247" s="10"/>
      <c r="R247" s="75"/>
    </row>
    <row r="248" spans="1:35" ht="14.25" customHeight="1" x14ac:dyDescent="0.25">
      <c r="A248" s="3"/>
      <c r="B248" s="3"/>
      <c r="C248" s="8"/>
      <c r="D248" s="8"/>
      <c r="E248" s="11"/>
      <c r="F248" s="11"/>
      <c r="G248" s="11"/>
      <c r="H248" s="64"/>
      <c r="I248" s="11"/>
      <c r="J248" s="11"/>
      <c r="K248" s="11"/>
      <c r="L248" s="11"/>
      <c r="M248" s="7"/>
      <c r="R248" s="75">
        <f t="shared" si="508"/>
        <v>0</v>
      </c>
      <c r="S248" s="10"/>
      <c r="T248" s="10"/>
      <c r="U248" s="10"/>
      <c r="V248" s="10"/>
      <c r="W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4.25" customHeight="1" x14ac:dyDescent="0.25">
      <c r="A249" s="17">
        <v>321</v>
      </c>
      <c r="B249" s="3" t="s">
        <v>103</v>
      </c>
      <c r="C249" s="3" t="s">
        <v>120</v>
      </c>
      <c r="D249" s="3"/>
      <c r="E249" s="11">
        <v>470</v>
      </c>
      <c r="F249" s="11">
        <v>52</v>
      </c>
      <c r="G249" s="19">
        <v>0</v>
      </c>
      <c r="H249" s="11">
        <v>22</v>
      </c>
      <c r="I249" s="11">
        <v>34</v>
      </c>
      <c r="J249" s="11">
        <v>3</v>
      </c>
      <c r="K249" s="11">
        <v>1</v>
      </c>
      <c r="L249" s="11">
        <v>357</v>
      </c>
      <c r="M249" s="10">
        <f>VLOOKUP(A249,'2010 Byproducts'!$A$14:$D$97,4,FALSE)</f>
        <v>218</v>
      </c>
      <c r="N249" s="10">
        <f>L249-M249</f>
        <v>139</v>
      </c>
      <c r="O249" s="10"/>
      <c r="P249" s="10">
        <f>SUM(P250,P253,P259)</f>
        <v>464.81818181818181</v>
      </c>
      <c r="Q249" s="10"/>
      <c r="R249" s="75">
        <f t="shared" si="508"/>
        <v>52</v>
      </c>
      <c r="Z249" s="63">
        <f>R249/(P249-R249)</f>
        <v>0.12596344417529179</v>
      </c>
      <c r="AA249" s="63">
        <f>(P252-R252)/(P249-R249)</f>
        <v>0.54648755780665048</v>
      </c>
      <c r="AB249" s="63"/>
    </row>
    <row r="250" spans="1:35" ht="14.25" customHeight="1" x14ac:dyDescent="0.25">
      <c r="A250" s="17">
        <v>321</v>
      </c>
      <c r="B250" s="3" t="s">
        <v>103</v>
      </c>
      <c r="C250" s="3" t="s">
        <v>82</v>
      </c>
      <c r="D250" s="54">
        <f>E250/(E249-E266)</f>
        <v>0.10424242424242425</v>
      </c>
      <c r="E250" s="19">
        <f>SUM(F250:L250)</f>
        <v>11.466666666666667</v>
      </c>
      <c r="F250" s="11">
        <v>1</v>
      </c>
      <c r="G250" s="19">
        <v>0</v>
      </c>
      <c r="H250" s="53">
        <f>(1/15)*H249</f>
        <v>1.4666666666666666</v>
      </c>
      <c r="I250" s="11">
        <v>8</v>
      </c>
      <c r="J250" s="19">
        <v>0</v>
      </c>
      <c r="K250" s="11">
        <v>1</v>
      </c>
      <c r="L250" s="19">
        <v>0</v>
      </c>
      <c r="M250" s="7"/>
      <c r="P250" s="57">
        <f>SUM(P251:P252)</f>
        <v>367.6</v>
      </c>
      <c r="Q250" s="63">
        <f>P250/P249</f>
        <v>0.79084686094269518</v>
      </c>
      <c r="R250" s="75">
        <f t="shared" si="508"/>
        <v>1</v>
      </c>
      <c r="S250" s="57">
        <f>SUM(S251:S252)</f>
        <v>0</v>
      </c>
      <c r="T250" s="57">
        <f t="shared" ref="T250:X250" si="976">SUM(T251:T252)</f>
        <v>1.5999999999999999</v>
      </c>
      <c r="U250" s="57">
        <f t="shared" si="976"/>
        <v>8</v>
      </c>
      <c r="V250" s="57">
        <f t="shared" si="976"/>
        <v>0</v>
      </c>
      <c r="W250" s="57">
        <f t="shared" si="976"/>
        <v>0</v>
      </c>
      <c r="X250" s="57">
        <f t="shared" si="976"/>
        <v>0</v>
      </c>
      <c r="Y250" s="1">
        <f>Y252</f>
        <v>218</v>
      </c>
      <c r="Z250" s="63"/>
      <c r="AB250" s="63">
        <f t="shared" ref="AB250" si="977">IF(R250=0,0,R250/(R250+R253+R259))</f>
        <v>1.9230769230769232E-2</v>
      </c>
      <c r="AC250" s="63">
        <f t="shared" ref="AC250:AI250" si="978">IF(S250=0,0,S250/(S250+S253+S259))</f>
        <v>0</v>
      </c>
      <c r="AD250" s="63">
        <f t="shared" si="978"/>
        <v>7.333333333333332E-2</v>
      </c>
      <c r="AE250" s="63">
        <f t="shared" si="978"/>
        <v>0.23529411764705882</v>
      </c>
      <c r="AF250" s="63">
        <f t="shared" si="978"/>
        <v>0</v>
      </c>
      <c r="AG250" s="63">
        <f t="shared" si="978"/>
        <v>0</v>
      </c>
      <c r="AH250" s="63">
        <f t="shared" si="978"/>
        <v>0</v>
      </c>
      <c r="AI250" s="63">
        <f t="shared" si="978"/>
        <v>1</v>
      </c>
    </row>
    <row r="251" spans="1:35" ht="14.25" customHeight="1" x14ac:dyDescent="0.25">
      <c r="A251" s="17">
        <v>321</v>
      </c>
      <c r="B251" s="3" t="s">
        <v>103</v>
      </c>
      <c r="C251" s="8" t="s">
        <v>152</v>
      </c>
      <c r="D251" s="54">
        <f>E251/(E249-E266)</f>
        <v>2.7272727272727271E-2</v>
      </c>
      <c r="E251" s="19">
        <f>SUM(F251:L251)</f>
        <v>3</v>
      </c>
      <c r="F251" s="11">
        <v>1</v>
      </c>
      <c r="G251" s="19">
        <v>0</v>
      </c>
      <c r="H251" s="19">
        <v>0</v>
      </c>
      <c r="I251" s="11">
        <v>2</v>
      </c>
      <c r="J251" s="19">
        <v>0</v>
      </c>
      <c r="K251" s="19">
        <v>0</v>
      </c>
      <c r="L251" s="19">
        <v>0</v>
      </c>
      <c r="M251" s="7"/>
      <c r="P251" s="57">
        <f>SUM(R251:Y251)+N249</f>
        <v>142</v>
      </c>
      <c r="Q251" s="63">
        <f>P251/P249</f>
        <v>0.3054957950322707</v>
      </c>
      <c r="R251" s="75">
        <f t="shared" si="508"/>
        <v>1</v>
      </c>
      <c r="S251" s="57">
        <f t="shared" ref="S251:X251" si="979">IF(G266&lt;&gt;0,G251+(G251/G249)*G266,G251)</f>
        <v>0</v>
      </c>
      <c r="T251" s="57">
        <f t="shared" si="979"/>
        <v>0</v>
      </c>
      <c r="U251" s="57">
        <f t="shared" si="979"/>
        <v>2</v>
      </c>
      <c r="V251" s="57">
        <f t="shared" si="979"/>
        <v>0</v>
      </c>
      <c r="W251" s="57">
        <f t="shared" si="979"/>
        <v>0</v>
      </c>
      <c r="X251" s="57">
        <f t="shared" si="979"/>
        <v>0</v>
      </c>
      <c r="Y251" s="1">
        <v>0</v>
      </c>
      <c r="Z251" s="5"/>
      <c r="AB251" s="63">
        <f t="shared" ref="AB251" si="980">IF(R251=0,0,R251/(R250+R253+R259))</f>
        <v>1.9230769230769232E-2</v>
      </c>
      <c r="AC251" s="63">
        <f t="shared" ref="AC251:AI251" si="981">IF(S251=0,0,S251/(S250+S253+S259))</f>
        <v>0</v>
      </c>
      <c r="AD251" s="63">
        <f t="shared" si="981"/>
        <v>0</v>
      </c>
      <c r="AE251" s="63">
        <f t="shared" si="981"/>
        <v>5.8823529411764705E-2</v>
      </c>
      <c r="AF251" s="63">
        <f t="shared" si="981"/>
        <v>0</v>
      </c>
      <c r="AG251" s="63">
        <f t="shared" si="981"/>
        <v>0</v>
      </c>
      <c r="AH251" s="63">
        <f t="shared" si="981"/>
        <v>0</v>
      </c>
      <c r="AI251" s="63">
        <f t="shared" si="981"/>
        <v>0</v>
      </c>
    </row>
    <row r="252" spans="1:35" ht="14.25" customHeight="1" x14ac:dyDescent="0.25">
      <c r="A252" s="17">
        <v>321</v>
      </c>
      <c r="B252" s="3" t="s">
        <v>103</v>
      </c>
      <c r="C252" s="8" t="s">
        <v>151</v>
      </c>
      <c r="D252" s="54">
        <f>E252/(E249-E266)</f>
        <v>6.7878787878787886E-2</v>
      </c>
      <c r="E252" s="19">
        <f t="shared" ref="E252:E265" si="982">SUM(F252:L252)</f>
        <v>7.4666666666666668</v>
      </c>
      <c r="F252" s="11">
        <v>0</v>
      </c>
      <c r="G252" s="19">
        <v>0</v>
      </c>
      <c r="H252" s="53">
        <f>H250</f>
        <v>1.4666666666666666</v>
      </c>
      <c r="I252" s="11">
        <v>6</v>
      </c>
      <c r="J252" s="19">
        <v>0</v>
      </c>
      <c r="K252" s="19">
        <v>0</v>
      </c>
      <c r="L252" s="19">
        <v>0</v>
      </c>
      <c r="M252" s="7"/>
      <c r="P252" s="57">
        <f>SUM(R252:Y252)</f>
        <v>225.6</v>
      </c>
      <c r="Q252" s="63">
        <f>P252/P249</f>
        <v>0.48535106591042443</v>
      </c>
      <c r="R252" s="75">
        <f t="shared" si="508"/>
        <v>0</v>
      </c>
      <c r="S252" s="57">
        <f t="shared" ref="S252:X252" si="983">IF(G266&lt;&gt;0,G252+(G252/G249)*G266,G252)</f>
        <v>0</v>
      </c>
      <c r="T252" s="57">
        <f t="shared" si="983"/>
        <v>1.5999999999999999</v>
      </c>
      <c r="U252" s="57">
        <f t="shared" si="983"/>
        <v>6</v>
      </c>
      <c r="V252" s="57">
        <f t="shared" si="983"/>
        <v>0</v>
      </c>
      <c r="W252" s="57">
        <f t="shared" si="983"/>
        <v>0</v>
      </c>
      <c r="X252" s="57">
        <f t="shared" si="983"/>
        <v>0</v>
      </c>
      <c r="Y252" s="75">
        <f>M249</f>
        <v>218</v>
      </c>
      <c r="Z252" s="5"/>
      <c r="AB252" s="63">
        <f t="shared" ref="AB252" si="984">IF(R252=0,0,R252/(R250+R253+R259))</f>
        <v>0</v>
      </c>
      <c r="AC252" s="63">
        <f t="shared" ref="AC252:AI252" si="985">IF(S252=0,0,S252/(S250+S253+S259))</f>
        <v>0</v>
      </c>
      <c r="AD252" s="63">
        <f t="shared" si="985"/>
        <v>7.333333333333332E-2</v>
      </c>
      <c r="AE252" s="63">
        <f t="shared" si="985"/>
        <v>0.17647058823529413</v>
      </c>
      <c r="AF252" s="63">
        <f t="shared" si="985"/>
        <v>0</v>
      </c>
      <c r="AG252" s="63">
        <f t="shared" si="985"/>
        <v>0</v>
      </c>
      <c r="AH252" s="63">
        <f t="shared" si="985"/>
        <v>0</v>
      </c>
      <c r="AI252" s="63">
        <f t="shared" si="985"/>
        <v>1</v>
      </c>
    </row>
    <row r="253" spans="1:35" ht="14.25" customHeight="1" x14ac:dyDescent="0.25">
      <c r="A253" s="17">
        <v>321</v>
      </c>
      <c r="B253" s="3" t="s">
        <v>103</v>
      </c>
      <c r="C253" s="3" t="s">
        <v>83</v>
      </c>
      <c r="D253" s="54">
        <f>E253/(E249-E266)</f>
        <v>0.69575757575757569</v>
      </c>
      <c r="E253" s="19">
        <f t="shared" si="982"/>
        <v>76.533333333333331</v>
      </c>
      <c r="F253" s="11">
        <v>42</v>
      </c>
      <c r="G253" s="19">
        <v>0</v>
      </c>
      <c r="H253" s="53">
        <f>(H249-H266)-H250-H259</f>
        <v>11.533333333333335</v>
      </c>
      <c r="I253" s="11">
        <v>22</v>
      </c>
      <c r="J253" s="11">
        <v>1</v>
      </c>
      <c r="K253" s="19">
        <v>0</v>
      </c>
      <c r="L253" s="19">
        <v>0</v>
      </c>
      <c r="M253" s="7"/>
      <c r="P253" s="57">
        <f>SUM(P254:P258)</f>
        <v>76.581818181818178</v>
      </c>
      <c r="Q253" s="63">
        <f>P253/P249</f>
        <v>0.16475650303148837</v>
      </c>
      <c r="R253" s="75">
        <f t="shared" si="508"/>
        <v>42</v>
      </c>
      <c r="S253" s="57">
        <f>SUM(S254:S258)</f>
        <v>0</v>
      </c>
      <c r="T253" s="57">
        <f t="shared" ref="T253:X253" si="986">SUM(T254:T258)</f>
        <v>12.581818181818182</v>
      </c>
      <c r="U253" s="57">
        <f t="shared" si="986"/>
        <v>22</v>
      </c>
      <c r="V253" s="57">
        <f t="shared" si="986"/>
        <v>0</v>
      </c>
      <c r="W253" s="57">
        <f t="shared" si="986"/>
        <v>0</v>
      </c>
      <c r="X253" s="57">
        <f t="shared" si="986"/>
        <v>0</v>
      </c>
      <c r="Y253" s="1">
        <v>0</v>
      </c>
      <c r="Z253" s="5"/>
      <c r="AB253" s="63">
        <f t="shared" ref="AB253" si="987">IF(R253=0,0,R253/(R250+R253+R259))</f>
        <v>0.80769230769230771</v>
      </c>
      <c r="AC253" s="63">
        <f t="shared" ref="AC253:AI253" si="988">IF(S253=0,0,S253/(S250+S253+S259))</f>
        <v>0</v>
      </c>
      <c r="AD253" s="63">
        <f t="shared" si="988"/>
        <v>0.57666666666666666</v>
      </c>
      <c r="AE253" s="63">
        <f t="shared" si="988"/>
        <v>0.6470588235294118</v>
      </c>
      <c r="AF253" s="63">
        <f t="shared" si="988"/>
        <v>0</v>
      </c>
      <c r="AG253" s="63">
        <f t="shared" si="988"/>
        <v>0</v>
      </c>
      <c r="AH253" s="63">
        <f t="shared" si="988"/>
        <v>0</v>
      </c>
      <c r="AI253" s="63">
        <f t="shared" si="988"/>
        <v>0</v>
      </c>
    </row>
    <row r="254" spans="1:35" ht="14.25" customHeight="1" x14ac:dyDescent="0.25">
      <c r="A254" s="17">
        <v>321</v>
      </c>
      <c r="B254" s="3" t="s">
        <v>103</v>
      </c>
      <c r="C254" s="8" t="s">
        <v>84</v>
      </c>
      <c r="D254" s="54">
        <f>E254/(E249-E266)</f>
        <v>0.21818181818181817</v>
      </c>
      <c r="E254" s="19">
        <f t="shared" si="982"/>
        <v>24</v>
      </c>
      <c r="F254" s="11">
        <v>3</v>
      </c>
      <c r="G254" s="19">
        <v>0</v>
      </c>
      <c r="H254" s="19">
        <v>0</v>
      </c>
      <c r="I254" s="11">
        <v>21</v>
      </c>
      <c r="J254" s="19">
        <v>0</v>
      </c>
      <c r="K254" s="19">
        <v>0</v>
      </c>
      <c r="L254" s="19">
        <v>0</v>
      </c>
      <c r="M254" s="7"/>
      <c r="P254" s="57">
        <f>SUM(R254:Y254)</f>
        <v>24</v>
      </c>
      <c r="Q254" s="63">
        <f>P254/P249</f>
        <v>5.1633092118130254E-2</v>
      </c>
      <c r="R254" s="75">
        <f t="shared" si="508"/>
        <v>3</v>
      </c>
      <c r="S254" s="57">
        <f t="shared" ref="S254:X254" si="989">IF(G266&lt;&gt;0,G254+(G254/G249)*G266,G254)</f>
        <v>0</v>
      </c>
      <c r="T254" s="57">
        <f t="shared" si="989"/>
        <v>0</v>
      </c>
      <c r="U254" s="57">
        <f t="shared" si="989"/>
        <v>21</v>
      </c>
      <c r="V254" s="57">
        <f t="shared" si="989"/>
        <v>0</v>
      </c>
      <c r="W254" s="57">
        <f t="shared" si="989"/>
        <v>0</v>
      </c>
      <c r="X254" s="57">
        <f t="shared" si="989"/>
        <v>0</v>
      </c>
      <c r="Y254" s="1">
        <v>0</v>
      </c>
      <c r="Z254" s="5"/>
      <c r="AB254" s="63">
        <f t="shared" ref="AB254" si="990">IF(R254=0,0,R254/(R250+R253+R259))</f>
        <v>5.7692307692307696E-2</v>
      </c>
      <c r="AC254" s="63">
        <f t="shared" ref="AC254:AI254" si="991">IF(S254=0,0,S254/(S250+S253+S259))</f>
        <v>0</v>
      </c>
      <c r="AD254" s="63">
        <f t="shared" si="991"/>
        <v>0</v>
      </c>
      <c r="AE254" s="63">
        <f t="shared" si="991"/>
        <v>0.61764705882352944</v>
      </c>
      <c r="AF254" s="63">
        <f t="shared" si="991"/>
        <v>0</v>
      </c>
      <c r="AG254" s="63">
        <f t="shared" si="991"/>
        <v>0</v>
      </c>
      <c r="AH254" s="63">
        <f t="shared" si="991"/>
        <v>0</v>
      </c>
      <c r="AI254" s="63">
        <f t="shared" si="991"/>
        <v>0</v>
      </c>
    </row>
    <row r="255" spans="1:35" ht="14.25" customHeight="1" x14ac:dyDescent="0.3">
      <c r="A255" s="17">
        <v>321</v>
      </c>
      <c r="B255" s="3" t="s">
        <v>103</v>
      </c>
      <c r="C255" s="8" t="s">
        <v>85</v>
      </c>
      <c r="D255" s="54">
        <f>E255/(E249-E266)</f>
        <v>9.0909090909090905E-3</v>
      </c>
      <c r="E255" s="19">
        <f t="shared" si="982"/>
        <v>1</v>
      </c>
      <c r="F255" s="11">
        <v>1</v>
      </c>
      <c r="G255" s="11">
        <v>0</v>
      </c>
      <c r="H255" s="11">
        <v>0</v>
      </c>
      <c r="I255" s="19">
        <v>0</v>
      </c>
      <c r="J255" s="19">
        <v>0</v>
      </c>
      <c r="K255" s="11">
        <v>0</v>
      </c>
      <c r="L255" s="19">
        <v>0</v>
      </c>
      <c r="M255"/>
      <c r="P255" s="57">
        <f t="shared" ref="P255:P265" si="992">SUM(R255:Y255)</f>
        <v>1</v>
      </c>
      <c r="Q255" s="63">
        <f>P255/P249</f>
        <v>2.1513788382554275E-3</v>
      </c>
      <c r="R255" s="75">
        <f t="shared" si="508"/>
        <v>1</v>
      </c>
      <c r="S255" s="57">
        <f t="shared" ref="S255:X255" si="993">IF(G266&lt;&gt;0,G255+(G255/G249)*G266,G255)</f>
        <v>0</v>
      </c>
      <c r="T255" s="57">
        <f t="shared" si="993"/>
        <v>0</v>
      </c>
      <c r="U255" s="57">
        <f t="shared" si="993"/>
        <v>0</v>
      </c>
      <c r="V255" s="57">
        <f t="shared" si="993"/>
        <v>0</v>
      </c>
      <c r="W255" s="57">
        <f t="shared" si="993"/>
        <v>0</v>
      </c>
      <c r="X255" s="57">
        <f t="shared" si="993"/>
        <v>0</v>
      </c>
      <c r="Y255" s="1">
        <v>0</v>
      </c>
      <c r="Z255" s="5"/>
      <c r="AB255" s="63">
        <f t="shared" ref="AB255" si="994">IF(R255=0,0,R255/(R250+R253+R259))</f>
        <v>1.9230769230769232E-2</v>
      </c>
      <c r="AC255" s="63">
        <f t="shared" ref="AC255:AI255" si="995">IF(S255=0,0,S255/(S250+S253+S259))</f>
        <v>0</v>
      </c>
      <c r="AD255" s="63">
        <f t="shared" si="995"/>
        <v>0</v>
      </c>
      <c r="AE255" s="63">
        <f t="shared" si="995"/>
        <v>0</v>
      </c>
      <c r="AF255" s="63">
        <f t="shared" si="995"/>
        <v>0</v>
      </c>
      <c r="AG255" s="63">
        <f t="shared" si="995"/>
        <v>0</v>
      </c>
      <c r="AH255" s="63">
        <f t="shared" si="995"/>
        <v>0</v>
      </c>
      <c r="AI255" s="63">
        <f t="shared" si="995"/>
        <v>0</v>
      </c>
    </row>
    <row r="256" spans="1:35" s="10" customFormat="1" ht="14.25" customHeight="1" x14ac:dyDescent="0.25">
      <c r="A256" s="17">
        <v>321</v>
      </c>
      <c r="B256" s="3" t="s">
        <v>103</v>
      </c>
      <c r="C256" s="8" t="s">
        <v>86</v>
      </c>
      <c r="D256" s="54">
        <f>E256/(E249-E266)</f>
        <v>0.42444444444444446</v>
      </c>
      <c r="E256" s="19">
        <f t="shared" si="982"/>
        <v>46.68888888888889</v>
      </c>
      <c r="F256" s="11">
        <v>38</v>
      </c>
      <c r="G256" s="11">
        <v>0</v>
      </c>
      <c r="H256" s="53">
        <f>(2/3)*H253</f>
        <v>7.68888888888889</v>
      </c>
      <c r="I256" s="11">
        <v>1</v>
      </c>
      <c r="J256" s="19">
        <v>0</v>
      </c>
      <c r="K256" s="11">
        <v>0</v>
      </c>
      <c r="L256" s="19">
        <v>0</v>
      </c>
      <c r="P256" s="57">
        <f t="shared" si="992"/>
        <v>47.38787878787879</v>
      </c>
      <c r="Q256" s="63">
        <f>P256/P249</f>
        <v>0.10194927961405569</v>
      </c>
      <c r="R256" s="75">
        <f t="shared" si="508"/>
        <v>38</v>
      </c>
      <c r="S256" s="57">
        <f t="shared" ref="S256:X256" si="996">IF(G266&lt;&gt;0,G256+(G256/G249)*G266,G256)</f>
        <v>0</v>
      </c>
      <c r="T256" s="57">
        <f t="shared" si="996"/>
        <v>8.3878787878787886</v>
      </c>
      <c r="U256" s="57">
        <f t="shared" si="996"/>
        <v>1</v>
      </c>
      <c r="V256" s="57">
        <f t="shared" si="996"/>
        <v>0</v>
      </c>
      <c r="W256" s="57">
        <f t="shared" si="996"/>
        <v>0</v>
      </c>
      <c r="X256" s="57">
        <f t="shared" si="996"/>
        <v>0</v>
      </c>
      <c r="Y256" s="1">
        <v>0</v>
      </c>
      <c r="Z256" s="5"/>
      <c r="AA256" s="1"/>
      <c r="AB256" s="63">
        <f t="shared" ref="AB256" si="997">IF(R256=0,0,R256/(R250+R253+R259))</f>
        <v>0.73076923076923073</v>
      </c>
      <c r="AC256" s="63">
        <f t="shared" ref="AC256:AI256" si="998">IF(S256=0,0,S256/(S250+S253+S259))</f>
        <v>0</v>
      </c>
      <c r="AD256" s="63">
        <f t="shared" si="998"/>
        <v>0.38444444444444442</v>
      </c>
      <c r="AE256" s="63">
        <f t="shared" si="998"/>
        <v>2.9411764705882353E-2</v>
      </c>
      <c r="AF256" s="63">
        <f t="shared" si="998"/>
        <v>0</v>
      </c>
      <c r="AG256" s="63">
        <f t="shared" si="998"/>
        <v>0</v>
      </c>
      <c r="AH256" s="63">
        <f t="shared" si="998"/>
        <v>0</v>
      </c>
      <c r="AI256" s="63">
        <f t="shared" si="998"/>
        <v>0</v>
      </c>
    </row>
    <row r="257" spans="1:35" ht="14.25" customHeight="1" x14ac:dyDescent="0.25">
      <c r="A257" s="17">
        <v>321</v>
      </c>
      <c r="B257" s="3" t="s">
        <v>103</v>
      </c>
      <c r="C257" s="8" t="s">
        <v>87</v>
      </c>
      <c r="D257" s="54">
        <f>E257/(E249-E266)</f>
        <v>0</v>
      </c>
      <c r="E257" s="19">
        <f t="shared" si="982"/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7"/>
      <c r="P257" s="57">
        <f t="shared" si="992"/>
        <v>0</v>
      </c>
      <c r="Q257" s="63">
        <f>P257/P249</f>
        <v>0</v>
      </c>
      <c r="R257" s="75">
        <f t="shared" si="508"/>
        <v>0</v>
      </c>
      <c r="S257" s="57">
        <f t="shared" ref="S257:X257" si="999">IF(G266&lt;&gt;0,G257+(G257/G249)*G266,G257)</f>
        <v>0</v>
      </c>
      <c r="T257" s="57">
        <f t="shared" si="999"/>
        <v>0</v>
      </c>
      <c r="U257" s="57">
        <f t="shared" si="999"/>
        <v>0</v>
      </c>
      <c r="V257" s="57">
        <f t="shared" si="999"/>
        <v>0</v>
      </c>
      <c r="W257" s="57">
        <f t="shared" si="999"/>
        <v>0</v>
      </c>
      <c r="X257" s="57">
        <f t="shared" si="999"/>
        <v>0</v>
      </c>
      <c r="Y257" s="1">
        <v>0</v>
      </c>
      <c r="Z257" s="5"/>
      <c r="AB257" s="63">
        <f t="shared" ref="AB257" si="1000">IF(R257=0,0,R257/(R250+R253+R259))</f>
        <v>0</v>
      </c>
      <c r="AC257" s="63">
        <f t="shared" ref="AC257:AI257" si="1001">IF(S257=0,0,S257/(S250+S253+S259))</f>
        <v>0</v>
      </c>
      <c r="AD257" s="63">
        <f t="shared" si="1001"/>
        <v>0</v>
      </c>
      <c r="AE257" s="63">
        <f t="shared" si="1001"/>
        <v>0</v>
      </c>
      <c r="AF257" s="63">
        <f t="shared" si="1001"/>
        <v>0</v>
      </c>
      <c r="AG257" s="63">
        <f t="shared" si="1001"/>
        <v>0</v>
      </c>
      <c r="AH257" s="63">
        <f t="shared" si="1001"/>
        <v>0</v>
      </c>
      <c r="AI257" s="63">
        <f t="shared" si="1001"/>
        <v>0</v>
      </c>
    </row>
    <row r="258" spans="1:35" ht="14.25" customHeight="1" x14ac:dyDescent="0.25">
      <c r="A258" s="17">
        <v>321</v>
      </c>
      <c r="B258" s="3" t="s">
        <v>103</v>
      </c>
      <c r="C258" s="8" t="s">
        <v>88</v>
      </c>
      <c r="D258" s="54">
        <f>E258/(E249-E266)</f>
        <v>3.4949494949494953E-2</v>
      </c>
      <c r="E258" s="19">
        <f t="shared" si="982"/>
        <v>3.844444444444445</v>
      </c>
      <c r="F258" s="19">
        <v>0</v>
      </c>
      <c r="G258" s="19">
        <v>0</v>
      </c>
      <c r="H258" s="53">
        <f>H253-H256</f>
        <v>3.844444444444445</v>
      </c>
      <c r="I258" s="19">
        <v>0</v>
      </c>
      <c r="J258" s="19">
        <v>0</v>
      </c>
      <c r="K258" s="11">
        <v>0</v>
      </c>
      <c r="L258" s="19">
        <v>0</v>
      </c>
      <c r="M258" s="7"/>
      <c r="P258" s="57">
        <f t="shared" si="992"/>
        <v>4.1939393939393943</v>
      </c>
      <c r="Q258" s="63">
        <f>P258/P249</f>
        <v>9.0227524610470046E-3</v>
      </c>
      <c r="R258" s="75">
        <f t="shared" si="508"/>
        <v>0</v>
      </c>
      <c r="S258" s="57">
        <f t="shared" ref="S258:X258" si="1002">IF(G266&lt;&gt;0,G258+(G258/G249)*G266,G258)</f>
        <v>0</v>
      </c>
      <c r="T258" s="57">
        <f t="shared" si="1002"/>
        <v>4.1939393939393943</v>
      </c>
      <c r="U258" s="57">
        <f t="shared" si="1002"/>
        <v>0</v>
      </c>
      <c r="V258" s="57">
        <f t="shared" si="1002"/>
        <v>0</v>
      </c>
      <c r="W258" s="57">
        <f t="shared" si="1002"/>
        <v>0</v>
      </c>
      <c r="X258" s="57">
        <f t="shared" si="1002"/>
        <v>0</v>
      </c>
      <c r="Y258" s="1">
        <v>0</v>
      </c>
      <c r="Z258" s="5"/>
      <c r="AB258" s="63">
        <f t="shared" ref="AB258" si="1003">IF(R258=0,0,R258/(R250+R253+R259))</f>
        <v>0</v>
      </c>
      <c r="AC258" s="63">
        <f t="shared" ref="AC258:AI258" si="1004">IF(S258=0,0,S258/(S250+S253+S259))</f>
        <v>0</v>
      </c>
      <c r="AD258" s="63">
        <f t="shared" si="1004"/>
        <v>0.19222222222222221</v>
      </c>
      <c r="AE258" s="63">
        <f t="shared" si="1004"/>
        <v>0</v>
      </c>
      <c r="AF258" s="63">
        <f t="shared" si="1004"/>
        <v>0</v>
      </c>
      <c r="AG258" s="63">
        <f t="shared" si="1004"/>
        <v>0</v>
      </c>
      <c r="AH258" s="63">
        <f t="shared" si="1004"/>
        <v>0</v>
      </c>
      <c r="AI258" s="63">
        <f t="shared" si="1004"/>
        <v>0</v>
      </c>
    </row>
    <row r="259" spans="1:35" ht="14.25" customHeight="1" x14ac:dyDescent="0.25">
      <c r="A259" s="17">
        <v>321</v>
      </c>
      <c r="B259" s="3" t="s">
        <v>103</v>
      </c>
      <c r="C259" s="3" t="s">
        <v>89</v>
      </c>
      <c r="D259" s="54">
        <f>E259/(E249-E266)</f>
        <v>0.2</v>
      </c>
      <c r="E259" s="19">
        <f t="shared" si="982"/>
        <v>22</v>
      </c>
      <c r="F259" s="11">
        <v>9</v>
      </c>
      <c r="G259" s="19">
        <v>0</v>
      </c>
      <c r="H259" s="11">
        <v>7</v>
      </c>
      <c r="I259" s="11">
        <v>4</v>
      </c>
      <c r="J259" s="11">
        <v>2</v>
      </c>
      <c r="K259" s="19">
        <v>0</v>
      </c>
      <c r="L259" s="19">
        <v>0</v>
      </c>
      <c r="M259" s="7"/>
      <c r="P259" s="57">
        <f>SUM(P260:P265)</f>
        <v>20.636363636363637</v>
      </c>
      <c r="Q259" s="63">
        <f>P259/P249</f>
        <v>4.4396636025816547E-2</v>
      </c>
      <c r="R259" s="75">
        <f t="shared" si="508"/>
        <v>9</v>
      </c>
      <c r="S259" s="57">
        <f>SUM(S260:S265)</f>
        <v>0</v>
      </c>
      <c r="T259" s="57">
        <f t="shared" ref="T259:X259" si="1005">SUM(T260:T265)</f>
        <v>7.6363636363636367</v>
      </c>
      <c r="U259" s="57">
        <f t="shared" si="1005"/>
        <v>4</v>
      </c>
      <c r="V259" s="57">
        <f t="shared" si="1005"/>
        <v>1</v>
      </c>
      <c r="W259" s="57">
        <f t="shared" si="1005"/>
        <v>0</v>
      </c>
      <c r="X259" s="57">
        <f t="shared" si="1005"/>
        <v>0</v>
      </c>
      <c r="Y259" s="1">
        <v>0</v>
      </c>
      <c r="Z259" s="5"/>
      <c r="AB259" s="63">
        <f t="shared" ref="AB259" si="1006">IF(R259=0,0,R259/(R250+R253+R259))</f>
        <v>0.17307692307692307</v>
      </c>
      <c r="AC259" s="63">
        <f t="shared" ref="AC259:AI259" si="1007">IF(S259=0,0,S259/(S250+S253+S259))</f>
        <v>0</v>
      </c>
      <c r="AD259" s="63">
        <f t="shared" si="1007"/>
        <v>0.35</v>
      </c>
      <c r="AE259" s="63">
        <f t="shared" si="1007"/>
        <v>0.11764705882352941</v>
      </c>
      <c r="AF259" s="63">
        <f t="shared" si="1007"/>
        <v>1</v>
      </c>
      <c r="AG259" s="63">
        <f t="shared" si="1007"/>
        <v>0</v>
      </c>
      <c r="AH259" s="63">
        <f t="shared" si="1007"/>
        <v>0</v>
      </c>
      <c r="AI259" s="63">
        <f t="shared" si="1007"/>
        <v>0</v>
      </c>
    </row>
    <row r="260" spans="1:35" ht="14.25" customHeight="1" x14ac:dyDescent="0.25">
      <c r="A260" s="17">
        <v>321</v>
      </c>
      <c r="B260" s="3" t="s">
        <v>103</v>
      </c>
      <c r="C260" s="8" t="s">
        <v>95</v>
      </c>
      <c r="D260" s="54">
        <f>E260/(E249-E266)</f>
        <v>6.363636363636363E-2</v>
      </c>
      <c r="E260" s="19">
        <f t="shared" si="982"/>
        <v>7</v>
      </c>
      <c r="F260" s="11">
        <v>3</v>
      </c>
      <c r="G260" s="19">
        <v>0</v>
      </c>
      <c r="H260" s="19">
        <v>0</v>
      </c>
      <c r="I260" s="11">
        <v>4</v>
      </c>
      <c r="J260" s="19">
        <v>0</v>
      </c>
      <c r="K260" s="19">
        <v>0</v>
      </c>
      <c r="L260" s="19">
        <v>0</v>
      </c>
      <c r="M260" s="7"/>
      <c r="P260" s="57">
        <f t="shared" si="992"/>
        <v>7</v>
      </c>
      <c r="Q260" s="63">
        <f>P260/P249</f>
        <v>1.5059651867787991E-2</v>
      </c>
      <c r="R260" s="75">
        <f t="shared" si="508"/>
        <v>3</v>
      </c>
      <c r="S260" s="57">
        <f t="shared" ref="S260:X260" si="1008">IF(G266&lt;&gt;0,G260+(G260/G249)*G266,G260)</f>
        <v>0</v>
      </c>
      <c r="T260" s="57">
        <f t="shared" si="1008"/>
        <v>0</v>
      </c>
      <c r="U260" s="57">
        <f t="shared" si="1008"/>
        <v>4</v>
      </c>
      <c r="V260" s="57">
        <f t="shared" si="1008"/>
        <v>0</v>
      </c>
      <c r="W260" s="57">
        <f t="shared" si="1008"/>
        <v>0</v>
      </c>
      <c r="X260" s="57">
        <f t="shared" si="1008"/>
        <v>0</v>
      </c>
      <c r="Y260" s="1">
        <v>0</v>
      </c>
      <c r="Z260" s="5"/>
      <c r="AB260" s="63">
        <f t="shared" ref="AB260" si="1009">IF(R260=0,0,R260/(R250+R253+R259))</f>
        <v>5.7692307692307696E-2</v>
      </c>
      <c r="AC260" s="63">
        <f t="shared" ref="AC260:AI260" si="1010">IF(S260=0,0,S260/(S250+S253+S259))</f>
        <v>0</v>
      </c>
      <c r="AD260" s="63">
        <f t="shared" si="1010"/>
        <v>0</v>
      </c>
      <c r="AE260" s="63">
        <f t="shared" si="1010"/>
        <v>0.11764705882352941</v>
      </c>
      <c r="AF260" s="63">
        <f t="shared" si="1010"/>
        <v>0</v>
      </c>
      <c r="AG260" s="63">
        <f t="shared" si="1010"/>
        <v>0</v>
      </c>
      <c r="AH260" s="63">
        <f t="shared" si="1010"/>
        <v>0</v>
      </c>
      <c r="AI260" s="63">
        <f t="shared" si="1010"/>
        <v>0</v>
      </c>
    </row>
    <row r="261" spans="1:35" ht="14.25" customHeight="1" x14ac:dyDescent="0.25">
      <c r="A261" s="17">
        <v>321</v>
      </c>
      <c r="B261" s="3" t="s">
        <v>103</v>
      </c>
      <c r="C261" s="8" t="s">
        <v>90</v>
      </c>
      <c r="D261" s="54">
        <f>E261/(E249-E266)</f>
        <v>3.6363636363636362E-2</v>
      </c>
      <c r="E261" s="19">
        <f t="shared" si="982"/>
        <v>4</v>
      </c>
      <c r="F261" s="11">
        <v>4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7"/>
      <c r="P261" s="57">
        <f t="shared" si="992"/>
        <v>4</v>
      </c>
      <c r="Q261" s="63">
        <f>P261/P249</f>
        <v>8.6055153530217102E-3</v>
      </c>
      <c r="R261" s="75">
        <f t="shared" si="508"/>
        <v>4</v>
      </c>
      <c r="S261" s="57">
        <f t="shared" ref="S261:X261" si="1011">IF(G266&lt;&gt;0,G261+(G261/G249)*G266,G261)</f>
        <v>0</v>
      </c>
      <c r="T261" s="57">
        <f t="shared" si="1011"/>
        <v>0</v>
      </c>
      <c r="U261" s="57">
        <f t="shared" si="1011"/>
        <v>0</v>
      </c>
      <c r="V261" s="57">
        <f t="shared" si="1011"/>
        <v>0</v>
      </c>
      <c r="W261" s="57">
        <f t="shared" si="1011"/>
        <v>0</v>
      </c>
      <c r="X261" s="57">
        <f t="shared" si="1011"/>
        <v>0</v>
      </c>
      <c r="Y261" s="1">
        <v>0</v>
      </c>
      <c r="Z261" s="5"/>
      <c r="AB261" s="63">
        <f t="shared" ref="AB261" si="1012">IF(R261=0,0,R261/(R250+R253+R259))</f>
        <v>7.6923076923076927E-2</v>
      </c>
      <c r="AC261" s="63">
        <f t="shared" ref="AC261:AI261" si="1013">IF(S261=0,0,S261/(S250+S253+S259))</f>
        <v>0</v>
      </c>
      <c r="AD261" s="63">
        <f t="shared" si="1013"/>
        <v>0</v>
      </c>
      <c r="AE261" s="63">
        <f t="shared" si="1013"/>
        <v>0</v>
      </c>
      <c r="AF261" s="63">
        <f t="shared" si="1013"/>
        <v>0</v>
      </c>
      <c r="AG261" s="63">
        <f t="shared" si="1013"/>
        <v>0</v>
      </c>
      <c r="AH261" s="63">
        <f t="shared" si="1013"/>
        <v>0</v>
      </c>
      <c r="AI261" s="63">
        <f t="shared" si="1013"/>
        <v>0</v>
      </c>
    </row>
    <row r="262" spans="1:35" ht="14.25" customHeight="1" x14ac:dyDescent="0.25">
      <c r="A262" s="17">
        <v>321</v>
      </c>
      <c r="B262" s="3" t="s">
        <v>103</v>
      </c>
      <c r="C262" s="8" t="s">
        <v>118</v>
      </c>
      <c r="D262" s="54">
        <f>E262/(E249-E266)</f>
        <v>9.0909090909090905E-3</v>
      </c>
      <c r="E262" s="19">
        <f t="shared" si="982"/>
        <v>1</v>
      </c>
      <c r="F262" s="11">
        <v>1</v>
      </c>
      <c r="G262" s="19">
        <v>0</v>
      </c>
      <c r="H262" s="19">
        <v>0</v>
      </c>
      <c r="I262" s="19">
        <v>0</v>
      </c>
      <c r="J262" s="19">
        <v>0</v>
      </c>
      <c r="K262" s="11">
        <v>0</v>
      </c>
      <c r="L262" s="19">
        <v>0</v>
      </c>
      <c r="M262" s="7"/>
      <c r="P262" s="57">
        <f t="shared" si="992"/>
        <v>1</v>
      </c>
      <c r="Q262" s="63">
        <f>P262/P249</f>
        <v>2.1513788382554275E-3</v>
      </c>
      <c r="R262" s="75">
        <f t="shared" si="508"/>
        <v>1</v>
      </c>
      <c r="S262" s="57">
        <f t="shared" ref="S262:X262" si="1014">IF(G266&lt;&gt;0,G262+(G262/G249)*G266,G262)</f>
        <v>0</v>
      </c>
      <c r="T262" s="57">
        <f t="shared" si="1014"/>
        <v>0</v>
      </c>
      <c r="U262" s="57">
        <f t="shared" si="1014"/>
        <v>0</v>
      </c>
      <c r="V262" s="57">
        <f t="shared" si="1014"/>
        <v>0</v>
      </c>
      <c r="W262" s="57">
        <f t="shared" si="1014"/>
        <v>0</v>
      </c>
      <c r="X262" s="57">
        <f t="shared" si="1014"/>
        <v>0</v>
      </c>
      <c r="Y262" s="1">
        <v>0</v>
      </c>
      <c r="Z262" s="5"/>
      <c r="AB262" s="63">
        <f t="shared" ref="AB262" si="1015">IF(R262=0,0,R262/(R250+R253+R259))</f>
        <v>1.9230769230769232E-2</v>
      </c>
      <c r="AC262" s="63">
        <f t="shared" ref="AC262:AI262" si="1016">IF(S262=0,0,S262/(S250+S253+S259))</f>
        <v>0</v>
      </c>
      <c r="AD262" s="63">
        <f t="shared" si="1016"/>
        <v>0</v>
      </c>
      <c r="AE262" s="63">
        <f t="shared" si="1016"/>
        <v>0</v>
      </c>
      <c r="AF262" s="63">
        <f t="shared" si="1016"/>
        <v>0</v>
      </c>
      <c r="AG262" s="63">
        <f t="shared" si="1016"/>
        <v>0</v>
      </c>
      <c r="AH262" s="63">
        <f t="shared" si="1016"/>
        <v>0</v>
      </c>
      <c r="AI262" s="63">
        <f t="shared" si="1016"/>
        <v>0</v>
      </c>
    </row>
    <row r="263" spans="1:35" ht="14.25" customHeight="1" x14ac:dyDescent="0.25">
      <c r="A263" s="17">
        <v>321</v>
      </c>
      <c r="B263" s="3" t="s">
        <v>103</v>
      </c>
      <c r="C263" s="8" t="s">
        <v>91</v>
      </c>
      <c r="D263" s="54">
        <f>E263/(E249-E266)</f>
        <v>7.2727272727272724E-2</v>
      </c>
      <c r="E263" s="19">
        <f t="shared" si="982"/>
        <v>8</v>
      </c>
      <c r="F263" s="19">
        <v>0</v>
      </c>
      <c r="G263" s="19">
        <v>0</v>
      </c>
      <c r="H263" s="11">
        <v>7</v>
      </c>
      <c r="I263" s="19">
        <v>0</v>
      </c>
      <c r="J263" s="11">
        <v>1</v>
      </c>
      <c r="K263" s="19">
        <v>0</v>
      </c>
      <c r="L263" s="19">
        <v>0</v>
      </c>
      <c r="M263" s="7"/>
      <c r="P263" s="57">
        <f t="shared" si="992"/>
        <v>8.6363636363636367</v>
      </c>
      <c r="Q263" s="63">
        <f>P263/P249</f>
        <v>1.858008996675142E-2</v>
      </c>
      <c r="R263" s="75">
        <f t="shared" si="508"/>
        <v>0</v>
      </c>
      <c r="S263" s="57">
        <f t="shared" ref="S263:X263" si="1017">IF(G266&lt;&gt;0,G263+(G263/G249)*G266,G263)</f>
        <v>0</v>
      </c>
      <c r="T263" s="57">
        <f t="shared" si="1017"/>
        <v>7.6363636363636367</v>
      </c>
      <c r="U263" s="57">
        <f t="shared" si="1017"/>
        <v>0</v>
      </c>
      <c r="V263" s="57">
        <f t="shared" si="1017"/>
        <v>1</v>
      </c>
      <c r="W263" s="57">
        <f t="shared" si="1017"/>
        <v>0</v>
      </c>
      <c r="X263" s="57">
        <f t="shared" si="1017"/>
        <v>0</v>
      </c>
      <c r="Y263" s="1">
        <v>0</v>
      </c>
      <c r="Z263" s="5"/>
      <c r="AB263" s="63">
        <f t="shared" ref="AB263" si="1018">IF(R263=0,0,R263/(R250+R253+R259))</f>
        <v>0</v>
      </c>
      <c r="AC263" s="63">
        <f t="shared" ref="AC263:AI263" si="1019">IF(S263=0,0,S263/(S250+S253+S259))</f>
        <v>0</v>
      </c>
      <c r="AD263" s="63">
        <f t="shared" si="1019"/>
        <v>0.35</v>
      </c>
      <c r="AE263" s="63">
        <f t="shared" si="1019"/>
        <v>0</v>
      </c>
      <c r="AF263" s="63">
        <f t="shared" si="1019"/>
        <v>1</v>
      </c>
      <c r="AG263" s="63">
        <f t="shared" si="1019"/>
        <v>0</v>
      </c>
      <c r="AH263" s="63">
        <f t="shared" si="1019"/>
        <v>0</v>
      </c>
      <c r="AI263" s="63">
        <f t="shared" si="1019"/>
        <v>0</v>
      </c>
    </row>
    <row r="264" spans="1:35" ht="14.25" customHeight="1" x14ac:dyDescent="0.25">
      <c r="A264" s="17">
        <v>321</v>
      </c>
      <c r="B264" s="3" t="s">
        <v>103</v>
      </c>
      <c r="C264" s="8" t="s">
        <v>92</v>
      </c>
      <c r="D264" s="54">
        <f>E264/(E249-E266)</f>
        <v>0</v>
      </c>
      <c r="E264" s="19">
        <f t="shared" si="982"/>
        <v>0</v>
      </c>
      <c r="F264" s="19">
        <v>0</v>
      </c>
      <c r="G264" s="11">
        <v>0</v>
      </c>
      <c r="H264" s="19">
        <v>0</v>
      </c>
      <c r="I264" s="11">
        <v>0</v>
      </c>
      <c r="J264" s="19">
        <v>0</v>
      </c>
      <c r="K264" s="11">
        <v>0</v>
      </c>
      <c r="L264" s="19">
        <v>0</v>
      </c>
      <c r="M264" s="7"/>
      <c r="P264" s="57">
        <f t="shared" si="992"/>
        <v>0</v>
      </c>
      <c r="Q264" s="63">
        <f>P264/P249</f>
        <v>0</v>
      </c>
      <c r="R264" s="75">
        <f t="shared" si="508"/>
        <v>0</v>
      </c>
      <c r="S264" s="57">
        <f t="shared" ref="S264:X264" si="1020">IF(G266&lt;&gt;0,G264+(G264/G249)*G266,G264)</f>
        <v>0</v>
      </c>
      <c r="T264" s="57">
        <f t="shared" si="1020"/>
        <v>0</v>
      </c>
      <c r="U264" s="57">
        <f t="shared" si="1020"/>
        <v>0</v>
      </c>
      <c r="V264" s="57">
        <f t="shared" si="1020"/>
        <v>0</v>
      </c>
      <c r="W264" s="57">
        <f t="shared" si="1020"/>
        <v>0</v>
      </c>
      <c r="X264" s="57">
        <f t="shared" si="1020"/>
        <v>0</v>
      </c>
      <c r="Y264" s="1">
        <v>0</v>
      </c>
      <c r="Z264" s="6"/>
      <c r="AB264" s="63">
        <f t="shared" ref="AB264" si="1021">IF(R264=0,0,R264/(R250+R253+R259))</f>
        <v>0</v>
      </c>
      <c r="AC264" s="63">
        <f t="shared" ref="AC264:AI264" si="1022">IF(S264=0,0,S264/(S250+S253+S259))</f>
        <v>0</v>
      </c>
      <c r="AD264" s="63">
        <f t="shared" si="1022"/>
        <v>0</v>
      </c>
      <c r="AE264" s="63">
        <f t="shared" si="1022"/>
        <v>0</v>
      </c>
      <c r="AF264" s="63">
        <f t="shared" si="1022"/>
        <v>0</v>
      </c>
      <c r="AG264" s="63">
        <f t="shared" si="1022"/>
        <v>0</v>
      </c>
      <c r="AH264" s="63">
        <f t="shared" si="1022"/>
        <v>0</v>
      </c>
      <c r="AI264" s="63">
        <f t="shared" si="1022"/>
        <v>0</v>
      </c>
    </row>
    <row r="265" spans="1:35" ht="14.25" customHeight="1" x14ac:dyDescent="0.25">
      <c r="A265" s="17">
        <v>321</v>
      </c>
      <c r="B265" s="3" t="s">
        <v>103</v>
      </c>
      <c r="C265" s="8" t="s">
        <v>93</v>
      </c>
      <c r="D265" s="54">
        <f>E265/(E249-E266)</f>
        <v>0</v>
      </c>
      <c r="E265" s="19">
        <f t="shared" si="982"/>
        <v>0</v>
      </c>
      <c r="F265" s="19">
        <v>0</v>
      </c>
      <c r="G265" s="11">
        <v>0</v>
      </c>
      <c r="H265" s="19">
        <v>0</v>
      </c>
      <c r="I265" s="19">
        <v>0</v>
      </c>
      <c r="J265" s="19">
        <v>0</v>
      </c>
      <c r="K265" s="11">
        <v>0</v>
      </c>
      <c r="L265" s="19">
        <v>0</v>
      </c>
      <c r="M265" s="7"/>
      <c r="P265" s="57">
        <f t="shared" si="992"/>
        <v>0</v>
      </c>
      <c r="Q265" s="63">
        <f>P265/P249</f>
        <v>0</v>
      </c>
      <c r="R265" s="75">
        <f t="shared" si="508"/>
        <v>0</v>
      </c>
      <c r="S265" s="57">
        <f t="shared" ref="S265:X265" si="1023">IF(G266&lt;&gt;0,G265+(G265/G249)*G266,G265)</f>
        <v>0</v>
      </c>
      <c r="T265" s="57">
        <f t="shared" si="1023"/>
        <v>0</v>
      </c>
      <c r="U265" s="57">
        <f t="shared" si="1023"/>
        <v>0</v>
      </c>
      <c r="V265" s="57">
        <f t="shared" si="1023"/>
        <v>0</v>
      </c>
      <c r="W265" s="57">
        <f t="shared" si="1023"/>
        <v>0</v>
      </c>
      <c r="X265" s="57">
        <f t="shared" si="1023"/>
        <v>0</v>
      </c>
      <c r="Y265" s="1">
        <v>0</v>
      </c>
      <c r="Z265" s="5"/>
      <c r="AB265" s="63">
        <f t="shared" ref="AB265" si="1024">IF(R265=0,0,R265/(R250+R253+R259))</f>
        <v>0</v>
      </c>
      <c r="AC265" s="63">
        <f t="shared" ref="AC265:AI265" si="1025">IF(S265=0,0,S265/(S250+S253+S259))</f>
        <v>0</v>
      </c>
      <c r="AD265" s="63">
        <f t="shared" si="1025"/>
        <v>0</v>
      </c>
      <c r="AE265" s="63">
        <f t="shared" si="1025"/>
        <v>0</v>
      </c>
      <c r="AF265" s="63">
        <f t="shared" si="1025"/>
        <v>0</v>
      </c>
      <c r="AG265" s="63">
        <f t="shared" si="1025"/>
        <v>0</v>
      </c>
      <c r="AH265" s="63">
        <f t="shared" si="1025"/>
        <v>0</v>
      </c>
      <c r="AI265" s="63">
        <f t="shared" si="1025"/>
        <v>0</v>
      </c>
    </row>
    <row r="266" spans="1:35" ht="14.25" customHeight="1" x14ac:dyDescent="0.25">
      <c r="A266" s="17">
        <v>321</v>
      </c>
      <c r="B266" s="3" t="s">
        <v>103</v>
      </c>
      <c r="C266" s="3" t="s">
        <v>94</v>
      </c>
      <c r="D266" s="3"/>
      <c r="E266" s="11">
        <v>360</v>
      </c>
      <c r="F266" s="11">
        <v>1</v>
      </c>
      <c r="G266" s="19">
        <v>0</v>
      </c>
      <c r="H266" s="53">
        <f>E266-L266-F266</f>
        <v>2</v>
      </c>
      <c r="I266" s="19">
        <v>0</v>
      </c>
      <c r="J266" s="19">
        <v>0</v>
      </c>
      <c r="K266" s="11">
        <v>0</v>
      </c>
      <c r="L266" s="11">
        <v>357</v>
      </c>
      <c r="M266" s="7"/>
      <c r="R266" s="75">
        <f t="shared" si="508"/>
        <v>1</v>
      </c>
      <c r="Z266" s="5"/>
    </row>
    <row r="267" spans="1:35" ht="14.25" customHeight="1" x14ac:dyDescent="0.25">
      <c r="A267" s="3"/>
      <c r="B267" s="3"/>
      <c r="C267" s="8"/>
      <c r="D267" s="8"/>
      <c r="E267" s="11"/>
      <c r="F267" s="11"/>
      <c r="G267" s="11"/>
      <c r="H267" s="11"/>
      <c r="I267" s="11"/>
      <c r="J267" s="11"/>
      <c r="K267" s="11"/>
      <c r="L267" s="11"/>
      <c r="M267" s="7"/>
      <c r="R267" s="75">
        <f t="shared" si="508"/>
        <v>0</v>
      </c>
      <c r="AB267" s="10"/>
    </row>
    <row r="268" spans="1:35" ht="14.25" customHeight="1" x14ac:dyDescent="0.25">
      <c r="A268" s="17">
        <v>321113</v>
      </c>
      <c r="B268" s="3" t="s">
        <v>31</v>
      </c>
      <c r="C268" s="3" t="s">
        <v>120</v>
      </c>
      <c r="D268" s="3"/>
      <c r="E268" s="11">
        <v>232</v>
      </c>
      <c r="F268" s="11">
        <v>15</v>
      </c>
      <c r="G268" s="19">
        <v>0</v>
      </c>
      <c r="H268" s="19">
        <v>17</v>
      </c>
      <c r="I268" s="11">
        <v>5</v>
      </c>
      <c r="J268" s="19">
        <v>0</v>
      </c>
      <c r="K268" s="11">
        <v>0</v>
      </c>
      <c r="L268" s="11">
        <v>195</v>
      </c>
      <c r="M268" s="10">
        <f>VLOOKUP(A268,'2010 Byproducts'!$A$14:$D$97,4,FALSE)</f>
        <v>100</v>
      </c>
      <c r="N268" s="10">
        <f>L268-M268</f>
        <v>95</v>
      </c>
      <c r="O268" s="10"/>
      <c r="P268" s="10">
        <f>SUM(P269,P272,P278)</f>
        <v>217.11764705882354</v>
      </c>
      <c r="Q268" s="10"/>
      <c r="R268" s="75">
        <f t="shared" si="508"/>
        <v>15</v>
      </c>
      <c r="Z268" s="63">
        <f>R268/(P268-R268)</f>
        <v>7.4214202561117576E-2</v>
      </c>
      <c r="AA268" s="63">
        <f>(P271-R271)/(P268-R268)</f>
        <v>0.49970896391152503</v>
      </c>
      <c r="AB268" s="63"/>
    </row>
    <row r="269" spans="1:35" ht="14.25" customHeight="1" x14ac:dyDescent="0.25">
      <c r="A269" s="17">
        <v>321113</v>
      </c>
      <c r="B269" s="3" t="s">
        <v>31</v>
      </c>
      <c r="C269" s="3" t="s">
        <v>82</v>
      </c>
      <c r="D269" s="54">
        <f>E269/(E268-E285)</f>
        <v>2.7777777777777776E-2</v>
      </c>
      <c r="E269" s="19">
        <f t="shared" ref="E269:E284" si="1026">SUM(F269:L269)</f>
        <v>1</v>
      </c>
      <c r="F269" s="19">
        <v>0</v>
      </c>
      <c r="G269" s="19">
        <v>0</v>
      </c>
      <c r="H269" s="19">
        <v>0</v>
      </c>
      <c r="I269" s="11">
        <v>1</v>
      </c>
      <c r="J269" s="19">
        <v>0</v>
      </c>
      <c r="K269" s="11">
        <v>0</v>
      </c>
      <c r="L269" s="19">
        <v>0</v>
      </c>
      <c r="M269" s="7"/>
      <c r="P269" s="57">
        <f>SUM(P270:P271)</f>
        <v>196</v>
      </c>
      <c r="Q269" s="63">
        <f>P269/P268</f>
        <v>0.90273638580330529</v>
      </c>
      <c r="R269" s="75">
        <f t="shared" si="508"/>
        <v>0</v>
      </c>
      <c r="S269" s="57">
        <f>SUM(S270:S271)</f>
        <v>0</v>
      </c>
      <c r="T269" s="57">
        <f t="shared" ref="T269:X269" si="1027">SUM(T270:T271)</f>
        <v>0</v>
      </c>
      <c r="U269" s="57">
        <f t="shared" si="1027"/>
        <v>1</v>
      </c>
      <c r="V269" s="57">
        <f t="shared" si="1027"/>
        <v>0</v>
      </c>
      <c r="W269" s="57">
        <f t="shared" si="1027"/>
        <v>0</v>
      </c>
      <c r="X269" s="57">
        <f t="shared" si="1027"/>
        <v>0</v>
      </c>
      <c r="Y269" s="1">
        <f>Y271</f>
        <v>100</v>
      </c>
      <c r="Z269" s="5"/>
      <c r="AB269" s="63">
        <f t="shared" ref="AB269" si="1028">IF(R269=0,0,R269/(R269+R272+R278))</f>
        <v>0</v>
      </c>
      <c r="AC269" s="63">
        <f t="shared" ref="AC269:AI269" si="1029">IF(S269=0,0,S269/(S269+S272+S278))</f>
        <v>0</v>
      </c>
      <c r="AD269" s="63">
        <f t="shared" si="1029"/>
        <v>0</v>
      </c>
      <c r="AE269" s="63">
        <f t="shared" si="1029"/>
        <v>0.2</v>
      </c>
      <c r="AF269" s="63">
        <f t="shared" si="1029"/>
        <v>0</v>
      </c>
      <c r="AG269" s="63">
        <f t="shared" si="1029"/>
        <v>0</v>
      </c>
      <c r="AH269" s="63">
        <f t="shared" si="1029"/>
        <v>0</v>
      </c>
      <c r="AI269" s="63">
        <f t="shared" si="1029"/>
        <v>1</v>
      </c>
    </row>
    <row r="270" spans="1:35" ht="14.25" customHeight="1" x14ac:dyDescent="0.25">
      <c r="A270" s="17">
        <v>321113</v>
      </c>
      <c r="B270" s="3" t="s">
        <v>31</v>
      </c>
      <c r="C270" s="8" t="s">
        <v>152</v>
      </c>
      <c r="D270" s="54">
        <f>E270/(E268-E285)</f>
        <v>0</v>
      </c>
      <c r="E270" s="19">
        <f>SUM(F270:L270)</f>
        <v>0</v>
      </c>
      <c r="F270" s="19">
        <v>0</v>
      </c>
      <c r="G270" s="11">
        <v>0</v>
      </c>
      <c r="H270" s="19">
        <v>0</v>
      </c>
      <c r="I270" s="19">
        <v>0</v>
      </c>
      <c r="J270" s="19">
        <v>0</v>
      </c>
      <c r="K270" s="11">
        <v>0</v>
      </c>
      <c r="L270" s="19">
        <v>0</v>
      </c>
      <c r="M270" s="7"/>
      <c r="P270" s="57">
        <f>SUM(R270:Y270)+N268</f>
        <v>95</v>
      </c>
      <c r="Q270" s="63">
        <f>P270/P268</f>
        <v>0.437550799241398</v>
      </c>
      <c r="R270" s="75">
        <f t="shared" si="508"/>
        <v>0</v>
      </c>
      <c r="S270" s="57">
        <f t="shared" ref="S270:X270" si="1030">IF(G285&lt;&gt;0,G270+(G270/G268)*G285,G270)</f>
        <v>0</v>
      </c>
      <c r="T270" s="57">
        <f t="shared" si="1030"/>
        <v>0</v>
      </c>
      <c r="U270" s="57">
        <f t="shared" si="1030"/>
        <v>0</v>
      </c>
      <c r="V270" s="57">
        <f t="shared" si="1030"/>
        <v>0</v>
      </c>
      <c r="W270" s="57">
        <f t="shared" si="1030"/>
        <v>0</v>
      </c>
      <c r="X270" s="57">
        <f t="shared" si="1030"/>
        <v>0</v>
      </c>
      <c r="Y270" s="1">
        <v>0</v>
      </c>
      <c r="Z270" s="5"/>
      <c r="AB270" s="63">
        <f t="shared" ref="AB270" si="1031">IF(R270=0,0,R270/(R269+R272+R278))</f>
        <v>0</v>
      </c>
      <c r="AC270" s="63">
        <f t="shared" ref="AC270:AI270" si="1032">IF(S270=0,0,S270/(S269+S272+S278))</f>
        <v>0</v>
      </c>
      <c r="AD270" s="63">
        <f t="shared" si="1032"/>
        <v>0</v>
      </c>
      <c r="AE270" s="63">
        <f t="shared" si="1032"/>
        <v>0</v>
      </c>
      <c r="AF270" s="63">
        <f t="shared" si="1032"/>
        <v>0</v>
      </c>
      <c r="AG270" s="63">
        <f t="shared" si="1032"/>
        <v>0</v>
      </c>
      <c r="AH270" s="63">
        <f t="shared" si="1032"/>
        <v>0</v>
      </c>
      <c r="AI270" s="63">
        <f t="shared" si="1032"/>
        <v>0</v>
      </c>
    </row>
    <row r="271" spans="1:35" ht="14.25" customHeight="1" x14ac:dyDescent="0.25">
      <c r="A271" s="17">
        <v>321113</v>
      </c>
      <c r="B271" s="3" t="s">
        <v>31</v>
      </c>
      <c r="C271" s="8" t="s">
        <v>151</v>
      </c>
      <c r="D271" s="54">
        <f>E271/(E268-E285)</f>
        <v>2.7777777777777776E-2</v>
      </c>
      <c r="E271" s="19">
        <f t="shared" si="1026"/>
        <v>1</v>
      </c>
      <c r="F271" s="11">
        <v>0</v>
      </c>
      <c r="G271" s="19">
        <v>0</v>
      </c>
      <c r="H271" s="19">
        <v>0</v>
      </c>
      <c r="I271" s="11">
        <v>1</v>
      </c>
      <c r="J271" s="19">
        <v>0</v>
      </c>
      <c r="K271" s="11">
        <v>0</v>
      </c>
      <c r="L271" s="19">
        <v>0</v>
      </c>
      <c r="M271" s="7"/>
      <c r="P271" s="57">
        <f>SUM(R271:Y271)</f>
        <v>101</v>
      </c>
      <c r="Q271" s="63">
        <f>P271/P268</f>
        <v>0.46518558656190734</v>
      </c>
      <c r="R271" s="75">
        <f t="shared" si="508"/>
        <v>0</v>
      </c>
      <c r="S271" s="57">
        <f t="shared" ref="S271:X271" si="1033">IF(G285&lt;&gt;0,G271+(G271/G268)*G285,G271)</f>
        <v>0</v>
      </c>
      <c r="T271" s="57">
        <f t="shared" si="1033"/>
        <v>0</v>
      </c>
      <c r="U271" s="57">
        <f t="shared" si="1033"/>
        <v>1</v>
      </c>
      <c r="V271" s="57">
        <f t="shared" si="1033"/>
        <v>0</v>
      </c>
      <c r="W271" s="57">
        <f t="shared" si="1033"/>
        <v>0</v>
      </c>
      <c r="X271" s="57">
        <f t="shared" si="1033"/>
        <v>0</v>
      </c>
      <c r="Y271" s="75">
        <f>M268</f>
        <v>100</v>
      </c>
      <c r="Z271" s="5"/>
      <c r="AB271" s="63">
        <f t="shared" ref="AB271" si="1034">IF(R271=0,0,R271/(R269+R272+R278))</f>
        <v>0</v>
      </c>
      <c r="AC271" s="63">
        <f t="shared" ref="AC271:AI271" si="1035">IF(S271=0,0,S271/(S269+S272+S278))</f>
        <v>0</v>
      </c>
      <c r="AD271" s="63">
        <f t="shared" si="1035"/>
        <v>0</v>
      </c>
      <c r="AE271" s="63">
        <f t="shared" si="1035"/>
        <v>0.2</v>
      </c>
      <c r="AF271" s="63">
        <f t="shared" si="1035"/>
        <v>0</v>
      </c>
      <c r="AG271" s="63">
        <f t="shared" si="1035"/>
        <v>0</v>
      </c>
      <c r="AH271" s="63">
        <f t="shared" si="1035"/>
        <v>0</v>
      </c>
      <c r="AI271" s="63">
        <f t="shared" si="1035"/>
        <v>1</v>
      </c>
    </row>
    <row r="272" spans="1:35" ht="14.25" customHeight="1" x14ac:dyDescent="0.25">
      <c r="A272" s="17">
        <v>321113</v>
      </c>
      <c r="B272" s="3" t="s">
        <v>31</v>
      </c>
      <c r="C272" s="3" t="s">
        <v>83</v>
      </c>
      <c r="D272" s="54">
        <f>E272/(E268-E285)</f>
        <v>0.88888888888888884</v>
      </c>
      <c r="E272" s="19">
        <f t="shared" si="1026"/>
        <v>32</v>
      </c>
      <c r="F272" s="11">
        <v>13</v>
      </c>
      <c r="G272" s="19">
        <v>0</v>
      </c>
      <c r="H272" s="19">
        <f>H268-H278</f>
        <v>15</v>
      </c>
      <c r="I272" s="11">
        <v>4</v>
      </c>
      <c r="J272" s="19">
        <v>0</v>
      </c>
      <c r="K272" s="11">
        <v>0</v>
      </c>
      <c r="L272" s="19">
        <v>0</v>
      </c>
      <c r="M272" s="7"/>
      <c r="P272" s="57">
        <f>SUM(P273:P277)</f>
        <v>17</v>
      </c>
      <c r="Q272" s="63">
        <f>P272/P268</f>
        <v>7.8298564074776478E-2</v>
      </c>
      <c r="R272" s="75">
        <f t="shared" si="508"/>
        <v>13</v>
      </c>
      <c r="S272" s="57">
        <f>SUM(S273:S277)</f>
        <v>0</v>
      </c>
      <c r="T272" s="57">
        <f t="shared" ref="T272:X272" si="1036">SUM(T273:T277)</f>
        <v>0</v>
      </c>
      <c r="U272" s="57">
        <f t="shared" si="1036"/>
        <v>4</v>
      </c>
      <c r="V272" s="57">
        <f t="shared" si="1036"/>
        <v>0</v>
      </c>
      <c r="W272" s="57">
        <f t="shared" si="1036"/>
        <v>0</v>
      </c>
      <c r="X272" s="57">
        <f t="shared" si="1036"/>
        <v>0</v>
      </c>
      <c r="Y272" s="1">
        <v>0</v>
      </c>
      <c r="Z272" s="5"/>
      <c r="AB272" s="63">
        <f t="shared" ref="AB272" si="1037">IF(R272=0,0,R272/(R269+R272+R278))</f>
        <v>0.8666666666666667</v>
      </c>
      <c r="AC272" s="63">
        <f t="shared" ref="AC272:AI272" si="1038">IF(S272=0,0,S272/(S269+S272+S278))</f>
        <v>0</v>
      </c>
      <c r="AD272" s="63">
        <f t="shared" si="1038"/>
        <v>0</v>
      </c>
      <c r="AE272" s="63">
        <f t="shared" si="1038"/>
        <v>0.8</v>
      </c>
      <c r="AF272" s="63">
        <f t="shared" si="1038"/>
        <v>0</v>
      </c>
      <c r="AG272" s="63">
        <f t="shared" si="1038"/>
        <v>0</v>
      </c>
      <c r="AH272" s="63">
        <f t="shared" si="1038"/>
        <v>0</v>
      </c>
      <c r="AI272" s="63">
        <f t="shared" si="1038"/>
        <v>0</v>
      </c>
    </row>
    <row r="273" spans="1:35" ht="14.25" customHeight="1" x14ac:dyDescent="0.25">
      <c r="A273" s="17">
        <v>321113</v>
      </c>
      <c r="B273" s="3" t="s">
        <v>31</v>
      </c>
      <c r="C273" s="8" t="s">
        <v>84</v>
      </c>
      <c r="D273" s="54">
        <f>E273/(E268-E285)</f>
        <v>0.1388888888888889</v>
      </c>
      <c r="E273" s="19">
        <f t="shared" si="1026"/>
        <v>5</v>
      </c>
      <c r="F273" s="11">
        <v>1</v>
      </c>
      <c r="G273" s="19">
        <v>0</v>
      </c>
      <c r="H273" s="19">
        <v>0</v>
      </c>
      <c r="I273" s="11">
        <v>4</v>
      </c>
      <c r="J273" s="19">
        <v>0</v>
      </c>
      <c r="K273" s="11">
        <v>0</v>
      </c>
      <c r="L273" s="19">
        <v>0</v>
      </c>
      <c r="M273" s="7"/>
      <c r="P273" s="57">
        <f>SUM(R273:Y273)</f>
        <v>5</v>
      </c>
      <c r="Q273" s="63">
        <f>P273/P268</f>
        <v>2.302898943375779E-2</v>
      </c>
      <c r="R273" s="75">
        <f t="shared" si="508"/>
        <v>1</v>
      </c>
      <c r="S273" s="57">
        <f t="shared" ref="S273:X273" si="1039">IF(G285&lt;&gt;0,G273+(G273/G268)*G285,G273)</f>
        <v>0</v>
      </c>
      <c r="T273" s="57">
        <f t="shared" si="1039"/>
        <v>0</v>
      </c>
      <c r="U273" s="57">
        <f t="shared" si="1039"/>
        <v>4</v>
      </c>
      <c r="V273" s="57">
        <f t="shared" si="1039"/>
        <v>0</v>
      </c>
      <c r="W273" s="57">
        <f t="shared" si="1039"/>
        <v>0</v>
      </c>
      <c r="X273" s="57">
        <f t="shared" si="1039"/>
        <v>0</v>
      </c>
      <c r="Y273" s="1">
        <v>0</v>
      </c>
      <c r="Z273" s="5"/>
      <c r="AB273" s="63">
        <f t="shared" ref="AB273" si="1040">IF(R273=0,0,R273/(R269+R272+R278))</f>
        <v>6.6666666666666666E-2</v>
      </c>
      <c r="AC273" s="63">
        <f t="shared" ref="AC273:AI273" si="1041">IF(S273=0,0,S273/(S269+S272+S278))</f>
        <v>0</v>
      </c>
      <c r="AD273" s="63">
        <f t="shared" si="1041"/>
        <v>0</v>
      </c>
      <c r="AE273" s="63">
        <f t="shared" si="1041"/>
        <v>0.8</v>
      </c>
      <c r="AF273" s="63">
        <f t="shared" si="1041"/>
        <v>0</v>
      </c>
      <c r="AG273" s="63">
        <f t="shared" si="1041"/>
        <v>0</v>
      </c>
      <c r="AH273" s="63">
        <f t="shared" si="1041"/>
        <v>0</v>
      </c>
      <c r="AI273" s="63">
        <f t="shared" si="1041"/>
        <v>0</v>
      </c>
    </row>
    <row r="274" spans="1:35" s="10" customFormat="1" ht="14.25" customHeight="1" x14ac:dyDescent="0.25">
      <c r="A274" s="17">
        <v>321113</v>
      </c>
      <c r="B274" s="3" t="s">
        <v>31</v>
      </c>
      <c r="C274" s="8" t="s">
        <v>85</v>
      </c>
      <c r="D274" s="54">
        <f>E274/(E268-E285)</f>
        <v>0</v>
      </c>
      <c r="E274" s="19">
        <f t="shared" si="1026"/>
        <v>0</v>
      </c>
      <c r="F274" s="19">
        <v>0</v>
      </c>
      <c r="G274" s="19">
        <v>0</v>
      </c>
      <c r="H274" s="11">
        <v>0</v>
      </c>
      <c r="I274" s="19">
        <v>0</v>
      </c>
      <c r="J274" s="19">
        <v>0</v>
      </c>
      <c r="K274" s="11">
        <v>0</v>
      </c>
      <c r="L274" s="19">
        <v>0</v>
      </c>
      <c r="M274" s="7"/>
      <c r="N274" s="1"/>
      <c r="O274" s="1"/>
      <c r="P274" s="57">
        <f t="shared" ref="P274:P284" si="1042">SUM(R274:Y274)</f>
        <v>0</v>
      </c>
      <c r="Q274" s="63">
        <f>P274/P268</f>
        <v>0</v>
      </c>
      <c r="R274" s="75">
        <f t="shared" si="508"/>
        <v>0</v>
      </c>
      <c r="S274" s="57">
        <f t="shared" ref="S274:X274" si="1043">IF(G285&lt;&gt;0,G274+(G274/G268)*G285,G274)</f>
        <v>0</v>
      </c>
      <c r="T274" s="57">
        <f t="shared" si="1043"/>
        <v>0</v>
      </c>
      <c r="U274" s="57">
        <f t="shared" si="1043"/>
        <v>0</v>
      </c>
      <c r="V274" s="57">
        <f t="shared" si="1043"/>
        <v>0</v>
      </c>
      <c r="W274" s="57">
        <f t="shared" si="1043"/>
        <v>0</v>
      </c>
      <c r="X274" s="57">
        <f t="shared" si="1043"/>
        <v>0</v>
      </c>
      <c r="Y274" s="1">
        <v>0</v>
      </c>
      <c r="Z274" s="5"/>
      <c r="AA274" s="1"/>
      <c r="AB274" s="63">
        <f t="shared" ref="AB274" si="1044">IF(R274=0,0,R274/(R269+R272+R278))</f>
        <v>0</v>
      </c>
      <c r="AC274" s="63">
        <f t="shared" ref="AC274:AI274" si="1045">IF(S274=0,0,S274/(S269+S272+S278))</f>
        <v>0</v>
      </c>
      <c r="AD274" s="63">
        <f t="shared" si="1045"/>
        <v>0</v>
      </c>
      <c r="AE274" s="63">
        <f t="shared" si="1045"/>
        <v>0</v>
      </c>
      <c r="AF274" s="63">
        <f t="shared" si="1045"/>
        <v>0</v>
      </c>
      <c r="AG274" s="63">
        <f t="shared" si="1045"/>
        <v>0</v>
      </c>
      <c r="AH274" s="63">
        <f t="shared" si="1045"/>
        <v>0</v>
      </c>
      <c r="AI274" s="63">
        <f t="shared" si="1045"/>
        <v>0</v>
      </c>
    </row>
    <row r="275" spans="1:35" ht="14.25" customHeight="1" x14ac:dyDescent="0.25">
      <c r="A275" s="17">
        <v>321113</v>
      </c>
      <c r="B275" s="3" t="s">
        <v>31</v>
      </c>
      <c r="C275" s="8" t="s">
        <v>86</v>
      </c>
      <c r="D275" s="54">
        <f>E275/(E268-E285)</f>
        <v>0.33333333333333331</v>
      </c>
      <c r="E275" s="19">
        <f t="shared" si="1026"/>
        <v>12</v>
      </c>
      <c r="F275" s="11">
        <v>12</v>
      </c>
      <c r="G275" s="11">
        <v>0</v>
      </c>
      <c r="H275" s="19">
        <v>0</v>
      </c>
      <c r="I275" s="19">
        <v>0</v>
      </c>
      <c r="J275" s="19">
        <v>0</v>
      </c>
      <c r="K275" s="11">
        <v>0</v>
      </c>
      <c r="L275" s="19">
        <v>0</v>
      </c>
      <c r="M275" s="7"/>
      <c r="P275" s="57">
        <f t="shared" si="1042"/>
        <v>12</v>
      </c>
      <c r="Q275" s="63">
        <f>P275/P268</f>
        <v>5.5269574641018691E-2</v>
      </c>
      <c r="R275" s="75">
        <f t="shared" si="508"/>
        <v>12</v>
      </c>
      <c r="S275" s="57">
        <f t="shared" ref="S275:X275" si="1046">IF(G285&lt;&gt;0,G275+(G275/G268)*G285,G275)</f>
        <v>0</v>
      </c>
      <c r="T275" s="57">
        <f t="shared" si="1046"/>
        <v>0</v>
      </c>
      <c r="U275" s="57">
        <f t="shared" si="1046"/>
        <v>0</v>
      </c>
      <c r="V275" s="57">
        <f t="shared" si="1046"/>
        <v>0</v>
      </c>
      <c r="W275" s="57">
        <f t="shared" si="1046"/>
        <v>0</v>
      </c>
      <c r="X275" s="57">
        <f t="shared" si="1046"/>
        <v>0</v>
      </c>
      <c r="Y275" s="1">
        <v>0</v>
      </c>
      <c r="Z275" s="5"/>
      <c r="AB275" s="63">
        <f t="shared" ref="AB275" si="1047">IF(R275=0,0,R275/(R269+R272+R278))</f>
        <v>0.8</v>
      </c>
      <c r="AC275" s="63">
        <f t="shared" ref="AC275:AI275" si="1048">IF(S275=0,0,S275/(S269+S272+S278))</f>
        <v>0</v>
      </c>
      <c r="AD275" s="63">
        <f t="shared" si="1048"/>
        <v>0</v>
      </c>
      <c r="AE275" s="63">
        <f t="shared" si="1048"/>
        <v>0</v>
      </c>
      <c r="AF275" s="63">
        <f t="shared" si="1048"/>
        <v>0</v>
      </c>
      <c r="AG275" s="63">
        <f t="shared" si="1048"/>
        <v>0</v>
      </c>
      <c r="AH275" s="63">
        <f t="shared" si="1048"/>
        <v>0</v>
      </c>
      <c r="AI275" s="63">
        <f t="shared" si="1048"/>
        <v>0</v>
      </c>
    </row>
    <row r="276" spans="1:35" ht="14.25" customHeight="1" x14ac:dyDescent="0.25">
      <c r="A276" s="17">
        <v>321113</v>
      </c>
      <c r="B276" s="3" t="s">
        <v>31</v>
      </c>
      <c r="C276" s="8" t="s">
        <v>87</v>
      </c>
      <c r="D276" s="54">
        <f>E276/(E268-E285)</f>
        <v>0</v>
      </c>
      <c r="E276" s="19">
        <f t="shared" si="1026"/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7"/>
      <c r="P276" s="57">
        <f t="shared" si="1042"/>
        <v>0</v>
      </c>
      <c r="Q276" s="63">
        <f>P276/P268</f>
        <v>0</v>
      </c>
      <c r="R276" s="75">
        <f t="shared" si="508"/>
        <v>0</v>
      </c>
      <c r="S276" s="57">
        <f t="shared" ref="S276:X276" si="1049">IF(G285&lt;&gt;0,G276+(G276/G268)*G285,G276)</f>
        <v>0</v>
      </c>
      <c r="T276" s="57">
        <f t="shared" si="1049"/>
        <v>0</v>
      </c>
      <c r="U276" s="57">
        <f t="shared" si="1049"/>
        <v>0</v>
      </c>
      <c r="V276" s="57">
        <f t="shared" si="1049"/>
        <v>0</v>
      </c>
      <c r="W276" s="57">
        <f t="shared" si="1049"/>
        <v>0</v>
      </c>
      <c r="X276" s="57">
        <f t="shared" si="1049"/>
        <v>0</v>
      </c>
      <c r="Y276" s="1">
        <v>0</v>
      </c>
      <c r="Z276" s="5"/>
      <c r="AB276" s="63">
        <f t="shared" ref="AB276" si="1050">IF(R276=0,0,R276/(R269+R272+R278))</f>
        <v>0</v>
      </c>
      <c r="AC276" s="63">
        <f t="shared" ref="AC276:AI276" si="1051">IF(S276=0,0,S276/(S269+S272+S278))</f>
        <v>0</v>
      </c>
      <c r="AD276" s="63">
        <f t="shared" si="1051"/>
        <v>0</v>
      </c>
      <c r="AE276" s="63">
        <f t="shared" si="1051"/>
        <v>0</v>
      </c>
      <c r="AF276" s="63">
        <f t="shared" si="1051"/>
        <v>0</v>
      </c>
      <c r="AG276" s="63">
        <f t="shared" si="1051"/>
        <v>0</v>
      </c>
      <c r="AH276" s="63">
        <f t="shared" si="1051"/>
        <v>0</v>
      </c>
      <c r="AI276" s="63">
        <f t="shared" si="1051"/>
        <v>0</v>
      </c>
    </row>
    <row r="277" spans="1:35" ht="14.25" customHeight="1" x14ac:dyDescent="0.25">
      <c r="A277" s="17">
        <v>321113</v>
      </c>
      <c r="B277" s="3" t="s">
        <v>31</v>
      </c>
      <c r="C277" s="8" t="s">
        <v>88</v>
      </c>
      <c r="D277" s="54">
        <f>E277/(E268-E285)</f>
        <v>0</v>
      </c>
      <c r="E277" s="19">
        <f t="shared" si="1026"/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1">
        <v>0</v>
      </c>
      <c r="L277" s="19">
        <v>0</v>
      </c>
      <c r="M277" s="7"/>
      <c r="P277" s="57">
        <f t="shared" si="1042"/>
        <v>0</v>
      </c>
      <c r="Q277" s="63">
        <f>P277/P268</f>
        <v>0</v>
      </c>
      <c r="R277" s="75">
        <f t="shared" si="508"/>
        <v>0</v>
      </c>
      <c r="S277" s="57">
        <f t="shared" ref="S277:X277" si="1052">IF(G285&lt;&gt;0,G277+(G277/G268)*G285,G277)</f>
        <v>0</v>
      </c>
      <c r="T277" s="57">
        <f t="shared" si="1052"/>
        <v>0</v>
      </c>
      <c r="U277" s="57">
        <f t="shared" si="1052"/>
        <v>0</v>
      </c>
      <c r="V277" s="57">
        <f t="shared" si="1052"/>
        <v>0</v>
      </c>
      <c r="W277" s="57">
        <f t="shared" si="1052"/>
        <v>0</v>
      </c>
      <c r="X277" s="57">
        <f t="shared" si="1052"/>
        <v>0</v>
      </c>
      <c r="Y277" s="1">
        <v>0</v>
      </c>
      <c r="Z277" s="5"/>
      <c r="AB277" s="63">
        <f t="shared" ref="AB277" si="1053">IF(R277=0,0,R277/(R269+R272+R278))</f>
        <v>0</v>
      </c>
      <c r="AC277" s="63">
        <f t="shared" ref="AC277:AI277" si="1054">IF(S277=0,0,S277/(S269+S272+S278))</f>
        <v>0</v>
      </c>
      <c r="AD277" s="63">
        <f t="shared" si="1054"/>
        <v>0</v>
      </c>
      <c r="AE277" s="63">
        <f t="shared" si="1054"/>
        <v>0</v>
      </c>
      <c r="AF277" s="63">
        <f t="shared" si="1054"/>
        <v>0</v>
      </c>
      <c r="AG277" s="63">
        <f t="shared" si="1054"/>
        <v>0</v>
      </c>
      <c r="AH277" s="63">
        <f t="shared" si="1054"/>
        <v>0</v>
      </c>
      <c r="AI277" s="63">
        <f t="shared" si="1054"/>
        <v>0</v>
      </c>
    </row>
    <row r="278" spans="1:35" ht="14.25" customHeight="1" x14ac:dyDescent="0.25">
      <c r="A278" s="17">
        <v>321113</v>
      </c>
      <c r="B278" s="3" t="s">
        <v>31</v>
      </c>
      <c r="C278" s="3" t="s">
        <v>89</v>
      </c>
      <c r="D278" s="54">
        <f>E278/(E268-E285)</f>
        <v>0.1111111111111111</v>
      </c>
      <c r="E278" s="19">
        <f t="shared" si="1026"/>
        <v>4</v>
      </c>
      <c r="F278" s="11">
        <v>2</v>
      </c>
      <c r="G278" s="19">
        <v>0</v>
      </c>
      <c r="H278" s="11">
        <v>2</v>
      </c>
      <c r="I278" s="19">
        <v>0</v>
      </c>
      <c r="J278" s="19">
        <v>0</v>
      </c>
      <c r="K278" s="11">
        <v>0</v>
      </c>
      <c r="L278" s="19">
        <v>0</v>
      </c>
      <c r="M278" s="7"/>
      <c r="P278" s="57">
        <f>SUM(P279:P284)</f>
        <v>4.117647058823529</v>
      </c>
      <c r="Q278" s="63">
        <f>P278/P268</f>
        <v>1.8965050121918178E-2</v>
      </c>
      <c r="R278" s="75">
        <f t="shared" si="508"/>
        <v>2</v>
      </c>
      <c r="S278" s="57">
        <f>SUM(S279:S284)</f>
        <v>0</v>
      </c>
      <c r="T278" s="57">
        <f t="shared" ref="T278:X278" si="1055">SUM(T279:T284)</f>
        <v>2.1176470588235294</v>
      </c>
      <c r="U278" s="57">
        <f t="shared" si="1055"/>
        <v>0</v>
      </c>
      <c r="V278" s="57">
        <f t="shared" si="1055"/>
        <v>0</v>
      </c>
      <c r="W278" s="57">
        <f t="shared" si="1055"/>
        <v>0</v>
      </c>
      <c r="X278" s="57">
        <f t="shared" si="1055"/>
        <v>0</v>
      </c>
      <c r="Y278" s="1">
        <v>0</v>
      </c>
      <c r="Z278" s="5"/>
      <c r="AB278" s="63">
        <f t="shared" ref="AB278" si="1056">IF(R278=0,0,R278/(R269+R272+R278))</f>
        <v>0.13333333333333333</v>
      </c>
      <c r="AC278" s="63">
        <f t="shared" ref="AC278:AI278" si="1057">IF(S278=0,0,S278/(S269+S272+S278))</f>
        <v>0</v>
      </c>
      <c r="AD278" s="63">
        <f t="shared" si="1057"/>
        <v>1</v>
      </c>
      <c r="AE278" s="63">
        <f t="shared" si="1057"/>
        <v>0</v>
      </c>
      <c r="AF278" s="63">
        <f t="shared" si="1057"/>
        <v>0</v>
      </c>
      <c r="AG278" s="63">
        <f t="shared" si="1057"/>
        <v>0</v>
      </c>
      <c r="AH278" s="63">
        <f t="shared" si="1057"/>
        <v>0</v>
      </c>
      <c r="AI278" s="63">
        <f t="shared" si="1057"/>
        <v>0</v>
      </c>
    </row>
    <row r="279" spans="1:35" ht="14.25" customHeight="1" x14ac:dyDescent="0.25">
      <c r="A279" s="17">
        <v>321113</v>
      </c>
      <c r="B279" s="3" t="s">
        <v>31</v>
      </c>
      <c r="C279" s="8" t="s">
        <v>95</v>
      </c>
      <c r="D279" s="54">
        <f>E279/(E268-E285)</f>
        <v>2.7777777777777776E-2</v>
      </c>
      <c r="E279" s="19">
        <f t="shared" si="1026"/>
        <v>1</v>
      </c>
      <c r="F279" s="11">
        <v>1</v>
      </c>
      <c r="G279" s="19">
        <v>0</v>
      </c>
      <c r="H279" s="19">
        <v>0</v>
      </c>
      <c r="I279" s="19">
        <v>0</v>
      </c>
      <c r="J279" s="19">
        <v>0</v>
      </c>
      <c r="K279" s="11">
        <v>0</v>
      </c>
      <c r="L279" s="19">
        <v>0</v>
      </c>
      <c r="M279" s="7"/>
      <c r="P279" s="57">
        <f t="shared" si="1042"/>
        <v>1</v>
      </c>
      <c r="Q279" s="63">
        <f>P279/P268</f>
        <v>4.6057978867515576E-3</v>
      </c>
      <c r="R279" s="75">
        <f t="shared" si="508"/>
        <v>1</v>
      </c>
      <c r="S279" s="57">
        <f t="shared" ref="S279:X279" si="1058">IF(G285&lt;&gt;0,G279+(G279/G268)*G285,G279)</f>
        <v>0</v>
      </c>
      <c r="T279" s="57">
        <f t="shared" si="1058"/>
        <v>0</v>
      </c>
      <c r="U279" s="57">
        <f t="shared" si="1058"/>
        <v>0</v>
      </c>
      <c r="V279" s="57">
        <f t="shared" si="1058"/>
        <v>0</v>
      </c>
      <c r="W279" s="57">
        <f t="shared" si="1058"/>
        <v>0</v>
      </c>
      <c r="X279" s="57">
        <f t="shared" si="1058"/>
        <v>0</v>
      </c>
      <c r="Y279" s="1">
        <v>0</v>
      </c>
      <c r="Z279" s="5"/>
      <c r="AB279" s="63">
        <f t="shared" ref="AB279" si="1059">IF(R279=0,0,R279/(R269+R272+R278))</f>
        <v>6.6666666666666666E-2</v>
      </c>
      <c r="AC279" s="63">
        <f t="shared" ref="AC279:AI279" si="1060">IF(S279=0,0,S279/(S269+S272+S278))</f>
        <v>0</v>
      </c>
      <c r="AD279" s="63">
        <f t="shared" si="1060"/>
        <v>0</v>
      </c>
      <c r="AE279" s="63">
        <f t="shared" si="1060"/>
        <v>0</v>
      </c>
      <c r="AF279" s="63">
        <f t="shared" si="1060"/>
        <v>0</v>
      </c>
      <c r="AG279" s="63">
        <f t="shared" si="1060"/>
        <v>0</v>
      </c>
      <c r="AH279" s="63">
        <f t="shared" si="1060"/>
        <v>0</v>
      </c>
      <c r="AI279" s="63">
        <f t="shared" si="1060"/>
        <v>0</v>
      </c>
    </row>
    <row r="280" spans="1:35" ht="14.25" customHeight="1" x14ac:dyDescent="0.25">
      <c r="A280" s="17">
        <v>321113</v>
      </c>
      <c r="B280" s="3" t="s">
        <v>31</v>
      </c>
      <c r="C280" s="8" t="s">
        <v>90</v>
      </c>
      <c r="D280" s="54">
        <f>E280/(E268-E285)</f>
        <v>2.7777777777777776E-2</v>
      </c>
      <c r="E280" s="19">
        <f t="shared" si="1026"/>
        <v>1</v>
      </c>
      <c r="F280" s="11">
        <v>1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7"/>
      <c r="P280" s="57">
        <f t="shared" si="1042"/>
        <v>1</v>
      </c>
      <c r="Q280" s="63">
        <f>P280/P268</f>
        <v>4.6057978867515576E-3</v>
      </c>
      <c r="R280" s="75">
        <f t="shared" si="508"/>
        <v>1</v>
      </c>
      <c r="S280" s="57">
        <f t="shared" ref="S280:X280" si="1061">IF(G285&lt;&gt;0,G280+(G280/G268)*G285,G280)</f>
        <v>0</v>
      </c>
      <c r="T280" s="57">
        <f t="shared" si="1061"/>
        <v>0</v>
      </c>
      <c r="U280" s="57">
        <f t="shared" si="1061"/>
        <v>0</v>
      </c>
      <c r="V280" s="57">
        <f t="shared" si="1061"/>
        <v>0</v>
      </c>
      <c r="W280" s="57">
        <f t="shared" si="1061"/>
        <v>0</v>
      </c>
      <c r="X280" s="57">
        <f t="shared" si="1061"/>
        <v>0</v>
      </c>
      <c r="Y280" s="1">
        <v>0</v>
      </c>
      <c r="Z280" s="5"/>
      <c r="AB280" s="63">
        <f t="shared" ref="AB280" si="1062">IF(R280=0,0,R280/(R269+R272+R278))</f>
        <v>6.6666666666666666E-2</v>
      </c>
      <c r="AC280" s="63">
        <f t="shared" ref="AC280:AI280" si="1063">IF(S280=0,0,S280/(S269+S272+S278))</f>
        <v>0</v>
      </c>
      <c r="AD280" s="63">
        <f t="shared" si="1063"/>
        <v>0</v>
      </c>
      <c r="AE280" s="63">
        <f t="shared" si="1063"/>
        <v>0</v>
      </c>
      <c r="AF280" s="63">
        <f t="shared" si="1063"/>
        <v>0</v>
      </c>
      <c r="AG280" s="63">
        <f t="shared" si="1063"/>
        <v>0</v>
      </c>
      <c r="AH280" s="63">
        <f t="shared" si="1063"/>
        <v>0</v>
      </c>
      <c r="AI280" s="63">
        <f t="shared" si="1063"/>
        <v>0</v>
      </c>
    </row>
    <row r="281" spans="1:35" ht="14.25" customHeight="1" x14ac:dyDescent="0.25">
      <c r="A281" s="17">
        <v>321113</v>
      </c>
      <c r="B281" s="3" t="s">
        <v>31</v>
      </c>
      <c r="C281" s="8" t="s">
        <v>118</v>
      </c>
      <c r="D281" s="54">
        <f>E281/(E268-E285)</f>
        <v>0</v>
      </c>
      <c r="E281" s="19">
        <f t="shared" si="1026"/>
        <v>0</v>
      </c>
      <c r="F281" s="19">
        <v>0</v>
      </c>
      <c r="G281" s="11">
        <v>0</v>
      </c>
      <c r="H281" s="11">
        <v>0</v>
      </c>
      <c r="I281" s="19">
        <v>0</v>
      </c>
      <c r="J281" s="19">
        <v>0</v>
      </c>
      <c r="K281" s="11">
        <v>0</v>
      </c>
      <c r="L281" s="19">
        <v>0</v>
      </c>
      <c r="M281" s="7"/>
      <c r="P281" s="57">
        <f t="shared" si="1042"/>
        <v>0</v>
      </c>
      <c r="Q281" s="63">
        <f>P281/P268</f>
        <v>0</v>
      </c>
      <c r="R281" s="75">
        <f t="shared" si="508"/>
        <v>0</v>
      </c>
      <c r="S281" s="57">
        <f t="shared" ref="S281:X281" si="1064">IF(G285&lt;&gt;0,G281+(G281/G268)*G285,G281)</f>
        <v>0</v>
      </c>
      <c r="T281" s="57">
        <f t="shared" si="1064"/>
        <v>0</v>
      </c>
      <c r="U281" s="57">
        <f t="shared" si="1064"/>
        <v>0</v>
      </c>
      <c r="V281" s="57">
        <f t="shared" si="1064"/>
        <v>0</v>
      </c>
      <c r="W281" s="57">
        <f t="shared" si="1064"/>
        <v>0</v>
      </c>
      <c r="X281" s="57">
        <f t="shared" si="1064"/>
        <v>0</v>
      </c>
      <c r="Y281" s="1">
        <v>0</v>
      </c>
      <c r="Z281" s="5"/>
      <c r="AB281" s="63">
        <f t="shared" ref="AB281" si="1065">IF(R281=0,0,R281/(R269+R272+R278))</f>
        <v>0</v>
      </c>
      <c r="AC281" s="63">
        <f t="shared" ref="AC281:AI281" si="1066">IF(S281=0,0,S281/(S269+S272+S278))</f>
        <v>0</v>
      </c>
      <c r="AD281" s="63">
        <f t="shared" si="1066"/>
        <v>0</v>
      </c>
      <c r="AE281" s="63">
        <f t="shared" si="1066"/>
        <v>0</v>
      </c>
      <c r="AF281" s="63">
        <f t="shared" si="1066"/>
        <v>0</v>
      </c>
      <c r="AG281" s="63">
        <f t="shared" si="1066"/>
        <v>0</v>
      </c>
      <c r="AH281" s="63">
        <f t="shared" si="1066"/>
        <v>0</v>
      </c>
      <c r="AI281" s="63">
        <f t="shared" si="1066"/>
        <v>0</v>
      </c>
    </row>
    <row r="282" spans="1:35" ht="14.25" customHeight="1" x14ac:dyDescent="0.25">
      <c r="A282" s="17">
        <v>321113</v>
      </c>
      <c r="B282" s="3" t="s">
        <v>31</v>
      </c>
      <c r="C282" s="8" t="s">
        <v>91</v>
      </c>
      <c r="D282" s="54">
        <f>E282/(E268-E285)</f>
        <v>5.5555555555555552E-2</v>
      </c>
      <c r="E282" s="19">
        <f t="shared" si="1026"/>
        <v>2</v>
      </c>
      <c r="F282" s="19">
        <v>0</v>
      </c>
      <c r="G282" s="19">
        <v>0</v>
      </c>
      <c r="H282" s="11">
        <v>2</v>
      </c>
      <c r="I282" s="11">
        <v>0</v>
      </c>
      <c r="J282" s="19">
        <v>0</v>
      </c>
      <c r="K282" s="19">
        <v>0</v>
      </c>
      <c r="L282" s="19">
        <v>0</v>
      </c>
      <c r="M282" s="7"/>
      <c r="P282" s="57">
        <f t="shared" si="1042"/>
        <v>2.1176470588235294</v>
      </c>
      <c r="Q282" s="63">
        <f>P282/P268</f>
        <v>9.7534543484150641E-3</v>
      </c>
      <c r="R282" s="75">
        <f t="shared" si="508"/>
        <v>0</v>
      </c>
      <c r="S282" s="57">
        <f t="shared" ref="S282:X282" si="1067">IF(G285&lt;&gt;0,G282+(G282/G268)*G285,G282)</f>
        <v>0</v>
      </c>
      <c r="T282" s="57">
        <f t="shared" si="1067"/>
        <v>2.1176470588235294</v>
      </c>
      <c r="U282" s="57">
        <f t="shared" si="1067"/>
        <v>0</v>
      </c>
      <c r="V282" s="57">
        <f t="shared" si="1067"/>
        <v>0</v>
      </c>
      <c r="W282" s="57">
        <f t="shared" si="1067"/>
        <v>0</v>
      </c>
      <c r="X282" s="57">
        <f t="shared" si="1067"/>
        <v>0</v>
      </c>
      <c r="Y282" s="1">
        <v>0</v>
      </c>
      <c r="Z282" s="6"/>
      <c r="AB282" s="63">
        <f t="shared" ref="AB282" si="1068">IF(R282=0,0,R282/(R269+R272+R278))</f>
        <v>0</v>
      </c>
      <c r="AC282" s="63">
        <f t="shared" ref="AC282:AI282" si="1069">IF(S282=0,0,S282/(S269+S272+S278))</f>
        <v>0</v>
      </c>
      <c r="AD282" s="63">
        <f t="shared" si="1069"/>
        <v>1</v>
      </c>
      <c r="AE282" s="63">
        <f t="shared" si="1069"/>
        <v>0</v>
      </c>
      <c r="AF282" s="63">
        <f t="shared" si="1069"/>
        <v>0</v>
      </c>
      <c r="AG282" s="63">
        <f t="shared" si="1069"/>
        <v>0</v>
      </c>
      <c r="AH282" s="63">
        <f t="shared" si="1069"/>
        <v>0</v>
      </c>
      <c r="AI282" s="63">
        <f t="shared" si="1069"/>
        <v>0</v>
      </c>
    </row>
    <row r="283" spans="1:35" ht="14.25" customHeight="1" x14ac:dyDescent="0.25">
      <c r="A283" s="17">
        <v>321113</v>
      </c>
      <c r="B283" s="3" t="s">
        <v>31</v>
      </c>
      <c r="C283" s="8" t="s">
        <v>92</v>
      </c>
      <c r="D283" s="54">
        <f>E283/(E268-E285)</f>
        <v>0</v>
      </c>
      <c r="E283" s="19">
        <f t="shared" si="1026"/>
        <v>0</v>
      </c>
      <c r="F283" s="19">
        <v>0</v>
      </c>
      <c r="G283" s="11">
        <v>0</v>
      </c>
      <c r="H283" s="19">
        <v>0</v>
      </c>
      <c r="I283" s="11">
        <v>0</v>
      </c>
      <c r="J283" s="11">
        <v>0</v>
      </c>
      <c r="K283" s="11">
        <v>0</v>
      </c>
      <c r="L283" s="19">
        <v>0</v>
      </c>
      <c r="M283" s="7"/>
      <c r="P283" s="57">
        <f t="shared" si="1042"/>
        <v>0</v>
      </c>
      <c r="Q283" s="63">
        <f>P283/P268</f>
        <v>0</v>
      </c>
      <c r="R283" s="75">
        <f t="shared" si="508"/>
        <v>0</v>
      </c>
      <c r="S283" s="57">
        <f t="shared" ref="S283:X283" si="1070">IF(G285&lt;&gt;0,G283+(G283/G268)*G285,G283)</f>
        <v>0</v>
      </c>
      <c r="T283" s="57">
        <f t="shared" si="1070"/>
        <v>0</v>
      </c>
      <c r="U283" s="57">
        <f t="shared" si="1070"/>
        <v>0</v>
      </c>
      <c r="V283" s="57">
        <f t="shared" si="1070"/>
        <v>0</v>
      </c>
      <c r="W283" s="57">
        <f t="shared" si="1070"/>
        <v>0</v>
      </c>
      <c r="X283" s="57">
        <f t="shared" si="1070"/>
        <v>0</v>
      </c>
      <c r="Y283" s="1">
        <v>0</v>
      </c>
      <c r="Z283" s="5"/>
      <c r="AB283" s="63">
        <f t="shared" ref="AB283" si="1071">IF(R283=0,0,R283/(R269+R272+R278))</f>
        <v>0</v>
      </c>
      <c r="AC283" s="63">
        <f t="shared" ref="AC283:AI283" si="1072">IF(S283=0,0,S283/(S269+S272+S278))</f>
        <v>0</v>
      </c>
      <c r="AD283" s="63">
        <f t="shared" si="1072"/>
        <v>0</v>
      </c>
      <c r="AE283" s="63">
        <f t="shared" si="1072"/>
        <v>0</v>
      </c>
      <c r="AF283" s="63">
        <f t="shared" si="1072"/>
        <v>0</v>
      </c>
      <c r="AG283" s="63">
        <f t="shared" si="1072"/>
        <v>0</v>
      </c>
      <c r="AH283" s="63">
        <f t="shared" si="1072"/>
        <v>0</v>
      </c>
      <c r="AI283" s="63">
        <f t="shared" si="1072"/>
        <v>0</v>
      </c>
    </row>
    <row r="284" spans="1:35" ht="14.25" customHeight="1" x14ac:dyDescent="0.25">
      <c r="A284" s="17">
        <v>321113</v>
      </c>
      <c r="B284" s="3" t="s">
        <v>31</v>
      </c>
      <c r="C284" s="8" t="s">
        <v>93</v>
      </c>
      <c r="D284" s="54">
        <f>E284/(E268-E285)</f>
        <v>0</v>
      </c>
      <c r="E284" s="19">
        <f t="shared" si="1026"/>
        <v>0</v>
      </c>
      <c r="F284" s="19">
        <v>0</v>
      </c>
      <c r="G284" s="11">
        <v>0</v>
      </c>
      <c r="H284" s="19">
        <v>0</v>
      </c>
      <c r="I284" s="11">
        <v>0</v>
      </c>
      <c r="J284" s="19">
        <v>0</v>
      </c>
      <c r="K284" s="11">
        <v>0</v>
      </c>
      <c r="L284" s="19">
        <v>0</v>
      </c>
      <c r="M284" s="7"/>
      <c r="P284" s="57">
        <f t="shared" si="1042"/>
        <v>0</v>
      </c>
      <c r="Q284" s="63">
        <f>P284/P268</f>
        <v>0</v>
      </c>
      <c r="R284" s="75">
        <f t="shared" si="508"/>
        <v>0</v>
      </c>
      <c r="S284" s="57">
        <f t="shared" ref="S284:X284" si="1073">IF(G285&lt;&gt;0,G284+(G284/G268)*G285,G284)</f>
        <v>0</v>
      </c>
      <c r="T284" s="57">
        <f t="shared" si="1073"/>
        <v>0</v>
      </c>
      <c r="U284" s="57">
        <f t="shared" si="1073"/>
        <v>0</v>
      </c>
      <c r="V284" s="57">
        <f t="shared" si="1073"/>
        <v>0</v>
      </c>
      <c r="W284" s="57">
        <f t="shared" si="1073"/>
        <v>0</v>
      </c>
      <c r="X284" s="57">
        <f t="shared" si="1073"/>
        <v>0</v>
      </c>
      <c r="Y284" s="1">
        <v>0</v>
      </c>
      <c r="Z284" s="5"/>
      <c r="AB284" s="63">
        <f t="shared" ref="AB284" si="1074">IF(R284=0,0,R284/(R269+R272+R278))</f>
        <v>0</v>
      </c>
      <c r="AC284" s="63">
        <f t="shared" ref="AC284:AI284" si="1075">IF(S284=0,0,S284/(S269+S272+S278))</f>
        <v>0</v>
      </c>
      <c r="AD284" s="63">
        <f t="shared" si="1075"/>
        <v>0</v>
      </c>
      <c r="AE284" s="63">
        <f t="shared" si="1075"/>
        <v>0</v>
      </c>
      <c r="AF284" s="63">
        <f t="shared" si="1075"/>
        <v>0</v>
      </c>
      <c r="AG284" s="63">
        <f t="shared" si="1075"/>
        <v>0</v>
      </c>
      <c r="AH284" s="63">
        <f t="shared" si="1075"/>
        <v>0</v>
      </c>
      <c r="AI284" s="63">
        <f t="shared" si="1075"/>
        <v>0</v>
      </c>
    </row>
    <row r="285" spans="1:35" ht="14.25" customHeight="1" x14ac:dyDescent="0.25">
      <c r="A285" s="17">
        <v>321113</v>
      </c>
      <c r="B285" s="3" t="s">
        <v>31</v>
      </c>
      <c r="C285" s="3" t="s">
        <v>94</v>
      </c>
      <c r="D285" s="59"/>
      <c r="E285" s="11">
        <v>196</v>
      </c>
      <c r="F285" s="19">
        <v>0</v>
      </c>
      <c r="G285" s="19">
        <v>0</v>
      </c>
      <c r="H285" s="53">
        <f>E285-L285</f>
        <v>1</v>
      </c>
      <c r="I285" s="19">
        <v>0</v>
      </c>
      <c r="J285" s="19">
        <v>0</v>
      </c>
      <c r="K285" s="11">
        <v>0</v>
      </c>
      <c r="L285" s="11">
        <v>195</v>
      </c>
      <c r="M285" s="7"/>
      <c r="R285" s="75">
        <f t="shared" si="508"/>
        <v>0</v>
      </c>
    </row>
    <row r="286" spans="1:35" ht="14.25" customHeight="1" x14ac:dyDescent="0.25">
      <c r="A286" s="3"/>
      <c r="B286" s="3"/>
      <c r="C286" s="8"/>
      <c r="D286" s="8"/>
      <c r="E286" s="11"/>
      <c r="F286" s="11"/>
      <c r="G286" s="11"/>
      <c r="H286" s="11"/>
      <c r="I286" s="11"/>
      <c r="J286" s="11"/>
      <c r="K286" s="11"/>
      <c r="L286" s="11"/>
      <c r="M286" s="10"/>
      <c r="N286" s="10"/>
      <c r="O286" s="10"/>
      <c r="P286" s="10"/>
      <c r="Q286" s="10"/>
      <c r="R286" s="75">
        <f t="shared" si="508"/>
        <v>0</v>
      </c>
      <c r="X286" s="10"/>
      <c r="Z286" s="10"/>
      <c r="AB286" s="10"/>
    </row>
    <row r="287" spans="1:35" ht="14.25" customHeight="1" x14ac:dyDescent="0.25">
      <c r="A287" s="17">
        <v>3212</v>
      </c>
      <c r="B287" s="3" t="s">
        <v>49</v>
      </c>
      <c r="C287" s="3" t="s">
        <v>120</v>
      </c>
      <c r="D287" s="3"/>
      <c r="E287" s="11">
        <v>183</v>
      </c>
      <c r="F287" s="11">
        <v>22</v>
      </c>
      <c r="G287" s="19">
        <v>0</v>
      </c>
      <c r="H287" s="11">
        <v>2</v>
      </c>
      <c r="I287" s="11">
        <v>19</v>
      </c>
      <c r="J287" s="11">
        <v>1</v>
      </c>
      <c r="K287" s="11">
        <v>1</v>
      </c>
      <c r="L287" s="11">
        <v>138</v>
      </c>
      <c r="M287" s="10">
        <f>VLOOKUP(A287,'2010 Byproducts'!$A$14:$D$97,4,FALSE)</f>
        <v>95</v>
      </c>
      <c r="N287" s="10">
        <f>L287-M287</f>
        <v>43</v>
      </c>
      <c r="O287" s="10"/>
      <c r="P287" s="10">
        <f>SUM(P288,P291,P297)</f>
        <v>178</v>
      </c>
      <c r="Q287" s="10"/>
      <c r="R287" s="75">
        <f t="shared" si="508"/>
        <v>22</v>
      </c>
      <c r="Z287" s="63">
        <f>R287/(P287-R287)</f>
        <v>0.14102564102564102</v>
      </c>
      <c r="AA287" s="63">
        <f>(P290-R290)/(P287-R287)</f>
        <v>0.63461538461538458</v>
      </c>
      <c r="AB287" s="63"/>
    </row>
    <row r="288" spans="1:35" ht="14.25" customHeight="1" x14ac:dyDescent="0.25">
      <c r="A288" s="17">
        <v>3212</v>
      </c>
      <c r="B288" s="3" t="s">
        <v>49</v>
      </c>
      <c r="C288" s="3" t="s">
        <v>82</v>
      </c>
      <c r="D288" s="54">
        <f>E288/(E287-E304)</f>
        <v>0.13636363636363635</v>
      </c>
      <c r="E288" s="19">
        <f t="shared" ref="E288:E303" si="1076">SUM(F288:L288)</f>
        <v>6</v>
      </c>
      <c r="F288" s="19">
        <v>0</v>
      </c>
      <c r="G288" s="19">
        <v>0</v>
      </c>
      <c r="H288" s="53">
        <f>H287-H297</f>
        <v>1</v>
      </c>
      <c r="I288" s="11">
        <v>4</v>
      </c>
      <c r="J288" s="19">
        <v>0</v>
      </c>
      <c r="K288" s="11">
        <v>1</v>
      </c>
      <c r="L288" s="19">
        <v>0</v>
      </c>
      <c r="M288" s="7"/>
      <c r="P288" s="57">
        <f>SUM(P289:P290)</f>
        <v>143</v>
      </c>
      <c r="Q288" s="63">
        <f>P288/P287</f>
        <v>0.8033707865168539</v>
      </c>
      <c r="R288" s="75">
        <f t="shared" si="508"/>
        <v>0</v>
      </c>
      <c r="S288" s="57">
        <f>SUM(S289:S290)</f>
        <v>0</v>
      </c>
      <c r="T288" s="57">
        <f t="shared" ref="T288:X288" si="1077">SUM(T289:T290)</f>
        <v>1</v>
      </c>
      <c r="U288" s="57">
        <f t="shared" si="1077"/>
        <v>4</v>
      </c>
      <c r="V288" s="57">
        <f t="shared" si="1077"/>
        <v>0</v>
      </c>
      <c r="W288" s="57">
        <f t="shared" si="1077"/>
        <v>0</v>
      </c>
      <c r="X288" s="57">
        <f t="shared" si="1077"/>
        <v>0</v>
      </c>
      <c r="Y288" s="1">
        <f>Y290</f>
        <v>95</v>
      </c>
      <c r="Z288" s="63"/>
      <c r="AB288" s="63">
        <f t="shared" ref="AB288" si="1078">IF(R288=0,0,R288/(R288+R291+R297))</f>
        <v>0</v>
      </c>
      <c r="AC288" s="63">
        <f t="shared" ref="AC288:AI288" si="1079">IF(S288=0,0,S288/(S288+S291+S297))</f>
        <v>0</v>
      </c>
      <c r="AD288" s="63">
        <f t="shared" si="1079"/>
        <v>0.5</v>
      </c>
      <c r="AE288" s="63">
        <f t="shared" si="1079"/>
        <v>0.21052631578947367</v>
      </c>
      <c r="AF288" s="63">
        <f t="shared" si="1079"/>
        <v>0</v>
      </c>
      <c r="AG288" s="63">
        <f t="shared" si="1079"/>
        <v>0</v>
      </c>
      <c r="AH288" s="63">
        <f t="shared" si="1079"/>
        <v>0</v>
      </c>
      <c r="AI288" s="63">
        <f t="shared" si="1079"/>
        <v>1</v>
      </c>
    </row>
    <row r="289" spans="1:35" ht="14.25" customHeight="1" x14ac:dyDescent="0.25">
      <c r="A289" s="17">
        <v>3212</v>
      </c>
      <c r="B289" s="3" t="s">
        <v>49</v>
      </c>
      <c r="C289" s="8" t="s">
        <v>152</v>
      </c>
      <c r="D289" s="54">
        <f>E289/(E287-E304)</f>
        <v>2.2727272727272728E-2</v>
      </c>
      <c r="E289" s="19">
        <f>SUM(F289:L289)</f>
        <v>1</v>
      </c>
      <c r="F289" s="19">
        <v>0</v>
      </c>
      <c r="G289" s="19">
        <v>0</v>
      </c>
      <c r="H289" s="19">
        <v>0</v>
      </c>
      <c r="I289" s="11">
        <v>1</v>
      </c>
      <c r="J289" s="19">
        <v>0</v>
      </c>
      <c r="K289" s="19">
        <v>0</v>
      </c>
      <c r="L289" s="19">
        <v>0</v>
      </c>
      <c r="M289" s="7"/>
      <c r="P289" s="57">
        <f>SUM(R289:Y289)+N287</f>
        <v>44</v>
      </c>
      <c r="Q289" s="63">
        <f>P289/P287</f>
        <v>0.24719101123595505</v>
      </c>
      <c r="R289" s="75">
        <f t="shared" si="508"/>
        <v>0</v>
      </c>
      <c r="S289" s="57">
        <f t="shared" ref="S289:X289" si="1080">IF(G304&lt;&gt;0,G289+(G289/G287)*G304,G289)</f>
        <v>0</v>
      </c>
      <c r="T289" s="57">
        <f t="shared" si="1080"/>
        <v>0</v>
      </c>
      <c r="U289" s="57">
        <f t="shared" si="1080"/>
        <v>1</v>
      </c>
      <c r="V289" s="57">
        <f t="shared" si="1080"/>
        <v>0</v>
      </c>
      <c r="W289" s="57">
        <f t="shared" si="1080"/>
        <v>0</v>
      </c>
      <c r="X289" s="57">
        <f t="shared" si="1080"/>
        <v>0</v>
      </c>
      <c r="Y289" s="1">
        <v>0</v>
      </c>
      <c r="AB289" s="63">
        <f t="shared" ref="AB289" si="1081">IF(R289=0,0,R289/(R288+R291+R297))</f>
        <v>0</v>
      </c>
      <c r="AC289" s="63">
        <f t="shared" ref="AC289:AI289" si="1082">IF(S289=0,0,S289/(S288+S291+S297))</f>
        <v>0</v>
      </c>
      <c r="AD289" s="63">
        <f t="shared" si="1082"/>
        <v>0</v>
      </c>
      <c r="AE289" s="63">
        <f t="shared" si="1082"/>
        <v>5.2631578947368418E-2</v>
      </c>
      <c r="AF289" s="63">
        <f t="shared" si="1082"/>
        <v>0</v>
      </c>
      <c r="AG289" s="63">
        <f t="shared" si="1082"/>
        <v>0</v>
      </c>
      <c r="AH289" s="63">
        <f t="shared" si="1082"/>
        <v>0</v>
      </c>
      <c r="AI289" s="63">
        <f t="shared" si="1082"/>
        <v>0</v>
      </c>
    </row>
    <row r="290" spans="1:35" ht="14.25" customHeight="1" x14ac:dyDescent="0.25">
      <c r="A290" s="17">
        <v>3212</v>
      </c>
      <c r="B290" s="3" t="s">
        <v>49</v>
      </c>
      <c r="C290" s="8" t="s">
        <v>151</v>
      </c>
      <c r="D290" s="54">
        <f>E290/(E287-E304)</f>
        <v>9.0909090909090912E-2</v>
      </c>
      <c r="E290" s="19">
        <f t="shared" si="1076"/>
        <v>4</v>
      </c>
      <c r="F290" s="11">
        <v>0</v>
      </c>
      <c r="G290" s="11">
        <v>0</v>
      </c>
      <c r="H290" s="53">
        <f>H288</f>
        <v>1</v>
      </c>
      <c r="I290" s="11">
        <v>3</v>
      </c>
      <c r="J290" s="19">
        <v>0</v>
      </c>
      <c r="K290" s="19">
        <v>0</v>
      </c>
      <c r="L290" s="19">
        <v>0</v>
      </c>
      <c r="M290" s="7"/>
      <c r="P290" s="57">
        <f>SUM(R290:Y290)</f>
        <v>99</v>
      </c>
      <c r="Q290" s="63">
        <f>P290/P287</f>
        <v>0.5561797752808989</v>
      </c>
      <c r="R290" s="75">
        <f t="shared" si="508"/>
        <v>0</v>
      </c>
      <c r="S290" s="57">
        <f t="shared" ref="S290:X290" si="1083">IF(G304&lt;&gt;0,G290+(G290/G287)*G304,G290)</f>
        <v>0</v>
      </c>
      <c r="T290" s="57">
        <f t="shared" si="1083"/>
        <v>1</v>
      </c>
      <c r="U290" s="57">
        <f t="shared" si="1083"/>
        <v>3</v>
      </c>
      <c r="V290" s="57">
        <f t="shared" si="1083"/>
        <v>0</v>
      </c>
      <c r="W290" s="57">
        <f t="shared" si="1083"/>
        <v>0</v>
      </c>
      <c r="X290" s="57">
        <f t="shared" si="1083"/>
        <v>0</v>
      </c>
      <c r="Y290" s="75">
        <f>M287</f>
        <v>95</v>
      </c>
      <c r="AB290" s="63">
        <f t="shared" ref="AB290" si="1084">IF(R290=0,0,R290/(R288+R291+R297))</f>
        <v>0</v>
      </c>
      <c r="AC290" s="63">
        <f t="shared" ref="AC290:AI290" si="1085">IF(S290=0,0,S290/(S288+S291+S297))</f>
        <v>0</v>
      </c>
      <c r="AD290" s="63">
        <f t="shared" si="1085"/>
        <v>0.5</v>
      </c>
      <c r="AE290" s="63">
        <f t="shared" si="1085"/>
        <v>0.15789473684210525</v>
      </c>
      <c r="AF290" s="63">
        <f t="shared" si="1085"/>
        <v>0</v>
      </c>
      <c r="AG290" s="63">
        <f t="shared" si="1085"/>
        <v>0</v>
      </c>
      <c r="AH290" s="63">
        <f t="shared" si="1085"/>
        <v>0</v>
      </c>
      <c r="AI290" s="63">
        <f t="shared" si="1085"/>
        <v>1</v>
      </c>
    </row>
    <row r="291" spans="1:35" ht="14.25" customHeight="1" x14ac:dyDescent="0.25">
      <c r="A291" s="17">
        <v>3212</v>
      </c>
      <c r="B291" s="3" t="s">
        <v>49</v>
      </c>
      <c r="C291" s="3" t="s">
        <v>83</v>
      </c>
      <c r="D291" s="54">
        <f>E291/(E287-E304)</f>
        <v>0.72727272727272729</v>
      </c>
      <c r="E291" s="19">
        <f t="shared" si="1076"/>
        <v>32</v>
      </c>
      <c r="F291" s="11">
        <v>18</v>
      </c>
      <c r="G291" s="19">
        <v>0</v>
      </c>
      <c r="H291" s="19">
        <v>0</v>
      </c>
      <c r="I291" s="11">
        <v>14</v>
      </c>
      <c r="J291" s="19">
        <v>0</v>
      </c>
      <c r="K291" s="19">
        <v>0</v>
      </c>
      <c r="L291" s="19">
        <v>0</v>
      </c>
      <c r="M291" s="7"/>
      <c r="P291" s="57">
        <f>SUM(P292:P296)</f>
        <v>31</v>
      </c>
      <c r="Q291" s="63">
        <f>P291/P287</f>
        <v>0.17415730337078653</v>
      </c>
      <c r="R291" s="75">
        <f t="shared" si="508"/>
        <v>18</v>
      </c>
      <c r="S291" s="57">
        <f>SUM(S292:S296)</f>
        <v>0</v>
      </c>
      <c r="T291" s="57">
        <f t="shared" ref="T291:X291" si="1086">SUM(T292:T296)</f>
        <v>0</v>
      </c>
      <c r="U291" s="57">
        <f t="shared" si="1086"/>
        <v>14</v>
      </c>
      <c r="V291" s="57">
        <f t="shared" si="1086"/>
        <v>0</v>
      </c>
      <c r="W291" s="57">
        <f t="shared" si="1086"/>
        <v>0</v>
      </c>
      <c r="X291" s="57">
        <f t="shared" si="1086"/>
        <v>0</v>
      </c>
      <c r="Y291" s="1">
        <v>0</v>
      </c>
      <c r="AB291" s="63">
        <f t="shared" ref="AB291" si="1087">IF(R291=0,0,R291/(R288+R291+R297))</f>
        <v>0.8571428571428571</v>
      </c>
      <c r="AC291" s="63">
        <f t="shared" ref="AC291:AI291" si="1088">IF(S291=0,0,S291/(S288+S291+S297))</f>
        <v>0</v>
      </c>
      <c r="AD291" s="63">
        <f t="shared" si="1088"/>
        <v>0</v>
      </c>
      <c r="AE291" s="63">
        <f t="shared" si="1088"/>
        <v>0.73684210526315785</v>
      </c>
      <c r="AF291" s="63">
        <f t="shared" si="1088"/>
        <v>0</v>
      </c>
      <c r="AG291" s="63">
        <f t="shared" si="1088"/>
        <v>0</v>
      </c>
      <c r="AH291" s="63">
        <f t="shared" si="1088"/>
        <v>0</v>
      </c>
      <c r="AI291" s="63">
        <f t="shared" si="1088"/>
        <v>0</v>
      </c>
    </row>
    <row r="292" spans="1:35" s="10" customFormat="1" ht="14.25" customHeight="1" x14ac:dyDescent="0.25">
      <c r="A292" s="17">
        <v>3212</v>
      </c>
      <c r="B292" s="3" t="s">
        <v>49</v>
      </c>
      <c r="C292" s="8" t="s">
        <v>84</v>
      </c>
      <c r="D292" s="54">
        <f>E292/(E287-E304)</f>
        <v>0.31818181818181818</v>
      </c>
      <c r="E292" s="19">
        <f t="shared" si="1076"/>
        <v>14</v>
      </c>
      <c r="F292" s="11">
        <v>1</v>
      </c>
      <c r="G292" s="19">
        <v>0</v>
      </c>
      <c r="H292" s="19">
        <v>0</v>
      </c>
      <c r="I292" s="11">
        <v>13</v>
      </c>
      <c r="J292" s="19">
        <v>0</v>
      </c>
      <c r="K292" s="19">
        <v>0</v>
      </c>
      <c r="L292" s="19">
        <v>0</v>
      </c>
      <c r="M292" s="7"/>
      <c r="N292" s="1"/>
      <c r="O292" s="1"/>
      <c r="P292" s="57">
        <f>SUM(R292:Y292)</f>
        <v>14</v>
      </c>
      <c r="Q292" s="63">
        <f>P292/P287</f>
        <v>7.8651685393258425E-2</v>
      </c>
      <c r="R292" s="75">
        <f t="shared" si="508"/>
        <v>1</v>
      </c>
      <c r="S292" s="57">
        <f t="shared" ref="S292:X292" si="1089">IF(G304&lt;&gt;0,G292+(G292/G287)*G304,G292)</f>
        <v>0</v>
      </c>
      <c r="T292" s="57">
        <f t="shared" si="1089"/>
        <v>0</v>
      </c>
      <c r="U292" s="57">
        <f t="shared" si="1089"/>
        <v>13</v>
      </c>
      <c r="V292" s="57">
        <f t="shared" si="1089"/>
        <v>0</v>
      </c>
      <c r="W292" s="57">
        <f t="shared" si="1089"/>
        <v>0</v>
      </c>
      <c r="X292" s="57">
        <f t="shared" si="1089"/>
        <v>0</v>
      </c>
      <c r="Y292" s="1">
        <v>0</v>
      </c>
      <c r="Z292" s="1"/>
      <c r="AB292" s="63">
        <f t="shared" ref="AB292" si="1090">IF(R292=0,0,R292/(R288+R291+R297))</f>
        <v>4.7619047619047616E-2</v>
      </c>
      <c r="AC292" s="63">
        <f t="shared" ref="AC292:AI292" si="1091">IF(S292=0,0,S292/(S288+S291+S297))</f>
        <v>0</v>
      </c>
      <c r="AD292" s="63">
        <f t="shared" si="1091"/>
        <v>0</v>
      </c>
      <c r="AE292" s="63">
        <f t="shared" si="1091"/>
        <v>0.68421052631578949</v>
      </c>
      <c r="AF292" s="63">
        <f t="shared" si="1091"/>
        <v>0</v>
      </c>
      <c r="AG292" s="63">
        <f t="shared" si="1091"/>
        <v>0</v>
      </c>
      <c r="AH292" s="63">
        <f t="shared" si="1091"/>
        <v>0</v>
      </c>
      <c r="AI292" s="63">
        <f t="shared" si="1091"/>
        <v>0</v>
      </c>
    </row>
    <row r="293" spans="1:35" ht="14.25" customHeight="1" x14ac:dyDescent="0.25">
      <c r="A293" s="17">
        <v>3212</v>
      </c>
      <c r="B293" s="3" t="s">
        <v>49</v>
      </c>
      <c r="C293" s="8" t="s">
        <v>85</v>
      </c>
      <c r="D293" s="54">
        <f>E293/(E287-E304)</f>
        <v>0</v>
      </c>
      <c r="E293" s="19">
        <f t="shared" si="1076"/>
        <v>0</v>
      </c>
      <c r="F293" s="19">
        <v>0</v>
      </c>
      <c r="G293" s="11">
        <v>0</v>
      </c>
      <c r="H293" s="11">
        <v>0</v>
      </c>
      <c r="I293" s="19">
        <v>0</v>
      </c>
      <c r="J293" s="11">
        <v>0</v>
      </c>
      <c r="K293" s="11">
        <v>0</v>
      </c>
      <c r="L293" s="19">
        <v>0</v>
      </c>
      <c r="M293" s="7"/>
      <c r="P293" s="57">
        <f t="shared" ref="P293:P303" si="1092">SUM(R293:Y293)</f>
        <v>0</v>
      </c>
      <c r="Q293" s="63">
        <f>P293/P287</f>
        <v>0</v>
      </c>
      <c r="R293" s="75">
        <f t="shared" si="508"/>
        <v>0</v>
      </c>
      <c r="S293" s="57">
        <f t="shared" ref="S293:X293" si="1093">IF(G304&lt;&gt;0,G293+(G293/G287)*G304,G293)</f>
        <v>0</v>
      </c>
      <c r="T293" s="57">
        <f t="shared" si="1093"/>
        <v>0</v>
      </c>
      <c r="U293" s="57">
        <f t="shared" si="1093"/>
        <v>0</v>
      </c>
      <c r="V293" s="57">
        <f t="shared" si="1093"/>
        <v>0</v>
      </c>
      <c r="W293" s="57">
        <f t="shared" si="1093"/>
        <v>0</v>
      </c>
      <c r="X293" s="57">
        <f t="shared" si="1093"/>
        <v>0</v>
      </c>
      <c r="Y293" s="1">
        <v>0</v>
      </c>
      <c r="AB293" s="63">
        <f t="shared" ref="AB293" si="1094">IF(R293=0,0,R293/(R288+R291+R297))</f>
        <v>0</v>
      </c>
      <c r="AC293" s="63">
        <f t="shared" ref="AC293:AI293" si="1095">IF(S293=0,0,S293/(S288+S291+S297))</f>
        <v>0</v>
      </c>
      <c r="AD293" s="63">
        <f t="shared" si="1095"/>
        <v>0</v>
      </c>
      <c r="AE293" s="63">
        <f t="shared" si="1095"/>
        <v>0</v>
      </c>
      <c r="AF293" s="63">
        <f t="shared" si="1095"/>
        <v>0</v>
      </c>
      <c r="AG293" s="63">
        <f t="shared" si="1095"/>
        <v>0</v>
      </c>
      <c r="AH293" s="63">
        <f t="shared" si="1095"/>
        <v>0</v>
      </c>
      <c r="AI293" s="63">
        <f t="shared" si="1095"/>
        <v>0</v>
      </c>
    </row>
    <row r="294" spans="1:35" ht="14.25" customHeight="1" x14ac:dyDescent="0.25">
      <c r="A294" s="17">
        <v>3212</v>
      </c>
      <c r="B294" s="3" t="s">
        <v>49</v>
      </c>
      <c r="C294" s="8" t="s">
        <v>86</v>
      </c>
      <c r="D294" s="54">
        <f>E294/(E287-E304)</f>
        <v>0.38636363636363635</v>
      </c>
      <c r="E294" s="19">
        <f t="shared" si="1076"/>
        <v>17</v>
      </c>
      <c r="F294" s="11">
        <v>16</v>
      </c>
      <c r="G294" s="11">
        <v>0</v>
      </c>
      <c r="H294" s="19">
        <v>0</v>
      </c>
      <c r="I294" s="11">
        <v>1</v>
      </c>
      <c r="J294" s="19">
        <v>0</v>
      </c>
      <c r="K294" s="11">
        <v>0</v>
      </c>
      <c r="L294" s="19">
        <v>0</v>
      </c>
      <c r="M294" s="7"/>
      <c r="P294" s="57">
        <f t="shared" si="1092"/>
        <v>17</v>
      </c>
      <c r="Q294" s="63">
        <f>P294/P287</f>
        <v>9.5505617977528087E-2</v>
      </c>
      <c r="R294" s="75">
        <f t="shared" si="508"/>
        <v>16</v>
      </c>
      <c r="S294" s="57">
        <f t="shared" ref="S294:X294" si="1096">IF(G304&lt;&gt;0,G294+(G294/G287)*G304,G294)</f>
        <v>0</v>
      </c>
      <c r="T294" s="57">
        <f t="shared" si="1096"/>
        <v>0</v>
      </c>
      <c r="U294" s="57">
        <f t="shared" si="1096"/>
        <v>1</v>
      </c>
      <c r="V294" s="57">
        <f t="shared" si="1096"/>
        <v>0</v>
      </c>
      <c r="W294" s="57">
        <f t="shared" si="1096"/>
        <v>0</v>
      </c>
      <c r="X294" s="57">
        <f t="shared" si="1096"/>
        <v>0</v>
      </c>
      <c r="Y294" s="1">
        <v>0</v>
      </c>
      <c r="AB294" s="63">
        <f t="shared" ref="AB294" si="1097">IF(R294=0,0,R294/(R288+R291+R297))</f>
        <v>0.76190476190476186</v>
      </c>
      <c r="AC294" s="63">
        <f t="shared" ref="AC294:AI294" si="1098">IF(S294=0,0,S294/(S288+S291+S297))</f>
        <v>0</v>
      </c>
      <c r="AD294" s="63">
        <f t="shared" si="1098"/>
        <v>0</v>
      </c>
      <c r="AE294" s="63">
        <f t="shared" si="1098"/>
        <v>5.2631578947368418E-2</v>
      </c>
      <c r="AF294" s="63">
        <f t="shared" si="1098"/>
        <v>0</v>
      </c>
      <c r="AG294" s="63">
        <f t="shared" si="1098"/>
        <v>0</v>
      </c>
      <c r="AH294" s="63">
        <f t="shared" si="1098"/>
        <v>0</v>
      </c>
      <c r="AI294" s="63">
        <f t="shared" si="1098"/>
        <v>0</v>
      </c>
    </row>
    <row r="295" spans="1:35" ht="14.25" customHeight="1" x14ac:dyDescent="0.25">
      <c r="A295" s="17">
        <v>3212</v>
      </c>
      <c r="B295" s="3" t="s">
        <v>49</v>
      </c>
      <c r="C295" s="8" t="s">
        <v>87</v>
      </c>
      <c r="D295" s="54">
        <f>E295/(E287-E304)</f>
        <v>0</v>
      </c>
      <c r="E295" s="19">
        <f t="shared" si="1076"/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7"/>
      <c r="P295" s="57">
        <f t="shared" si="1092"/>
        <v>0</v>
      </c>
      <c r="Q295" s="63">
        <f>P295/P287</f>
        <v>0</v>
      </c>
      <c r="R295" s="75">
        <f t="shared" si="508"/>
        <v>0</v>
      </c>
      <c r="S295" s="57">
        <f t="shared" ref="S295:X295" si="1099">IF(G304&lt;&gt;0,G295+(G295/G287)*G304,G295)</f>
        <v>0</v>
      </c>
      <c r="T295" s="57">
        <f t="shared" si="1099"/>
        <v>0</v>
      </c>
      <c r="U295" s="57">
        <f t="shared" si="1099"/>
        <v>0</v>
      </c>
      <c r="V295" s="57">
        <f t="shared" si="1099"/>
        <v>0</v>
      </c>
      <c r="W295" s="57">
        <f t="shared" si="1099"/>
        <v>0</v>
      </c>
      <c r="X295" s="57">
        <f t="shared" si="1099"/>
        <v>0</v>
      </c>
      <c r="Y295" s="1">
        <v>0</v>
      </c>
      <c r="AB295" s="63">
        <f t="shared" ref="AB295" si="1100">IF(R295=0,0,R295/(R288+R291+R297))</f>
        <v>0</v>
      </c>
      <c r="AC295" s="63">
        <f t="shared" ref="AC295:AI295" si="1101">IF(S295=0,0,S295/(S288+S291+S297))</f>
        <v>0</v>
      </c>
      <c r="AD295" s="63">
        <f t="shared" si="1101"/>
        <v>0</v>
      </c>
      <c r="AE295" s="63">
        <f t="shared" si="1101"/>
        <v>0</v>
      </c>
      <c r="AF295" s="63">
        <f t="shared" si="1101"/>
        <v>0</v>
      </c>
      <c r="AG295" s="63">
        <f t="shared" si="1101"/>
        <v>0</v>
      </c>
      <c r="AH295" s="63">
        <f t="shared" si="1101"/>
        <v>0</v>
      </c>
      <c r="AI295" s="63">
        <f t="shared" si="1101"/>
        <v>0</v>
      </c>
    </row>
    <row r="296" spans="1:35" ht="14.25" customHeight="1" x14ac:dyDescent="0.25">
      <c r="A296" s="17">
        <v>3212</v>
      </c>
      <c r="B296" s="3" t="s">
        <v>49</v>
      </c>
      <c r="C296" s="8" t="s">
        <v>88</v>
      </c>
      <c r="D296" s="54">
        <f>E296/(E287-E304)</f>
        <v>0</v>
      </c>
      <c r="E296" s="19">
        <f t="shared" si="1076"/>
        <v>0</v>
      </c>
      <c r="F296" s="19">
        <v>0</v>
      </c>
      <c r="G296" s="11">
        <v>0</v>
      </c>
      <c r="H296" s="19">
        <v>0</v>
      </c>
      <c r="I296" s="19">
        <v>0</v>
      </c>
      <c r="J296" s="11">
        <v>0</v>
      </c>
      <c r="K296" s="11">
        <v>0</v>
      </c>
      <c r="L296" s="19">
        <v>0</v>
      </c>
      <c r="M296" s="7"/>
      <c r="P296" s="57">
        <f t="shared" si="1092"/>
        <v>0</v>
      </c>
      <c r="Q296" s="63">
        <f>P296/P287</f>
        <v>0</v>
      </c>
      <c r="R296" s="75">
        <f t="shared" si="508"/>
        <v>0</v>
      </c>
      <c r="S296" s="57">
        <f t="shared" ref="S296:X296" si="1102">IF(G304&lt;&gt;0,G296+(G296/G287)*G304,G296)</f>
        <v>0</v>
      </c>
      <c r="T296" s="57">
        <f t="shared" si="1102"/>
        <v>0</v>
      </c>
      <c r="U296" s="57">
        <f t="shared" si="1102"/>
        <v>0</v>
      </c>
      <c r="V296" s="57">
        <f t="shared" si="1102"/>
        <v>0</v>
      </c>
      <c r="W296" s="57">
        <f t="shared" si="1102"/>
        <v>0</v>
      </c>
      <c r="X296" s="57">
        <f t="shared" si="1102"/>
        <v>0</v>
      </c>
      <c r="Y296" s="1">
        <v>0</v>
      </c>
      <c r="AB296" s="63">
        <f t="shared" ref="AB296" si="1103">IF(R296=0,0,R296/(R288+R291+R297))</f>
        <v>0</v>
      </c>
      <c r="AC296" s="63">
        <f t="shared" ref="AC296:AI296" si="1104">IF(S296=0,0,S296/(S288+S291+S297))</f>
        <v>0</v>
      </c>
      <c r="AD296" s="63">
        <f t="shared" si="1104"/>
        <v>0</v>
      </c>
      <c r="AE296" s="63">
        <f t="shared" si="1104"/>
        <v>0</v>
      </c>
      <c r="AF296" s="63">
        <f t="shared" si="1104"/>
        <v>0</v>
      </c>
      <c r="AG296" s="63">
        <f t="shared" si="1104"/>
        <v>0</v>
      </c>
      <c r="AH296" s="63">
        <f t="shared" si="1104"/>
        <v>0</v>
      </c>
      <c r="AI296" s="63">
        <f t="shared" si="1104"/>
        <v>0</v>
      </c>
    </row>
    <row r="297" spans="1:35" ht="14.25" customHeight="1" x14ac:dyDescent="0.25">
      <c r="A297" s="17">
        <v>3212</v>
      </c>
      <c r="B297" s="3" t="s">
        <v>49</v>
      </c>
      <c r="C297" s="3" t="s">
        <v>89</v>
      </c>
      <c r="D297" s="54">
        <f>E297/(E287-E304)</f>
        <v>0.13636363636363635</v>
      </c>
      <c r="E297" s="19">
        <f t="shared" si="1076"/>
        <v>6</v>
      </c>
      <c r="F297" s="11">
        <v>3</v>
      </c>
      <c r="G297" s="11">
        <v>0</v>
      </c>
      <c r="H297" s="11">
        <v>1</v>
      </c>
      <c r="I297" s="11">
        <v>1</v>
      </c>
      <c r="J297" s="11">
        <v>1</v>
      </c>
      <c r="K297" s="19">
        <v>0</v>
      </c>
      <c r="L297" s="19">
        <v>0</v>
      </c>
      <c r="M297" s="7"/>
      <c r="P297" s="57">
        <f>SUM(P298:P303)</f>
        <v>4</v>
      </c>
      <c r="Q297" s="63">
        <f>P297/P287</f>
        <v>2.247191011235955E-2</v>
      </c>
      <c r="R297" s="75">
        <f t="shared" ref="R297:R398" si="1105">F297</f>
        <v>3</v>
      </c>
      <c r="S297" s="57">
        <f>SUM(S298:S303)</f>
        <v>0</v>
      </c>
      <c r="T297" s="57">
        <f t="shared" ref="T297:X297" si="1106">SUM(T298:T303)</f>
        <v>1</v>
      </c>
      <c r="U297" s="57">
        <f t="shared" si="1106"/>
        <v>1</v>
      </c>
      <c r="V297" s="57">
        <f t="shared" si="1106"/>
        <v>0</v>
      </c>
      <c r="W297" s="57">
        <f t="shared" si="1106"/>
        <v>0</v>
      </c>
      <c r="X297" s="57">
        <f t="shared" si="1106"/>
        <v>0</v>
      </c>
      <c r="Y297" s="1">
        <v>0</v>
      </c>
      <c r="AB297" s="63">
        <f t="shared" ref="AB297" si="1107">IF(R297=0,0,R297/(R288+R291+R297))</f>
        <v>0.14285714285714285</v>
      </c>
      <c r="AC297" s="63">
        <f t="shared" ref="AC297:AI297" si="1108">IF(S297=0,0,S297/(S288+S291+S297))</f>
        <v>0</v>
      </c>
      <c r="AD297" s="63">
        <f t="shared" si="1108"/>
        <v>0.5</v>
      </c>
      <c r="AE297" s="63">
        <f t="shared" si="1108"/>
        <v>5.2631578947368418E-2</v>
      </c>
      <c r="AF297" s="63">
        <f t="shared" si="1108"/>
        <v>0</v>
      </c>
      <c r="AG297" s="63">
        <f t="shared" si="1108"/>
        <v>0</v>
      </c>
      <c r="AH297" s="63">
        <f t="shared" si="1108"/>
        <v>0</v>
      </c>
      <c r="AI297" s="63">
        <f t="shared" si="1108"/>
        <v>0</v>
      </c>
    </row>
    <row r="298" spans="1:35" ht="14.25" customHeight="1" x14ac:dyDescent="0.25">
      <c r="A298" s="17">
        <v>3212</v>
      </c>
      <c r="B298" s="3" t="s">
        <v>49</v>
      </c>
      <c r="C298" s="8" t="s">
        <v>95</v>
      </c>
      <c r="D298" s="54">
        <f>E298/(E287-E304)</f>
        <v>4.5454545454545456E-2</v>
      </c>
      <c r="E298" s="19">
        <f t="shared" si="1076"/>
        <v>2</v>
      </c>
      <c r="F298" s="11">
        <v>1</v>
      </c>
      <c r="G298" s="11">
        <v>0</v>
      </c>
      <c r="H298" s="19">
        <v>0</v>
      </c>
      <c r="I298" s="11">
        <v>1</v>
      </c>
      <c r="J298" s="19">
        <v>0</v>
      </c>
      <c r="K298" s="19">
        <v>0</v>
      </c>
      <c r="L298" s="19">
        <v>0</v>
      </c>
      <c r="M298" s="7"/>
      <c r="P298" s="57">
        <f t="shared" si="1092"/>
        <v>2</v>
      </c>
      <c r="Q298" s="63">
        <f>P298/P287</f>
        <v>1.1235955056179775E-2</v>
      </c>
      <c r="R298" s="75">
        <f t="shared" si="1105"/>
        <v>1</v>
      </c>
      <c r="S298" s="57">
        <f t="shared" ref="S298:X298" si="1109">IF(G304&lt;&gt;0,G298+(G298/G287)*G304,G298)</f>
        <v>0</v>
      </c>
      <c r="T298" s="57">
        <f t="shared" si="1109"/>
        <v>0</v>
      </c>
      <c r="U298" s="57">
        <f t="shared" si="1109"/>
        <v>1</v>
      </c>
      <c r="V298" s="57">
        <f t="shared" si="1109"/>
        <v>0</v>
      </c>
      <c r="W298" s="57">
        <f t="shared" si="1109"/>
        <v>0</v>
      </c>
      <c r="X298" s="57">
        <f t="shared" si="1109"/>
        <v>0</v>
      </c>
      <c r="Y298" s="1">
        <v>0</v>
      </c>
      <c r="AB298" s="63">
        <f t="shared" ref="AB298" si="1110">IF(R298=0,0,R298/(R288+R291+R297))</f>
        <v>4.7619047619047616E-2</v>
      </c>
      <c r="AC298" s="63">
        <f t="shared" ref="AC298:AI298" si="1111">IF(S298=0,0,S298/(S288+S291+S297))</f>
        <v>0</v>
      </c>
      <c r="AD298" s="63">
        <f t="shared" si="1111"/>
        <v>0</v>
      </c>
      <c r="AE298" s="63">
        <f t="shared" si="1111"/>
        <v>5.2631578947368418E-2</v>
      </c>
      <c r="AF298" s="63">
        <f t="shared" si="1111"/>
        <v>0</v>
      </c>
      <c r="AG298" s="63">
        <f t="shared" si="1111"/>
        <v>0</v>
      </c>
      <c r="AH298" s="63">
        <f t="shared" si="1111"/>
        <v>0</v>
      </c>
      <c r="AI298" s="63">
        <f t="shared" si="1111"/>
        <v>0</v>
      </c>
    </row>
    <row r="299" spans="1:35" ht="14.25" customHeight="1" x14ac:dyDescent="0.25">
      <c r="A299" s="17">
        <v>3212</v>
      </c>
      <c r="B299" s="3" t="s">
        <v>49</v>
      </c>
      <c r="C299" s="8" t="s">
        <v>90</v>
      </c>
      <c r="D299" s="54">
        <f>E299/(E287-E304)</f>
        <v>2.2727272727272728E-2</v>
      </c>
      <c r="E299" s="19">
        <f t="shared" si="1076"/>
        <v>1</v>
      </c>
      <c r="F299" s="11">
        <v>1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7"/>
      <c r="P299" s="57">
        <f t="shared" si="1092"/>
        <v>1</v>
      </c>
      <c r="Q299" s="63">
        <f>P299/P287</f>
        <v>5.6179775280898875E-3</v>
      </c>
      <c r="R299" s="75">
        <f t="shared" si="1105"/>
        <v>1</v>
      </c>
      <c r="S299" s="57">
        <f t="shared" ref="S299:X299" si="1112">IF(G304&lt;&gt;0,G299+(G299/G287)*G304,G299)</f>
        <v>0</v>
      </c>
      <c r="T299" s="57">
        <f t="shared" si="1112"/>
        <v>0</v>
      </c>
      <c r="U299" s="57">
        <f t="shared" si="1112"/>
        <v>0</v>
      </c>
      <c r="V299" s="57">
        <f t="shared" si="1112"/>
        <v>0</v>
      </c>
      <c r="W299" s="57">
        <f t="shared" si="1112"/>
        <v>0</v>
      </c>
      <c r="X299" s="57">
        <f t="shared" si="1112"/>
        <v>0</v>
      </c>
      <c r="Y299" s="1">
        <v>0</v>
      </c>
      <c r="AB299" s="63">
        <f t="shared" ref="AB299" si="1113">IF(R299=0,0,R299/(R288+R291+R297))</f>
        <v>4.7619047619047616E-2</v>
      </c>
      <c r="AC299" s="63">
        <f t="shared" ref="AC299:AI299" si="1114">IF(S299=0,0,S299/(S288+S291+S297))</f>
        <v>0</v>
      </c>
      <c r="AD299" s="63">
        <f t="shared" si="1114"/>
        <v>0</v>
      </c>
      <c r="AE299" s="63">
        <f t="shared" si="1114"/>
        <v>0</v>
      </c>
      <c r="AF299" s="63">
        <f t="shared" si="1114"/>
        <v>0</v>
      </c>
      <c r="AG299" s="63">
        <f t="shared" si="1114"/>
        <v>0</v>
      </c>
      <c r="AH299" s="63">
        <f t="shared" si="1114"/>
        <v>0</v>
      </c>
      <c r="AI299" s="63">
        <f t="shared" si="1114"/>
        <v>0</v>
      </c>
    </row>
    <row r="300" spans="1:35" ht="14.25" customHeight="1" x14ac:dyDescent="0.25">
      <c r="A300" s="17">
        <v>3212</v>
      </c>
      <c r="B300" s="3" t="s">
        <v>49</v>
      </c>
      <c r="C300" s="8" t="s">
        <v>118</v>
      </c>
      <c r="D300" s="54">
        <f>E300/(E287-E304)</f>
        <v>0</v>
      </c>
      <c r="E300" s="19">
        <f t="shared" si="1076"/>
        <v>0</v>
      </c>
      <c r="F300" s="19">
        <v>0</v>
      </c>
      <c r="G300" s="11">
        <v>0</v>
      </c>
      <c r="H300" s="19">
        <v>0</v>
      </c>
      <c r="I300" s="19">
        <v>0</v>
      </c>
      <c r="J300" s="19">
        <v>0</v>
      </c>
      <c r="K300" s="11">
        <v>0</v>
      </c>
      <c r="L300" s="19">
        <v>0</v>
      </c>
      <c r="M300" s="7"/>
      <c r="P300" s="57">
        <f t="shared" si="1092"/>
        <v>0</v>
      </c>
      <c r="Q300" s="63">
        <f>P300/P287</f>
        <v>0</v>
      </c>
      <c r="R300" s="75">
        <f t="shared" si="1105"/>
        <v>0</v>
      </c>
      <c r="S300" s="57">
        <f t="shared" ref="S300:X300" si="1115">IF(G304&lt;&gt;0,G300+(G300/G287)*G304,G300)</f>
        <v>0</v>
      </c>
      <c r="T300" s="57">
        <f t="shared" si="1115"/>
        <v>0</v>
      </c>
      <c r="U300" s="57">
        <f t="shared" si="1115"/>
        <v>0</v>
      </c>
      <c r="V300" s="57">
        <f t="shared" si="1115"/>
        <v>0</v>
      </c>
      <c r="W300" s="57">
        <f t="shared" si="1115"/>
        <v>0</v>
      </c>
      <c r="X300" s="57">
        <f t="shared" si="1115"/>
        <v>0</v>
      </c>
      <c r="Y300" s="1">
        <v>0</v>
      </c>
      <c r="AB300" s="63">
        <f t="shared" ref="AB300" si="1116">IF(R300=0,0,R300/(R288+R291+R297))</f>
        <v>0</v>
      </c>
      <c r="AC300" s="63">
        <f t="shared" ref="AC300:AI300" si="1117">IF(S300=0,0,S300/(S288+S291+S297))</f>
        <v>0</v>
      </c>
      <c r="AD300" s="63">
        <f t="shared" si="1117"/>
        <v>0</v>
      </c>
      <c r="AE300" s="63">
        <f t="shared" si="1117"/>
        <v>0</v>
      </c>
      <c r="AF300" s="63">
        <f t="shared" si="1117"/>
        <v>0</v>
      </c>
      <c r="AG300" s="63">
        <f t="shared" si="1117"/>
        <v>0</v>
      </c>
      <c r="AH300" s="63">
        <f t="shared" si="1117"/>
        <v>0</v>
      </c>
      <c r="AI300" s="63">
        <f t="shared" si="1117"/>
        <v>0</v>
      </c>
    </row>
    <row r="301" spans="1:35" ht="14.25" customHeight="1" x14ac:dyDescent="0.25">
      <c r="A301" s="17">
        <v>3212</v>
      </c>
      <c r="B301" s="3" t="s">
        <v>49</v>
      </c>
      <c r="C301" s="8" t="s">
        <v>91</v>
      </c>
      <c r="D301" s="54">
        <f>E301/(E287-E304)</f>
        <v>2.2727272727272728E-2</v>
      </c>
      <c r="E301" s="19">
        <f t="shared" si="1076"/>
        <v>1</v>
      </c>
      <c r="F301" s="19">
        <v>0</v>
      </c>
      <c r="G301" s="19">
        <v>0</v>
      </c>
      <c r="H301" s="11">
        <v>1</v>
      </c>
      <c r="I301" s="19">
        <v>0</v>
      </c>
      <c r="J301" s="19">
        <v>0</v>
      </c>
      <c r="K301" s="19">
        <v>0</v>
      </c>
      <c r="L301" s="19">
        <v>0</v>
      </c>
      <c r="M301" s="7"/>
      <c r="P301" s="57">
        <f t="shared" si="1092"/>
        <v>1</v>
      </c>
      <c r="Q301" s="63">
        <f>P301/P287</f>
        <v>5.6179775280898875E-3</v>
      </c>
      <c r="R301" s="75">
        <f t="shared" si="1105"/>
        <v>0</v>
      </c>
      <c r="S301" s="57">
        <f t="shared" ref="S301:X301" si="1118">IF(G304&lt;&gt;0,G301+(G301/G287)*G304,G301)</f>
        <v>0</v>
      </c>
      <c r="T301" s="57">
        <f t="shared" si="1118"/>
        <v>1</v>
      </c>
      <c r="U301" s="57">
        <f t="shared" si="1118"/>
        <v>0</v>
      </c>
      <c r="V301" s="57">
        <f t="shared" si="1118"/>
        <v>0</v>
      </c>
      <c r="W301" s="57">
        <f t="shared" si="1118"/>
        <v>0</v>
      </c>
      <c r="X301" s="57">
        <f t="shared" si="1118"/>
        <v>0</v>
      </c>
      <c r="Y301" s="1">
        <v>0</v>
      </c>
      <c r="AB301" s="63">
        <f t="shared" ref="AB301" si="1119">IF(R301=0,0,R301/(R288+R291+R297))</f>
        <v>0</v>
      </c>
      <c r="AC301" s="63">
        <f t="shared" ref="AC301:AI301" si="1120">IF(S301=0,0,S301/(S288+S291+S297))</f>
        <v>0</v>
      </c>
      <c r="AD301" s="63">
        <f t="shared" si="1120"/>
        <v>0.5</v>
      </c>
      <c r="AE301" s="63">
        <f t="shared" si="1120"/>
        <v>0</v>
      </c>
      <c r="AF301" s="63">
        <f t="shared" si="1120"/>
        <v>0</v>
      </c>
      <c r="AG301" s="63">
        <f t="shared" si="1120"/>
        <v>0</v>
      </c>
      <c r="AH301" s="63">
        <f t="shared" si="1120"/>
        <v>0</v>
      </c>
      <c r="AI301" s="63">
        <f t="shared" si="1120"/>
        <v>0</v>
      </c>
    </row>
    <row r="302" spans="1:35" ht="14.25" customHeight="1" x14ac:dyDescent="0.25">
      <c r="A302" s="17">
        <v>3212</v>
      </c>
      <c r="B302" s="3" t="s">
        <v>49</v>
      </c>
      <c r="C302" s="8" t="s">
        <v>92</v>
      </c>
      <c r="D302" s="54">
        <f>E302/(E287-E304)</f>
        <v>0</v>
      </c>
      <c r="E302" s="19">
        <f t="shared" si="1076"/>
        <v>0</v>
      </c>
      <c r="F302" s="11">
        <v>0</v>
      </c>
      <c r="G302" s="11">
        <v>0</v>
      </c>
      <c r="H302" s="19">
        <v>0</v>
      </c>
      <c r="I302" s="11">
        <v>0</v>
      </c>
      <c r="J302" s="11">
        <v>0</v>
      </c>
      <c r="K302" s="11">
        <v>0</v>
      </c>
      <c r="L302" s="19">
        <v>0</v>
      </c>
      <c r="M302" s="7"/>
      <c r="P302" s="57">
        <f t="shared" si="1092"/>
        <v>0</v>
      </c>
      <c r="Q302" s="63">
        <f>P302/P287</f>
        <v>0</v>
      </c>
      <c r="R302" s="75">
        <f t="shared" si="1105"/>
        <v>0</v>
      </c>
      <c r="S302" s="57">
        <f t="shared" ref="S302:X302" si="1121">IF(G304&lt;&gt;0,G302+(G302/G287)*G304,G302)</f>
        <v>0</v>
      </c>
      <c r="T302" s="57">
        <f t="shared" si="1121"/>
        <v>0</v>
      </c>
      <c r="U302" s="57">
        <f t="shared" si="1121"/>
        <v>0</v>
      </c>
      <c r="V302" s="57">
        <f t="shared" si="1121"/>
        <v>0</v>
      </c>
      <c r="W302" s="57">
        <f t="shared" si="1121"/>
        <v>0</v>
      </c>
      <c r="X302" s="57">
        <f t="shared" si="1121"/>
        <v>0</v>
      </c>
      <c r="Y302" s="1">
        <v>0</v>
      </c>
      <c r="AB302" s="63">
        <f t="shared" ref="AB302" si="1122">IF(R302=0,0,R302/(R288+R291+R297))</f>
        <v>0</v>
      </c>
      <c r="AC302" s="63">
        <f t="shared" ref="AC302:AI302" si="1123">IF(S302=0,0,S302/(S288+S291+S297))</f>
        <v>0</v>
      </c>
      <c r="AD302" s="63">
        <f t="shared" si="1123"/>
        <v>0</v>
      </c>
      <c r="AE302" s="63">
        <f t="shared" si="1123"/>
        <v>0</v>
      </c>
      <c r="AF302" s="63">
        <f t="shared" si="1123"/>
        <v>0</v>
      </c>
      <c r="AG302" s="63">
        <f t="shared" si="1123"/>
        <v>0</v>
      </c>
      <c r="AH302" s="63">
        <f t="shared" si="1123"/>
        <v>0</v>
      </c>
      <c r="AI302" s="63">
        <f t="shared" si="1123"/>
        <v>0</v>
      </c>
    </row>
    <row r="303" spans="1:35" ht="14.25" customHeight="1" x14ac:dyDescent="0.25">
      <c r="A303" s="17">
        <v>3212</v>
      </c>
      <c r="B303" s="3" t="s">
        <v>49</v>
      </c>
      <c r="C303" s="8" t="s">
        <v>93</v>
      </c>
      <c r="D303" s="54">
        <f>E303/(E287-E304)</f>
        <v>0</v>
      </c>
      <c r="E303" s="19">
        <f t="shared" si="1076"/>
        <v>0</v>
      </c>
      <c r="F303" s="19">
        <v>0</v>
      </c>
      <c r="G303" s="11">
        <v>0</v>
      </c>
      <c r="H303" s="19">
        <v>0</v>
      </c>
      <c r="I303" s="19">
        <v>0</v>
      </c>
      <c r="J303" s="19">
        <v>0</v>
      </c>
      <c r="K303" s="11">
        <v>0</v>
      </c>
      <c r="L303" s="19">
        <v>0</v>
      </c>
      <c r="M303" s="7"/>
      <c r="P303" s="57">
        <f t="shared" si="1092"/>
        <v>0</v>
      </c>
      <c r="Q303" s="63">
        <f>P303/P287</f>
        <v>0</v>
      </c>
      <c r="R303" s="75">
        <f t="shared" si="1105"/>
        <v>0</v>
      </c>
      <c r="S303" s="57">
        <f t="shared" ref="S303:X303" si="1124">IF(G304&lt;&gt;0,G303+(G303/G287)*G304,G303)</f>
        <v>0</v>
      </c>
      <c r="T303" s="57">
        <f t="shared" si="1124"/>
        <v>0</v>
      </c>
      <c r="U303" s="57">
        <f t="shared" si="1124"/>
        <v>0</v>
      </c>
      <c r="V303" s="57">
        <f t="shared" si="1124"/>
        <v>0</v>
      </c>
      <c r="W303" s="57">
        <f t="shared" si="1124"/>
        <v>0</v>
      </c>
      <c r="X303" s="57">
        <f t="shared" si="1124"/>
        <v>0</v>
      </c>
      <c r="Y303" s="1">
        <v>0</v>
      </c>
      <c r="AB303" s="63">
        <f t="shared" ref="AB303" si="1125">IF(R303=0,0,R303/(R288+R291+R297))</f>
        <v>0</v>
      </c>
      <c r="AC303" s="63">
        <f t="shared" ref="AC303:AI303" si="1126">IF(S303=0,0,S303/(S288+S291+S297))</f>
        <v>0</v>
      </c>
      <c r="AD303" s="63">
        <f t="shared" si="1126"/>
        <v>0</v>
      </c>
      <c r="AE303" s="63">
        <f t="shared" si="1126"/>
        <v>0</v>
      </c>
      <c r="AF303" s="63">
        <f t="shared" si="1126"/>
        <v>0</v>
      </c>
      <c r="AG303" s="63">
        <f t="shared" si="1126"/>
        <v>0</v>
      </c>
      <c r="AH303" s="63">
        <f t="shared" si="1126"/>
        <v>0</v>
      </c>
      <c r="AI303" s="63">
        <f t="shared" si="1126"/>
        <v>0</v>
      </c>
    </row>
    <row r="304" spans="1:35" ht="14.25" customHeight="1" x14ac:dyDescent="0.25">
      <c r="A304" s="17">
        <v>3212</v>
      </c>
      <c r="B304" s="3" t="s">
        <v>49</v>
      </c>
      <c r="C304" s="3" t="s">
        <v>94</v>
      </c>
      <c r="D304" s="3"/>
      <c r="E304" s="11">
        <v>139</v>
      </c>
      <c r="F304" s="11">
        <v>1</v>
      </c>
      <c r="G304" s="11">
        <v>0</v>
      </c>
      <c r="H304" s="19">
        <v>0</v>
      </c>
      <c r="I304" s="19">
        <v>0</v>
      </c>
      <c r="J304" s="19">
        <v>0</v>
      </c>
      <c r="K304" s="11">
        <v>0</v>
      </c>
      <c r="L304" s="11">
        <v>138</v>
      </c>
      <c r="M304" s="7"/>
      <c r="R304" s="75">
        <f t="shared" si="1105"/>
        <v>1</v>
      </c>
    </row>
    <row r="305" spans="1:35" ht="14.25" customHeight="1" x14ac:dyDescent="0.25">
      <c r="A305" s="3"/>
      <c r="B305" s="3"/>
      <c r="C305" s="8"/>
      <c r="D305" s="8"/>
      <c r="E305" s="11"/>
      <c r="F305" s="11"/>
      <c r="G305" s="11"/>
      <c r="H305" s="11"/>
      <c r="I305" s="11"/>
      <c r="J305" s="11"/>
      <c r="K305" s="11"/>
      <c r="L305" s="11"/>
      <c r="M305" s="7"/>
      <c r="R305" s="75">
        <f t="shared" si="1105"/>
        <v>0</v>
      </c>
      <c r="S305" s="10"/>
      <c r="T305" s="10"/>
      <c r="U305" s="10"/>
      <c r="V305" s="10"/>
      <c r="W305" s="10"/>
    </row>
    <row r="306" spans="1:35" ht="14.25" customHeight="1" x14ac:dyDescent="0.25">
      <c r="A306" s="17">
        <v>321219</v>
      </c>
      <c r="B306" s="3" t="s">
        <v>180</v>
      </c>
      <c r="C306" s="3" t="s">
        <v>120</v>
      </c>
      <c r="D306" s="8"/>
      <c r="E306" s="11">
        <v>82</v>
      </c>
      <c r="F306" s="11">
        <v>14</v>
      </c>
      <c r="G306" s="19">
        <v>0</v>
      </c>
      <c r="H306" s="11">
        <v>1</v>
      </c>
      <c r="I306" s="11">
        <v>14</v>
      </c>
      <c r="J306" s="19">
        <v>0</v>
      </c>
      <c r="K306" s="11">
        <v>1</v>
      </c>
      <c r="L306" s="11">
        <v>52</v>
      </c>
      <c r="M306" s="10">
        <f>VLOOKUP(A306,'2010 Byproducts'!$A$14:$D$97,4,FALSE)</f>
        <v>52</v>
      </c>
      <c r="N306" s="10">
        <f>L306-M306</f>
        <v>0</v>
      </c>
      <c r="P306" s="10">
        <f>SUM(P307,P310,P316)</f>
        <v>82</v>
      </c>
      <c r="Q306" s="10"/>
      <c r="R306" s="75">
        <f t="shared" si="1105"/>
        <v>14</v>
      </c>
      <c r="Z306" s="63">
        <f>R306/(P306-R306)</f>
        <v>0.20588235294117646</v>
      </c>
      <c r="AA306" s="63">
        <f>(P309-R309)/(P306-R306)</f>
        <v>0.80147058823529416</v>
      </c>
      <c r="AB306" s="63"/>
    </row>
    <row r="307" spans="1:35" ht="14.25" customHeight="1" x14ac:dyDescent="0.25">
      <c r="A307" s="17">
        <v>321219</v>
      </c>
      <c r="B307" s="3" t="s">
        <v>180</v>
      </c>
      <c r="C307" s="3" t="s">
        <v>82</v>
      </c>
      <c r="D307" s="8"/>
      <c r="E307" s="19">
        <f t="shared" ref="E307:E322" si="1127">SUM(F307:L307)</f>
        <v>4.5</v>
      </c>
      <c r="F307" s="19">
        <v>0</v>
      </c>
      <c r="G307" s="19">
        <v>0</v>
      </c>
      <c r="H307" s="11">
        <v>0.5</v>
      </c>
      <c r="I307" s="11">
        <v>3</v>
      </c>
      <c r="J307" s="19">
        <v>0</v>
      </c>
      <c r="K307" s="11">
        <v>1</v>
      </c>
      <c r="L307" s="19">
        <v>0</v>
      </c>
      <c r="M307" s="7"/>
      <c r="P307" s="57">
        <f>SUM(P308:P309)</f>
        <v>56</v>
      </c>
      <c r="Q307" s="63">
        <f>P307/P306</f>
        <v>0.68292682926829273</v>
      </c>
      <c r="R307" s="75">
        <f t="shared" si="1105"/>
        <v>0</v>
      </c>
      <c r="S307" s="57">
        <f>SUM(S308:S309)</f>
        <v>0</v>
      </c>
      <c r="T307" s="57">
        <f t="shared" ref="T307:X307" si="1128">SUM(T308:T309)</f>
        <v>0.5</v>
      </c>
      <c r="U307" s="57">
        <f t="shared" si="1128"/>
        <v>3</v>
      </c>
      <c r="V307" s="57">
        <f t="shared" si="1128"/>
        <v>0</v>
      </c>
      <c r="W307" s="57">
        <f t="shared" si="1128"/>
        <v>0.5</v>
      </c>
      <c r="X307" s="57">
        <f t="shared" si="1128"/>
        <v>0</v>
      </c>
      <c r="Y307" s="1">
        <f>Y309</f>
        <v>52</v>
      </c>
      <c r="Z307" s="63"/>
      <c r="AB307" s="63">
        <f t="shared" ref="AB307" si="1129">IF(R307=0,0,R307/(R307+R310+R316))</f>
        <v>0</v>
      </c>
      <c r="AC307" s="63">
        <f t="shared" ref="AC307" si="1130">IF(S307=0,0,S307/(S307+S310+S316))</f>
        <v>0</v>
      </c>
      <c r="AD307" s="63">
        <f t="shared" ref="AD307" si="1131">IF(T307=0,0,T307/(T307+T310+T316))</f>
        <v>0.5</v>
      </c>
      <c r="AE307" s="63">
        <f t="shared" ref="AE307" si="1132">IF(U307=0,0,U307/(U307+U310+U316))</f>
        <v>0.2</v>
      </c>
      <c r="AF307" s="63">
        <f t="shared" ref="AF307" si="1133">IF(V307=0,0,V307/(V307+V310+V316))</f>
        <v>0</v>
      </c>
      <c r="AG307" s="63">
        <f t="shared" ref="AG307" si="1134">IF(W307=0,0,W307/(W307+W310+W316))</f>
        <v>0.5</v>
      </c>
      <c r="AH307" s="63">
        <f t="shared" ref="AH307" si="1135">IF(X307=0,0,X307/(X307+X310+X316))</f>
        <v>0</v>
      </c>
      <c r="AI307" s="63">
        <f t="shared" ref="AI307" si="1136">IF(Y307=0,0,Y307/(Y307+Y310+Y316))</f>
        <v>1</v>
      </c>
    </row>
    <row r="308" spans="1:35" ht="14.25" customHeight="1" x14ac:dyDescent="0.25">
      <c r="A308" s="17">
        <v>321219</v>
      </c>
      <c r="B308" s="3" t="s">
        <v>180</v>
      </c>
      <c r="C308" s="8" t="s">
        <v>152</v>
      </c>
      <c r="D308" s="8"/>
      <c r="E308" s="19">
        <f>SUM(F308:L308)</f>
        <v>1.5</v>
      </c>
      <c r="F308" s="19">
        <v>0</v>
      </c>
      <c r="G308" s="19">
        <v>0</v>
      </c>
      <c r="H308" s="19">
        <v>0</v>
      </c>
      <c r="I308" s="11">
        <v>1</v>
      </c>
      <c r="J308" s="19">
        <v>0</v>
      </c>
      <c r="K308" s="11">
        <v>0.5</v>
      </c>
      <c r="L308" s="19">
        <v>0</v>
      </c>
      <c r="M308" s="7"/>
      <c r="P308" s="57">
        <f>SUM(R308:Y308)+N306</f>
        <v>1.5</v>
      </c>
      <c r="Q308" s="63">
        <f>P308/P306</f>
        <v>1.8292682926829267E-2</v>
      </c>
      <c r="R308" s="75">
        <f t="shared" si="1105"/>
        <v>0</v>
      </c>
      <c r="S308" s="57">
        <f t="shared" ref="S308" si="1137">IF(G323&lt;&gt;0,G308+(G308/G306)*G323,G308)</f>
        <v>0</v>
      </c>
      <c r="T308" s="57">
        <f t="shared" ref="T308" si="1138">IF(H323&lt;&gt;0,H308+(H308/H306)*H323,H308)</f>
        <v>0</v>
      </c>
      <c r="U308" s="57">
        <f t="shared" ref="U308" si="1139">IF(I323&lt;&gt;0,I308+(I308/I306)*I323,I308)</f>
        <v>1</v>
      </c>
      <c r="V308" s="57">
        <f t="shared" ref="V308" si="1140">IF(J323&lt;&gt;0,J308+(J308/J306)*J323,J308)</f>
        <v>0</v>
      </c>
      <c r="W308" s="57">
        <f t="shared" ref="W308" si="1141">IF(K323&lt;&gt;0,K308+(K308/K306)*K323,K308)</f>
        <v>0.5</v>
      </c>
      <c r="X308" s="57">
        <f t="shared" ref="X308" si="1142">IF(L323&lt;&gt;0,L308+(L308/L306)*L323,L308)</f>
        <v>0</v>
      </c>
      <c r="Y308" s="1">
        <v>0</v>
      </c>
      <c r="AB308" s="63">
        <f t="shared" ref="AB308" si="1143">IF(R308=0,0,R308/(R307+R310+R316))</f>
        <v>0</v>
      </c>
      <c r="AC308" s="63">
        <f t="shared" ref="AC308" si="1144">IF(S308=0,0,S308/(S307+S310+S316))</f>
        <v>0</v>
      </c>
      <c r="AD308" s="63">
        <f t="shared" ref="AD308" si="1145">IF(T308=0,0,T308/(T307+T310+T316))</f>
        <v>0</v>
      </c>
      <c r="AE308" s="63">
        <f t="shared" ref="AE308" si="1146">IF(U308=0,0,U308/(U307+U310+U316))</f>
        <v>6.6666666666666666E-2</v>
      </c>
      <c r="AF308" s="63">
        <f t="shared" ref="AF308" si="1147">IF(V308=0,0,V308/(V307+V310+V316))</f>
        <v>0</v>
      </c>
      <c r="AG308" s="63">
        <f t="shared" ref="AG308" si="1148">IF(W308=0,0,W308/(W307+W310+W316))</f>
        <v>0.5</v>
      </c>
      <c r="AH308" s="63">
        <f t="shared" ref="AH308" si="1149">IF(X308=0,0,X308/(X307+X310+X316))</f>
        <v>0</v>
      </c>
      <c r="AI308" s="63">
        <f t="shared" ref="AI308" si="1150">IF(Y308=0,0,Y308/(Y307+Y310+Y316))</f>
        <v>0</v>
      </c>
    </row>
    <row r="309" spans="1:35" ht="14.25" customHeight="1" x14ac:dyDescent="0.25">
      <c r="A309" s="17">
        <v>321219</v>
      </c>
      <c r="B309" s="3" t="s">
        <v>180</v>
      </c>
      <c r="C309" s="8" t="s">
        <v>151</v>
      </c>
      <c r="D309" s="8"/>
      <c r="E309" s="19">
        <f t="shared" si="1127"/>
        <v>2.5</v>
      </c>
      <c r="F309" s="11">
        <v>0</v>
      </c>
      <c r="G309" s="11">
        <v>0</v>
      </c>
      <c r="H309" s="11">
        <v>0.5</v>
      </c>
      <c r="I309" s="11">
        <v>2</v>
      </c>
      <c r="J309" s="11">
        <v>0</v>
      </c>
      <c r="K309" s="19">
        <v>0</v>
      </c>
      <c r="L309" s="19">
        <v>0</v>
      </c>
      <c r="M309" s="7"/>
      <c r="P309" s="57">
        <f>SUM(R309:Y309)</f>
        <v>54.5</v>
      </c>
      <c r="Q309" s="63">
        <f>P309/P306</f>
        <v>0.66463414634146345</v>
      </c>
      <c r="R309" s="75">
        <f t="shared" si="1105"/>
        <v>0</v>
      </c>
      <c r="S309" s="57">
        <f t="shared" ref="S309" si="1151">IF(G323&lt;&gt;0,G309+(G309/G306)*G323,G309)</f>
        <v>0</v>
      </c>
      <c r="T309" s="57">
        <f t="shared" ref="T309" si="1152">IF(H323&lt;&gt;0,H309+(H309/H306)*H323,H309)</f>
        <v>0.5</v>
      </c>
      <c r="U309" s="57">
        <f t="shared" ref="U309" si="1153">IF(I323&lt;&gt;0,I309+(I309/I306)*I323,I309)</f>
        <v>2</v>
      </c>
      <c r="V309" s="57">
        <f t="shared" ref="V309" si="1154">IF(J323&lt;&gt;0,J309+(J309/J306)*J323,J309)</f>
        <v>0</v>
      </c>
      <c r="W309" s="57">
        <f t="shared" ref="W309" si="1155">IF(K323&lt;&gt;0,K309+(K309/K306)*K323,K309)</f>
        <v>0</v>
      </c>
      <c r="X309" s="57">
        <f t="shared" ref="X309" si="1156">IF(L323&lt;&gt;0,L309+(L309/L306)*L323,L309)</f>
        <v>0</v>
      </c>
      <c r="Y309" s="75">
        <f>M306</f>
        <v>52</v>
      </c>
      <c r="AB309" s="63">
        <f t="shared" ref="AB309" si="1157">IF(R309=0,0,R309/(R307+R310+R316))</f>
        <v>0</v>
      </c>
      <c r="AC309" s="63">
        <f t="shared" ref="AC309" si="1158">IF(S309=0,0,S309/(S307+S310+S316))</f>
        <v>0</v>
      </c>
      <c r="AD309" s="63">
        <f t="shared" ref="AD309" si="1159">IF(T309=0,0,T309/(T307+T310+T316))</f>
        <v>0.5</v>
      </c>
      <c r="AE309" s="63">
        <f t="shared" ref="AE309" si="1160">IF(U309=0,0,U309/(U307+U310+U316))</f>
        <v>0.13333333333333333</v>
      </c>
      <c r="AF309" s="63">
        <f t="shared" ref="AF309" si="1161">IF(V309=0,0,V309/(V307+V310+V316))</f>
        <v>0</v>
      </c>
      <c r="AG309" s="63">
        <f t="shared" ref="AG309" si="1162">IF(W309=0,0,W309/(W307+W310+W316))</f>
        <v>0</v>
      </c>
      <c r="AH309" s="63">
        <f t="shared" ref="AH309" si="1163">IF(X309=0,0,X309/(X307+X310+X316))</f>
        <v>0</v>
      </c>
      <c r="AI309" s="63">
        <f t="shared" ref="AI309" si="1164">IF(Y309=0,0,Y309/(Y307+Y310+Y316))</f>
        <v>1</v>
      </c>
    </row>
    <row r="310" spans="1:35" ht="14.25" customHeight="1" x14ac:dyDescent="0.25">
      <c r="A310" s="17">
        <v>321219</v>
      </c>
      <c r="B310" s="3" t="s">
        <v>180</v>
      </c>
      <c r="C310" s="3" t="s">
        <v>83</v>
      </c>
      <c r="D310" s="8"/>
      <c r="E310" s="19">
        <f t="shared" si="1127"/>
        <v>23</v>
      </c>
      <c r="F310" s="11">
        <v>11</v>
      </c>
      <c r="G310" s="19">
        <v>0</v>
      </c>
      <c r="H310" s="11">
        <v>0.5</v>
      </c>
      <c r="I310" s="11">
        <v>11</v>
      </c>
      <c r="J310" s="19">
        <v>0</v>
      </c>
      <c r="K310" s="11">
        <v>0.5</v>
      </c>
      <c r="L310" s="19">
        <v>0</v>
      </c>
      <c r="M310" s="7"/>
      <c r="P310" s="57">
        <f>SUM(P311:P315)</f>
        <v>23</v>
      </c>
      <c r="Q310" s="63">
        <f>P310/P306</f>
        <v>0.28048780487804881</v>
      </c>
      <c r="R310" s="75">
        <f t="shared" si="1105"/>
        <v>11</v>
      </c>
      <c r="S310" s="57">
        <f>SUM(S311:S315)</f>
        <v>0</v>
      </c>
      <c r="T310" s="57">
        <f t="shared" ref="T310:X310" si="1165">SUM(T311:T315)</f>
        <v>0.5</v>
      </c>
      <c r="U310" s="57">
        <f t="shared" si="1165"/>
        <v>11</v>
      </c>
      <c r="V310" s="57">
        <f t="shared" si="1165"/>
        <v>0</v>
      </c>
      <c r="W310" s="57">
        <f t="shared" si="1165"/>
        <v>0.5</v>
      </c>
      <c r="X310" s="57">
        <f t="shared" si="1165"/>
        <v>0</v>
      </c>
      <c r="Y310" s="1">
        <v>0</v>
      </c>
      <c r="AB310" s="63">
        <f t="shared" ref="AB310" si="1166">IF(R310=0,0,R310/(R307+R310+R316))</f>
        <v>0.84615384615384615</v>
      </c>
      <c r="AC310" s="63">
        <f t="shared" ref="AC310" si="1167">IF(S310=0,0,S310/(S307+S310+S316))</f>
        <v>0</v>
      </c>
      <c r="AD310" s="63">
        <f t="shared" ref="AD310" si="1168">IF(T310=0,0,T310/(T307+T310+T316))</f>
        <v>0.5</v>
      </c>
      <c r="AE310" s="63">
        <f t="shared" ref="AE310" si="1169">IF(U310=0,0,U310/(U307+U310+U316))</f>
        <v>0.73333333333333328</v>
      </c>
      <c r="AF310" s="63">
        <f t="shared" ref="AF310" si="1170">IF(V310=0,0,V310/(V307+V310+V316))</f>
        <v>0</v>
      </c>
      <c r="AG310" s="63">
        <f t="shared" ref="AG310" si="1171">IF(W310=0,0,W310/(W307+W310+W316))</f>
        <v>0.5</v>
      </c>
      <c r="AH310" s="63">
        <f t="shared" ref="AH310" si="1172">IF(X310=0,0,X310/(X307+X310+X316))</f>
        <v>0</v>
      </c>
      <c r="AI310" s="63">
        <f t="shared" ref="AI310" si="1173">IF(Y310=0,0,Y310/(Y307+Y310+Y316))</f>
        <v>0</v>
      </c>
    </row>
    <row r="311" spans="1:35" ht="14.25" customHeight="1" x14ac:dyDescent="0.25">
      <c r="A311" s="17">
        <v>321219</v>
      </c>
      <c r="B311" s="3" t="s">
        <v>180</v>
      </c>
      <c r="C311" s="8" t="s">
        <v>84</v>
      </c>
      <c r="D311" s="8"/>
      <c r="E311" s="19">
        <f t="shared" si="1127"/>
        <v>13</v>
      </c>
      <c r="F311" s="11">
        <v>1</v>
      </c>
      <c r="G311" s="19">
        <v>0</v>
      </c>
      <c r="H311" s="11">
        <v>0.5</v>
      </c>
      <c r="I311" s="11">
        <v>11</v>
      </c>
      <c r="J311" s="19">
        <v>0</v>
      </c>
      <c r="K311" s="11">
        <v>0.5</v>
      </c>
      <c r="L311" s="19">
        <v>0</v>
      </c>
      <c r="M311" s="7"/>
      <c r="P311" s="57">
        <f>SUM(R311:Y311)</f>
        <v>13</v>
      </c>
      <c r="Q311" s="63">
        <f>P311/P306</f>
        <v>0.15853658536585366</v>
      </c>
      <c r="R311" s="75">
        <f t="shared" si="1105"/>
        <v>1</v>
      </c>
      <c r="S311" s="57">
        <f t="shared" ref="S311" si="1174">IF(G323&lt;&gt;0,G311+(G311/G306)*G323,G311)</f>
        <v>0</v>
      </c>
      <c r="T311" s="57">
        <f t="shared" ref="T311" si="1175">IF(H323&lt;&gt;0,H311+(H311/H306)*H323,H311)</f>
        <v>0.5</v>
      </c>
      <c r="U311" s="57">
        <f t="shared" ref="U311" si="1176">IF(I323&lt;&gt;0,I311+(I311/I306)*I323,I311)</f>
        <v>11</v>
      </c>
      <c r="V311" s="57">
        <f t="shared" ref="V311" si="1177">IF(J323&lt;&gt;0,J311+(J311/J306)*J323,J311)</f>
        <v>0</v>
      </c>
      <c r="W311" s="57">
        <f t="shared" ref="W311" si="1178">IF(K323&lt;&gt;0,K311+(K311/K306)*K323,K311)</f>
        <v>0.5</v>
      </c>
      <c r="X311" s="57">
        <f t="shared" ref="X311" si="1179">IF(L323&lt;&gt;0,L311+(L311/L306)*L323,L311)</f>
        <v>0</v>
      </c>
      <c r="Y311" s="1">
        <v>0</v>
      </c>
      <c r="AA311" s="10"/>
      <c r="AB311" s="63">
        <f t="shared" ref="AB311" si="1180">IF(R311=0,0,R311/(R307+R310+R316))</f>
        <v>7.6923076923076927E-2</v>
      </c>
      <c r="AC311" s="63">
        <f t="shared" ref="AC311" si="1181">IF(S311=0,0,S311/(S307+S310+S316))</f>
        <v>0</v>
      </c>
      <c r="AD311" s="63">
        <f t="shared" ref="AD311" si="1182">IF(T311=0,0,T311/(T307+T310+T316))</f>
        <v>0.5</v>
      </c>
      <c r="AE311" s="63">
        <f t="shared" ref="AE311" si="1183">IF(U311=0,0,U311/(U307+U310+U316))</f>
        <v>0.73333333333333328</v>
      </c>
      <c r="AF311" s="63">
        <f t="shared" ref="AF311" si="1184">IF(V311=0,0,V311/(V307+V310+V316))</f>
        <v>0</v>
      </c>
      <c r="AG311" s="63">
        <f t="shared" ref="AG311" si="1185">IF(W311=0,0,W311/(W307+W310+W316))</f>
        <v>0.5</v>
      </c>
      <c r="AH311" s="63">
        <f t="shared" ref="AH311" si="1186">IF(X311=0,0,X311/(X307+X310+X316))</f>
        <v>0</v>
      </c>
      <c r="AI311" s="63">
        <f t="shared" ref="AI311" si="1187">IF(Y311=0,0,Y311/(Y307+Y310+Y316))</f>
        <v>0</v>
      </c>
    </row>
    <row r="312" spans="1:35" ht="14.25" customHeight="1" x14ac:dyDescent="0.25">
      <c r="A312" s="17">
        <v>321219</v>
      </c>
      <c r="B312" s="3" t="s">
        <v>180</v>
      </c>
      <c r="C312" s="8" t="s">
        <v>85</v>
      </c>
      <c r="D312" s="8"/>
      <c r="E312" s="19">
        <f t="shared" si="1127"/>
        <v>0</v>
      </c>
      <c r="F312" s="19">
        <v>0</v>
      </c>
      <c r="G312" s="11">
        <v>0</v>
      </c>
      <c r="H312" s="11">
        <v>0</v>
      </c>
      <c r="I312" s="19">
        <v>0</v>
      </c>
      <c r="J312" s="11">
        <v>0</v>
      </c>
      <c r="K312" s="11">
        <v>0</v>
      </c>
      <c r="L312" s="19">
        <v>0</v>
      </c>
      <c r="M312" s="7"/>
      <c r="P312" s="57">
        <f t="shared" ref="P312:P315" si="1188">SUM(R312:Y312)</f>
        <v>0</v>
      </c>
      <c r="Q312" s="63">
        <f>P312/P306</f>
        <v>0</v>
      </c>
      <c r="R312" s="75">
        <f t="shared" si="1105"/>
        <v>0</v>
      </c>
      <c r="S312" s="57">
        <f t="shared" ref="S312" si="1189">IF(G323&lt;&gt;0,G312+(G312/G306)*G323,G312)</f>
        <v>0</v>
      </c>
      <c r="T312" s="57">
        <f t="shared" ref="T312" si="1190">IF(H323&lt;&gt;0,H312+(H312/H306)*H323,H312)</f>
        <v>0</v>
      </c>
      <c r="U312" s="57">
        <f t="shared" ref="U312" si="1191">IF(I323&lt;&gt;0,I312+(I312/I306)*I323,I312)</f>
        <v>0</v>
      </c>
      <c r="V312" s="57">
        <f t="shared" ref="V312" si="1192">IF(J323&lt;&gt;0,J312+(J312/J306)*J323,J312)</f>
        <v>0</v>
      </c>
      <c r="W312" s="57">
        <f t="shared" ref="W312" si="1193">IF(K323&lt;&gt;0,K312+(K312/K306)*K323,K312)</f>
        <v>0</v>
      </c>
      <c r="X312" s="57">
        <f t="shared" ref="X312" si="1194">IF(L323&lt;&gt;0,L312+(L312/L306)*L323,L312)</f>
        <v>0</v>
      </c>
      <c r="Y312" s="1">
        <v>0</v>
      </c>
      <c r="AB312" s="63">
        <f t="shared" ref="AB312" si="1195">IF(R312=0,0,R312/(R307+R310+R316))</f>
        <v>0</v>
      </c>
      <c r="AC312" s="63">
        <f t="shared" ref="AC312" si="1196">IF(S312=0,0,S312/(S307+S310+S316))</f>
        <v>0</v>
      </c>
      <c r="AD312" s="63">
        <f t="shared" ref="AD312" si="1197">IF(T312=0,0,T312/(T307+T310+T316))</f>
        <v>0</v>
      </c>
      <c r="AE312" s="63">
        <f t="shared" ref="AE312" si="1198">IF(U312=0,0,U312/(U307+U310+U316))</f>
        <v>0</v>
      </c>
      <c r="AF312" s="63">
        <f t="shared" ref="AF312" si="1199">IF(V312=0,0,V312/(V307+V310+V316))</f>
        <v>0</v>
      </c>
      <c r="AG312" s="63">
        <f t="shared" ref="AG312" si="1200">IF(W312=0,0,W312/(W307+W310+W316))</f>
        <v>0</v>
      </c>
      <c r="AH312" s="63">
        <f t="shared" ref="AH312" si="1201">IF(X312=0,0,X312/(X307+X310+X316))</f>
        <v>0</v>
      </c>
      <c r="AI312" s="63">
        <f t="shared" ref="AI312" si="1202">IF(Y312=0,0,Y312/(Y307+Y310+Y316))</f>
        <v>0</v>
      </c>
    </row>
    <row r="313" spans="1:35" ht="14.25" customHeight="1" x14ac:dyDescent="0.25">
      <c r="A313" s="17">
        <v>321219</v>
      </c>
      <c r="B313" s="3" t="s">
        <v>180</v>
      </c>
      <c r="C313" s="8" t="s">
        <v>86</v>
      </c>
      <c r="D313" s="8"/>
      <c r="E313" s="19">
        <f t="shared" si="1127"/>
        <v>10</v>
      </c>
      <c r="F313" s="11">
        <v>10</v>
      </c>
      <c r="G313" s="11">
        <v>0</v>
      </c>
      <c r="H313" s="19">
        <v>0</v>
      </c>
      <c r="I313" s="19">
        <v>0</v>
      </c>
      <c r="J313" s="19">
        <v>0</v>
      </c>
      <c r="K313" s="11">
        <v>0</v>
      </c>
      <c r="L313" s="19">
        <v>0</v>
      </c>
      <c r="M313" s="7"/>
      <c r="P313" s="57">
        <f t="shared" si="1188"/>
        <v>10</v>
      </c>
      <c r="Q313" s="63">
        <f>P313/P306</f>
        <v>0.12195121951219512</v>
      </c>
      <c r="R313" s="75">
        <f t="shared" si="1105"/>
        <v>10</v>
      </c>
      <c r="S313" s="57">
        <f t="shared" ref="S313" si="1203">IF(G323&lt;&gt;0,G313+(G313/G306)*G323,G313)</f>
        <v>0</v>
      </c>
      <c r="T313" s="57">
        <f t="shared" ref="T313" si="1204">IF(H323&lt;&gt;0,H313+(H313/H306)*H323,H313)</f>
        <v>0</v>
      </c>
      <c r="U313" s="57">
        <f t="shared" ref="U313" si="1205">IF(I323&lt;&gt;0,I313+(I313/I306)*I323,I313)</f>
        <v>0</v>
      </c>
      <c r="V313" s="57">
        <f t="shared" ref="V313" si="1206">IF(J323&lt;&gt;0,J313+(J313/J306)*J323,J313)</f>
        <v>0</v>
      </c>
      <c r="W313" s="57">
        <f t="shared" ref="W313" si="1207">IF(K323&lt;&gt;0,K313+(K313/K306)*K323,K313)</f>
        <v>0</v>
      </c>
      <c r="X313" s="57">
        <f t="shared" ref="X313" si="1208">IF(L323&lt;&gt;0,L313+(L313/L306)*L323,L313)</f>
        <v>0</v>
      </c>
      <c r="Y313" s="1">
        <v>0</v>
      </c>
      <c r="AB313" s="63">
        <f t="shared" ref="AB313" si="1209">IF(R313=0,0,R313/(R307+R310+R316))</f>
        <v>0.76923076923076927</v>
      </c>
      <c r="AC313" s="63">
        <f t="shared" ref="AC313" si="1210">IF(S313=0,0,S313/(S307+S310+S316))</f>
        <v>0</v>
      </c>
      <c r="AD313" s="63">
        <f t="shared" ref="AD313" si="1211">IF(T313=0,0,T313/(T307+T310+T316))</f>
        <v>0</v>
      </c>
      <c r="AE313" s="63">
        <f t="shared" ref="AE313" si="1212">IF(U313=0,0,U313/(U307+U310+U316))</f>
        <v>0</v>
      </c>
      <c r="AF313" s="63">
        <f t="shared" ref="AF313" si="1213">IF(V313=0,0,V313/(V307+V310+V316))</f>
        <v>0</v>
      </c>
      <c r="AG313" s="63">
        <f t="shared" ref="AG313" si="1214">IF(W313=0,0,W313/(W307+W310+W316))</f>
        <v>0</v>
      </c>
      <c r="AH313" s="63">
        <f t="shared" ref="AH313" si="1215">IF(X313=0,0,X313/(X307+X310+X316))</f>
        <v>0</v>
      </c>
      <c r="AI313" s="63">
        <f t="shared" ref="AI313" si="1216">IF(Y313=0,0,Y313/(Y307+Y310+Y316))</f>
        <v>0</v>
      </c>
    </row>
    <row r="314" spans="1:35" ht="14.25" customHeight="1" x14ac:dyDescent="0.25">
      <c r="A314" s="17">
        <v>321219</v>
      </c>
      <c r="B314" s="3" t="s">
        <v>180</v>
      </c>
      <c r="C314" s="8" t="s">
        <v>87</v>
      </c>
      <c r="D314" s="8"/>
      <c r="E314" s="19">
        <f t="shared" si="1127"/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7"/>
      <c r="P314" s="57">
        <f t="shared" si="1188"/>
        <v>0</v>
      </c>
      <c r="Q314" s="63">
        <f>P314/P306</f>
        <v>0</v>
      </c>
      <c r="R314" s="75">
        <f t="shared" si="1105"/>
        <v>0</v>
      </c>
      <c r="S314" s="57">
        <f t="shared" ref="S314" si="1217">IF(G323&lt;&gt;0,G314+(G314/G306)*G323,G314)</f>
        <v>0</v>
      </c>
      <c r="T314" s="57">
        <f t="shared" ref="T314" si="1218">IF(H323&lt;&gt;0,H314+(H314/H306)*H323,H314)</f>
        <v>0</v>
      </c>
      <c r="U314" s="57">
        <f t="shared" ref="U314" si="1219">IF(I323&lt;&gt;0,I314+(I314/I306)*I323,I314)</f>
        <v>0</v>
      </c>
      <c r="V314" s="57">
        <f t="shared" ref="V314" si="1220">IF(J323&lt;&gt;0,J314+(J314/J306)*J323,J314)</f>
        <v>0</v>
      </c>
      <c r="W314" s="57">
        <f t="shared" ref="W314" si="1221">IF(K323&lt;&gt;0,K314+(K314/K306)*K323,K314)</f>
        <v>0</v>
      </c>
      <c r="X314" s="57">
        <f t="shared" ref="X314" si="1222">IF(L323&lt;&gt;0,L314+(L314/L306)*L323,L314)</f>
        <v>0</v>
      </c>
      <c r="Y314" s="1">
        <v>0</v>
      </c>
      <c r="AB314" s="63">
        <f t="shared" ref="AB314" si="1223">IF(R314=0,0,R314/(R307+R310+R316))</f>
        <v>0</v>
      </c>
      <c r="AC314" s="63">
        <f t="shared" ref="AC314" si="1224">IF(S314=0,0,S314/(S307+S310+S316))</f>
        <v>0</v>
      </c>
      <c r="AD314" s="63">
        <f t="shared" ref="AD314" si="1225">IF(T314=0,0,T314/(T307+T310+T316))</f>
        <v>0</v>
      </c>
      <c r="AE314" s="63">
        <f t="shared" ref="AE314" si="1226">IF(U314=0,0,U314/(U307+U310+U316))</f>
        <v>0</v>
      </c>
      <c r="AF314" s="63">
        <f t="shared" ref="AF314" si="1227">IF(V314=0,0,V314/(V307+V310+V316))</f>
        <v>0</v>
      </c>
      <c r="AG314" s="63">
        <f t="shared" ref="AG314" si="1228">IF(W314=0,0,W314/(W307+W310+W316))</f>
        <v>0</v>
      </c>
      <c r="AH314" s="63">
        <f t="shared" ref="AH314" si="1229">IF(X314=0,0,X314/(X307+X310+X316))</f>
        <v>0</v>
      </c>
      <c r="AI314" s="63">
        <f t="shared" ref="AI314" si="1230">IF(Y314=0,0,Y314/(Y307+Y310+Y316))</f>
        <v>0</v>
      </c>
    </row>
    <row r="315" spans="1:35" ht="14.25" customHeight="1" x14ac:dyDescent="0.25">
      <c r="A315" s="17">
        <v>321219</v>
      </c>
      <c r="B315" s="3" t="s">
        <v>180</v>
      </c>
      <c r="C315" s="8" t="s">
        <v>88</v>
      </c>
      <c r="D315" s="8"/>
      <c r="E315" s="19">
        <f t="shared" si="1127"/>
        <v>0</v>
      </c>
      <c r="F315" s="19">
        <v>0</v>
      </c>
      <c r="G315" s="11">
        <v>0</v>
      </c>
      <c r="H315" s="19">
        <v>0</v>
      </c>
      <c r="I315" s="19">
        <v>0</v>
      </c>
      <c r="J315" s="11">
        <v>0</v>
      </c>
      <c r="K315" s="11">
        <v>0</v>
      </c>
      <c r="L315" s="19">
        <v>0</v>
      </c>
      <c r="M315" s="7"/>
      <c r="P315" s="57">
        <f t="shared" si="1188"/>
        <v>0</v>
      </c>
      <c r="Q315" s="63">
        <f>P315/P306</f>
        <v>0</v>
      </c>
      <c r="R315" s="75">
        <f t="shared" si="1105"/>
        <v>0</v>
      </c>
      <c r="S315" s="57">
        <f t="shared" ref="S315" si="1231">IF(G323&lt;&gt;0,G315+(G315/G306)*G323,G315)</f>
        <v>0</v>
      </c>
      <c r="T315" s="57">
        <f t="shared" ref="T315" si="1232">IF(H323&lt;&gt;0,H315+(H315/H306)*H323,H315)</f>
        <v>0</v>
      </c>
      <c r="U315" s="57">
        <f t="shared" ref="U315" si="1233">IF(I323&lt;&gt;0,I315+(I315/I306)*I323,I315)</f>
        <v>0</v>
      </c>
      <c r="V315" s="57">
        <f t="shared" ref="V315" si="1234">IF(J323&lt;&gt;0,J315+(J315/J306)*J323,J315)</f>
        <v>0</v>
      </c>
      <c r="W315" s="57">
        <f t="shared" ref="W315" si="1235">IF(K323&lt;&gt;0,K315+(K315/K306)*K323,K315)</f>
        <v>0</v>
      </c>
      <c r="X315" s="57">
        <f t="shared" ref="X315" si="1236">IF(L323&lt;&gt;0,L315+(L315/L306)*L323,L315)</f>
        <v>0</v>
      </c>
      <c r="Y315" s="1">
        <v>0</v>
      </c>
      <c r="AB315" s="63">
        <f t="shared" ref="AB315" si="1237">IF(R315=0,0,R315/(R307+R310+R316))</f>
        <v>0</v>
      </c>
      <c r="AC315" s="63">
        <f t="shared" ref="AC315" si="1238">IF(S315=0,0,S315/(S307+S310+S316))</f>
        <v>0</v>
      </c>
      <c r="AD315" s="63">
        <f t="shared" ref="AD315" si="1239">IF(T315=0,0,T315/(T307+T310+T316))</f>
        <v>0</v>
      </c>
      <c r="AE315" s="63">
        <f t="shared" ref="AE315" si="1240">IF(U315=0,0,U315/(U307+U310+U316))</f>
        <v>0</v>
      </c>
      <c r="AF315" s="63">
        <f t="shared" ref="AF315" si="1241">IF(V315=0,0,V315/(V307+V310+V316))</f>
        <v>0</v>
      </c>
      <c r="AG315" s="63">
        <f t="shared" ref="AG315" si="1242">IF(W315=0,0,W315/(W307+W310+W316))</f>
        <v>0</v>
      </c>
      <c r="AH315" s="63">
        <f t="shared" ref="AH315" si="1243">IF(X315=0,0,X315/(X307+X310+X316))</f>
        <v>0</v>
      </c>
      <c r="AI315" s="63">
        <f t="shared" ref="AI315" si="1244">IF(Y315=0,0,Y315/(Y307+Y310+Y316))</f>
        <v>0</v>
      </c>
    </row>
    <row r="316" spans="1:35" ht="14.25" customHeight="1" x14ac:dyDescent="0.25">
      <c r="A316" s="17">
        <v>321219</v>
      </c>
      <c r="B316" s="3" t="s">
        <v>180</v>
      </c>
      <c r="C316" s="3" t="s">
        <v>89</v>
      </c>
      <c r="D316" s="8"/>
      <c r="E316" s="19">
        <f t="shared" si="1127"/>
        <v>3</v>
      </c>
      <c r="F316" s="11">
        <v>2</v>
      </c>
      <c r="G316" s="11">
        <v>0</v>
      </c>
      <c r="H316" s="19">
        <v>0</v>
      </c>
      <c r="I316" s="11">
        <v>1</v>
      </c>
      <c r="J316" s="19">
        <v>0</v>
      </c>
      <c r="K316" s="11">
        <v>0</v>
      </c>
      <c r="L316" s="19">
        <v>0</v>
      </c>
      <c r="M316" s="7"/>
      <c r="P316" s="57">
        <f>SUM(P317:P322)</f>
        <v>3</v>
      </c>
      <c r="Q316" s="63">
        <f>P316/P306</f>
        <v>3.6585365853658534E-2</v>
      </c>
      <c r="R316" s="75">
        <f t="shared" ref="R316:R322" si="1245">F316</f>
        <v>2</v>
      </c>
      <c r="S316" s="57">
        <f>SUM(S317:S322)</f>
        <v>0</v>
      </c>
      <c r="T316" s="57">
        <f t="shared" ref="T316:X316" si="1246">SUM(T317:T322)</f>
        <v>0</v>
      </c>
      <c r="U316" s="57">
        <f t="shared" si="1246"/>
        <v>1</v>
      </c>
      <c r="V316" s="57">
        <f t="shared" si="1246"/>
        <v>0</v>
      </c>
      <c r="W316" s="57">
        <f t="shared" si="1246"/>
        <v>0</v>
      </c>
      <c r="X316" s="57">
        <f t="shared" si="1246"/>
        <v>0</v>
      </c>
      <c r="Y316" s="1">
        <v>0</v>
      </c>
      <c r="AB316" s="63">
        <f t="shared" ref="AB316" si="1247">IF(R316=0,0,R316/(R307+R310+R316))</f>
        <v>0.15384615384615385</v>
      </c>
      <c r="AC316" s="63">
        <f t="shared" ref="AC316" si="1248">IF(S316=0,0,S316/(S307+S310+S316))</f>
        <v>0</v>
      </c>
      <c r="AD316" s="63">
        <f t="shared" ref="AD316" si="1249">IF(T316=0,0,T316/(T307+T310+T316))</f>
        <v>0</v>
      </c>
      <c r="AE316" s="63">
        <f t="shared" ref="AE316" si="1250">IF(U316=0,0,U316/(U307+U310+U316))</f>
        <v>6.6666666666666666E-2</v>
      </c>
      <c r="AF316" s="63">
        <f t="shared" ref="AF316" si="1251">IF(V316=0,0,V316/(V307+V310+V316))</f>
        <v>0</v>
      </c>
      <c r="AG316" s="63">
        <f t="shared" ref="AG316" si="1252">IF(W316=0,0,W316/(W307+W310+W316))</f>
        <v>0</v>
      </c>
      <c r="AH316" s="63">
        <f t="shared" ref="AH316" si="1253">IF(X316=0,0,X316/(X307+X310+X316))</f>
        <v>0</v>
      </c>
      <c r="AI316" s="63">
        <f t="shared" ref="AI316" si="1254">IF(Y316=0,0,Y316/(Y307+Y310+Y316))</f>
        <v>0</v>
      </c>
    </row>
    <row r="317" spans="1:35" ht="14.25" customHeight="1" x14ac:dyDescent="0.25">
      <c r="A317" s="17">
        <v>321219</v>
      </c>
      <c r="B317" s="3" t="s">
        <v>180</v>
      </c>
      <c r="C317" s="8" t="s">
        <v>95</v>
      </c>
      <c r="D317" s="8"/>
      <c r="E317" s="19">
        <f t="shared" si="1127"/>
        <v>2</v>
      </c>
      <c r="F317" s="11">
        <v>1</v>
      </c>
      <c r="G317" s="11">
        <v>0</v>
      </c>
      <c r="H317" s="19">
        <v>0</v>
      </c>
      <c r="I317" s="11">
        <v>1</v>
      </c>
      <c r="J317" s="19">
        <v>0</v>
      </c>
      <c r="K317" s="11">
        <v>0</v>
      </c>
      <c r="L317" s="19">
        <v>0</v>
      </c>
      <c r="M317" s="7"/>
      <c r="P317" s="57">
        <f t="shared" ref="P317:P322" si="1255">SUM(R317:Y317)</f>
        <v>2</v>
      </c>
      <c r="Q317" s="63">
        <f>P317/P306</f>
        <v>2.4390243902439025E-2</v>
      </c>
      <c r="R317" s="75">
        <f t="shared" si="1245"/>
        <v>1</v>
      </c>
      <c r="S317" s="57">
        <f t="shared" ref="S317" si="1256">IF(G323&lt;&gt;0,G317+(G317/G306)*G323,G317)</f>
        <v>0</v>
      </c>
      <c r="T317" s="57">
        <f t="shared" ref="T317" si="1257">IF(H323&lt;&gt;0,H317+(H317/H306)*H323,H317)</f>
        <v>0</v>
      </c>
      <c r="U317" s="57">
        <f t="shared" ref="U317" si="1258">IF(I323&lt;&gt;0,I317+(I317/I306)*I323,I317)</f>
        <v>1</v>
      </c>
      <c r="V317" s="57">
        <f t="shared" ref="V317" si="1259">IF(J323&lt;&gt;0,J317+(J317/J306)*J323,J317)</f>
        <v>0</v>
      </c>
      <c r="W317" s="57">
        <f t="shared" ref="W317" si="1260">IF(K323&lt;&gt;0,K317+(K317/K306)*K323,K317)</f>
        <v>0</v>
      </c>
      <c r="X317" s="57">
        <f t="shared" ref="X317" si="1261">IF(L323&lt;&gt;0,L317+(L317/L306)*L323,L317)</f>
        <v>0</v>
      </c>
      <c r="Y317" s="1">
        <v>0</v>
      </c>
      <c r="AB317" s="63">
        <f t="shared" ref="AB317" si="1262">IF(R317=0,0,R317/(R307+R310+R316))</f>
        <v>7.6923076923076927E-2</v>
      </c>
      <c r="AC317" s="63">
        <f t="shared" ref="AC317" si="1263">IF(S317=0,0,S317/(S307+S310+S316))</f>
        <v>0</v>
      </c>
      <c r="AD317" s="63">
        <f t="shared" ref="AD317" si="1264">IF(T317=0,0,T317/(T307+T310+T316))</f>
        <v>0</v>
      </c>
      <c r="AE317" s="63">
        <f t="shared" ref="AE317" si="1265">IF(U317=0,0,U317/(U307+U310+U316))</f>
        <v>6.6666666666666666E-2</v>
      </c>
      <c r="AF317" s="63">
        <f t="shared" ref="AF317" si="1266">IF(V317=0,0,V317/(V307+V310+V316))</f>
        <v>0</v>
      </c>
      <c r="AG317" s="63">
        <f t="shared" ref="AG317" si="1267">IF(W317=0,0,W317/(W307+W310+W316))</f>
        <v>0</v>
      </c>
      <c r="AH317" s="63">
        <f t="shared" ref="AH317" si="1268">IF(X317=0,0,X317/(X307+X310+X316))</f>
        <v>0</v>
      </c>
      <c r="AI317" s="63">
        <f t="shared" ref="AI317" si="1269">IF(Y317=0,0,Y317/(Y307+Y310+Y316))</f>
        <v>0</v>
      </c>
    </row>
    <row r="318" spans="1:35" ht="14.25" customHeight="1" x14ac:dyDescent="0.25">
      <c r="A318" s="17">
        <v>321219</v>
      </c>
      <c r="B318" s="3" t="s">
        <v>180</v>
      </c>
      <c r="C318" s="8" t="s">
        <v>90</v>
      </c>
      <c r="D318" s="8"/>
      <c r="E318" s="19">
        <f t="shared" si="1127"/>
        <v>1</v>
      </c>
      <c r="F318" s="11">
        <v>1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7"/>
      <c r="P318" s="57">
        <f t="shared" si="1255"/>
        <v>1</v>
      </c>
      <c r="Q318" s="63">
        <f>P318/P306</f>
        <v>1.2195121951219513E-2</v>
      </c>
      <c r="R318" s="75">
        <f t="shared" si="1245"/>
        <v>1</v>
      </c>
      <c r="S318" s="57">
        <f t="shared" ref="S318" si="1270">IF(G323&lt;&gt;0,G318+(G318/G306)*G323,G318)</f>
        <v>0</v>
      </c>
      <c r="T318" s="57">
        <f t="shared" ref="T318" si="1271">IF(H323&lt;&gt;0,H318+(H318/H306)*H323,H318)</f>
        <v>0</v>
      </c>
      <c r="U318" s="57">
        <f t="shared" ref="U318" si="1272">IF(I323&lt;&gt;0,I318+(I318/I306)*I323,I318)</f>
        <v>0</v>
      </c>
      <c r="V318" s="57">
        <f t="shared" ref="V318" si="1273">IF(J323&lt;&gt;0,J318+(J318/J306)*J323,J318)</f>
        <v>0</v>
      </c>
      <c r="W318" s="57">
        <f t="shared" ref="W318" si="1274">IF(K323&lt;&gt;0,K318+(K318/K306)*K323,K318)</f>
        <v>0</v>
      </c>
      <c r="X318" s="57">
        <f t="shared" ref="X318" si="1275">IF(L323&lt;&gt;0,L318+(L318/L306)*L323,L318)</f>
        <v>0</v>
      </c>
      <c r="Y318" s="1">
        <v>0</v>
      </c>
      <c r="AB318" s="63">
        <f t="shared" ref="AB318" si="1276">IF(R318=0,0,R318/(R307+R310+R316))</f>
        <v>7.6923076923076927E-2</v>
      </c>
      <c r="AC318" s="63">
        <f t="shared" ref="AC318" si="1277">IF(S318=0,0,S318/(S307+S310+S316))</f>
        <v>0</v>
      </c>
      <c r="AD318" s="63">
        <f t="shared" ref="AD318" si="1278">IF(T318=0,0,T318/(T307+T310+T316))</f>
        <v>0</v>
      </c>
      <c r="AE318" s="63">
        <f t="shared" ref="AE318" si="1279">IF(U318=0,0,U318/(U307+U310+U316))</f>
        <v>0</v>
      </c>
      <c r="AF318" s="63">
        <f t="shared" ref="AF318" si="1280">IF(V318=0,0,V318/(V307+V310+V316))</f>
        <v>0</v>
      </c>
      <c r="AG318" s="63">
        <f t="shared" ref="AG318" si="1281">IF(W318=0,0,W318/(W307+W310+W316))</f>
        <v>0</v>
      </c>
      <c r="AH318" s="63">
        <f t="shared" ref="AH318" si="1282">IF(X318=0,0,X318/(X307+X310+X316))</f>
        <v>0</v>
      </c>
      <c r="AI318" s="63">
        <f t="shared" ref="AI318" si="1283">IF(Y318=0,0,Y318/(Y307+Y310+Y316))</f>
        <v>0</v>
      </c>
    </row>
    <row r="319" spans="1:35" ht="14.25" customHeight="1" x14ac:dyDescent="0.25">
      <c r="A319" s="17">
        <v>321219</v>
      </c>
      <c r="B319" s="3" t="s">
        <v>180</v>
      </c>
      <c r="C319" s="8" t="s">
        <v>118</v>
      </c>
      <c r="D319" s="8"/>
      <c r="E319" s="19">
        <f t="shared" si="1127"/>
        <v>0</v>
      </c>
      <c r="F319" s="19">
        <v>0</v>
      </c>
      <c r="G319" s="11">
        <v>0</v>
      </c>
      <c r="H319" s="11">
        <v>0</v>
      </c>
      <c r="I319" s="19">
        <v>0</v>
      </c>
      <c r="J319" s="19">
        <v>0</v>
      </c>
      <c r="K319" s="11">
        <v>0</v>
      </c>
      <c r="L319" s="19">
        <v>0</v>
      </c>
      <c r="M319" s="7"/>
      <c r="P319" s="57">
        <f t="shared" si="1255"/>
        <v>0</v>
      </c>
      <c r="Q319" s="63">
        <f>P319/P306</f>
        <v>0</v>
      </c>
      <c r="R319" s="75">
        <f t="shared" si="1245"/>
        <v>0</v>
      </c>
      <c r="S319" s="57">
        <f t="shared" ref="S319" si="1284">IF(G323&lt;&gt;0,G319+(G319/G306)*G323,G319)</f>
        <v>0</v>
      </c>
      <c r="T319" s="57">
        <f t="shared" ref="T319" si="1285">IF(H323&lt;&gt;0,H319+(H319/H306)*H323,H319)</f>
        <v>0</v>
      </c>
      <c r="U319" s="57">
        <f t="shared" ref="U319" si="1286">IF(I323&lt;&gt;0,I319+(I319/I306)*I323,I319)</f>
        <v>0</v>
      </c>
      <c r="V319" s="57">
        <f t="shared" ref="V319" si="1287">IF(J323&lt;&gt;0,J319+(J319/J306)*J323,J319)</f>
        <v>0</v>
      </c>
      <c r="W319" s="57">
        <f t="shared" ref="W319" si="1288">IF(K323&lt;&gt;0,K319+(K319/K306)*K323,K319)</f>
        <v>0</v>
      </c>
      <c r="X319" s="57">
        <f t="shared" ref="X319" si="1289">IF(L323&lt;&gt;0,L319+(L319/L306)*L323,L319)</f>
        <v>0</v>
      </c>
      <c r="Y319" s="1">
        <v>0</v>
      </c>
      <c r="AB319" s="63">
        <f t="shared" ref="AB319" si="1290">IF(R319=0,0,R319/(R307+R310+R316))</f>
        <v>0</v>
      </c>
      <c r="AC319" s="63">
        <f t="shared" ref="AC319" si="1291">IF(S319=0,0,S319/(S307+S310+S316))</f>
        <v>0</v>
      </c>
      <c r="AD319" s="63">
        <f t="shared" ref="AD319" si="1292">IF(T319=0,0,T319/(T307+T310+T316))</f>
        <v>0</v>
      </c>
      <c r="AE319" s="63">
        <f t="shared" ref="AE319" si="1293">IF(U319=0,0,U319/(U307+U310+U316))</f>
        <v>0</v>
      </c>
      <c r="AF319" s="63">
        <f t="shared" ref="AF319" si="1294">IF(V319=0,0,V319/(V307+V310+V316))</f>
        <v>0</v>
      </c>
      <c r="AG319" s="63">
        <f t="shared" ref="AG319" si="1295">IF(W319=0,0,W319/(W307+W310+W316))</f>
        <v>0</v>
      </c>
      <c r="AH319" s="63">
        <f t="shared" ref="AH319" si="1296">IF(X319=0,0,X319/(X307+X310+X316))</f>
        <v>0</v>
      </c>
      <c r="AI319" s="63">
        <f t="shared" ref="AI319" si="1297">IF(Y319=0,0,Y319/(Y307+Y310+Y316))</f>
        <v>0</v>
      </c>
    </row>
    <row r="320" spans="1:35" ht="14.25" customHeight="1" x14ac:dyDescent="0.25">
      <c r="A320" s="17">
        <v>321219</v>
      </c>
      <c r="B320" s="3" t="s">
        <v>180</v>
      </c>
      <c r="C320" s="8" t="s">
        <v>91</v>
      </c>
      <c r="D320" s="8"/>
      <c r="E320" s="19">
        <f t="shared" si="1127"/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7"/>
      <c r="P320" s="57">
        <f t="shared" si="1255"/>
        <v>0</v>
      </c>
      <c r="Q320" s="63">
        <f>P320/P306</f>
        <v>0</v>
      </c>
      <c r="R320" s="75">
        <f t="shared" si="1245"/>
        <v>0</v>
      </c>
      <c r="S320" s="57">
        <f t="shared" ref="S320" si="1298">IF(G323&lt;&gt;0,G320+(G320/G306)*G323,G320)</f>
        <v>0</v>
      </c>
      <c r="T320" s="57">
        <f t="shared" ref="T320" si="1299">IF(H323&lt;&gt;0,H320+(H320/H306)*H323,H320)</f>
        <v>0</v>
      </c>
      <c r="U320" s="57">
        <f t="shared" ref="U320" si="1300">IF(I323&lt;&gt;0,I320+(I320/I306)*I323,I320)</f>
        <v>0</v>
      </c>
      <c r="V320" s="57">
        <f t="shared" ref="V320" si="1301">IF(J323&lt;&gt;0,J320+(J320/J306)*J323,J320)</f>
        <v>0</v>
      </c>
      <c r="W320" s="57">
        <f t="shared" ref="W320" si="1302">IF(K323&lt;&gt;0,K320+(K320/K306)*K323,K320)</f>
        <v>0</v>
      </c>
      <c r="X320" s="57">
        <f t="shared" ref="X320" si="1303">IF(L323&lt;&gt;0,L320+(L320/L306)*L323,L320)</f>
        <v>0</v>
      </c>
      <c r="Y320" s="1">
        <v>0</v>
      </c>
      <c r="AB320" s="63">
        <f t="shared" ref="AB320" si="1304">IF(R320=0,0,R320/(R307+R310+R316))</f>
        <v>0</v>
      </c>
      <c r="AC320" s="63">
        <f t="shared" ref="AC320" si="1305">IF(S320=0,0,S320/(S307+S310+S316))</f>
        <v>0</v>
      </c>
      <c r="AD320" s="63">
        <f t="shared" ref="AD320" si="1306">IF(T320=0,0,T320/(T307+T310+T316))</f>
        <v>0</v>
      </c>
      <c r="AE320" s="63">
        <f t="shared" ref="AE320" si="1307">IF(U320=0,0,U320/(U307+U310+U316))</f>
        <v>0</v>
      </c>
      <c r="AF320" s="63">
        <f t="shared" ref="AF320" si="1308">IF(V320=0,0,V320/(V307+V310+V316))</f>
        <v>0</v>
      </c>
      <c r="AG320" s="63">
        <f t="shared" ref="AG320" si="1309">IF(W320=0,0,W320/(W307+W310+W316))</f>
        <v>0</v>
      </c>
      <c r="AH320" s="63">
        <f t="shared" ref="AH320" si="1310">IF(X320=0,0,X320/(X307+X310+X316))</f>
        <v>0</v>
      </c>
      <c r="AI320" s="63">
        <f t="shared" ref="AI320" si="1311">IF(Y320=0,0,Y320/(Y307+Y310+Y316))</f>
        <v>0</v>
      </c>
    </row>
    <row r="321" spans="1:35" ht="14.25" customHeight="1" x14ac:dyDescent="0.25">
      <c r="A321" s="17">
        <v>321219</v>
      </c>
      <c r="B321" s="3" t="s">
        <v>180</v>
      </c>
      <c r="C321" s="8" t="s">
        <v>92</v>
      </c>
      <c r="D321" s="8"/>
      <c r="E321" s="19">
        <f t="shared" si="1127"/>
        <v>0</v>
      </c>
      <c r="F321" s="19">
        <v>0</v>
      </c>
      <c r="G321" s="11">
        <v>0</v>
      </c>
      <c r="H321" s="19">
        <v>0</v>
      </c>
      <c r="I321" s="11">
        <v>0</v>
      </c>
      <c r="J321" s="11">
        <v>0</v>
      </c>
      <c r="K321" s="11">
        <v>0</v>
      </c>
      <c r="L321" s="19">
        <v>0</v>
      </c>
      <c r="M321" s="7"/>
      <c r="P321" s="57">
        <f t="shared" si="1255"/>
        <v>0</v>
      </c>
      <c r="Q321" s="63">
        <f>P321/P306</f>
        <v>0</v>
      </c>
      <c r="R321" s="75">
        <f t="shared" si="1245"/>
        <v>0</v>
      </c>
      <c r="S321" s="57">
        <f t="shared" ref="S321" si="1312">IF(G323&lt;&gt;0,G321+(G321/G306)*G323,G321)</f>
        <v>0</v>
      </c>
      <c r="T321" s="57">
        <f t="shared" ref="T321" si="1313">IF(H323&lt;&gt;0,H321+(H321/H306)*H323,H321)</f>
        <v>0</v>
      </c>
      <c r="U321" s="57">
        <f t="shared" ref="U321" si="1314">IF(I323&lt;&gt;0,I321+(I321/I306)*I323,I321)</f>
        <v>0</v>
      </c>
      <c r="V321" s="57">
        <f t="shared" ref="V321" si="1315">IF(J323&lt;&gt;0,J321+(J321/J306)*J323,J321)</f>
        <v>0</v>
      </c>
      <c r="W321" s="57">
        <f t="shared" ref="W321" si="1316">IF(K323&lt;&gt;0,K321+(K321/K306)*K323,K321)</f>
        <v>0</v>
      </c>
      <c r="X321" s="57">
        <f t="shared" ref="X321" si="1317">IF(L323&lt;&gt;0,L321+(L321/L306)*L323,L321)</f>
        <v>0</v>
      </c>
      <c r="Y321" s="1">
        <v>0</v>
      </c>
      <c r="AB321" s="63">
        <f t="shared" ref="AB321" si="1318">IF(R321=0,0,R321/(R307+R310+R316))</f>
        <v>0</v>
      </c>
      <c r="AC321" s="63">
        <f t="shared" ref="AC321" si="1319">IF(S321=0,0,S321/(S307+S310+S316))</f>
        <v>0</v>
      </c>
      <c r="AD321" s="63">
        <f t="shared" ref="AD321" si="1320">IF(T321=0,0,T321/(T307+T310+T316))</f>
        <v>0</v>
      </c>
      <c r="AE321" s="63">
        <f t="shared" ref="AE321" si="1321">IF(U321=0,0,U321/(U307+U310+U316))</f>
        <v>0</v>
      </c>
      <c r="AF321" s="63">
        <f t="shared" ref="AF321" si="1322">IF(V321=0,0,V321/(V307+V310+V316))</f>
        <v>0</v>
      </c>
      <c r="AG321" s="63">
        <f t="shared" ref="AG321" si="1323">IF(W321=0,0,W321/(W307+W310+W316))</f>
        <v>0</v>
      </c>
      <c r="AH321" s="63">
        <f t="shared" ref="AH321" si="1324">IF(X321=0,0,X321/(X307+X310+X316))</f>
        <v>0</v>
      </c>
      <c r="AI321" s="63">
        <f t="shared" ref="AI321" si="1325">IF(Y321=0,0,Y321/(Y307+Y310+Y316))</f>
        <v>0</v>
      </c>
    </row>
    <row r="322" spans="1:35" ht="14.25" customHeight="1" x14ac:dyDescent="0.25">
      <c r="A322" s="17">
        <v>321219</v>
      </c>
      <c r="B322" s="3" t="s">
        <v>180</v>
      </c>
      <c r="C322" s="8" t="s">
        <v>93</v>
      </c>
      <c r="D322" s="8"/>
      <c r="E322" s="19">
        <f t="shared" si="1127"/>
        <v>0</v>
      </c>
      <c r="F322" s="19">
        <v>0</v>
      </c>
      <c r="G322" s="11">
        <v>0</v>
      </c>
      <c r="H322" s="19">
        <v>0</v>
      </c>
      <c r="I322" s="11">
        <v>0</v>
      </c>
      <c r="J322" s="19">
        <v>0</v>
      </c>
      <c r="K322" s="11">
        <v>0</v>
      </c>
      <c r="L322" s="19">
        <v>0</v>
      </c>
      <c r="M322" s="7"/>
      <c r="P322" s="57">
        <f t="shared" si="1255"/>
        <v>0</v>
      </c>
      <c r="Q322" s="63">
        <f>P322/P306</f>
        <v>0</v>
      </c>
      <c r="R322" s="75">
        <f t="shared" si="1245"/>
        <v>0</v>
      </c>
      <c r="S322" s="57">
        <f t="shared" ref="S322" si="1326">IF(G323&lt;&gt;0,G322+(G322/G306)*G323,G322)</f>
        <v>0</v>
      </c>
      <c r="T322" s="57">
        <f t="shared" ref="T322" si="1327">IF(H323&lt;&gt;0,H322+(H322/H306)*H323,H322)</f>
        <v>0</v>
      </c>
      <c r="U322" s="57">
        <f t="shared" ref="U322" si="1328">IF(I323&lt;&gt;0,I322+(I322/I306)*I323,I322)</f>
        <v>0</v>
      </c>
      <c r="V322" s="57">
        <f t="shared" ref="V322" si="1329">IF(J323&lt;&gt;0,J322+(J322/J306)*J323,J322)</f>
        <v>0</v>
      </c>
      <c r="W322" s="57">
        <f t="shared" ref="W322" si="1330">IF(K323&lt;&gt;0,K322+(K322/K306)*K323,K322)</f>
        <v>0</v>
      </c>
      <c r="X322" s="57">
        <f t="shared" ref="X322" si="1331">IF(L323&lt;&gt;0,L322+(L322/L306)*L323,L322)</f>
        <v>0</v>
      </c>
      <c r="Y322" s="1">
        <v>0</v>
      </c>
      <c r="AB322" s="63">
        <f t="shared" ref="AB322" si="1332">IF(R322=0,0,R322/(R307+R310+R316))</f>
        <v>0</v>
      </c>
      <c r="AC322" s="63">
        <f t="shared" ref="AC322" si="1333">IF(S322=0,0,S322/(S307+S310+S316))</f>
        <v>0</v>
      </c>
      <c r="AD322" s="63">
        <f t="shared" ref="AD322" si="1334">IF(T322=0,0,T322/(T307+T310+T316))</f>
        <v>0</v>
      </c>
      <c r="AE322" s="63">
        <f t="shared" ref="AE322" si="1335">IF(U322=0,0,U322/(U307+U310+U316))</f>
        <v>0</v>
      </c>
      <c r="AF322" s="63">
        <f t="shared" ref="AF322" si="1336">IF(V322=0,0,V322/(V307+V310+V316))</f>
        <v>0</v>
      </c>
      <c r="AG322" s="63">
        <f t="shared" ref="AG322" si="1337">IF(W322=0,0,W322/(W307+W310+W316))</f>
        <v>0</v>
      </c>
      <c r="AH322" s="63">
        <f t="shared" ref="AH322" si="1338">IF(X322=0,0,X322/(X307+X310+X316))</f>
        <v>0</v>
      </c>
      <c r="AI322" s="63">
        <f t="shared" ref="AI322" si="1339">IF(Y322=0,0,Y322/(Y307+Y310+Y316))</f>
        <v>0</v>
      </c>
    </row>
    <row r="323" spans="1:35" ht="14.25" customHeight="1" x14ac:dyDescent="0.25">
      <c r="A323" s="17">
        <v>321219</v>
      </c>
      <c r="B323" s="3" t="s">
        <v>180</v>
      </c>
      <c r="C323" s="3" t="s">
        <v>94</v>
      </c>
      <c r="D323" s="8"/>
      <c r="E323" s="11">
        <v>52</v>
      </c>
      <c r="F323" s="19">
        <v>0</v>
      </c>
      <c r="G323" s="11">
        <v>0</v>
      </c>
      <c r="H323" s="11">
        <v>0</v>
      </c>
      <c r="I323" s="19">
        <v>0</v>
      </c>
      <c r="J323" s="19">
        <v>0</v>
      </c>
      <c r="K323" s="11">
        <v>0</v>
      </c>
      <c r="L323" s="11">
        <v>52</v>
      </c>
      <c r="M323" s="7"/>
      <c r="R323" s="75"/>
      <c r="S323" s="10"/>
      <c r="T323" s="10"/>
      <c r="U323" s="10"/>
      <c r="V323" s="10"/>
      <c r="W323" s="10"/>
    </row>
    <row r="324" spans="1:35" ht="14.25" customHeight="1" x14ac:dyDescent="0.25">
      <c r="A324" s="3"/>
      <c r="B324" s="3"/>
      <c r="C324" s="3"/>
      <c r="D324" s="8"/>
      <c r="E324" s="11"/>
      <c r="F324" s="11"/>
      <c r="G324" s="11"/>
      <c r="H324" s="11"/>
      <c r="I324" s="11"/>
      <c r="J324" s="11"/>
      <c r="K324" s="11"/>
      <c r="L324" s="11"/>
      <c r="M324" s="7"/>
      <c r="R324" s="75"/>
      <c r="S324" s="10"/>
      <c r="T324" s="10"/>
      <c r="U324" s="10"/>
      <c r="V324" s="10"/>
      <c r="W324" s="10"/>
    </row>
    <row r="325" spans="1:35" ht="14.25" customHeight="1" x14ac:dyDescent="0.25">
      <c r="A325" s="17">
        <v>3219</v>
      </c>
      <c r="B325" s="3" t="s">
        <v>32</v>
      </c>
      <c r="C325" s="3" t="s">
        <v>120</v>
      </c>
      <c r="D325" s="8"/>
      <c r="E325" s="11">
        <v>48</v>
      </c>
      <c r="F325" s="11">
        <v>14</v>
      </c>
      <c r="G325" s="19">
        <v>0</v>
      </c>
      <c r="H325" s="11">
        <v>5</v>
      </c>
      <c r="I325" s="11">
        <v>7</v>
      </c>
      <c r="J325" s="11">
        <v>2</v>
      </c>
      <c r="K325" s="19">
        <v>0</v>
      </c>
      <c r="L325" s="11">
        <v>20</v>
      </c>
      <c r="M325" s="10">
        <f>VLOOKUP(A325,'2010 Byproducts'!$A$14:$D$97,4,FALSE)</f>
        <v>19</v>
      </c>
      <c r="N325" s="10">
        <f>L325-M325</f>
        <v>1</v>
      </c>
      <c r="P325" s="10">
        <f>SUM(P326,P329,P335)</f>
        <v>45</v>
      </c>
      <c r="Q325" s="10"/>
      <c r="R325" s="75">
        <f t="shared" ref="R325:R341" si="1340">F325</f>
        <v>14</v>
      </c>
      <c r="Z325" s="63">
        <f>R325/(P325-R325)</f>
        <v>0.45161290322580644</v>
      </c>
      <c r="AA325" s="63">
        <f>(P328-R328)/(P325-R325)</f>
        <v>0.64516129032258063</v>
      </c>
      <c r="AB325" s="63"/>
    </row>
    <row r="326" spans="1:35" ht="14.25" customHeight="1" x14ac:dyDescent="0.25">
      <c r="A326" s="17">
        <v>3219</v>
      </c>
      <c r="B326" s="3" t="s">
        <v>32</v>
      </c>
      <c r="C326" s="3" t="s">
        <v>82</v>
      </c>
      <c r="D326" s="8"/>
      <c r="E326" s="19">
        <f t="shared" ref="E326:E341" si="1341">SUM(F326:L326)</f>
        <v>2</v>
      </c>
      <c r="F326" s="19">
        <v>0</v>
      </c>
      <c r="G326" s="11">
        <v>0</v>
      </c>
      <c r="H326" s="19">
        <v>0</v>
      </c>
      <c r="I326" s="11">
        <v>2</v>
      </c>
      <c r="J326" s="19">
        <v>0</v>
      </c>
      <c r="K326" s="11">
        <v>0</v>
      </c>
      <c r="L326" s="19">
        <v>0</v>
      </c>
      <c r="M326" s="7"/>
      <c r="P326" s="57">
        <f>SUM(P327:P328)</f>
        <v>22</v>
      </c>
      <c r="Q326" s="63">
        <f>P326/P325</f>
        <v>0.48888888888888887</v>
      </c>
      <c r="R326" s="75">
        <f t="shared" si="1340"/>
        <v>0</v>
      </c>
      <c r="S326" s="57">
        <f>SUM(S327:S328)</f>
        <v>0</v>
      </c>
      <c r="T326" s="57">
        <f t="shared" ref="T326:X326" si="1342">SUM(T327:T328)</f>
        <v>0</v>
      </c>
      <c r="U326" s="57">
        <f t="shared" si="1342"/>
        <v>2</v>
      </c>
      <c r="V326" s="57">
        <f t="shared" si="1342"/>
        <v>0</v>
      </c>
      <c r="W326" s="57">
        <f t="shared" si="1342"/>
        <v>0</v>
      </c>
      <c r="X326" s="57">
        <f t="shared" si="1342"/>
        <v>0</v>
      </c>
      <c r="Y326" s="1">
        <f>Y328</f>
        <v>19</v>
      </c>
      <c r="Z326" s="63"/>
      <c r="AB326" s="63">
        <f t="shared" ref="AB326" si="1343">IF(R326=0,0,R326/(R326+R329+R335))</f>
        <v>0</v>
      </c>
      <c r="AC326" s="63">
        <f t="shared" ref="AC326" si="1344">IF(S326=0,0,S326/(S326+S329+S335))</f>
        <v>0</v>
      </c>
      <c r="AD326" s="63">
        <f t="shared" ref="AD326" si="1345">IF(T326=0,0,T326/(T326+T329+T335))</f>
        <v>0</v>
      </c>
      <c r="AE326" s="63">
        <f t="shared" ref="AE326" si="1346">IF(U326=0,0,U326/(U326+U329+U335))</f>
        <v>0.2857142857142857</v>
      </c>
      <c r="AF326" s="63">
        <f t="shared" ref="AF326" si="1347">IF(V326=0,0,V326/(V326+V329+V335))</f>
        <v>0</v>
      </c>
      <c r="AG326" s="63">
        <f t="shared" ref="AG326" si="1348">IF(W326=0,0,W326/(W326+W329+W335))</f>
        <v>0</v>
      </c>
      <c r="AH326" s="63">
        <f t="shared" ref="AH326" si="1349">IF(X326=0,0,X326/(X326+X329+X335))</f>
        <v>0</v>
      </c>
      <c r="AI326" s="63">
        <f t="shared" ref="AI326" si="1350">IF(Y326=0,0,Y326/(Y326+Y329+Y335))</f>
        <v>1</v>
      </c>
    </row>
    <row r="327" spans="1:35" ht="14.25" customHeight="1" x14ac:dyDescent="0.25">
      <c r="A327" s="17">
        <v>3219</v>
      </c>
      <c r="B327" s="3" t="s">
        <v>32</v>
      </c>
      <c r="C327" s="8" t="s">
        <v>152</v>
      </c>
      <c r="D327" s="8"/>
      <c r="E327" s="19">
        <f>SUM(F327:L327)</f>
        <v>1</v>
      </c>
      <c r="F327" s="19">
        <v>0</v>
      </c>
      <c r="G327" s="11">
        <v>0</v>
      </c>
      <c r="H327" s="19">
        <v>0</v>
      </c>
      <c r="I327" s="11">
        <v>1</v>
      </c>
      <c r="J327" s="19">
        <v>0</v>
      </c>
      <c r="K327" s="11">
        <v>0</v>
      </c>
      <c r="L327" s="19">
        <v>0</v>
      </c>
      <c r="M327" s="7"/>
      <c r="P327" s="57">
        <f>SUM(R327:Y327)+N325</f>
        <v>2</v>
      </c>
      <c r="Q327" s="63">
        <f>P327/P325</f>
        <v>4.4444444444444446E-2</v>
      </c>
      <c r="R327" s="75">
        <f t="shared" si="1340"/>
        <v>0</v>
      </c>
      <c r="S327" s="57">
        <f t="shared" ref="S327" si="1351">IF(G342&lt;&gt;0,G327+(G327/G325)*G342,G327)</f>
        <v>0</v>
      </c>
      <c r="T327" s="57">
        <f t="shared" ref="T327" si="1352">IF(H342&lt;&gt;0,H327+(H327/H325)*H342,H327)</f>
        <v>0</v>
      </c>
      <c r="U327" s="57">
        <f t="shared" ref="U327" si="1353">IF(I342&lt;&gt;0,I327+(I327/I325)*I342,I327)</f>
        <v>1</v>
      </c>
      <c r="V327" s="57">
        <f t="shared" ref="V327" si="1354">IF(J342&lt;&gt;0,J327+(J327/J325)*J342,J327)</f>
        <v>0</v>
      </c>
      <c r="W327" s="57">
        <f t="shared" ref="W327" si="1355">IF(K342&lt;&gt;0,K327+(K327/K325)*K342,K327)</f>
        <v>0</v>
      </c>
      <c r="X327" s="57">
        <f t="shared" ref="X327" si="1356">IF(L342&lt;&gt;0,L327+(L327/L325)*L342,L327)</f>
        <v>0</v>
      </c>
      <c r="Y327" s="1">
        <v>0</v>
      </c>
      <c r="AB327" s="63">
        <f t="shared" ref="AB327" si="1357">IF(R327=0,0,R327/(R326+R329+R335))</f>
        <v>0</v>
      </c>
      <c r="AC327" s="63">
        <f t="shared" ref="AC327" si="1358">IF(S327=0,0,S327/(S326+S329+S335))</f>
        <v>0</v>
      </c>
      <c r="AD327" s="63">
        <f t="shared" ref="AD327" si="1359">IF(T327=0,0,T327/(T326+T329+T335))</f>
        <v>0</v>
      </c>
      <c r="AE327" s="63">
        <f t="shared" ref="AE327" si="1360">IF(U327=0,0,U327/(U326+U329+U335))</f>
        <v>0.14285714285714285</v>
      </c>
      <c r="AF327" s="63">
        <f t="shared" ref="AF327" si="1361">IF(V327=0,0,V327/(V326+V329+V335))</f>
        <v>0</v>
      </c>
      <c r="AG327" s="63">
        <f t="shared" ref="AG327" si="1362">IF(W327=0,0,W327/(W326+W329+W335))</f>
        <v>0</v>
      </c>
      <c r="AH327" s="63">
        <f t="shared" ref="AH327" si="1363">IF(X327=0,0,X327/(X326+X329+X335))</f>
        <v>0</v>
      </c>
      <c r="AI327" s="63">
        <f t="shared" ref="AI327" si="1364">IF(Y327=0,0,Y327/(Y326+Y329+Y335))</f>
        <v>0</v>
      </c>
    </row>
    <row r="328" spans="1:35" ht="14.25" customHeight="1" x14ac:dyDescent="0.25">
      <c r="A328" s="17">
        <v>3219</v>
      </c>
      <c r="B328" s="3" t="s">
        <v>32</v>
      </c>
      <c r="C328" s="8" t="s">
        <v>151</v>
      </c>
      <c r="D328" s="8"/>
      <c r="E328" s="19">
        <f t="shared" si="1341"/>
        <v>1</v>
      </c>
      <c r="F328" s="11">
        <v>0</v>
      </c>
      <c r="G328" s="11">
        <v>0</v>
      </c>
      <c r="H328" s="19">
        <v>0</v>
      </c>
      <c r="I328" s="11">
        <v>1</v>
      </c>
      <c r="J328" s="19">
        <v>0</v>
      </c>
      <c r="K328" s="11">
        <v>0</v>
      </c>
      <c r="L328" s="19">
        <v>0</v>
      </c>
      <c r="M328" s="7"/>
      <c r="P328" s="57">
        <f>SUM(R328:Y328)</f>
        <v>20</v>
      </c>
      <c r="Q328" s="63">
        <f>P328/P325</f>
        <v>0.44444444444444442</v>
      </c>
      <c r="R328" s="75">
        <f t="shared" si="1340"/>
        <v>0</v>
      </c>
      <c r="S328" s="57">
        <f t="shared" ref="S328" si="1365">IF(G342&lt;&gt;0,G328+(G328/G325)*G342,G328)</f>
        <v>0</v>
      </c>
      <c r="T328" s="57">
        <f t="shared" ref="T328" si="1366">IF(H342&lt;&gt;0,H328+(H328/H325)*H342,H328)</f>
        <v>0</v>
      </c>
      <c r="U328" s="57">
        <f t="shared" ref="U328" si="1367">IF(I342&lt;&gt;0,I328+(I328/I325)*I342,I328)</f>
        <v>1</v>
      </c>
      <c r="V328" s="57">
        <f t="shared" ref="V328" si="1368">IF(J342&lt;&gt;0,J328+(J328/J325)*J342,J328)</f>
        <v>0</v>
      </c>
      <c r="W328" s="57">
        <f t="shared" ref="W328" si="1369">IF(K342&lt;&gt;0,K328+(K328/K325)*K342,K328)</f>
        <v>0</v>
      </c>
      <c r="X328" s="57">
        <f t="shared" ref="X328" si="1370">IF(L342&lt;&gt;0,L328+(L328/L325)*L342,L328)</f>
        <v>0</v>
      </c>
      <c r="Y328" s="75">
        <f>M325</f>
        <v>19</v>
      </c>
      <c r="AB328" s="63">
        <f t="shared" ref="AB328" si="1371">IF(R328=0,0,R328/(R326+R329+R335))</f>
        <v>0</v>
      </c>
      <c r="AC328" s="63">
        <f t="shared" ref="AC328" si="1372">IF(S328=0,0,S328/(S326+S329+S335))</f>
        <v>0</v>
      </c>
      <c r="AD328" s="63">
        <f t="shared" ref="AD328" si="1373">IF(T328=0,0,T328/(T326+T329+T335))</f>
        <v>0</v>
      </c>
      <c r="AE328" s="63">
        <f t="shared" ref="AE328" si="1374">IF(U328=0,0,U328/(U326+U329+U335))</f>
        <v>0.14285714285714285</v>
      </c>
      <c r="AF328" s="63">
        <f t="shared" ref="AF328" si="1375">IF(V328=0,0,V328/(V326+V329+V335))</f>
        <v>0</v>
      </c>
      <c r="AG328" s="63">
        <f t="shared" ref="AG328" si="1376">IF(W328=0,0,W328/(W326+W329+W335))</f>
        <v>0</v>
      </c>
      <c r="AH328" s="63">
        <f t="shared" ref="AH328" si="1377">IF(X328=0,0,X328/(X326+X329+X335))</f>
        <v>0</v>
      </c>
      <c r="AI328" s="63">
        <f t="shared" ref="AI328" si="1378">IF(Y328=0,0,Y328/(Y326+Y329+Y335))</f>
        <v>1</v>
      </c>
    </row>
    <row r="329" spans="1:35" ht="14.25" customHeight="1" x14ac:dyDescent="0.25">
      <c r="A329" s="17">
        <v>3219</v>
      </c>
      <c r="B329" s="3" t="s">
        <v>32</v>
      </c>
      <c r="C329" s="3" t="s">
        <v>83</v>
      </c>
      <c r="D329" s="8"/>
      <c r="E329" s="19">
        <f t="shared" si="1341"/>
        <v>14</v>
      </c>
      <c r="F329" s="11">
        <v>10</v>
      </c>
      <c r="G329" s="11">
        <v>0</v>
      </c>
      <c r="H329" s="11">
        <v>1</v>
      </c>
      <c r="I329" s="11">
        <v>3</v>
      </c>
      <c r="J329" s="19">
        <v>0</v>
      </c>
      <c r="K329" s="19">
        <v>0</v>
      </c>
      <c r="L329" s="19">
        <v>0</v>
      </c>
      <c r="M329" s="7"/>
      <c r="P329" s="57">
        <f>SUM(P330:P334)</f>
        <v>14</v>
      </c>
      <c r="Q329" s="63">
        <f>P329/P325</f>
        <v>0.31111111111111112</v>
      </c>
      <c r="R329" s="75">
        <f t="shared" si="1340"/>
        <v>10</v>
      </c>
      <c r="S329" s="57">
        <f>SUM(S330:S334)</f>
        <v>0</v>
      </c>
      <c r="T329" s="57">
        <f t="shared" ref="T329:X329" si="1379">SUM(T330:T334)</f>
        <v>1</v>
      </c>
      <c r="U329" s="57">
        <f t="shared" si="1379"/>
        <v>3</v>
      </c>
      <c r="V329" s="57">
        <f t="shared" si="1379"/>
        <v>0</v>
      </c>
      <c r="W329" s="57">
        <f t="shared" si="1379"/>
        <v>0</v>
      </c>
      <c r="X329" s="57">
        <f t="shared" si="1379"/>
        <v>0</v>
      </c>
      <c r="Y329" s="1">
        <v>0</v>
      </c>
      <c r="AB329" s="63">
        <f t="shared" ref="AB329" si="1380">IF(R329=0,0,R329/(R326+R329+R335))</f>
        <v>0.76923076923076927</v>
      </c>
      <c r="AC329" s="63">
        <f t="shared" ref="AC329" si="1381">IF(S329=0,0,S329/(S326+S329+S335))</f>
        <v>0</v>
      </c>
      <c r="AD329" s="63">
        <f t="shared" ref="AD329" si="1382">IF(T329=0,0,T329/(T326+T329+T335))</f>
        <v>0.25</v>
      </c>
      <c r="AE329" s="63">
        <f t="shared" ref="AE329" si="1383">IF(U329=0,0,U329/(U326+U329+U335))</f>
        <v>0.42857142857142855</v>
      </c>
      <c r="AF329" s="63">
        <f t="shared" ref="AF329" si="1384">IF(V329=0,0,V329/(V326+V329+V335))</f>
        <v>0</v>
      </c>
      <c r="AG329" s="63">
        <f t="shared" ref="AG329" si="1385">IF(W329=0,0,W329/(W326+W329+W335))</f>
        <v>0</v>
      </c>
      <c r="AH329" s="63">
        <f t="shared" ref="AH329" si="1386">IF(X329=0,0,X329/(X326+X329+X335))</f>
        <v>0</v>
      </c>
      <c r="AI329" s="63">
        <f t="shared" ref="AI329" si="1387">IF(Y329=0,0,Y329/(Y326+Y329+Y335))</f>
        <v>0</v>
      </c>
    </row>
    <row r="330" spans="1:35" ht="14.25" customHeight="1" x14ac:dyDescent="0.25">
      <c r="A330" s="17">
        <v>3219</v>
      </c>
      <c r="B330" s="3" t="s">
        <v>32</v>
      </c>
      <c r="C330" s="8" t="s">
        <v>84</v>
      </c>
      <c r="D330" s="8"/>
      <c r="E330" s="19">
        <f t="shared" si="1341"/>
        <v>4</v>
      </c>
      <c r="F330" s="11">
        <v>1</v>
      </c>
      <c r="G330" s="11">
        <v>0</v>
      </c>
      <c r="H330" s="19">
        <v>0</v>
      </c>
      <c r="I330" s="11">
        <v>3</v>
      </c>
      <c r="J330" s="19">
        <v>0</v>
      </c>
      <c r="K330" s="19">
        <v>0</v>
      </c>
      <c r="L330" s="19">
        <v>0</v>
      </c>
      <c r="M330" s="7"/>
      <c r="P330" s="57">
        <f>SUM(R330:Y330)</f>
        <v>4</v>
      </c>
      <c r="Q330" s="63">
        <f>P330/P325</f>
        <v>8.8888888888888892E-2</v>
      </c>
      <c r="R330" s="75">
        <f t="shared" si="1340"/>
        <v>1</v>
      </c>
      <c r="S330" s="57">
        <f t="shared" ref="S330" si="1388">IF(G342&lt;&gt;0,G330+(G330/G325)*G342,G330)</f>
        <v>0</v>
      </c>
      <c r="T330" s="57">
        <f t="shared" ref="T330" si="1389">IF(H342&lt;&gt;0,H330+(H330/H325)*H342,H330)</f>
        <v>0</v>
      </c>
      <c r="U330" s="57">
        <f t="shared" ref="U330" si="1390">IF(I342&lt;&gt;0,I330+(I330/I325)*I342,I330)</f>
        <v>3</v>
      </c>
      <c r="V330" s="57">
        <f t="shared" ref="V330" si="1391">IF(J342&lt;&gt;0,J330+(J330/J325)*J342,J330)</f>
        <v>0</v>
      </c>
      <c r="W330" s="57">
        <f t="shared" ref="W330" si="1392">IF(K342&lt;&gt;0,K330+(K330/K325)*K342,K330)</f>
        <v>0</v>
      </c>
      <c r="X330" s="57">
        <f t="shared" ref="X330" si="1393">IF(L342&lt;&gt;0,L330+(L330/L325)*L342,L330)</f>
        <v>0</v>
      </c>
      <c r="Y330" s="1">
        <v>0</v>
      </c>
      <c r="AA330" s="10"/>
      <c r="AB330" s="63">
        <f t="shared" ref="AB330" si="1394">IF(R330=0,0,R330/(R326+R329+R335))</f>
        <v>7.6923076923076927E-2</v>
      </c>
      <c r="AC330" s="63">
        <f t="shared" ref="AC330" si="1395">IF(S330=0,0,S330/(S326+S329+S335))</f>
        <v>0</v>
      </c>
      <c r="AD330" s="63">
        <f t="shared" ref="AD330" si="1396">IF(T330=0,0,T330/(T326+T329+T335))</f>
        <v>0</v>
      </c>
      <c r="AE330" s="63">
        <f t="shared" ref="AE330" si="1397">IF(U330=0,0,U330/(U326+U329+U335))</f>
        <v>0.42857142857142855</v>
      </c>
      <c r="AF330" s="63">
        <f t="shared" ref="AF330" si="1398">IF(V330=0,0,V330/(V326+V329+V335))</f>
        <v>0</v>
      </c>
      <c r="AG330" s="63">
        <f t="shared" ref="AG330" si="1399">IF(W330=0,0,W330/(W326+W329+W335))</f>
        <v>0</v>
      </c>
      <c r="AH330" s="63">
        <f t="shared" ref="AH330" si="1400">IF(X330=0,0,X330/(X326+X329+X335))</f>
        <v>0</v>
      </c>
      <c r="AI330" s="63">
        <f t="shared" ref="AI330" si="1401">IF(Y330=0,0,Y330/(Y326+Y329+Y335))</f>
        <v>0</v>
      </c>
    </row>
    <row r="331" spans="1:35" ht="14.25" customHeight="1" x14ac:dyDescent="0.25">
      <c r="A331" s="17">
        <v>3219</v>
      </c>
      <c r="B331" s="3" t="s">
        <v>32</v>
      </c>
      <c r="C331" s="8" t="s">
        <v>85</v>
      </c>
      <c r="D331" s="8"/>
      <c r="E331" s="19">
        <f t="shared" si="1341"/>
        <v>0</v>
      </c>
      <c r="F331" s="19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9">
        <v>0</v>
      </c>
      <c r="M331" s="7"/>
      <c r="P331" s="57">
        <f t="shared" ref="P331:P334" si="1402">SUM(R331:Y331)</f>
        <v>0</v>
      </c>
      <c r="Q331" s="63">
        <f>P331/P325</f>
        <v>0</v>
      </c>
      <c r="R331" s="75">
        <f t="shared" si="1340"/>
        <v>0</v>
      </c>
      <c r="S331" s="57">
        <f t="shared" ref="S331" si="1403">IF(G342&lt;&gt;0,G331+(G331/G325)*G342,G331)</f>
        <v>0</v>
      </c>
      <c r="T331" s="57">
        <f t="shared" ref="T331" si="1404">IF(H342&lt;&gt;0,H331+(H331/H325)*H342,H331)</f>
        <v>0</v>
      </c>
      <c r="U331" s="57">
        <f t="shared" ref="U331" si="1405">IF(I342&lt;&gt;0,I331+(I331/I325)*I342,I331)</f>
        <v>0</v>
      </c>
      <c r="V331" s="57">
        <f t="shared" ref="V331" si="1406">IF(J342&lt;&gt;0,J331+(J331/J325)*J342,J331)</f>
        <v>0</v>
      </c>
      <c r="W331" s="57">
        <f t="shared" ref="W331" si="1407">IF(K342&lt;&gt;0,K331+(K331/K325)*K342,K331)</f>
        <v>0</v>
      </c>
      <c r="X331" s="57">
        <f t="shared" ref="X331" si="1408">IF(L342&lt;&gt;0,L331+(L331/L325)*L342,L331)</f>
        <v>0</v>
      </c>
      <c r="Y331" s="1">
        <v>0</v>
      </c>
      <c r="AB331" s="63">
        <f t="shared" ref="AB331" si="1409">IF(R331=0,0,R331/(R326+R329+R335))</f>
        <v>0</v>
      </c>
      <c r="AC331" s="63">
        <f t="shared" ref="AC331" si="1410">IF(S331=0,0,S331/(S326+S329+S335))</f>
        <v>0</v>
      </c>
      <c r="AD331" s="63">
        <f t="shared" ref="AD331" si="1411">IF(T331=0,0,T331/(T326+T329+T335))</f>
        <v>0</v>
      </c>
      <c r="AE331" s="63">
        <f t="shared" ref="AE331" si="1412">IF(U331=0,0,U331/(U326+U329+U335))</f>
        <v>0</v>
      </c>
      <c r="AF331" s="63">
        <f t="shared" ref="AF331" si="1413">IF(V331=0,0,V331/(V326+V329+V335))</f>
        <v>0</v>
      </c>
      <c r="AG331" s="63">
        <f t="shared" ref="AG331" si="1414">IF(W331=0,0,W331/(W326+W329+W335))</f>
        <v>0</v>
      </c>
      <c r="AH331" s="63">
        <f t="shared" ref="AH331" si="1415">IF(X331=0,0,X331/(X326+X329+X335))</f>
        <v>0</v>
      </c>
      <c r="AI331" s="63">
        <f t="shared" ref="AI331" si="1416">IF(Y331=0,0,Y331/(Y326+Y329+Y335))</f>
        <v>0</v>
      </c>
    </row>
    <row r="332" spans="1:35" ht="14.25" customHeight="1" x14ac:dyDescent="0.25">
      <c r="A332" s="17">
        <v>3219</v>
      </c>
      <c r="B332" s="3" t="s">
        <v>32</v>
      </c>
      <c r="C332" s="8" t="s">
        <v>86</v>
      </c>
      <c r="D332" s="8"/>
      <c r="E332" s="19">
        <f t="shared" si="1341"/>
        <v>10</v>
      </c>
      <c r="F332" s="11">
        <v>9</v>
      </c>
      <c r="G332" s="11">
        <v>0</v>
      </c>
      <c r="H332" s="11">
        <v>1</v>
      </c>
      <c r="I332" s="19">
        <v>0</v>
      </c>
      <c r="J332" s="19">
        <v>0</v>
      </c>
      <c r="K332" s="11">
        <v>0</v>
      </c>
      <c r="L332" s="19">
        <v>0</v>
      </c>
      <c r="M332" s="7"/>
      <c r="P332" s="57">
        <f t="shared" si="1402"/>
        <v>10</v>
      </c>
      <c r="Q332" s="63">
        <f>P332/P325</f>
        <v>0.22222222222222221</v>
      </c>
      <c r="R332" s="75">
        <f t="shared" si="1340"/>
        <v>9</v>
      </c>
      <c r="S332" s="57">
        <f t="shared" ref="S332" si="1417">IF(G342&lt;&gt;0,G332+(G332/G325)*G342,G332)</f>
        <v>0</v>
      </c>
      <c r="T332" s="57">
        <f t="shared" ref="T332" si="1418">IF(H342&lt;&gt;0,H332+(H332/H325)*H342,H332)</f>
        <v>1</v>
      </c>
      <c r="U332" s="57">
        <f t="shared" ref="U332" si="1419">IF(I342&lt;&gt;0,I332+(I332/I325)*I342,I332)</f>
        <v>0</v>
      </c>
      <c r="V332" s="57">
        <f t="shared" ref="V332" si="1420">IF(J342&lt;&gt;0,J332+(J332/J325)*J342,J332)</f>
        <v>0</v>
      </c>
      <c r="W332" s="57">
        <f t="shared" ref="W332" si="1421">IF(K342&lt;&gt;0,K332+(K332/K325)*K342,K332)</f>
        <v>0</v>
      </c>
      <c r="X332" s="57">
        <f t="shared" ref="X332" si="1422">IF(L342&lt;&gt;0,L332+(L332/L325)*L342,L332)</f>
        <v>0</v>
      </c>
      <c r="Y332" s="1">
        <v>0</v>
      </c>
      <c r="AB332" s="63">
        <f t="shared" ref="AB332" si="1423">IF(R332=0,0,R332/(R326+R329+R335))</f>
        <v>0.69230769230769229</v>
      </c>
      <c r="AC332" s="63">
        <f t="shared" ref="AC332" si="1424">IF(S332=0,0,S332/(S326+S329+S335))</f>
        <v>0</v>
      </c>
      <c r="AD332" s="63">
        <f t="shared" ref="AD332" si="1425">IF(T332=0,0,T332/(T326+T329+T335))</f>
        <v>0.25</v>
      </c>
      <c r="AE332" s="63">
        <f t="shared" ref="AE332" si="1426">IF(U332=0,0,U332/(U326+U329+U335))</f>
        <v>0</v>
      </c>
      <c r="AF332" s="63">
        <f t="shared" ref="AF332" si="1427">IF(V332=0,0,V332/(V326+V329+V335))</f>
        <v>0</v>
      </c>
      <c r="AG332" s="63">
        <f t="shared" ref="AG332" si="1428">IF(W332=0,0,W332/(W326+W329+W335))</f>
        <v>0</v>
      </c>
      <c r="AH332" s="63">
        <f t="shared" ref="AH332" si="1429">IF(X332=0,0,X332/(X326+X329+X335))</f>
        <v>0</v>
      </c>
      <c r="AI332" s="63">
        <f t="shared" ref="AI332" si="1430">IF(Y332=0,0,Y332/(Y326+Y329+Y335))</f>
        <v>0</v>
      </c>
    </row>
    <row r="333" spans="1:35" ht="14.25" customHeight="1" x14ac:dyDescent="0.25">
      <c r="A333" s="17">
        <v>3219</v>
      </c>
      <c r="B333" s="3" t="s">
        <v>32</v>
      </c>
      <c r="C333" s="8" t="s">
        <v>87</v>
      </c>
      <c r="D333" s="8"/>
      <c r="E333" s="19">
        <f t="shared" si="1341"/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7"/>
      <c r="P333" s="57">
        <f t="shared" si="1402"/>
        <v>0</v>
      </c>
      <c r="Q333" s="63">
        <f>P333/P325</f>
        <v>0</v>
      </c>
      <c r="R333" s="75">
        <f t="shared" si="1340"/>
        <v>0</v>
      </c>
      <c r="S333" s="57">
        <f t="shared" ref="S333" si="1431">IF(G342&lt;&gt;0,G333+(G333/G325)*G342,G333)</f>
        <v>0</v>
      </c>
      <c r="T333" s="57">
        <f t="shared" ref="T333" si="1432">IF(H342&lt;&gt;0,H333+(H333/H325)*H342,H333)</f>
        <v>0</v>
      </c>
      <c r="U333" s="57">
        <f t="shared" ref="U333" si="1433">IF(I342&lt;&gt;0,I333+(I333/I325)*I342,I333)</f>
        <v>0</v>
      </c>
      <c r="V333" s="57">
        <f t="shared" ref="V333" si="1434">IF(J342&lt;&gt;0,J333+(J333/J325)*J342,J333)</f>
        <v>0</v>
      </c>
      <c r="W333" s="57">
        <f t="shared" ref="W333" si="1435">IF(K342&lt;&gt;0,K333+(K333/K325)*K342,K333)</f>
        <v>0</v>
      </c>
      <c r="X333" s="57">
        <f t="shared" ref="X333" si="1436">IF(L342&lt;&gt;0,L333+(L333/L325)*L342,L333)</f>
        <v>0</v>
      </c>
      <c r="Y333" s="1">
        <v>0</v>
      </c>
      <c r="AB333" s="63">
        <f t="shared" ref="AB333" si="1437">IF(R333=0,0,R333/(R326+R329+R335))</f>
        <v>0</v>
      </c>
      <c r="AC333" s="63">
        <f t="shared" ref="AC333" si="1438">IF(S333=0,0,S333/(S326+S329+S335))</f>
        <v>0</v>
      </c>
      <c r="AD333" s="63">
        <f t="shared" ref="AD333" si="1439">IF(T333=0,0,T333/(T326+T329+T335))</f>
        <v>0</v>
      </c>
      <c r="AE333" s="63">
        <f t="shared" ref="AE333" si="1440">IF(U333=0,0,U333/(U326+U329+U335))</f>
        <v>0</v>
      </c>
      <c r="AF333" s="63">
        <f t="shared" ref="AF333" si="1441">IF(V333=0,0,V333/(V326+V329+V335))</f>
        <v>0</v>
      </c>
      <c r="AG333" s="63">
        <f t="shared" ref="AG333" si="1442">IF(W333=0,0,W333/(W326+W329+W335))</f>
        <v>0</v>
      </c>
      <c r="AH333" s="63">
        <f t="shared" ref="AH333" si="1443">IF(X333=0,0,X333/(X326+X329+X335))</f>
        <v>0</v>
      </c>
      <c r="AI333" s="63">
        <f t="shared" ref="AI333" si="1444">IF(Y333=0,0,Y333/(Y326+Y329+Y335))</f>
        <v>0</v>
      </c>
    </row>
    <row r="334" spans="1:35" ht="14.25" customHeight="1" x14ac:dyDescent="0.25">
      <c r="A334" s="17">
        <v>3219</v>
      </c>
      <c r="B334" s="3" t="s">
        <v>32</v>
      </c>
      <c r="C334" s="8" t="s">
        <v>88</v>
      </c>
      <c r="D334" s="8"/>
      <c r="E334" s="19">
        <f t="shared" si="1341"/>
        <v>0</v>
      </c>
      <c r="F334" s="19">
        <v>0</v>
      </c>
      <c r="G334" s="11">
        <v>0</v>
      </c>
      <c r="H334" s="19">
        <v>0</v>
      </c>
      <c r="I334" s="19">
        <v>0</v>
      </c>
      <c r="J334" s="11">
        <v>0</v>
      </c>
      <c r="K334" s="11">
        <v>0</v>
      </c>
      <c r="L334" s="19">
        <v>0</v>
      </c>
      <c r="M334" s="7"/>
      <c r="P334" s="57">
        <f t="shared" si="1402"/>
        <v>0</v>
      </c>
      <c r="Q334" s="63">
        <f>P334/P325</f>
        <v>0</v>
      </c>
      <c r="R334" s="75">
        <f t="shared" si="1340"/>
        <v>0</v>
      </c>
      <c r="S334" s="57">
        <f t="shared" ref="S334" si="1445">IF(G342&lt;&gt;0,G334+(G334/G325)*G342,G334)</f>
        <v>0</v>
      </c>
      <c r="T334" s="57">
        <f t="shared" ref="T334" si="1446">IF(H342&lt;&gt;0,H334+(H334/H325)*H342,H334)</f>
        <v>0</v>
      </c>
      <c r="U334" s="57">
        <f t="shared" ref="U334" si="1447">IF(I342&lt;&gt;0,I334+(I334/I325)*I342,I334)</f>
        <v>0</v>
      </c>
      <c r="V334" s="57">
        <f t="shared" ref="V334" si="1448">IF(J342&lt;&gt;0,J334+(J334/J325)*J342,J334)</f>
        <v>0</v>
      </c>
      <c r="W334" s="57">
        <f t="shared" ref="W334" si="1449">IF(K342&lt;&gt;0,K334+(K334/K325)*K342,K334)</f>
        <v>0</v>
      </c>
      <c r="X334" s="57">
        <f t="shared" ref="X334" si="1450">IF(L342&lt;&gt;0,L334+(L334/L325)*L342,L334)</f>
        <v>0</v>
      </c>
      <c r="Y334" s="1">
        <v>0</v>
      </c>
      <c r="AB334" s="63">
        <f t="shared" ref="AB334" si="1451">IF(R334=0,0,R334/(R326+R329+R335))</f>
        <v>0</v>
      </c>
      <c r="AC334" s="63">
        <f t="shared" ref="AC334" si="1452">IF(S334=0,0,S334/(S326+S329+S335))</f>
        <v>0</v>
      </c>
      <c r="AD334" s="63">
        <f t="shared" ref="AD334" si="1453">IF(T334=0,0,T334/(T326+T329+T335))</f>
        <v>0</v>
      </c>
      <c r="AE334" s="63">
        <f t="shared" ref="AE334" si="1454">IF(U334=0,0,U334/(U326+U329+U335))</f>
        <v>0</v>
      </c>
      <c r="AF334" s="63">
        <f t="shared" ref="AF334" si="1455">IF(V334=0,0,V334/(V326+V329+V335))</f>
        <v>0</v>
      </c>
      <c r="AG334" s="63">
        <f t="shared" ref="AG334" si="1456">IF(W334=0,0,W334/(W326+W329+W335))</f>
        <v>0</v>
      </c>
      <c r="AH334" s="63">
        <f t="shared" ref="AH334" si="1457">IF(X334=0,0,X334/(X326+X329+X335))</f>
        <v>0</v>
      </c>
      <c r="AI334" s="63">
        <f t="shared" ref="AI334" si="1458">IF(Y334=0,0,Y334/(Y326+Y329+Y335))</f>
        <v>0</v>
      </c>
    </row>
    <row r="335" spans="1:35" ht="14.25" customHeight="1" x14ac:dyDescent="0.25">
      <c r="A335" s="17">
        <v>3219</v>
      </c>
      <c r="B335" s="3" t="s">
        <v>32</v>
      </c>
      <c r="C335" s="3" t="s">
        <v>89</v>
      </c>
      <c r="D335" s="8"/>
      <c r="E335" s="19">
        <f t="shared" si="1341"/>
        <v>10</v>
      </c>
      <c r="F335" s="11">
        <v>3</v>
      </c>
      <c r="G335" s="19">
        <v>0</v>
      </c>
      <c r="H335" s="11">
        <v>4</v>
      </c>
      <c r="I335" s="11">
        <v>2</v>
      </c>
      <c r="J335" s="11">
        <v>1</v>
      </c>
      <c r="K335" s="11">
        <v>0</v>
      </c>
      <c r="L335" s="19">
        <v>0</v>
      </c>
      <c r="M335" s="7"/>
      <c r="P335" s="57">
        <f>SUM(P336:P341)</f>
        <v>9</v>
      </c>
      <c r="Q335" s="63">
        <f>P335/P325</f>
        <v>0.2</v>
      </c>
      <c r="R335" s="75">
        <f t="shared" si="1340"/>
        <v>3</v>
      </c>
      <c r="S335" s="57">
        <f>SUM(S336:S341)</f>
        <v>0</v>
      </c>
      <c r="T335" s="57">
        <f t="shared" ref="T335:X335" si="1459">SUM(T336:T341)</f>
        <v>3</v>
      </c>
      <c r="U335" s="57">
        <f t="shared" si="1459"/>
        <v>2</v>
      </c>
      <c r="V335" s="57">
        <f t="shared" si="1459"/>
        <v>1</v>
      </c>
      <c r="W335" s="57">
        <f t="shared" si="1459"/>
        <v>0</v>
      </c>
      <c r="X335" s="57">
        <f t="shared" si="1459"/>
        <v>0</v>
      </c>
      <c r="Y335" s="1">
        <v>0</v>
      </c>
      <c r="AB335" s="63">
        <f t="shared" ref="AB335" si="1460">IF(R335=0,0,R335/(R326+R329+R335))</f>
        <v>0.23076923076923078</v>
      </c>
      <c r="AC335" s="63">
        <f t="shared" ref="AC335" si="1461">IF(S335=0,0,S335/(S326+S329+S335))</f>
        <v>0</v>
      </c>
      <c r="AD335" s="63">
        <f t="shared" ref="AD335" si="1462">IF(T335=0,0,T335/(T326+T329+T335))</f>
        <v>0.75</v>
      </c>
      <c r="AE335" s="63">
        <f t="shared" ref="AE335" si="1463">IF(U335=0,0,U335/(U326+U329+U335))</f>
        <v>0.2857142857142857</v>
      </c>
      <c r="AF335" s="63">
        <f t="shared" ref="AF335" si="1464">IF(V335=0,0,V335/(V326+V329+V335))</f>
        <v>1</v>
      </c>
      <c r="AG335" s="63">
        <f t="shared" ref="AG335" si="1465">IF(W335=0,0,W335/(W326+W329+W335))</f>
        <v>0</v>
      </c>
      <c r="AH335" s="63">
        <f t="shared" ref="AH335" si="1466">IF(X335=0,0,X335/(X326+X329+X335))</f>
        <v>0</v>
      </c>
      <c r="AI335" s="63">
        <f t="shared" ref="AI335" si="1467">IF(Y335=0,0,Y335/(Y326+Y329+Y335))</f>
        <v>0</v>
      </c>
    </row>
    <row r="336" spans="1:35" ht="14.25" customHeight="1" x14ac:dyDescent="0.25">
      <c r="A336" s="17">
        <v>3219</v>
      </c>
      <c r="B336" s="3" t="s">
        <v>32</v>
      </c>
      <c r="C336" s="8" t="s">
        <v>95</v>
      </c>
      <c r="D336" s="8"/>
      <c r="E336" s="19">
        <f t="shared" si="1341"/>
        <v>3</v>
      </c>
      <c r="F336" s="11">
        <v>1</v>
      </c>
      <c r="G336" s="19">
        <v>0</v>
      </c>
      <c r="H336" s="19">
        <v>0</v>
      </c>
      <c r="I336" s="11">
        <v>2</v>
      </c>
      <c r="J336" s="19">
        <v>0</v>
      </c>
      <c r="K336" s="11">
        <v>0</v>
      </c>
      <c r="L336" s="19">
        <v>0</v>
      </c>
      <c r="M336" s="7"/>
      <c r="P336" s="57">
        <f t="shared" ref="P336:P341" si="1468">SUM(R336:Y336)</f>
        <v>3</v>
      </c>
      <c r="Q336" s="63">
        <f>P336/P325</f>
        <v>6.6666666666666666E-2</v>
      </c>
      <c r="R336" s="75">
        <f t="shared" si="1340"/>
        <v>1</v>
      </c>
      <c r="S336" s="57">
        <f t="shared" ref="S336" si="1469">IF(G342&lt;&gt;0,G336+(G336/G325)*G342,G336)</f>
        <v>0</v>
      </c>
      <c r="T336" s="57">
        <f t="shared" ref="T336" si="1470">IF(H342&lt;&gt;0,H336+(H336/H325)*H342,H336)</f>
        <v>0</v>
      </c>
      <c r="U336" s="57">
        <f t="shared" ref="U336" si="1471">IF(I342&lt;&gt;0,I336+(I336/I325)*I342,I336)</f>
        <v>2</v>
      </c>
      <c r="V336" s="57">
        <f t="shared" ref="V336" si="1472">IF(J342&lt;&gt;0,J336+(J336/J325)*J342,J336)</f>
        <v>0</v>
      </c>
      <c r="W336" s="57">
        <f t="shared" ref="W336" si="1473">IF(K342&lt;&gt;0,K336+(K336/K325)*K342,K336)</f>
        <v>0</v>
      </c>
      <c r="X336" s="57">
        <f t="shared" ref="X336" si="1474">IF(L342&lt;&gt;0,L336+(L336/L325)*L342,L336)</f>
        <v>0</v>
      </c>
      <c r="Y336" s="1">
        <v>0</v>
      </c>
      <c r="AB336" s="63">
        <f t="shared" ref="AB336" si="1475">IF(R336=0,0,R336/(R326+R329+R335))</f>
        <v>7.6923076923076927E-2</v>
      </c>
      <c r="AC336" s="63">
        <f t="shared" ref="AC336" si="1476">IF(S336=0,0,S336/(S326+S329+S335))</f>
        <v>0</v>
      </c>
      <c r="AD336" s="63">
        <f t="shared" ref="AD336" si="1477">IF(T336=0,0,T336/(T326+T329+T335))</f>
        <v>0</v>
      </c>
      <c r="AE336" s="63">
        <f t="shared" ref="AE336" si="1478">IF(U336=0,0,U336/(U326+U329+U335))</f>
        <v>0.2857142857142857</v>
      </c>
      <c r="AF336" s="63">
        <f t="shared" ref="AF336" si="1479">IF(V336=0,0,V336/(V326+V329+V335))</f>
        <v>0</v>
      </c>
      <c r="AG336" s="63">
        <f t="shared" ref="AG336" si="1480">IF(W336=0,0,W336/(W326+W329+W335))</f>
        <v>0</v>
      </c>
      <c r="AH336" s="63">
        <f t="shared" ref="AH336" si="1481">IF(X336=0,0,X336/(X326+X329+X335))</f>
        <v>0</v>
      </c>
      <c r="AI336" s="63">
        <f t="shared" ref="AI336" si="1482">IF(Y336=0,0,Y336/(Y326+Y329+Y335))</f>
        <v>0</v>
      </c>
    </row>
    <row r="337" spans="1:35" ht="14.25" customHeight="1" x14ac:dyDescent="0.25">
      <c r="A337" s="17">
        <v>3219</v>
      </c>
      <c r="B337" s="3" t="s">
        <v>32</v>
      </c>
      <c r="C337" s="8" t="s">
        <v>90</v>
      </c>
      <c r="D337" s="8"/>
      <c r="E337" s="19">
        <f t="shared" si="1341"/>
        <v>2</v>
      </c>
      <c r="F337" s="11">
        <v>2</v>
      </c>
      <c r="G337" s="19">
        <v>0</v>
      </c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7"/>
      <c r="P337" s="57">
        <f t="shared" si="1468"/>
        <v>2</v>
      </c>
      <c r="Q337" s="63">
        <f>P337/P325</f>
        <v>4.4444444444444446E-2</v>
      </c>
      <c r="R337" s="75">
        <f t="shared" si="1340"/>
        <v>2</v>
      </c>
      <c r="S337" s="57">
        <f t="shared" ref="S337" si="1483">IF(G342&lt;&gt;0,G337+(G337/G325)*G342,G337)</f>
        <v>0</v>
      </c>
      <c r="T337" s="57">
        <f t="shared" ref="T337" si="1484">IF(H342&lt;&gt;0,H337+(H337/H325)*H342,H337)</f>
        <v>0</v>
      </c>
      <c r="U337" s="57">
        <f t="shared" ref="U337" si="1485">IF(I342&lt;&gt;0,I337+(I337/I325)*I342,I337)</f>
        <v>0</v>
      </c>
      <c r="V337" s="57">
        <f t="shared" ref="V337" si="1486">IF(J342&lt;&gt;0,J337+(J337/J325)*J342,J337)</f>
        <v>0</v>
      </c>
      <c r="W337" s="57">
        <f t="shared" ref="W337" si="1487">IF(K342&lt;&gt;0,K337+(K337/K325)*K342,K337)</f>
        <v>0</v>
      </c>
      <c r="X337" s="57">
        <f t="shared" ref="X337" si="1488">IF(L342&lt;&gt;0,L337+(L337/L325)*L342,L337)</f>
        <v>0</v>
      </c>
      <c r="Y337" s="1">
        <v>0</v>
      </c>
      <c r="AB337" s="63">
        <f t="shared" ref="AB337" si="1489">IF(R337=0,0,R337/(R326+R329+R335))</f>
        <v>0.15384615384615385</v>
      </c>
      <c r="AC337" s="63">
        <f t="shared" ref="AC337" si="1490">IF(S337=0,0,S337/(S326+S329+S335))</f>
        <v>0</v>
      </c>
      <c r="AD337" s="63">
        <f t="shared" ref="AD337" si="1491">IF(T337=0,0,T337/(T326+T329+T335))</f>
        <v>0</v>
      </c>
      <c r="AE337" s="63">
        <f t="shared" ref="AE337" si="1492">IF(U337=0,0,U337/(U326+U329+U335))</f>
        <v>0</v>
      </c>
      <c r="AF337" s="63">
        <f t="shared" ref="AF337" si="1493">IF(V337=0,0,V337/(V326+V329+V335))</f>
        <v>0</v>
      </c>
      <c r="AG337" s="63">
        <f t="shared" ref="AG337" si="1494">IF(W337=0,0,W337/(W326+W329+W335))</f>
        <v>0</v>
      </c>
      <c r="AH337" s="63">
        <f t="shared" ref="AH337" si="1495">IF(X337=0,0,X337/(X326+X329+X335))</f>
        <v>0</v>
      </c>
      <c r="AI337" s="63">
        <f t="shared" ref="AI337" si="1496">IF(Y337=0,0,Y337/(Y326+Y329+Y335))</f>
        <v>0</v>
      </c>
    </row>
    <row r="338" spans="1:35" ht="14.25" customHeight="1" x14ac:dyDescent="0.25">
      <c r="A338" s="17">
        <v>3219</v>
      </c>
      <c r="B338" s="3" t="s">
        <v>32</v>
      </c>
      <c r="C338" s="8" t="s">
        <v>118</v>
      </c>
      <c r="D338" s="8"/>
      <c r="E338" s="19">
        <f t="shared" si="1341"/>
        <v>0</v>
      </c>
      <c r="F338" s="19">
        <v>0</v>
      </c>
      <c r="G338" s="11">
        <v>0</v>
      </c>
      <c r="H338" s="19">
        <v>0</v>
      </c>
      <c r="I338" s="19">
        <v>0</v>
      </c>
      <c r="J338" s="19">
        <v>0</v>
      </c>
      <c r="K338" s="11">
        <v>0</v>
      </c>
      <c r="L338" s="19">
        <v>0</v>
      </c>
      <c r="M338" s="7"/>
      <c r="P338" s="57">
        <f t="shared" si="1468"/>
        <v>0</v>
      </c>
      <c r="Q338" s="63">
        <f>P338/P325</f>
        <v>0</v>
      </c>
      <c r="R338" s="75">
        <f t="shared" si="1340"/>
        <v>0</v>
      </c>
      <c r="S338" s="57">
        <f t="shared" ref="S338" si="1497">IF(G342&lt;&gt;0,G338+(G338/G325)*G342,G338)</f>
        <v>0</v>
      </c>
      <c r="T338" s="57">
        <f t="shared" ref="T338" si="1498">IF(H342&lt;&gt;0,H338+(H338/H325)*H342,H338)</f>
        <v>0</v>
      </c>
      <c r="U338" s="57">
        <f t="shared" ref="U338" si="1499">IF(I342&lt;&gt;0,I338+(I338/I325)*I342,I338)</f>
        <v>0</v>
      </c>
      <c r="V338" s="57">
        <f t="shared" ref="V338" si="1500">IF(J342&lt;&gt;0,J338+(J338/J325)*J342,J338)</f>
        <v>0</v>
      </c>
      <c r="W338" s="57">
        <f t="shared" ref="W338" si="1501">IF(K342&lt;&gt;0,K338+(K338/K325)*K342,K338)</f>
        <v>0</v>
      </c>
      <c r="X338" s="57">
        <f t="shared" ref="X338" si="1502">IF(L342&lt;&gt;0,L338+(L338/L325)*L342,L338)</f>
        <v>0</v>
      </c>
      <c r="Y338" s="1">
        <v>0</v>
      </c>
      <c r="AB338" s="63">
        <f t="shared" ref="AB338" si="1503">IF(R338=0,0,R338/(R326+R329+R335))</f>
        <v>0</v>
      </c>
      <c r="AC338" s="63">
        <f t="shared" ref="AC338" si="1504">IF(S338=0,0,S338/(S326+S329+S335))</f>
        <v>0</v>
      </c>
      <c r="AD338" s="63">
        <f t="shared" ref="AD338" si="1505">IF(T338=0,0,T338/(T326+T329+T335))</f>
        <v>0</v>
      </c>
      <c r="AE338" s="63">
        <f t="shared" ref="AE338" si="1506">IF(U338=0,0,U338/(U326+U329+U335))</f>
        <v>0</v>
      </c>
      <c r="AF338" s="63">
        <f t="shared" ref="AF338" si="1507">IF(V338=0,0,V338/(V326+V329+V335))</f>
        <v>0</v>
      </c>
      <c r="AG338" s="63">
        <f t="shared" ref="AG338" si="1508">IF(W338=0,0,W338/(W326+W329+W335))</f>
        <v>0</v>
      </c>
      <c r="AH338" s="63">
        <f t="shared" ref="AH338" si="1509">IF(X338=0,0,X338/(X326+X329+X335))</f>
        <v>0</v>
      </c>
      <c r="AI338" s="63">
        <f t="shared" ref="AI338" si="1510">IF(Y338=0,0,Y338/(Y326+Y329+Y335))</f>
        <v>0</v>
      </c>
    </row>
    <row r="339" spans="1:35" ht="14.25" customHeight="1" x14ac:dyDescent="0.25">
      <c r="A339" s="17">
        <v>3219</v>
      </c>
      <c r="B339" s="3" t="s">
        <v>32</v>
      </c>
      <c r="C339" s="8" t="s">
        <v>91</v>
      </c>
      <c r="D339" s="8"/>
      <c r="E339" s="19">
        <f t="shared" si="1341"/>
        <v>4</v>
      </c>
      <c r="F339" s="19">
        <v>0</v>
      </c>
      <c r="G339" s="19">
        <v>0</v>
      </c>
      <c r="H339" s="11">
        <v>3</v>
      </c>
      <c r="I339" s="11">
        <v>0</v>
      </c>
      <c r="J339" s="11">
        <v>1</v>
      </c>
      <c r="K339" s="19">
        <v>0</v>
      </c>
      <c r="L339" s="19">
        <v>0</v>
      </c>
      <c r="M339" s="7"/>
      <c r="P339" s="57">
        <f t="shared" si="1468"/>
        <v>4</v>
      </c>
      <c r="Q339" s="63">
        <f>P339/P325</f>
        <v>8.8888888888888892E-2</v>
      </c>
      <c r="R339" s="75">
        <f t="shared" si="1340"/>
        <v>0</v>
      </c>
      <c r="S339" s="57">
        <f t="shared" ref="S339" si="1511">IF(G342&lt;&gt;0,G339+(G339/G325)*G342,G339)</f>
        <v>0</v>
      </c>
      <c r="T339" s="57">
        <f t="shared" ref="T339" si="1512">IF(H342&lt;&gt;0,H339+(H339/H325)*H342,H339)</f>
        <v>3</v>
      </c>
      <c r="U339" s="57">
        <f t="shared" ref="U339" si="1513">IF(I342&lt;&gt;0,I339+(I339/I325)*I342,I339)</f>
        <v>0</v>
      </c>
      <c r="V339" s="57">
        <f t="shared" ref="V339" si="1514">IF(J342&lt;&gt;0,J339+(J339/J325)*J342,J339)</f>
        <v>1</v>
      </c>
      <c r="W339" s="57">
        <f t="shared" ref="W339" si="1515">IF(K342&lt;&gt;0,K339+(K339/K325)*K342,K339)</f>
        <v>0</v>
      </c>
      <c r="X339" s="57">
        <f t="shared" ref="X339" si="1516">IF(L342&lt;&gt;0,L339+(L339/L325)*L342,L339)</f>
        <v>0</v>
      </c>
      <c r="Y339" s="1">
        <v>0</v>
      </c>
      <c r="AB339" s="63">
        <f t="shared" ref="AB339" si="1517">IF(R339=0,0,R339/(R326+R329+R335))</f>
        <v>0</v>
      </c>
      <c r="AC339" s="63">
        <f t="shared" ref="AC339" si="1518">IF(S339=0,0,S339/(S326+S329+S335))</f>
        <v>0</v>
      </c>
      <c r="AD339" s="63">
        <f t="shared" ref="AD339" si="1519">IF(T339=0,0,T339/(T326+T329+T335))</f>
        <v>0.75</v>
      </c>
      <c r="AE339" s="63">
        <f t="shared" ref="AE339" si="1520">IF(U339=0,0,U339/(U326+U329+U335))</f>
        <v>0</v>
      </c>
      <c r="AF339" s="63">
        <f t="shared" ref="AF339" si="1521">IF(V339=0,0,V339/(V326+V329+V335))</f>
        <v>1</v>
      </c>
      <c r="AG339" s="63">
        <f t="shared" ref="AG339" si="1522">IF(W339=0,0,W339/(W326+W329+W335))</f>
        <v>0</v>
      </c>
      <c r="AH339" s="63">
        <f t="shared" ref="AH339" si="1523">IF(X339=0,0,X339/(X326+X329+X335))</f>
        <v>0</v>
      </c>
      <c r="AI339" s="63">
        <f t="shared" ref="AI339" si="1524">IF(Y339=0,0,Y339/(Y326+Y329+Y335))</f>
        <v>0</v>
      </c>
    </row>
    <row r="340" spans="1:35" ht="14.25" customHeight="1" x14ac:dyDescent="0.25">
      <c r="A340" s="17">
        <v>3219</v>
      </c>
      <c r="B340" s="3" t="s">
        <v>32</v>
      </c>
      <c r="C340" s="8" t="s">
        <v>92</v>
      </c>
      <c r="D340" s="8"/>
      <c r="E340" s="19">
        <f t="shared" si="1341"/>
        <v>0</v>
      </c>
      <c r="F340" s="19">
        <v>0</v>
      </c>
      <c r="G340" s="11">
        <v>0</v>
      </c>
      <c r="H340" s="19">
        <v>0</v>
      </c>
      <c r="I340" s="11">
        <v>0</v>
      </c>
      <c r="J340" s="19">
        <v>0</v>
      </c>
      <c r="K340" s="11">
        <v>0</v>
      </c>
      <c r="L340" s="19">
        <v>0</v>
      </c>
      <c r="M340" s="7"/>
      <c r="P340" s="57">
        <f t="shared" si="1468"/>
        <v>0</v>
      </c>
      <c r="Q340" s="63">
        <f>P340/P325</f>
        <v>0</v>
      </c>
      <c r="R340" s="75">
        <f t="shared" si="1340"/>
        <v>0</v>
      </c>
      <c r="S340" s="57">
        <f t="shared" ref="S340" si="1525">IF(G342&lt;&gt;0,G340+(G340/G325)*G342,G340)</f>
        <v>0</v>
      </c>
      <c r="T340" s="57">
        <f t="shared" ref="T340" si="1526">IF(H342&lt;&gt;0,H340+(H340/H325)*H342,H340)</f>
        <v>0</v>
      </c>
      <c r="U340" s="57">
        <f t="shared" ref="U340" si="1527">IF(I342&lt;&gt;0,I340+(I340/I325)*I342,I340)</f>
        <v>0</v>
      </c>
      <c r="V340" s="57">
        <f t="shared" ref="V340" si="1528">IF(J342&lt;&gt;0,J340+(J340/J325)*J342,J340)</f>
        <v>0</v>
      </c>
      <c r="W340" s="57">
        <f t="shared" ref="W340" si="1529">IF(K342&lt;&gt;0,K340+(K340/K325)*K342,K340)</f>
        <v>0</v>
      </c>
      <c r="X340" s="57">
        <f t="shared" ref="X340" si="1530">IF(L342&lt;&gt;0,L340+(L340/L325)*L342,L340)</f>
        <v>0</v>
      </c>
      <c r="Y340" s="1">
        <v>0</v>
      </c>
      <c r="AB340" s="63">
        <f t="shared" ref="AB340" si="1531">IF(R340=0,0,R340/(R326+R329+R335))</f>
        <v>0</v>
      </c>
      <c r="AC340" s="63">
        <f t="shared" ref="AC340" si="1532">IF(S340=0,0,S340/(S326+S329+S335))</f>
        <v>0</v>
      </c>
      <c r="AD340" s="63">
        <f t="shared" ref="AD340" si="1533">IF(T340=0,0,T340/(T326+T329+T335))</f>
        <v>0</v>
      </c>
      <c r="AE340" s="63">
        <f t="shared" ref="AE340" si="1534">IF(U340=0,0,U340/(U326+U329+U335))</f>
        <v>0</v>
      </c>
      <c r="AF340" s="63">
        <f t="shared" ref="AF340" si="1535">IF(V340=0,0,V340/(V326+V329+V335))</f>
        <v>0</v>
      </c>
      <c r="AG340" s="63">
        <f t="shared" ref="AG340" si="1536">IF(W340=0,0,W340/(W326+W329+W335))</f>
        <v>0</v>
      </c>
      <c r="AH340" s="63">
        <f t="shared" ref="AH340" si="1537">IF(X340=0,0,X340/(X326+X329+X335))</f>
        <v>0</v>
      </c>
      <c r="AI340" s="63">
        <f t="shared" ref="AI340" si="1538">IF(Y340=0,0,Y340/(Y326+Y329+Y335))</f>
        <v>0</v>
      </c>
    </row>
    <row r="341" spans="1:35" ht="14.25" customHeight="1" x14ac:dyDescent="0.25">
      <c r="A341" s="17">
        <v>3219</v>
      </c>
      <c r="B341" s="3" t="s">
        <v>32</v>
      </c>
      <c r="C341" s="8" t="s">
        <v>93</v>
      </c>
      <c r="D341" s="8"/>
      <c r="E341" s="19">
        <f t="shared" si="1341"/>
        <v>0</v>
      </c>
      <c r="F341" s="19">
        <v>0</v>
      </c>
      <c r="G341" s="11">
        <v>0</v>
      </c>
      <c r="H341" s="19">
        <v>0</v>
      </c>
      <c r="I341" s="19">
        <v>0</v>
      </c>
      <c r="J341" s="19">
        <v>0</v>
      </c>
      <c r="K341" s="11">
        <v>0</v>
      </c>
      <c r="L341" s="19">
        <v>0</v>
      </c>
      <c r="M341" s="7"/>
      <c r="P341" s="57">
        <f t="shared" si="1468"/>
        <v>0</v>
      </c>
      <c r="Q341" s="63">
        <f>P341/P325</f>
        <v>0</v>
      </c>
      <c r="R341" s="75">
        <f t="shared" si="1340"/>
        <v>0</v>
      </c>
      <c r="S341" s="57">
        <f t="shared" ref="S341" si="1539">IF(G342&lt;&gt;0,G341+(G341/G325)*G342,G341)</f>
        <v>0</v>
      </c>
      <c r="T341" s="57">
        <f t="shared" ref="T341" si="1540">IF(H342&lt;&gt;0,H341+(H341/H325)*H342,H341)</f>
        <v>0</v>
      </c>
      <c r="U341" s="57">
        <f t="shared" ref="U341" si="1541">IF(I342&lt;&gt;0,I341+(I341/I325)*I342,I341)</f>
        <v>0</v>
      </c>
      <c r="V341" s="57">
        <f t="shared" ref="V341" si="1542">IF(J342&lt;&gt;0,J341+(J341/J325)*J342,J341)</f>
        <v>0</v>
      </c>
      <c r="W341" s="57">
        <f t="shared" ref="W341" si="1543">IF(K342&lt;&gt;0,K341+(K341/K325)*K342,K341)</f>
        <v>0</v>
      </c>
      <c r="X341" s="57">
        <f t="shared" ref="X341" si="1544">IF(L342&lt;&gt;0,L341+(L341/L325)*L342,L341)</f>
        <v>0</v>
      </c>
      <c r="Y341" s="1">
        <v>0</v>
      </c>
      <c r="AB341" s="63">
        <f t="shared" ref="AB341" si="1545">IF(R341=0,0,R341/(R326+R329+R335))</f>
        <v>0</v>
      </c>
      <c r="AC341" s="63">
        <f t="shared" ref="AC341" si="1546">IF(S341=0,0,S341/(S326+S329+S335))</f>
        <v>0</v>
      </c>
      <c r="AD341" s="63">
        <f t="shared" ref="AD341" si="1547">IF(T341=0,0,T341/(T326+T329+T335))</f>
        <v>0</v>
      </c>
      <c r="AE341" s="63">
        <f t="shared" ref="AE341" si="1548">IF(U341=0,0,U341/(U326+U329+U335))</f>
        <v>0</v>
      </c>
      <c r="AF341" s="63">
        <f t="shared" ref="AF341" si="1549">IF(V341=0,0,V341/(V326+V329+V335))</f>
        <v>0</v>
      </c>
      <c r="AG341" s="63">
        <f t="shared" ref="AG341" si="1550">IF(W341=0,0,W341/(W326+W329+W335))</f>
        <v>0</v>
      </c>
      <c r="AH341" s="63">
        <f t="shared" ref="AH341" si="1551">IF(X341=0,0,X341/(X326+X329+X335))</f>
        <v>0</v>
      </c>
      <c r="AI341" s="63">
        <f t="shared" ref="AI341" si="1552">IF(Y341=0,0,Y341/(Y326+Y329+Y335))</f>
        <v>0</v>
      </c>
    </row>
    <row r="342" spans="1:35" ht="14.25" customHeight="1" x14ac:dyDescent="0.25">
      <c r="A342" s="17">
        <v>3219</v>
      </c>
      <c r="B342" s="3" t="s">
        <v>32</v>
      </c>
      <c r="C342" s="3" t="s">
        <v>94</v>
      </c>
      <c r="D342" s="8"/>
      <c r="E342" s="11">
        <v>20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11">
        <v>0</v>
      </c>
      <c r="L342" s="11">
        <v>20</v>
      </c>
      <c r="M342" s="7"/>
      <c r="R342" s="75"/>
      <c r="S342" s="10"/>
      <c r="T342" s="10"/>
      <c r="U342" s="10"/>
      <c r="V342" s="10"/>
      <c r="W342" s="10"/>
    </row>
    <row r="343" spans="1:35" ht="14.25" customHeight="1" x14ac:dyDescent="0.25">
      <c r="A343" s="17"/>
      <c r="B343" s="3"/>
      <c r="C343" s="8"/>
      <c r="D343" s="8"/>
      <c r="M343" s="7"/>
      <c r="R343" s="75"/>
      <c r="S343" s="10"/>
      <c r="T343" s="10"/>
      <c r="U343" s="10"/>
      <c r="V343" s="10"/>
      <c r="W343" s="10"/>
    </row>
    <row r="344" spans="1:35" ht="14.25" customHeight="1" x14ac:dyDescent="0.25">
      <c r="A344" s="17">
        <v>322</v>
      </c>
      <c r="B344" s="3" t="s">
        <v>104</v>
      </c>
      <c r="C344" s="3" t="s">
        <v>120</v>
      </c>
      <c r="D344" s="3"/>
      <c r="E344" s="11">
        <v>2110</v>
      </c>
      <c r="F344" s="11">
        <v>206</v>
      </c>
      <c r="G344" s="11">
        <v>35</v>
      </c>
      <c r="H344" s="11">
        <v>6</v>
      </c>
      <c r="I344" s="11">
        <v>399</v>
      </c>
      <c r="J344" s="11">
        <v>4</v>
      </c>
      <c r="K344" s="11">
        <v>207</v>
      </c>
      <c r="L344" s="11">
        <v>1253</v>
      </c>
      <c r="M344" s="10">
        <f>VLOOKUP(A344,'2010 Byproducts'!$A$14:$D$97,4,FALSE)</f>
        <v>1205</v>
      </c>
      <c r="N344" s="10">
        <f>L344-M344</f>
        <v>48</v>
      </c>
      <c r="O344" s="10"/>
      <c r="P344" s="10">
        <f>SUM(P345,P348,P354)</f>
        <v>2096.7744360902252</v>
      </c>
      <c r="Q344" s="10"/>
      <c r="R344" s="75">
        <f t="shared" si="1105"/>
        <v>206</v>
      </c>
      <c r="Z344" s="63">
        <f>R344/(P344-R344)</f>
        <v>0.10895006620989134</v>
      </c>
      <c r="AA344" s="63">
        <f>(P347-R347)/(P344-R344)</f>
        <v>0.85271182194509965</v>
      </c>
      <c r="AB344" s="63"/>
    </row>
    <row r="345" spans="1:35" ht="14.25" customHeight="1" x14ac:dyDescent="0.25">
      <c r="A345" s="17">
        <v>322</v>
      </c>
      <c r="B345" s="3" t="s">
        <v>104</v>
      </c>
      <c r="C345" s="3" t="s">
        <v>82</v>
      </c>
      <c r="D345" s="54">
        <f>E345/(E344-E361)</f>
        <v>0.56138259833134685</v>
      </c>
      <c r="E345" s="19">
        <f t="shared" ref="E345:E360" si="1553">SUM(F345:L345)</f>
        <v>471</v>
      </c>
      <c r="F345" s="11">
        <v>4</v>
      </c>
      <c r="G345" s="11">
        <v>23</v>
      </c>
      <c r="H345" s="11">
        <v>3</v>
      </c>
      <c r="I345" s="11">
        <v>240</v>
      </c>
      <c r="J345" s="19">
        <v>0</v>
      </c>
      <c r="K345" s="11">
        <v>201</v>
      </c>
      <c r="L345" s="19">
        <v>0</v>
      </c>
      <c r="M345" s="7"/>
      <c r="P345" s="57">
        <f>SUM(P346:P347)</f>
        <v>1729.4135338345864</v>
      </c>
      <c r="Q345" s="63">
        <f>P345/P344</f>
        <v>0.82479712842138486</v>
      </c>
      <c r="R345" s="75">
        <f t="shared" si="1105"/>
        <v>4</v>
      </c>
      <c r="S345" s="57">
        <f>SUM(S346:S347)</f>
        <v>24</v>
      </c>
      <c r="T345" s="57">
        <f t="shared" ref="T345:X345" si="1554">SUM(T346:T347)</f>
        <v>2</v>
      </c>
      <c r="U345" s="57">
        <f t="shared" si="1554"/>
        <v>245.41353383458647</v>
      </c>
      <c r="V345" s="57">
        <f t="shared" si="1554"/>
        <v>0</v>
      </c>
      <c r="W345" s="57">
        <f t="shared" si="1554"/>
        <v>201</v>
      </c>
      <c r="X345" s="57">
        <f t="shared" si="1554"/>
        <v>0</v>
      </c>
      <c r="Y345" s="1">
        <f>Y347</f>
        <v>1205</v>
      </c>
      <c r="Z345" s="5"/>
      <c r="AA345" s="5"/>
      <c r="AB345" s="63">
        <f t="shared" ref="AB345" si="1555">IF(R345=0,0,R345/(R345+R348+R354))</f>
        <v>2.0202020202020204E-2</v>
      </c>
      <c r="AC345" s="63">
        <f t="shared" ref="AC345:AI345" si="1556">IF(S345=0,0,S345/(S345+S348+S354))</f>
        <v>0.68571428571428572</v>
      </c>
      <c r="AD345" s="63">
        <f t="shared" si="1556"/>
        <v>0.4</v>
      </c>
      <c r="AE345" s="63">
        <f t="shared" si="1556"/>
        <v>0.61696658097686374</v>
      </c>
      <c r="AF345" s="63">
        <f t="shared" si="1556"/>
        <v>0</v>
      </c>
      <c r="AG345" s="63">
        <f t="shared" si="1556"/>
        <v>0.97572815533980584</v>
      </c>
      <c r="AH345" s="63">
        <f t="shared" si="1556"/>
        <v>0</v>
      </c>
      <c r="AI345" s="63">
        <f t="shared" si="1556"/>
        <v>1</v>
      </c>
    </row>
    <row r="346" spans="1:35" s="10" customFormat="1" ht="14.25" customHeight="1" x14ac:dyDescent="0.25">
      <c r="A346" s="17">
        <v>322</v>
      </c>
      <c r="B346" s="3" t="s">
        <v>104</v>
      </c>
      <c r="C346" s="8" t="s">
        <v>152</v>
      </c>
      <c r="D346" s="54">
        <f>E346/(E344-E361)</f>
        <v>8.1048867699642438E-2</v>
      </c>
      <c r="E346" s="19">
        <f>SUM(F346:L346)</f>
        <v>68</v>
      </c>
      <c r="F346" s="11">
        <v>4</v>
      </c>
      <c r="G346" s="11">
        <v>7</v>
      </c>
      <c r="H346" s="19">
        <v>0</v>
      </c>
      <c r="I346" s="11">
        <v>50</v>
      </c>
      <c r="J346" s="19">
        <v>0</v>
      </c>
      <c r="K346" s="11">
        <v>7</v>
      </c>
      <c r="L346" s="19">
        <v>0</v>
      </c>
      <c r="M346" s="7"/>
      <c r="N346" s="1"/>
      <c r="O346" s="1"/>
      <c r="P346" s="57">
        <f>SUM(R346:Y346)+N344</f>
        <v>117.12781954887218</v>
      </c>
      <c r="Q346" s="63">
        <f>P346/P344</f>
        <v>5.5860953630890275E-2</v>
      </c>
      <c r="R346" s="75">
        <f t="shared" si="1105"/>
        <v>4</v>
      </c>
      <c r="S346" s="57">
        <f t="shared" ref="S346:X346" si="1557">IF(G361&lt;&gt;0,G346+(G346/G344)*G361,G346)</f>
        <v>7</v>
      </c>
      <c r="T346" s="57">
        <f t="shared" si="1557"/>
        <v>0</v>
      </c>
      <c r="U346" s="57">
        <f t="shared" si="1557"/>
        <v>51.127819548872182</v>
      </c>
      <c r="V346" s="57">
        <f t="shared" si="1557"/>
        <v>0</v>
      </c>
      <c r="W346" s="57">
        <f t="shared" si="1557"/>
        <v>7</v>
      </c>
      <c r="X346" s="57">
        <f t="shared" si="1557"/>
        <v>0</v>
      </c>
      <c r="Y346" s="1">
        <v>0</v>
      </c>
      <c r="Z346" s="5"/>
      <c r="AA346" s="5"/>
      <c r="AB346" s="63">
        <f t="shared" ref="AB346" si="1558">IF(R346=0,0,R346/(R345+R348+R354))</f>
        <v>2.0202020202020204E-2</v>
      </c>
      <c r="AC346" s="63">
        <f t="shared" ref="AC346:AI346" si="1559">IF(S346=0,0,S346/(S345+S348+S354))</f>
        <v>0.2</v>
      </c>
      <c r="AD346" s="63">
        <f t="shared" si="1559"/>
        <v>0</v>
      </c>
      <c r="AE346" s="63">
        <f t="shared" si="1559"/>
        <v>0.12853470437017997</v>
      </c>
      <c r="AF346" s="63">
        <f t="shared" si="1559"/>
        <v>0</v>
      </c>
      <c r="AG346" s="63">
        <f t="shared" si="1559"/>
        <v>3.3980582524271843E-2</v>
      </c>
      <c r="AH346" s="63">
        <f t="shared" si="1559"/>
        <v>0</v>
      </c>
      <c r="AI346" s="63">
        <f t="shared" si="1559"/>
        <v>0</v>
      </c>
    </row>
    <row r="347" spans="1:35" ht="14.25" customHeight="1" x14ac:dyDescent="0.25">
      <c r="A347" s="17">
        <v>322</v>
      </c>
      <c r="B347" s="3" t="s">
        <v>104</v>
      </c>
      <c r="C347" s="8" t="s">
        <v>151</v>
      </c>
      <c r="D347" s="54">
        <f>E347/(E344-E361)</f>
        <v>0.48033373063170443</v>
      </c>
      <c r="E347" s="19">
        <f t="shared" si="1553"/>
        <v>403</v>
      </c>
      <c r="F347" s="11">
        <v>0</v>
      </c>
      <c r="G347" s="11">
        <v>17</v>
      </c>
      <c r="H347" s="11">
        <v>2</v>
      </c>
      <c r="I347" s="11">
        <v>190</v>
      </c>
      <c r="J347" s="19">
        <v>0</v>
      </c>
      <c r="K347" s="11">
        <v>194</v>
      </c>
      <c r="L347" s="19">
        <v>0</v>
      </c>
      <c r="M347" s="7"/>
      <c r="P347" s="57">
        <f>SUM(R347:Y347)</f>
        <v>1612.2857142857142</v>
      </c>
      <c r="Q347" s="63">
        <f>P347/P344</f>
        <v>0.76893617479049459</v>
      </c>
      <c r="R347" s="75">
        <f t="shared" si="1105"/>
        <v>0</v>
      </c>
      <c r="S347" s="57">
        <f t="shared" ref="S347:X347" si="1560">IF(G361&lt;&gt;0,G347+(G347/G344)*G361,G347)</f>
        <v>17</v>
      </c>
      <c r="T347" s="57">
        <f t="shared" si="1560"/>
        <v>2</v>
      </c>
      <c r="U347" s="57">
        <f t="shared" si="1560"/>
        <v>194.28571428571428</v>
      </c>
      <c r="V347" s="57">
        <f t="shared" si="1560"/>
        <v>0</v>
      </c>
      <c r="W347" s="57">
        <f t="shared" si="1560"/>
        <v>194</v>
      </c>
      <c r="X347" s="57">
        <f t="shared" si="1560"/>
        <v>0</v>
      </c>
      <c r="Y347" s="75">
        <f>M344</f>
        <v>1205</v>
      </c>
      <c r="Z347" s="5"/>
      <c r="AA347" s="5"/>
      <c r="AB347" s="63">
        <f t="shared" ref="AB347" si="1561">IF(R347=0,0,R347/(R345+R348+R354))</f>
        <v>0</v>
      </c>
      <c r="AC347" s="63">
        <f t="shared" ref="AC347:AI347" si="1562">IF(S347=0,0,S347/(S345+S348+S354))</f>
        <v>0.48571428571428571</v>
      </c>
      <c r="AD347" s="63">
        <f t="shared" si="1562"/>
        <v>0.4</v>
      </c>
      <c r="AE347" s="63">
        <f t="shared" si="1562"/>
        <v>0.4884318766066838</v>
      </c>
      <c r="AF347" s="63">
        <f t="shared" si="1562"/>
        <v>0</v>
      </c>
      <c r="AG347" s="63">
        <f t="shared" si="1562"/>
        <v>0.94174757281553401</v>
      </c>
      <c r="AH347" s="63">
        <f t="shared" si="1562"/>
        <v>0</v>
      </c>
      <c r="AI347" s="63">
        <f t="shared" si="1562"/>
        <v>1</v>
      </c>
    </row>
    <row r="348" spans="1:35" ht="14.25" customHeight="1" x14ac:dyDescent="0.25">
      <c r="A348" s="17">
        <v>322</v>
      </c>
      <c r="B348" s="3" t="s">
        <v>104</v>
      </c>
      <c r="C348" s="3" t="s">
        <v>83</v>
      </c>
      <c r="D348" s="54">
        <f>E348/(E344-E361)</f>
        <v>0.3873659117997616</v>
      </c>
      <c r="E348" s="19">
        <f t="shared" si="1553"/>
        <v>325</v>
      </c>
      <c r="F348" s="11">
        <v>174</v>
      </c>
      <c r="G348" s="11">
        <v>11</v>
      </c>
      <c r="H348" s="11">
        <v>1</v>
      </c>
      <c r="I348" s="11">
        <v>132</v>
      </c>
      <c r="J348" s="11">
        <v>1</v>
      </c>
      <c r="K348" s="11">
        <v>6</v>
      </c>
      <c r="L348" s="19">
        <v>0</v>
      </c>
      <c r="M348" s="7"/>
      <c r="P348" s="57">
        <f>SUM(P349:P353)</f>
        <v>324.9774436090226</v>
      </c>
      <c r="Q348" s="63">
        <f>P348/P344</f>
        <v>0.15498922440841828</v>
      </c>
      <c r="R348" s="75">
        <f t="shared" si="1105"/>
        <v>174</v>
      </c>
      <c r="S348" s="57">
        <f>SUM(S349:S353)</f>
        <v>10</v>
      </c>
      <c r="T348" s="57">
        <f t="shared" ref="T348:X348" si="1563">SUM(T349:T353)</f>
        <v>1</v>
      </c>
      <c r="U348" s="57">
        <f t="shared" si="1563"/>
        <v>134.97744360902257</v>
      </c>
      <c r="V348" s="57">
        <f t="shared" si="1563"/>
        <v>0</v>
      </c>
      <c r="W348" s="57">
        <f t="shared" si="1563"/>
        <v>5</v>
      </c>
      <c r="X348" s="57">
        <f t="shared" si="1563"/>
        <v>0</v>
      </c>
      <c r="Y348" s="1">
        <v>0</v>
      </c>
      <c r="Z348" s="5"/>
      <c r="AA348" s="5"/>
      <c r="AB348" s="63">
        <f t="shared" ref="AB348" si="1564">IF(R348=0,0,R348/(R345+R348+R354))</f>
        <v>0.87878787878787878</v>
      </c>
      <c r="AC348" s="63">
        <f t="shared" ref="AC348:AI348" si="1565">IF(S348=0,0,S348/(S345+S348+S354))</f>
        <v>0.2857142857142857</v>
      </c>
      <c r="AD348" s="63">
        <f t="shared" si="1565"/>
        <v>0.2</v>
      </c>
      <c r="AE348" s="63">
        <f t="shared" si="1565"/>
        <v>0.33933161953727514</v>
      </c>
      <c r="AF348" s="63">
        <f t="shared" si="1565"/>
        <v>0</v>
      </c>
      <c r="AG348" s="63">
        <f t="shared" si="1565"/>
        <v>2.4271844660194174E-2</v>
      </c>
      <c r="AH348" s="63">
        <f t="shared" si="1565"/>
        <v>0</v>
      </c>
      <c r="AI348" s="63">
        <f t="shared" si="1565"/>
        <v>0</v>
      </c>
    </row>
    <row r="349" spans="1:35" ht="14.25" customHeight="1" x14ac:dyDescent="0.25">
      <c r="A349" s="17">
        <v>322</v>
      </c>
      <c r="B349" s="3" t="s">
        <v>104</v>
      </c>
      <c r="C349" s="8" t="s">
        <v>84</v>
      </c>
      <c r="D349" s="54">
        <f>E349/(E344-E361)</f>
        <v>0.16805721096543505</v>
      </c>
      <c r="E349" s="19">
        <f t="shared" si="1553"/>
        <v>141</v>
      </c>
      <c r="F349" s="11">
        <v>6</v>
      </c>
      <c r="G349" s="11">
        <v>10</v>
      </c>
      <c r="H349" s="11">
        <v>1</v>
      </c>
      <c r="I349" s="11">
        <v>120</v>
      </c>
      <c r="J349" s="19">
        <v>0</v>
      </c>
      <c r="K349" s="11">
        <v>4</v>
      </c>
      <c r="L349" s="19">
        <v>0</v>
      </c>
      <c r="M349" s="7"/>
      <c r="P349" s="57">
        <f>SUM(R349:Y349)</f>
        <v>143.70676691729324</v>
      </c>
      <c r="Q349" s="63">
        <f>P349/P344</f>
        <v>6.8537065524920143E-2</v>
      </c>
      <c r="R349" s="75">
        <f t="shared" si="1105"/>
        <v>6</v>
      </c>
      <c r="S349" s="57">
        <f t="shared" ref="S349:X349" si="1566">IF(G361&lt;&gt;0,G349+(G349/G344)*G361,G349)</f>
        <v>10</v>
      </c>
      <c r="T349" s="57">
        <f t="shared" si="1566"/>
        <v>1</v>
      </c>
      <c r="U349" s="57">
        <f t="shared" si="1566"/>
        <v>122.70676691729324</v>
      </c>
      <c r="V349" s="57">
        <f t="shared" si="1566"/>
        <v>0</v>
      </c>
      <c r="W349" s="57">
        <f t="shared" si="1566"/>
        <v>4</v>
      </c>
      <c r="X349" s="57">
        <f t="shared" si="1566"/>
        <v>0</v>
      </c>
      <c r="Y349" s="1">
        <v>0</v>
      </c>
      <c r="Z349" s="5"/>
      <c r="AA349" s="5"/>
      <c r="AB349" s="63">
        <f t="shared" ref="AB349" si="1567">IF(R349=0,0,R349/(R345+R348+R354))</f>
        <v>3.0303030303030304E-2</v>
      </c>
      <c r="AC349" s="63">
        <f t="shared" ref="AC349:AI349" si="1568">IF(S349=0,0,S349/(S345+S348+S354))</f>
        <v>0.2857142857142857</v>
      </c>
      <c r="AD349" s="63">
        <f t="shared" si="1568"/>
        <v>0.2</v>
      </c>
      <c r="AE349" s="63">
        <f t="shared" si="1568"/>
        <v>0.30848329048843187</v>
      </c>
      <c r="AF349" s="63">
        <f t="shared" si="1568"/>
        <v>0</v>
      </c>
      <c r="AG349" s="63">
        <f t="shared" si="1568"/>
        <v>1.9417475728155338E-2</v>
      </c>
      <c r="AH349" s="63">
        <f t="shared" si="1568"/>
        <v>0</v>
      </c>
      <c r="AI349" s="63">
        <f t="shared" si="1568"/>
        <v>0</v>
      </c>
    </row>
    <row r="350" spans="1:35" ht="14.25" customHeight="1" x14ac:dyDescent="0.25">
      <c r="A350" s="17">
        <v>322</v>
      </c>
      <c r="B350" s="3" t="s">
        <v>104</v>
      </c>
      <c r="C350" s="8" t="s">
        <v>85</v>
      </c>
      <c r="D350" s="54">
        <f>E350/(E344-E361)</f>
        <v>3.5756853396901071E-3</v>
      </c>
      <c r="E350" s="19">
        <f t="shared" si="1553"/>
        <v>3</v>
      </c>
      <c r="F350" s="11">
        <v>3</v>
      </c>
      <c r="G350" s="11">
        <v>0</v>
      </c>
      <c r="H350" s="11">
        <v>0</v>
      </c>
      <c r="I350" s="19">
        <v>0</v>
      </c>
      <c r="J350" s="11">
        <v>0</v>
      </c>
      <c r="K350" s="11">
        <v>0</v>
      </c>
      <c r="L350" s="19">
        <v>0</v>
      </c>
      <c r="M350" s="7"/>
      <c r="P350" s="57">
        <f t="shared" ref="P350:P360" si="1569">SUM(R350:Y350)</f>
        <v>3</v>
      </c>
      <c r="Q350" s="63">
        <f>P350/P344</f>
        <v>1.4307690652667364E-3</v>
      </c>
      <c r="R350" s="75">
        <f t="shared" si="1105"/>
        <v>3</v>
      </c>
      <c r="S350" s="57">
        <f t="shared" ref="S350:X350" si="1570">IF(G361&lt;&gt;0,G350+(G350/G344)*G361,G350)</f>
        <v>0</v>
      </c>
      <c r="T350" s="57">
        <f t="shared" si="1570"/>
        <v>0</v>
      </c>
      <c r="U350" s="57">
        <f t="shared" si="1570"/>
        <v>0</v>
      </c>
      <c r="V350" s="57">
        <f t="shared" si="1570"/>
        <v>0</v>
      </c>
      <c r="W350" s="57">
        <f t="shared" si="1570"/>
        <v>0</v>
      </c>
      <c r="X350" s="57">
        <f t="shared" si="1570"/>
        <v>0</v>
      </c>
      <c r="Y350" s="1">
        <v>0</v>
      </c>
      <c r="Z350" s="5"/>
      <c r="AA350" s="5"/>
      <c r="AB350" s="63">
        <f t="shared" ref="AB350" si="1571">IF(R350=0,0,R350/(R345+R348+R354))</f>
        <v>1.5151515151515152E-2</v>
      </c>
      <c r="AC350" s="63">
        <f t="shared" ref="AC350:AI350" si="1572">IF(S350=0,0,S350/(S345+S348+S354))</f>
        <v>0</v>
      </c>
      <c r="AD350" s="63">
        <f t="shared" si="1572"/>
        <v>0</v>
      </c>
      <c r="AE350" s="63">
        <f t="shared" si="1572"/>
        <v>0</v>
      </c>
      <c r="AF350" s="63">
        <f t="shared" si="1572"/>
        <v>0</v>
      </c>
      <c r="AG350" s="63">
        <f t="shared" si="1572"/>
        <v>0</v>
      </c>
      <c r="AH350" s="63">
        <f t="shared" si="1572"/>
        <v>0</v>
      </c>
      <c r="AI350" s="63">
        <f t="shared" si="1572"/>
        <v>0</v>
      </c>
    </row>
    <row r="351" spans="1:35" ht="14.25" customHeight="1" x14ac:dyDescent="0.25">
      <c r="A351" s="17">
        <v>322</v>
      </c>
      <c r="B351" s="3" t="s">
        <v>104</v>
      </c>
      <c r="C351" s="8" t="s">
        <v>86</v>
      </c>
      <c r="D351" s="54">
        <f>E351/(E344-E361)</f>
        <v>0.19666269368295591</v>
      </c>
      <c r="E351" s="19">
        <f t="shared" si="1553"/>
        <v>165</v>
      </c>
      <c r="F351" s="11">
        <v>155</v>
      </c>
      <c r="G351" s="19">
        <v>0</v>
      </c>
      <c r="H351" s="19">
        <v>0</v>
      </c>
      <c r="I351" s="11">
        <v>10</v>
      </c>
      <c r="J351" s="19">
        <v>0</v>
      </c>
      <c r="K351" s="19">
        <v>0</v>
      </c>
      <c r="L351" s="19">
        <v>0</v>
      </c>
      <c r="M351" s="7"/>
      <c r="P351" s="57">
        <f t="shared" si="1569"/>
        <v>165.22556390977445</v>
      </c>
      <c r="Q351" s="63">
        <f>P351/P344</f>
        <v>7.8799875211119141E-2</v>
      </c>
      <c r="R351" s="75">
        <f t="shared" si="1105"/>
        <v>155</v>
      </c>
      <c r="S351" s="57">
        <f t="shared" ref="S351:X351" si="1573">IF(G361&lt;&gt;0,G351+(G351/G344)*G361,G351)</f>
        <v>0</v>
      </c>
      <c r="T351" s="57">
        <f t="shared" si="1573"/>
        <v>0</v>
      </c>
      <c r="U351" s="57">
        <f t="shared" si="1573"/>
        <v>10.225563909774436</v>
      </c>
      <c r="V351" s="57">
        <f t="shared" si="1573"/>
        <v>0</v>
      </c>
      <c r="W351" s="57">
        <f t="shared" si="1573"/>
        <v>0</v>
      </c>
      <c r="X351" s="57">
        <f t="shared" si="1573"/>
        <v>0</v>
      </c>
      <c r="Y351" s="1">
        <v>0</v>
      </c>
      <c r="Z351" s="5"/>
      <c r="AA351" s="5"/>
      <c r="AB351" s="63">
        <f t="shared" ref="AB351" si="1574">IF(R351=0,0,R351/(R345+R348+R354))</f>
        <v>0.78282828282828287</v>
      </c>
      <c r="AC351" s="63">
        <f t="shared" ref="AC351:AI351" si="1575">IF(S351=0,0,S351/(S345+S348+S354))</f>
        <v>0</v>
      </c>
      <c r="AD351" s="63">
        <f t="shared" si="1575"/>
        <v>0</v>
      </c>
      <c r="AE351" s="63">
        <f t="shared" si="1575"/>
        <v>2.570694087403599E-2</v>
      </c>
      <c r="AF351" s="63">
        <f t="shared" si="1575"/>
        <v>0</v>
      </c>
      <c r="AG351" s="63">
        <f t="shared" si="1575"/>
        <v>0</v>
      </c>
      <c r="AH351" s="63">
        <f t="shared" si="1575"/>
        <v>0</v>
      </c>
      <c r="AI351" s="63">
        <f t="shared" si="1575"/>
        <v>0</v>
      </c>
    </row>
    <row r="352" spans="1:35" ht="14.25" customHeight="1" x14ac:dyDescent="0.25">
      <c r="A352" s="17">
        <v>322</v>
      </c>
      <c r="B352" s="3" t="s">
        <v>104</v>
      </c>
      <c r="C352" s="8" t="s">
        <v>87</v>
      </c>
      <c r="D352" s="54">
        <f>E352/(E344-E361)</f>
        <v>1.1918951132300357E-3</v>
      </c>
      <c r="E352" s="19">
        <f t="shared" si="1553"/>
        <v>1</v>
      </c>
      <c r="F352" s="11">
        <v>1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7"/>
      <c r="P352" s="57">
        <f t="shared" si="1569"/>
        <v>1</v>
      </c>
      <c r="Q352" s="63">
        <f>P352/P344</f>
        <v>4.7692302175557881E-4</v>
      </c>
      <c r="R352" s="75">
        <f t="shared" si="1105"/>
        <v>1</v>
      </c>
      <c r="S352" s="57">
        <f t="shared" ref="S352:X352" si="1576">IF(G361&lt;&gt;0,G352+(G352/G344)*G361,G352)</f>
        <v>0</v>
      </c>
      <c r="T352" s="57">
        <f t="shared" si="1576"/>
        <v>0</v>
      </c>
      <c r="U352" s="57">
        <f t="shared" si="1576"/>
        <v>0</v>
      </c>
      <c r="V352" s="57">
        <f t="shared" si="1576"/>
        <v>0</v>
      </c>
      <c r="W352" s="57">
        <f t="shared" si="1576"/>
        <v>0</v>
      </c>
      <c r="X352" s="57">
        <f t="shared" si="1576"/>
        <v>0</v>
      </c>
      <c r="Y352" s="1">
        <v>0</v>
      </c>
      <c r="Z352" s="5"/>
      <c r="AA352" s="5"/>
      <c r="AB352" s="63">
        <f t="shared" ref="AB352" si="1577">IF(R352=0,0,R352/(R345+R348+R354))</f>
        <v>5.0505050505050509E-3</v>
      </c>
      <c r="AC352" s="63">
        <f t="shared" ref="AC352:AI352" si="1578">IF(S352=0,0,S352/(S345+S348+S354))</f>
        <v>0</v>
      </c>
      <c r="AD352" s="63">
        <f t="shared" si="1578"/>
        <v>0</v>
      </c>
      <c r="AE352" s="63">
        <f t="shared" si="1578"/>
        <v>0</v>
      </c>
      <c r="AF352" s="63">
        <f t="shared" si="1578"/>
        <v>0</v>
      </c>
      <c r="AG352" s="63">
        <f t="shared" si="1578"/>
        <v>0</v>
      </c>
      <c r="AH352" s="63">
        <f t="shared" si="1578"/>
        <v>0</v>
      </c>
      <c r="AI352" s="63">
        <f t="shared" si="1578"/>
        <v>0</v>
      </c>
    </row>
    <row r="353" spans="1:35" ht="14.25" customHeight="1" x14ac:dyDescent="0.25">
      <c r="A353" s="17">
        <v>322</v>
      </c>
      <c r="B353" s="3" t="s">
        <v>104</v>
      </c>
      <c r="C353" s="8" t="s">
        <v>88</v>
      </c>
      <c r="D353" s="54">
        <f>E353/(E344-E361)</f>
        <v>1.4302741358760428E-2</v>
      </c>
      <c r="E353" s="19">
        <f t="shared" si="1553"/>
        <v>12</v>
      </c>
      <c r="F353" s="11">
        <v>9</v>
      </c>
      <c r="G353" s="11">
        <v>0</v>
      </c>
      <c r="H353" s="19">
        <v>0</v>
      </c>
      <c r="I353" s="11">
        <v>2</v>
      </c>
      <c r="J353" s="19">
        <v>0</v>
      </c>
      <c r="K353" s="11">
        <v>1</v>
      </c>
      <c r="L353" s="19">
        <v>0</v>
      </c>
      <c r="M353" s="7"/>
      <c r="P353" s="57">
        <f t="shared" si="1569"/>
        <v>12.045112781954888</v>
      </c>
      <c r="Q353" s="63">
        <f>P353/P344</f>
        <v>5.7445915853566714E-3</v>
      </c>
      <c r="R353" s="75">
        <f t="shared" si="1105"/>
        <v>9</v>
      </c>
      <c r="S353" s="57">
        <f t="shared" ref="S353:X353" si="1579">IF(G361&lt;&gt;0,G353+(G353/G344)*G361,G353)</f>
        <v>0</v>
      </c>
      <c r="T353" s="57">
        <f t="shared" si="1579"/>
        <v>0</v>
      </c>
      <c r="U353" s="57">
        <f t="shared" si="1579"/>
        <v>2.0451127819548871</v>
      </c>
      <c r="V353" s="57">
        <f t="shared" si="1579"/>
        <v>0</v>
      </c>
      <c r="W353" s="57">
        <f t="shared" si="1579"/>
        <v>1</v>
      </c>
      <c r="X353" s="57">
        <f t="shared" si="1579"/>
        <v>0</v>
      </c>
      <c r="Y353" s="1">
        <v>0</v>
      </c>
      <c r="Z353" s="5"/>
      <c r="AA353" s="5"/>
      <c r="AB353" s="63">
        <f t="shared" ref="AB353" si="1580">IF(R353=0,0,R353/(R345+R348+R354))</f>
        <v>4.5454545454545456E-2</v>
      </c>
      <c r="AC353" s="63">
        <f t="shared" ref="AC353:AI353" si="1581">IF(S353=0,0,S353/(S345+S348+S354))</f>
        <v>0</v>
      </c>
      <c r="AD353" s="63">
        <f t="shared" si="1581"/>
        <v>0</v>
      </c>
      <c r="AE353" s="63">
        <f t="shared" si="1581"/>
        <v>5.1413881748071976E-3</v>
      </c>
      <c r="AF353" s="63">
        <f t="shared" si="1581"/>
        <v>0</v>
      </c>
      <c r="AG353" s="63">
        <f t="shared" si="1581"/>
        <v>4.8543689320388345E-3</v>
      </c>
      <c r="AH353" s="63">
        <f t="shared" si="1581"/>
        <v>0</v>
      </c>
      <c r="AI353" s="63">
        <f t="shared" si="1581"/>
        <v>0</v>
      </c>
    </row>
    <row r="354" spans="1:35" ht="14.25" customHeight="1" x14ac:dyDescent="0.25">
      <c r="A354" s="17">
        <v>322</v>
      </c>
      <c r="B354" s="3" t="s">
        <v>104</v>
      </c>
      <c r="C354" s="3" t="s">
        <v>89</v>
      </c>
      <c r="D354" s="54">
        <f>E354/(E344-E361)</f>
        <v>5.1251489868891539E-2</v>
      </c>
      <c r="E354" s="19">
        <f t="shared" si="1553"/>
        <v>43</v>
      </c>
      <c r="F354" s="11">
        <v>20</v>
      </c>
      <c r="G354" s="11">
        <v>1</v>
      </c>
      <c r="H354" s="11">
        <v>2</v>
      </c>
      <c r="I354" s="11">
        <v>17</v>
      </c>
      <c r="J354" s="11">
        <v>3</v>
      </c>
      <c r="K354" s="19">
        <v>0</v>
      </c>
      <c r="L354" s="19">
        <v>0</v>
      </c>
      <c r="M354" s="7"/>
      <c r="P354" s="57">
        <f>SUM(P355:P360)</f>
        <v>42.383458646616539</v>
      </c>
      <c r="Q354" s="63">
        <f>P354/P344</f>
        <v>2.0213647170196976E-2</v>
      </c>
      <c r="R354" s="75">
        <f t="shared" si="1105"/>
        <v>20</v>
      </c>
      <c r="S354" s="57">
        <f>SUM(S355:S360)</f>
        <v>1</v>
      </c>
      <c r="T354" s="57">
        <f t="shared" ref="T354:X354" si="1582">SUM(T355:T360)</f>
        <v>2</v>
      </c>
      <c r="U354" s="57">
        <f t="shared" si="1582"/>
        <v>17.383458646616543</v>
      </c>
      <c r="V354" s="57">
        <f t="shared" si="1582"/>
        <v>2</v>
      </c>
      <c r="W354" s="57">
        <f t="shared" si="1582"/>
        <v>0</v>
      </c>
      <c r="X354" s="57">
        <f t="shared" si="1582"/>
        <v>0</v>
      </c>
      <c r="Y354" s="1">
        <v>0</v>
      </c>
      <c r="Z354" s="5"/>
      <c r="AA354" s="5"/>
      <c r="AB354" s="63">
        <f t="shared" ref="AB354" si="1583">IF(R354=0,0,R354/(R345+R348+R354))</f>
        <v>0.10101010101010101</v>
      </c>
      <c r="AC354" s="63">
        <f t="shared" ref="AC354:AI354" si="1584">IF(S354=0,0,S354/(S345+S348+S354))</f>
        <v>2.8571428571428571E-2</v>
      </c>
      <c r="AD354" s="63">
        <f t="shared" si="1584"/>
        <v>0.4</v>
      </c>
      <c r="AE354" s="63">
        <f t="shared" si="1584"/>
        <v>4.3701799485861184E-2</v>
      </c>
      <c r="AF354" s="63">
        <f t="shared" si="1584"/>
        <v>1</v>
      </c>
      <c r="AG354" s="63">
        <f t="shared" si="1584"/>
        <v>0</v>
      </c>
      <c r="AH354" s="63">
        <f t="shared" si="1584"/>
        <v>0</v>
      </c>
      <c r="AI354" s="63">
        <f t="shared" si="1584"/>
        <v>0</v>
      </c>
    </row>
    <row r="355" spans="1:35" ht="14.25" customHeight="1" x14ac:dyDescent="0.25">
      <c r="A355" s="17">
        <v>322</v>
      </c>
      <c r="B355" s="3" t="s">
        <v>104</v>
      </c>
      <c r="C355" s="8" t="s">
        <v>95</v>
      </c>
      <c r="D355" s="54">
        <f>E355/(E344-E361)</f>
        <v>2.7413587604290822E-2</v>
      </c>
      <c r="E355" s="19">
        <f t="shared" si="1553"/>
        <v>23</v>
      </c>
      <c r="F355" s="11">
        <v>9</v>
      </c>
      <c r="G355" s="19">
        <v>0</v>
      </c>
      <c r="H355" s="19">
        <v>0</v>
      </c>
      <c r="I355" s="11">
        <v>14</v>
      </c>
      <c r="J355" s="19">
        <v>0</v>
      </c>
      <c r="K355" s="19">
        <v>0</v>
      </c>
      <c r="L355" s="19">
        <v>0</v>
      </c>
      <c r="M355" s="7"/>
      <c r="P355" s="57">
        <f t="shared" si="1569"/>
        <v>23.315789473684212</v>
      </c>
      <c r="Q355" s="63">
        <f>P355/P344</f>
        <v>1.1119836770406391E-2</v>
      </c>
      <c r="R355" s="75">
        <f t="shared" si="1105"/>
        <v>9</v>
      </c>
      <c r="S355" s="57">
        <f t="shared" ref="S355:X355" si="1585">IF(G361&lt;&gt;0,G355+(G355/G344)*G361,G355)</f>
        <v>0</v>
      </c>
      <c r="T355" s="57">
        <f t="shared" si="1585"/>
        <v>0</v>
      </c>
      <c r="U355" s="57">
        <f t="shared" si="1585"/>
        <v>14.315789473684211</v>
      </c>
      <c r="V355" s="57">
        <f t="shared" si="1585"/>
        <v>0</v>
      </c>
      <c r="W355" s="57">
        <f t="shared" si="1585"/>
        <v>0</v>
      </c>
      <c r="X355" s="57">
        <f t="shared" si="1585"/>
        <v>0</v>
      </c>
      <c r="Y355" s="1">
        <v>0</v>
      </c>
      <c r="Z355" s="5"/>
      <c r="AA355" s="5"/>
      <c r="AB355" s="63">
        <f t="shared" ref="AB355" si="1586">IF(R355=0,0,R355/(R345+R348+R354))</f>
        <v>4.5454545454545456E-2</v>
      </c>
      <c r="AC355" s="63">
        <f t="shared" ref="AC355:AI355" si="1587">IF(S355=0,0,S355/(S345+S348+S354))</f>
        <v>0</v>
      </c>
      <c r="AD355" s="63">
        <f t="shared" si="1587"/>
        <v>0</v>
      </c>
      <c r="AE355" s="63">
        <f t="shared" si="1587"/>
        <v>3.5989717223650387E-2</v>
      </c>
      <c r="AF355" s="63">
        <f t="shared" si="1587"/>
        <v>0</v>
      </c>
      <c r="AG355" s="63">
        <f t="shared" si="1587"/>
        <v>0</v>
      </c>
      <c r="AH355" s="63">
        <f t="shared" si="1587"/>
        <v>0</v>
      </c>
      <c r="AI355" s="63">
        <f t="shared" si="1587"/>
        <v>0</v>
      </c>
    </row>
    <row r="356" spans="1:35" ht="14.25" customHeight="1" x14ac:dyDescent="0.25">
      <c r="A356" s="17">
        <v>322</v>
      </c>
      <c r="B356" s="3" t="s">
        <v>104</v>
      </c>
      <c r="C356" s="8" t="s">
        <v>90</v>
      </c>
      <c r="D356" s="54">
        <f>E356/(E344-E361)</f>
        <v>1.0727056019070322E-2</v>
      </c>
      <c r="E356" s="19">
        <f t="shared" si="1553"/>
        <v>9</v>
      </c>
      <c r="F356" s="11">
        <v>9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7"/>
      <c r="P356" s="57">
        <f t="shared" si="1569"/>
        <v>9</v>
      </c>
      <c r="Q356" s="63">
        <f>P356/P344</f>
        <v>4.2923071958002098E-3</v>
      </c>
      <c r="R356" s="75">
        <f t="shared" si="1105"/>
        <v>9</v>
      </c>
      <c r="S356" s="57">
        <f t="shared" ref="S356:X356" si="1588">IF(G361&lt;&gt;0,G356+(G356/G344)*G361,G356)</f>
        <v>0</v>
      </c>
      <c r="T356" s="57">
        <f t="shared" si="1588"/>
        <v>0</v>
      </c>
      <c r="U356" s="57">
        <f t="shared" si="1588"/>
        <v>0</v>
      </c>
      <c r="V356" s="57">
        <f t="shared" si="1588"/>
        <v>0</v>
      </c>
      <c r="W356" s="57">
        <f t="shared" si="1588"/>
        <v>0</v>
      </c>
      <c r="X356" s="57">
        <f t="shared" si="1588"/>
        <v>0</v>
      </c>
      <c r="Y356" s="1">
        <v>0</v>
      </c>
      <c r="Z356" s="5"/>
      <c r="AA356" s="5"/>
      <c r="AB356" s="63">
        <f t="shared" ref="AB356" si="1589">IF(R356=0,0,R356/(R345+R348+R354))</f>
        <v>4.5454545454545456E-2</v>
      </c>
      <c r="AC356" s="63">
        <f t="shared" ref="AC356:AI356" si="1590">IF(S356=0,0,S356/(S345+S348+S354))</f>
        <v>0</v>
      </c>
      <c r="AD356" s="63">
        <f t="shared" si="1590"/>
        <v>0</v>
      </c>
      <c r="AE356" s="63">
        <f t="shared" si="1590"/>
        <v>0</v>
      </c>
      <c r="AF356" s="63">
        <f t="shared" si="1590"/>
        <v>0</v>
      </c>
      <c r="AG356" s="63">
        <f t="shared" si="1590"/>
        <v>0</v>
      </c>
      <c r="AH356" s="63">
        <f t="shared" si="1590"/>
        <v>0</v>
      </c>
      <c r="AI356" s="63">
        <f t="shared" si="1590"/>
        <v>0</v>
      </c>
    </row>
    <row r="357" spans="1:35" ht="14.25" customHeight="1" x14ac:dyDescent="0.25">
      <c r="A357" s="17">
        <v>322</v>
      </c>
      <c r="B357" s="3" t="s">
        <v>104</v>
      </c>
      <c r="C357" s="8" t="s">
        <v>118</v>
      </c>
      <c r="D357" s="54">
        <f>E357/(E344-E361)</f>
        <v>3.5756853396901071E-3</v>
      </c>
      <c r="E357" s="19">
        <f t="shared" si="1553"/>
        <v>3</v>
      </c>
      <c r="F357" s="11">
        <v>2</v>
      </c>
      <c r="G357" s="11">
        <v>0</v>
      </c>
      <c r="H357" s="19">
        <v>0</v>
      </c>
      <c r="I357" s="11">
        <v>1</v>
      </c>
      <c r="J357" s="19">
        <v>0</v>
      </c>
      <c r="K357" s="11">
        <v>0</v>
      </c>
      <c r="L357" s="19">
        <v>0</v>
      </c>
      <c r="M357" s="7"/>
      <c r="P357" s="57">
        <f t="shared" si="1569"/>
        <v>3.0225563909774436</v>
      </c>
      <c r="Q357" s="63">
        <f>P357/P344</f>
        <v>1.4415267274115991E-3</v>
      </c>
      <c r="R357" s="75">
        <f t="shared" si="1105"/>
        <v>2</v>
      </c>
      <c r="S357" s="57">
        <f t="shared" ref="S357:X357" si="1591">IF(G361&lt;&gt;0,G357+(G357/G344)*G361,G357)</f>
        <v>0</v>
      </c>
      <c r="T357" s="57">
        <f t="shared" si="1591"/>
        <v>0</v>
      </c>
      <c r="U357" s="57">
        <f t="shared" si="1591"/>
        <v>1.0225563909774436</v>
      </c>
      <c r="V357" s="57">
        <f t="shared" si="1591"/>
        <v>0</v>
      </c>
      <c r="W357" s="57">
        <f t="shared" si="1591"/>
        <v>0</v>
      </c>
      <c r="X357" s="57">
        <f t="shared" si="1591"/>
        <v>0</v>
      </c>
      <c r="Y357" s="1">
        <v>0</v>
      </c>
      <c r="Z357" s="5"/>
      <c r="AA357" s="5"/>
      <c r="AB357" s="63">
        <f t="shared" ref="AB357" si="1592">IF(R357=0,0,R357/(R345+R348+R354))</f>
        <v>1.0101010101010102E-2</v>
      </c>
      <c r="AC357" s="63">
        <f t="shared" ref="AC357:AI357" si="1593">IF(S357=0,0,S357/(S345+S348+S354))</f>
        <v>0</v>
      </c>
      <c r="AD357" s="63">
        <f t="shared" si="1593"/>
        <v>0</v>
      </c>
      <c r="AE357" s="63">
        <f t="shared" si="1593"/>
        <v>2.5706940874035988E-3</v>
      </c>
      <c r="AF357" s="63">
        <f t="shared" si="1593"/>
        <v>0</v>
      </c>
      <c r="AG357" s="63">
        <f t="shared" si="1593"/>
        <v>0</v>
      </c>
      <c r="AH357" s="63">
        <f t="shared" si="1593"/>
        <v>0</v>
      </c>
      <c r="AI357" s="63">
        <f t="shared" si="1593"/>
        <v>0</v>
      </c>
    </row>
    <row r="358" spans="1:35" ht="14.25" customHeight="1" x14ac:dyDescent="0.25">
      <c r="A358" s="17">
        <v>322</v>
      </c>
      <c r="B358" s="3" t="s">
        <v>104</v>
      </c>
      <c r="C358" s="8" t="s">
        <v>91</v>
      </c>
      <c r="D358" s="54">
        <f>E358/(E344-E361)</f>
        <v>4.7675804529201428E-3</v>
      </c>
      <c r="E358" s="19">
        <f t="shared" si="1553"/>
        <v>4</v>
      </c>
      <c r="F358" s="19">
        <v>0</v>
      </c>
      <c r="G358" s="19">
        <v>0</v>
      </c>
      <c r="H358" s="11">
        <v>2</v>
      </c>
      <c r="I358" s="19">
        <v>0</v>
      </c>
      <c r="J358" s="11">
        <v>2</v>
      </c>
      <c r="K358" s="19">
        <v>0</v>
      </c>
      <c r="L358" s="19">
        <v>0</v>
      </c>
      <c r="M358" s="7"/>
      <c r="P358" s="57">
        <f t="shared" si="1569"/>
        <v>4</v>
      </c>
      <c r="Q358" s="63">
        <f>P358/P344</f>
        <v>1.9076920870223152E-3</v>
      </c>
      <c r="R358" s="75">
        <f t="shared" si="1105"/>
        <v>0</v>
      </c>
      <c r="S358" s="57">
        <f t="shared" ref="S358:X358" si="1594">IF(G361&lt;&gt;0,G358+(G358/G344)*G361,G358)</f>
        <v>0</v>
      </c>
      <c r="T358" s="57">
        <f t="shared" si="1594"/>
        <v>2</v>
      </c>
      <c r="U358" s="57">
        <f t="shared" si="1594"/>
        <v>0</v>
      </c>
      <c r="V358" s="57">
        <f t="shared" si="1594"/>
        <v>2</v>
      </c>
      <c r="W358" s="57">
        <f t="shared" si="1594"/>
        <v>0</v>
      </c>
      <c r="X358" s="57">
        <f t="shared" si="1594"/>
        <v>0</v>
      </c>
      <c r="Y358" s="1">
        <v>0</v>
      </c>
      <c r="Z358" s="6"/>
      <c r="AA358" s="6"/>
      <c r="AB358" s="63">
        <f t="shared" ref="AB358" si="1595">IF(R358=0,0,R358/(R345+R348+R354))</f>
        <v>0</v>
      </c>
      <c r="AC358" s="63">
        <f t="shared" ref="AC358:AI358" si="1596">IF(S358=0,0,S358/(S345+S348+S354))</f>
        <v>0</v>
      </c>
      <c r="AD358" s="63">
        <f t="shared" si="1596"/>
        <v>0.4</v>
      </c>
      <c r="AE358" s="63">
        <f t="shared" si="1596"/>
        <v>0</v>
      </c>
      <c r="AF358" s="63">
        <f t="shared" si="1596"/>
        <v>1</v>
      </c>
      <c r="AG358" s="63">
        <f t="shared" si="1596"/>
        <v>0</v>
      </c>
      <c r="AH358" s="63">
        <f t="shared" si="1596"/>
        <v>0</v>
      </c>
      <c r="AI358" s="63">
        <f t="shared" si="1596"/>
        <v>0</v>
      </c>
    </row>
    <row r="359" spans="1:35" ht="14.25" customHeight="1" x14ac:dyDescent="0.25">
      <c r="A359" s="17">
        <v>322</v>
      </c>
      <c r="B359" s="3" t="s">
        <v>104</v>
      </c>
      <c r="C359" s="8" t="s">
        <v>92</v>
      </c>
      <c r="D359" s="54">
        <f>E359/(E344-E361)</f>
        <v>3.5756853396901071E-3</v>
      </c>
      <c r="E359" s="19">
        <f t="shared" si="1553"/>
        <v>3</v>
      </c>
      <c r="F359" s="11">
        <v>0</v>
      </c>
      <c r="G359" s="11">
        <v>1</v>
      </c>
      <c r="H359" s="19">
        <v>0</v>
      </c>
      <c r="I359" s="11">
        <v>2</v>
      </c>
      <c r="J359" s="11">
        <v>0</v>
      </c>
      <c r="K359" s="19">
        <v>0</v>
      </c>
      <c r="L359" s="19">
        <v>0</v>
      </c>
      <c r="M359" s="7"/>
      <c r="P359" s="57">
        <f t="shared" si="1569"/>
        <v>3.0451127819548871</v>
      </c>
      <c r="Q359" s="63">
        <f>P359/P344</f>
        <v>1.4522843895564618E-3</v>
      </c>
      <c r="R359" s="75">
        <f t="shared" si="1105"/>
        <v>0</v>
      </c>
      <c r="S359" s="57">
        <f t="shared" ref="S359:X359" si="1597">IF(G361&lt;&gt;0,G359+(G359/G344)*G361,G359)</f>
        <v>1</v>
      </c>
      <c r="T359" s="57">
        <f t="shared" si="1597"/>
        <v>0</v>
      </c>
      <c r="U359" s="57">
        <f t="shared" si="1597"/>
        <v>2.0451127819548871</v>
      </c>
      <c r="V359" s="57">
        <f t="shared" si="1597"/>
        <v>0</v>
      </c>
      <c r="W359" s="57">
        <f t="shared" si="1597"/>
        <v>0</v>
      </c>
      <c r="X359" s="57">
        <f t="shared" si="1597"/>
        <v>0</v>
      </c>
      <c r="Y359" s="1">
        <v>0</v>
      </c>
      <c r="Z359" s="5"/>
      <c r="AA359" s="5"/>
      <c r="AB359" s="63">
        <f t="shared" ref="AB359" si="1598">IF(R359=0,0,R359/(R345+R348+R354))</f>
        <v>0</v>
      </c>
      <c r="AC359" s="63">
        <f t="shared" ref="AC359:AI359" si="1599">IF(S359=0,0,S359/(S345+S348+S354))</f>
        <v>2.8571428571428571E-2</v>
      </c>
      <c r="AD359" s="63">
        <f t="shared" si="1599"/>
        <v>0</v>
      </c>
      <c r="AE359" s="63">
        <f t="shared" si="1599"/>
        <v>5.1413881748071976E-3</v>
      </c>
      <c r="AF359" s="63">
        <f t="shared" si="1599"/>
        <v>0</v>
      </c>
      <c r="AG359" s="63">
        <f t="shared" si="1599"/>
        <v>0</v>
      </c>
      <c r="AH359" s="63">
        <f t="shared" si="1599"/>
        <v>0</v>
      </c>
      <c r="AI359" s="63">
        <f t="shared" si="1599"/>
        <v>0</v>
      </c>
    </row>
    <row r="360" spans="1:35" ht="14.25" customHeight="1" x14ac:dyDescent="0.25">
      <c r="A360" s="17">
        <v>322</v>
      </c>
      <c r="B360" s="3" t="s">
        <v>104</v>
      </c>
      <c r="C360" s="8" t="s">
        <v>93</v>
      </c>
      <c r="D360" s="54">
        <f>E360/(E344-E361)</f>
        <v>0</v>
      </c>
      <c r="E360" s="19">
        <f t="shared" si="1553"/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1">
        <v>0</v>
      </c>
      <c r="L360" s="19">
        <v>0</v>
      </c>
      <c r="M360" s="7"/>
      <c r="P360" s="57">
        <f t="shared" si="1569"/>
        <v>0</v>
      </c>
      <c r="Q360" s="63">
        <f>P360/P344</f>
        <v>0</v>
      </c>
      <c r="R360" s="75">
        <f t="shared" si="1105"/>
        <v>0</v>
      </c>
      <c r="S360" s="57">
        <f t="shared" ref="S360:X360" si="1600">IF(G361&lt;&gt;0,G360+(G360/G344)*G361,G360)</f>
        <v>0</v>
      </c>
      <c r="T360" s="57">
        <f t="shared" si="1600"/>
        <v>0</v>
      </c>
      <c r="U360" s="57">
        <f t="shared" si="1600"/>
        <v>0</v>
      </c>
      <c r="V360" s="57">
        <f t="shared" si="1600"/>
        <v>0</v>
      </c>
      <c r="W360" s="57">
        <f t="shared" si="1600"/>
        <v>0</v>
      </c>
      <c r="X360" s="57">
        <f t="shared" si="1600"/>
        <v>0</v>
      </c>
      <c r="Y360" s="1">
        <v>0</v>
      </c>
      <c r="Z360" s="5"/>
      <c r="AA360" s="5"/>
      <c r="AB360" s="63">
        <f t="shared" ref="AB360" si="1601">IF(R360=0,0,R360/(R345+R348+R354))</f>
        <v>0</v>
      </c>
      <c r="AC360" s="63">
        <f t="shared" ref="AC360:AI360" si="1602">IF(S360=0,0,S360/(S345+S348+S354))</f>
        <v>0</v>
      </c>
      <c r="AD360" s="63">
        <f t="shared" si="1602"/>
        <v>0</v>
      </c>
      <c r="AE360" s="63">
        <f t="shared" si="1602"/>
        <v>0</v>
      </c>
      <c r="AF360" s="63">
        <f t="shared" si="1602"/>
        <v>0</v>
      </c>
      <c r="AG360" s="63">
        <f t="shared" si="1602"/>
        <v>0</v>
      </c>
      <c r="AH360" s="63">
        <f t="shared" si="1602"/>
        <v>0</v>
      </c>
      <c r="AI360" s="63">
        <f t="shared" si="1602"/>
        <v>0</v>
      </c>
    </row>
    <row r="361" spans="1:35" ht="14.25" customHeight="1" x14ac:dyDescent="0.25">
      <c r="A361" s="17">
        <v>322</v>
      </c>
      <c r="B361" s="3" t="s">
        <v>104</v>
      </c>
      <c r="C361" s="3" t="s">
        <v>94</v>
      </c>
      <c r="D361" s="59"/>
      <c r="E361" s="11">
        <v>1271</v>
      </c>
      <c r="F361" s="11">
        <v>9</v>
      </c>
      <c r="G361" s="19">
        <v>0</v>
      </c>
      <c r="H361" s="19">
        <v>0</v>
      </c>
      <c r="I361" s="11">
        <v>9</v>
      </c>
      <c r="J361" s="19">
        <v>0</v>
      </c>
      <c r="K361" s="11">
        <v>0</v>
      </c>
      <c r="L361" s="11">
        <v>1253</v>
      </c>
      <c r="M361" s="7"/>
      <c r="R361" s="75">
        <f t="shared" si="1105"/>
        <v>9</v>
      </c>
      <c r="S361" s="10"/>
      <c r="T361" s="10"/>
      <c r="U361" s="10"/>
      <c r="V361" s="10"/>
      <c r="W361" s="10"/>
      <c r="Y361" s="1">
        <v>0</v>
      </c>
    </row>
    <row r="362" spans="1:35" ht="14.25" customHeight="1" x14ac:dyDescent="0.25">
      <c r="A362" s="3"/>
      <c r="B362" s="3"/>
      <c r="C362" s="8"/>
      <c r="D362" s="8"/>
      <c r="E362" s="11"/>
      <c r="F362" s="11"/>
      <c r="G362" s="11"/>
      <c r="H362" s="11"/>
      <c r="I362" s="11"/>
      <c r="J362" s="11"/>
      <c r="K362" s="11"/>
      <c r="L362" s="11"/>
      <c r="M362" s="7"/>
      <c r="R362" s="75">
        <f t="shared" si="1105"/>
        <v>0</v>
      </c>
      <c r="Z362" s="10"/>
      <c r="AA362" s="10"/>
      <c r="AB362" s="10"/>
    </row>
    <row r="363" spans="1:35" ht="14.25" customHeight="1" x14ac:dyDescent="0.25">
      <c r="A363" s="17">
        <v>322110</v>
      </c>
      <c r="B363" s="3" t="s">
        <v>33</v>
      </c>
      <c r="C363" s="3" t="s">
        <v>120</v>
      </c>
      <c r="D363" s="3"/>
      <c r="E363" s="11">
        <v>249</v>
      </c>
      <c r="F363" s="11">
        <v>7</v>
      </c>
      <c r="G363" s="11">
        <v>8</v>
      </c>
      <c r="H363" s="11">
        <v>1</v>
      </c>
      <c r="I363" s="11">
        <v>19</v>
      </c>
      <c r="J363" s="19">
        <v>0</v>
      </c>
      <c r="K363" s="19">
        <v>0</v>
      </c>
      <c r="L363" s="11">
        <v>214</v>
      </c>
      <c r="M363" s="10">
        <f>VLOOKUP(A363,'2010 Byproducts'!$A$14:$D$97,4,FALSE)</f>
        <v>207</v>
      </c>
      <c r="N363" s="10">
        <f>L363-M363</f>
        <v>7</v>
      </c>
      <c r="O363" s="10"/>
      <c r="P363" s="10">
        <f>SUM(P364,P367,P373)</f>
        <v>247</v>
      </c>
      <c r="Q363" s="10"/>
      <c r="R363" s="75">
        <f t="shared" si="1105"/>
        <v>7</v>
      </c>
      <c r="Z363" s="63">
        <f>R363/(P363-R363)</f>
        <v>2.9166666666666667E-2</v>
      </c>
      <c r="AA363" s="63">
        <f>(P366-R366)/(P363-R363)</f>
        <v>0.9291666666666667</v>
      </c>
      <c r="AB363" s="63"/>
    </row>
    <row r="364" spans="1:35" s="10" customFormat="1" ht="14.25" customHeight="1" x14ac:dyDescent="0.25">
      <c r="A364" s="17">
        <v>322110</v>
      </c>
      <c r="B364" s="3" t="s">
        <v>33</v>
      </c>
      <c r="C364" s="3" t="s">
        <v>82</v>
      </c>
      <c r="D364" s="54">
        <f>E364/(E363-E380)</f>
        <v>0.51428571428571423</v>
      </c>
      <c r="E364" s="19">
        <f t="shared" ref="E364:E379" si="1603">SUM(F364:L364)</f>
        <v>18</v>
      </c>
      <c r="F364" s="19">
        <v>0</v>
      </c>
      <c r="G364" s="11">
        <v>6</v>
      </c>
      <c r="H364" s="11">
        <v>1</v>
      </c>
      <c r="I364" s="11">
        <v>11</v>
      </c>
      <c r="J364" s="19">
        <v>0</v>
      </c>
      <c r="K364" s="19">
        <v>0</v>
      </c>
      <c r="L364" s="19">
        <v>0</v>
      </c>
      <c r="M364" s="7"/>
      <c r="N364" s="1"/>
      <c r="O364" s="1"/>
      <c r="P364" s="57">
        <f>SUM(P365:P366)</f>
        <v>231</v>
      </c>
      <c r="Q364" s="63">
        <f>P364/P363</f>
        <v>0.93522267206477738</v>
      </c>
      <c r="R364" s="75">
        <f t="shared" si="1105"/>
        <v>0</v>
      </c>
      <c r="S364" s="57">
        <f>SUM(S365:S366)</f>
        <v>6</v>
      </c>
      <c r="T364" s="57">
        <f t="shared" ref="T364:X364" si="1604">SUM(T365:T366)</f>
        <v>1</v>
      </c>
      <c r="U364" s="57">
        <f t="shared" si="1604"/>
        <v>10</v>
      </c>
      <c r="V364" s="57">
        <f t="shared" si="1604"/>
        <v>0</v>
      </c>
      <c r="W364" s="57">
        <f t="shared" si="1604"/>
        <v>0</v>
      </c>
      <c r="X364" s="57">
        <f t="shared" si="1604"/>
        <v>0</v>
      </c>
      <c r="Y364" s="1">
        <f>Y366</f>
        <v>207</v>
      </c>
      <c r="Z364" s="63"/>
      <c r="AA364" s="1"/>
      <c r="AB364" s="63">
        <f t="shared" ref="AB364" si="1605">IF(R364=0,0,R364/(R364+R367+R373))</f>
        <v>0</v>
      </c>
      <c r="AC364" s="63">
        <f t="shared" ref="AC364:AI364" si="1606">IF(S364=0,0,S364/(S364+S367+S373))</f>
        <v>0.75</v>
      </c>
      <c r="AD364" s="63">
        <f t="shared" si="1606"/>
        <v>1</v>
      </c>
      <c r="AE364" s="63">
        <f t="shared" si="1606"/>
        <v>0.55555555555555558</v>
      </c>
      <c r="AF364" s="63">
        <f t="shared" si="1606"/>
        <v>0</v>
      </c>
      <c r="AG364" s="63">
        <f t="shared" si="1606"/>
        <v>0</v>
      </c>
      <c r="AH364" s="63">
        <f t="shared" si="1606"/>
        <v>0</v>
      </c>
      <c r="AI364" s="63">
        <f t="shared" si="1606"/>
        <v>1</v>
      </c>
    </row>
    <row r="365" spans="1:35" ht="14.25" customHeight="1" x14ac:dyDescent="0.25">
      <c r="A365" s="17">
        <v>322110</v>
      </c>
      <c r="B365" s="3" t="s">
        <v>33</v>
      </c>
      <c r="C365" s="8" t="s">
        <v>152</v>
      </c>
      <c r="D365" s="54">
        <f>E365/(E363-E380)</f>
        <v>2.8571428571428571E-2</v>
      </c>
      <c r="E365" s="19">
        <f>SUM(F365:L365)</f>
        <v>1</v>
      </c>
      <c r="F365" s="19">
        <v>0</v>
      </c>
      <c r="G365" s="11">
        <v>0</v>
      </c>
      <c r="H365" s="11">
        <v>0</v>
      </c>
      <c r="I365" s="11">
        <v>1</v>
      </c>
      <c r="J365" s="11">
        <v>0</v>
      </c>
      <c r="K365" s="11">
        <v>0</v>
      </c>
      <c r="L365" s="19">
        <v>0</v>
      </c>
      <c r="M365" s="7"/>
      <c r="P365" s="57">
        <f>SUM(R365:Y365)+N363</f>
        <v>8</v>
      </c>
      <c r="Q365" s="63">
        <f>P365/P363</f>
        <v>3.2388663967611336E-2</v>
      </c>
      <c r="R365" s="75">
        <f t="shared" si="1105"/>
        <v>0</v>
      </c>
      <c r="S365" s="57">
        <f t="shared" ref="S365:X365" si="1607">IF(G380&lt;&gt;0,G365+(G365/G363)*G380,G365)</f>
        <v>0</v>
      </c>
      <c r="T365" s="57">
        <f t="shared" si="1607"/>
        <v>0</v>
      </c>
      <c r="U365" s="57">
        <f t="shared" si="1607"/>
        <v>1</v>
      </c>
      <c r="V365" s="57">
        <f t="shared" si="1607"/>
        <v>0</v>
      </c>
      <c r="W365" s="57">
        <f t="shared" si="1607"/>
        <v>0</v>
      </c>
      <c r="X365" s="57">
        <f t="shared" si="1607"/>
        <v>0</v>
      </c>
      <c r="Y365" s="1">
        <v>0</v>
      </c>
      <c r="AB365" s="63">
        <f t="shared" ref="AB365" si="1608">IF(R365=0,0,R365/(R364+R367+R373))</f>
        <v>0</v>
      </c>
      <c r="AC365" s="63">
        <f t="shared" ref="AC365:AI365" si="1609">IF(S365=0,0,S365/(S364+S367+S373))</f>
        <v>0</v>
      </c>
      <c r="AD365" s="63">
        <f t="shared" si="1609"/>
        <v>0</v>
      </c>
      <c r="AE365" s="63">
        <f t="shared" si="1609"/>
        <v>5.5555555555555552E-2</v>
      </c>
      <c r="AF365" s="63">
        <f t="shared" si="1609"/>
        <v>0</v>
      </c>
      <c r="AG365" s="63">
        <f t="shared" si="1609"/>
        <v>0</v>
      </c>
      <c r="AH365" s="63">
        <f t="shared" si="1609"/>
        <v>0</v>
      </c>
      <c r="AI365" s="63">
        <f t="shared" si="1609"/>
        <v>0</v>
      </c>
    </row>
    <row r="366" spans="1:35" ht="14.25" customHeight="1" x14ac:dyDescent="0.25">
      <c r="A366" s="17">
        <v>322110</v>
      </c>
      <c r="B366" s="3" t="s">
        <v>33</v>
      </c>
      <c r="C366" s="8" t="s">
        <v>151</v>
      </c>
      <c r="D366" s="54">
        <f>E366/(E363-E380)</f>
        <v>0.45714285714285713</v>
      </c>
      <c r="E366" s="19">
        <f t="shared" si="1603"/>
        <v>16</v>
      </c>
      <c r="F366" s="11">
        <v>0</v>
      </c>
      <c r="G366" s="11">
        <v>6</v>
      </c>
      <c r="H366" s="11">
        <v>1</v>
      </c>
      <c r="I366" s="11">
        <v>9</v>
      </c>
      <c r="J366" s="19">
        <v>0</v>
      </c>
      <c r="K366" s="19">
        <v>0</v>
      </c>
      <c r="L366" s="19">
        <v>0</v>
      </c>
      <c r="M366" s="7"/>
      <c r="P366" s="57">
        <f>SUM(R366:Y366)</f>
        <v>223</v>
      </c>
      <c r="Q366" s="63">
        <f>P366/P363</f>
        <v>0.90283400809716596</v>
      </c>
      <c r="R366" s="75">
        <f t="shared" si="1105"/>
        <v>0</v>
      </c>
      <c r="S366" s="57">
        <f t="shared" ref="S366:X366" si="1610">IF(G380&lt;&gt;0,G366+(G366/G363)*G380,G366)</f>
        <v>6</v>
      </c>
      <c r="T366" s="57">
        <f t="shared" si="1610"/>
        <v>1</v>
      </c>
      <c r="U366" s="57">
        <f t="shared" si="1610"/>
        <v>9</v>
      </c>
      <c r="V366" s="57">
        <f t="shared" si="1610"/>
        <v>0</v>
      </c>
      <c r="W366" s="57">
        <f t="shared" si="1610"/>
        <v>0</v>
      </c>
      <c r="X366" s="57">
        <f t="shared" si="1610"/>
        <v>0</v>
      </c>
      <c r="Y366" s="75">
        <f>M363</f>
        <v>207</v>
      </c>
      <c r="AB366" s="63">
        <f t="shared" ref="AB366" si="1611">IF(R366=0,0,R366/(R364+R367+R373))</f>
        <v>0</v>
      </c>
      <c r="AC366" s="63">
        <f t="shared" ref="AC366:AI366" si="1612">IF(S366=0,0,S366/(S364+S367+S373))</f>
        <v>0.75</v>
      </c>
      <c r="AD366" s="63">
        <f t="shared" si="1612"/>
        <v>1</v>
      </c>
      <c r="AE366" s="63">
        <f t="shared" si="1612"/>
        <v>0.5</v>
      </c>
      <c r="AF366" s="63">
        <f t="shared" si="1612"/>
        <v>0</v>
      </c>
      <c r="AG366" s="63">
        <f t="shared" si="1612"/>
        <v>0</v>
      </c>
      <c r="AH366" s="63">
        <f t="shared" si="1612"/>
        <v>0</v>
      </c>
      <c r="AI366" s="63">
        <f t="shared" si="1612"/>
        <v>1</v>
      </c>
    </row>
    <row r="367" spans="1:35" ht="14.25" customHeight="1" x14ac:dyDescent="0.25">
      <c r="A367" s="17">
        <v>322110</v>
      </c>
      <c r="B367" s="3" t="s">
        <v>33</v>
      </c>
      <c r="C367" s="3" t="s">
        <v>83</v>
      </c>
      <c r="D367" s="54">
        <f>E367/(E363-E380)</f>
        <v>0.48571428571428571</v>
      </c>
      <c r="E367" s="19">
        <f t="shared" si="1603"/>
        <v>17</v>
      </c>
      <c r="F367" s="11">
        <v>6</v>
      </c>
      <c r="G367" s="11">
        <v>2</v>
      </c>
      <c r="H367" s="19">
        <v>0</v>
      </c>
      <c r="I367" s="11">
        <v>9</v>
      </c>
      <c r="J367" s="19">
        <v>0</v>
      </c>
      <c r="K367" s="11">
        <v>0</v>
      </c>
      <c r="L367" s="19">
        <v>0</v>
      </c>
      <c r="M367" s="7"/>
      <c r="P367" s="57">
        <f>SUM(P368:P372)</f>
        <v>16</v>
      </c>
      <c r="Q367" s="63">
        <f>P367/P363</f>
        <v>6.4777327935222673E-2</v>
      </c>
      <c r="R367" s="75">
        <f t="shared" si="1105"/>
        <v>6</v>
      </c>
      <c r="S367" s="57">
        <f>SUM(S368:S372)</f>
        <v>2</v>
      </c>
      <c r="T367" s="57">
        <f t="shared" ref="T367:X367" si="1613">SUM(T368:T372)</f>
        <v>0</v>
      </c>
      <c r="U367" s="57">
        <f t="shared" si="1613"/>
        <v>8</v>
      </c>
      <c r="V367" s="57">
        <f t="shared" si="1613"/>
        <v>0</v>
      </c>
      <c r="W367" s="57">
        <f t="shared" si="1613"/>
        <v>0</v>
      </c>
      <c r="X367" s="57">
        <f t="shared" si="1613"/>
        <v>0</v>
      </c>
      <c r="Y367" s="1">
        <v>0</v>
      </c>
      <c r="AB367" s="63">
        <f t="shared" ref="AB367" si="1614">IF(R367=0,0,R367/(R364+R367+R373))</f>
        <v>1</v>
      </c>
      <c r="AC367" s="63">
        <f t="shared" ref="AC367:AI367" si="1615">IF(S367=0,0,S367/(S364+S367+S373))</f>
        <v>0.25</v>
      </c>
      <c r="AD367" s="63">
        <f t="shared" si="1615"/>
        <v>0</v>
      </c>
      <c r="AE367" s="63">
        <f t="shared" si="1615"/>
        <v>0.44444444444444442</v>
      </c>
      <c r="AF367" s="63">
        <f t="shared" si="1615"/>
        <v>0</v>
      </c>
      <c r="AG367" s="63">
        <f t="shared" si="1615"/>
        <v>0</v>
      </c>
      <c r="AH367" s="63">
        <f t="shared" si="1615"/>
        <v>0</v>
      </c>
      <c r="AI367" s="63">
        <f t="shared" si="1615"/>
        <v>0</v>
      </c>
    </row>
    <row r="368" spans="1:35" ht="14.25" customHeight="1" x14ac:dyDescent="0.25">
      <c r="A368" s="17">
        <v>322110</v>
      </c>
      <c r="B368" s="3" t="s">
        <v>33</v>
      </c>
      <c r="C368" s="8" t="s">
        <v>84</v>
      </c>
      <c r="D368" s="54">
        <f>E368/(E363-E380)</f>
        <v>0.31428571428571428</v>
      </c>
      <c r="E368" s="19">
        <f t="shared" si="1603"/>
        <v>11</v>
      </c>
      <c r="F368" s="11">
        <v>1</v>
      </c>
      <c r="G368" s="11">
        <v>2</v>
      </c>
      <c r="H368" s="19">
        <v>0</v>
      </c>
      <c r="I368" s="11">
        <v>8</v>
      </c>
      <c r="J368" s="19">
        <v>0</v>
      </c>
      <c r="K368" s="11">
        <v>0</v>
      </c>
      <c r="L368" s="19">
        <v>0</v>
      </c>
      <c r="M368" s="7"/>
      <c r="P368" s="57">
        <f>SUM(R368:Y368)</f>
        <v>11</v>
      </c>
      <c r="Q368" s="63">
        <f>P368/P363</f>
        <v>4.4534412955465584E-2</v>
      </c>
      <c r="R368" s="75">
        <f t="shared" si="1105"/>
        <v>1</v>
      </c>
      <c r="S368" s="57">
        <f t="shared" ref="S368:X368" si="1616">IF(G380&lt;&gt;0,G368+(G368/G363)*G380,G368)</f>
        <v>2</v>
      </c>
      <c r="T368" s="57">
        <f t="shared" si="1616"/>
        <v>0</v>
      </c>
      <c r="U368" s="57">
        <f t="shared" si="1616"/>
        <v>8</v>
      </c>
      <c r="V368" s="57">
        <f t="shared" si="1616"/>
        <v>0</v>
      </c>
      <c r="W368" s="57">
        <f t="shared" si="1616"/>
        <v>0</v>
      </c>
      <c r="X368" s="57">
        <f t="shared" si="1616"/>
        <v>0</v>
      </c>
      <c r="Y368" s="1">
        <v>0</v>
      </c>
      <c r="AB368" s="63">
        <f t="shared" ref="AB368" si="1617">IF(R368=0,0,R368/(R364+R367+R373))</f>
        <v>0.16666666666666666</v>
      </c>
      <c r="AC368" s="63">
        <f t="shared" ref="AC368:AI368" si="1618">IF(S368=0,0,S368/(S364+S367+S373))</f>
        <v>0.25</v>
      </c>
      <c r="AD368" s="63">
        <f t="shared" si="1618"/>
        <v>0</v>
      </c>
      <c r="AE368" s="63">
        <f t="shared" si="1618"/>
        <v>0.44444444444444442</v>
      </c>
      <c r="AF368" s="63">
        <f t="shared" si="1618"/>
        <v>0</v>
      </c>
      <c r="AG368" s="63">
        <f t="shared" si="1618"/>
        <v>0</v>
      </c>
      <c r="AH368" s="63">
        <f t="shared" si="1618"/>
        <v>0</v>
      </c>
      <c r="AI368" s="63">
        <f t="shared" si="1618"/>
        <v>0</v>
      </c>
    </row>
    <row r="369" spans="1:35" ht="14.25" customHeight="1" x14ac:dyDescent="0.25">
      <c r="A369" s="17">
        <v>322110</v>
      </c>
      <c r="B369" s="3" t="s">
        <v>33</v>
      </c>
      <c r="C369" s="8" t="s">
        <v>85</v>
      </c>
      <c r="D369" s="54">
        <f>E369/(E363-E380)</f>
        <v>0</v>
      </c>
      <c r="E369" s="19">
        <f t="shared" si="1603"/>
        <v>0</v>
      </c>
      <c r="F369" s="19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9">
        <v>0</v>
      </c>
      <c r="M369" s="7"/>
      <c r="P369" s="57">
        <f t="shared" ref="P369:P379" si="1619">SUM(R369:Y369)</f>
        <v>0</v>
      </c>
      <c r="Q369" s="63">
        <f>P369/P363</f>
        <v>0</v>
      </c>
      <c r="R369" s="75">
        <f t="shared" si="1105"/>
        <v>0</v>
      </c>
      <c r="S369" s="57">
        <f t="shared" ref="S369:X369" si="1620">IF(G380&lt;&gt;0,G369+(G369/G363)*G380,G369)</f>
        <v>0</v>
      </c>
      <c r="T369" s="57">
        <f t="shared" si="1620"/>
        <v>0</v>
      </c>
      <c r="U369" s="57">
        <f t="shared" si="1620"/>
        <v>0</v>
      </c>
      <c r="V369" s="57">
        <f t="shared" si="1620"/>
        <v>0</v>
      </c>
      <c r="W369" s="57">
        <f t="shared" si="1620"/>
        <v>0</v>
      </c>
      <c r="X369" s="57">
        <f t="shared" si="1620"/>
        <v>0</v>
      </c>
      <c r="Y369" s="1">
        <v>0</v>
      </c>
      <c r="AB369" s="63">
        <f t="shared" ref="AB369" si="1621">IF(R369=0,0,R369/(R364+R367+R373))</f>
        <v>0</v>
      </c>
      <c r="AC369" s="63">
        <f t="shared" ref="AC369:AI369" si="1622">IF(S369=0,0,S369/(S364+S367+S373))</f>
        <v>0</v>
      </c>
      <c r="AD369" s="63">
        <f t="shared" si="1622"/>
        <v>0</v>
      </c>
      <c r="AE369" s="63">
        <f t="shared" si="1622"/>
        <v>0</v>
      </c>
      <c r="AF369" s="63">
        <f t="shared" si="1622"/>
        <v>0</v>
      </c>
      <c r="AG369" s="63">
        <f t="shared" si="1622"/>
        <v>0</v>
      </c>
      <c r="AH369" s="63">
        <f t="shared" si="1622"/>
        <v>0</v>
      </c>
      <c r="AI369" s="63">
        <f t="shared" si="1622"/>
        <v>0</v>
      </c>
    </row>
    <row r="370" spans="1:35" ht="14.25" customHeight="1" x14ac:dyDescent="0.25">
      <c r="A370" s="17">
        <v>322110</v>
      </c>
      <c r="B370" s="3" t="s">
        <v>33</v>
      </c>
      <c r="C370" s="8" t="s">
        <v>86</v>
      </c>
      <c r="D370" s="54">
        <f>E370/(E363-E380)</f>
        <v>0.14285714285714285</v>
      </c>
      <c r="E370" s="19">
        <f t="shared" si="1603"/>
        <v>5</v>
      </c>
      <c r="F370" s="11">
        <v>5</v>
      </c>
      <c r="G370" s="11">
        <v>0</v>
      </c>
      <c r="H370" s="19">
        <v>0</v>
      </c>
      <c r="I370" s="19">
        <v>0</v>
      </c>
      <c r="J370" s="11">
        <v>0</v>
      </c>
      <c r="K370" s="11">
        <v>0</v>
      </c>
      <c r="L370" s="19">
        <v>0</v>
      </c>
      <c r="M370" s="7"/>
      <c r="P370" s="57">
        <f t="shared" si="1619"/>
        <v>5</v>
      </c>
      <c r="Q370" s="63">
        <f>P370/P363</f>
        <v>2.0242914979757085E-2</v>
      </c>
      <c r="R370" s="75">
        <f t="shared" si="1105"/>
        <v>5</v>
      </c>
      <c r="S370" s="57">
        <f t="shared" ref="S370:X370" si="1623">IF(G380&lt;&gt;0,G370+(G370/G363)*G380,G370)</f>
        <v>0</v>
      </c>
      <c r="T370" s="57">
        <f t="shared" si="1623"/>
        <v>0</v>
      </c>
      <c r="U370" s="57">
        <f t="shared" si="1623"/>
        <v>0</v>
      </c>
      <c r="V370" s="57">
        <f t="shared" si="1623"/>
        <v>0</v>
      </c>
      <c r="W370" s="57">
        <f t="shared" si="1623"/>
        <v>0</v>
      </c>
      <c r="X370" s="57">
        <f t="shared" si="1623"/>
        <v>0</v>
      </c>
      <c r="Y370" s="1">
        <v>0</v>
      </c>
      <c r="AB370" s="63">
        <f t="shared" ref="AB370" si="1624">IF(R370=0,0,R370/(R364+R367+R373))</f>
        <v>0.83333333333333337</v>
      </c>
      <c r="AC370" s="63">
        <f t="shared" ref="AC370:AI370" si="1625">IF(S370=0,0,S370/(S364+S367+S373))</f>
        <v>0</v>
      </c>
      <c r="AD370" s="63">
        <f t="shared" si="1625"/>
        <v>0</v>
      </c>
      <c r="AE370" s="63">
        <f t="shared" si="1625"/>
        <v>0</v>
      </c>
      <c r="AF370" s="63">
        <f t="shared" si="1625"/>
        <v>0</v>
      </c>
      <c r="AG370" s="63">
        <f t="shared" si="1625"/>
        <v>0</v>
      </c>
      <c r="AH370" s="63">
        <f t="shared" si="1625"/>
        <v>0</v>
      </c>
      <c r="AI370" s="63">
        <f t="shared" si="1625"/>
        <v>0</v>
      </c>
    </row>
    <row r="371" spans="1:35" ht="14.25" customHeight="1" x14ac:dyDescent="0.25">
      <c r="A371" s="17">
        <v>322110</v>
      </c>
      <c r="B371" s="3" t="s">
        <v>33</v>
      </c>
      <c r="C371" s="8" t="s">
        <v>87</v>
      </c>
      <c r="D371" s="54">
        <f>E371/(E363-E380)</f>
        <v>0</v>
      </c>
      <c r="E371" s="19">
        <f t="shared" si="1603"/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7"/>
      <c r="P371" s="57">
        <f t="shared" si="1619"/>
        <v>0</v>
      </c>
      <c r="Q371" s="63">
        <f>P371/P363</f>
        <v>0</v>
      </c>
      <c r="R371" s="75">
        <f t="shared" si="1105"/>
        <v>0</v>
      </c>
      <c r="S371" s="57">
        <f t="shared" ref="S371:X371" si="1626">IF(G380&lt;&gt;0,G371+(G371/G363)*G380,G371)</f>
        <v>0</v>
      </c>
      <c r="T371" s="57">
        <f t="shared" si="1626"/>
        <v>0</v>
      </c>
      <c r="U371" s="57">
        <f t="shared" si="1626"/>
        <v>0</v>
      </c>
      <c r="V371" s="57">
        <f t="shared" si="1626"/>
        <v>0</v>
      </c>
      <c r="W371" s="57">
        <f t="shared" si="1626"/>
        <v>0</v>
      </c>
      <c r="X371" s="57">
        <f t="shared" si="1626"/>
        <v>0</v>
      </c>
      <c r="Y371" s="1">
        <v>0</v>
      </c>
      <c r="AB371" s="63">
        <f t="shared" ref="AB371" si="1627">IF(R371=0,0,R371/(R364+R367+R373))</f>
        <v>0</v>
      </c>
      <c r="AC371" s="63">
        <f t="shared" ref="AC371:AI371" si="1628">IF(S371=0,0,S371/(S364+S367+S373))</f>
        <v>0</v>
      </c>
      <c r="AD371" s="63">
        <f t="shared" si="1628"/>
        <v>0</v>
      </c>
      <c r="AE371" s="63">
        <f t="shared" si="1628"/>
        <v>0</v>
      </c>
      <c r="AF371" s="63">
        <f t="shared" si="1628"/>
        <v>0</v>
      </c>
      <c r="AG371" s="63">
        <f t="shared" si="1628"/>
        <v>0</v>
      </c>
      <c r="AH371" s="63">
        <f t="shared" si="1628"/>
        <v>0</v>
      </c>
      <c r="AI371" s="63">
        <f t="shared" si="1628"/>
        <v>0</v>
      </c>
    </row>
    <row r="372" spans="1:35" ht="14.25" customHeight="1" x14ac:dyDescent="0.25">
      <c r="A372" s="17">
        <v>322110</v>
      </c>
      <c r="B372" s="3" t="s">
        <v>33</v>
      </c>
      <c r="C372" s="8" t="s">
        <v>88</v>
      </c>
      <c r="D372" s="54">
        <f>E372/(E363-E380)</f>
        <v>0</v>
      </c>
      <c r="E372" s="19">
        <f t="shared" si="1603"/>
        <v>0</v>
      </c>
      <c r="F372" s="11">
        <v>0</v>
      </c>
      <c r="G372" s="11">
        <v>0</v>
      </c>
      <c r="H372" s="11">
        <v>0</v>
      </c>
      <c r="I372" s="19">
        <v>0</v>
      </c>
      <c r="J372" s="11">
        <v>0</v>
      </c>
      <c r="K372" s="11">
        <v>0</v>
      </c>
      <c r="L372" s="19">
        <v>0</v>
      </c>
      <c r="M372" s="7"/>
      <c r="P372" s="57">
        <f t="shared" si="1619"/>
        <v>0</v>
      </c>
      <c r="Q372" s="63">
        <f>P372/P363</f>
        <v>0</v>
      </c>
      <c r="R372" s="75">
        <f t="shared" si="1105"/>
        <v>0</v>
      </c>
      <c r="S372" s="57">
        <f t="shared" ref="S372:X372" si="1629">IF(G380&lt;&gt;0,G372+(G372/G363)*G380,G372)</f>
        <v>0</v>
      </c>
      <c r="T372" s="57">
        <f t="shared" si="1629"/>
        <v>0</v>
      </c>
      <c r="U372" s="57">
        <f t="shared" si="1629"/>
        <v>0</v>
      </c>
      <c r="V372" s="57">
        <f t="shared" si="1629"/>
        <v>0</v>
      </c>
      <c r="W372" s="57">
        <f t="shared" si="1629"/>
        <v>0</v>
      </c>
      <c r="X372" s="57">
        <f t="shared" si="1629"/>
        <v>0</v>
      </c>
      <c r="Y372" s="1">
        <v>0</v>
      </c>
      <c r="AB372" s="63">
        <f t="shared" ref="AB372" si="1630">IF(R372=0,0,R372/(R364+R367+R373))</f>
        <v>0</v>
      </c>
      <c r="AC372" s="63">
        <f t="shared" ref="AC372:AI372" si="1631">IF(S372=0,0,S372/(S364+S367+S373))</f>
        <v>0</v>
      </c>
      <c r="AD372" s="63">
        <f t="shared" si="1631"/>
        <v>0</v>
      </c>
      <c r="AE372" s="63">
        <f t="shared" si="1631"/>
        <v>0</v>
      </c>
      <c r="AF372" s="63">
        <f t="shared" si="1631"/>
        <v>0</v>
      </c>
      <c r="AG372" s="63">
        <f t="shared" si="1631"/>
        <v>0</v>
      </c>
      <c r="AH372" s="63">
        <f t="shared" si="1631"/>
        <v>0</v>
      </c>
      <c r="AI372" s="63">
        <f t="shared" si="1631"/>
        <v>0</v>
      </c>
    </row>
    <row r="373" spans="1:35" ht="14.25" customHeight="1" x14ac:dyDescent="0.25">
      <c r="A373" s="17">
        <v>322110</v>
      </c>
      <c r="B373" s="3" t="s">
        <v>33</v>
      </c>
      <c r="C373" s="3" t="s">
        <v>89</v>
      </c>
      <c r="D373" s="54">
        <f>E373/(E363-E380)</f>
        <v>0</v>
      </c>
      <c r="E373" s="19">
        <f t="shared" si="1603"/>
        <v>0</v>
      </c>
      <c r="F373" s="19">
        <v>0</v>
      </c>
      <c r="G373" s="11">
        <v>0</v>
      </c>
      <c r="H373" s="19">
        <v>0</v>
      </c>
      <c r="I373" s="19">
        <v>0</v>
      </c>
      <c r="J373" s="19">
        <v>0</v>
      </c>
      <c r="K373" s="11">
        <v>0</v>
      </c>
      <c r="L373" s="19">
        <v>0</v>
      </c>
      <c r="M373" s="7"/>
      <c r="P373" s="57">
        <f>SUM(P374:P379)</f>
        <v>0</v>
      </c>
      <c r="Q373" s="63">
        <f>P373/P363</f>
        <v>0</v>
      </c>
      <c r="R373" s="75">
        <f t="shared" si="1105"/>
        <v>0</v>
      </c>
      <c r="S373" s="57">
        <f>SUM(S374:S379)</f>
        <v>0</v>
      </c>
      <c r="T373" s="57">
        <f t="shared" ref="T373:X373" si="1632">SUM(T374:T379)</f>
        <v>0</v>
      </c>
      <c r="U373" s="57">
        <f t="shared" si="1632"/>
        <v>0</v>
      </c>
      <c r="V373" s="57">
        <f t="shared" si="1632"/>
        <v>0</v>
      </c>
      <c r="W373" s="57">
        <f t="shared" si="1632"/>
        <v>0</v>
      </c>
      <c r="X373" s="57">
        <f t="shared" si="1632"/>
        <v>0</v>
      </c>
      <c r="Y373" s="1">
        <v>0</v>
      </c>
      <c r="AB373" s="63">
        <f t="shared" ref="AB373" si="1633">IF(R373=0,0,R373/(R364+R367+R373))</f>
        <v>0</v>
      </c>
      <c r="AC373" s="63">
        <f t="shared" ref="AC373:AI373" si="1634">IF(S373=0,0,S373/(S364+S367+S373))</f>
        <v>0</v>
      </c>
      <c r="AD373" s="63">
        <f t="shared" si="1634"/>
        <v>0</v>
      </c>
      <c r="AE373" s="63">
        <f t="shared" si="1634"/>
        <v>0</v>
      </c>
      <c r="AF373" s="63">
        <f t="shared" si="1634"/>
        <v>0</v>
      </c>
      <c r="AG373" s="63">
        <f t="shared" si="1634"/>
        <v>0</v>
      </c>
      <c r="AH373" s="63">
        <f t="shared" si="1634"/>
        <v>0</v>
      </c>
      <c r="AI373" s="63">
        <f t="shared" si="1634"/>
        <v>0</v>
      </c>
    </row>
    <row r="374" spans="1:35" ht="14.25" customHeight="1" x14ac:dyDescent="0.25">
      <c r="A374" s="17">
        <v>322110</v>
      </c>
      <c r="B374" s="3" t="s">
        <v>33</v>
      </c>
      <c r="C374" s="8" t="s">
        <v>95</v>
      </c>
      <c r="D374" s="54">
        <f>E374/(E363-E380)</f>
        <v>0</v>
      </c>
      <c r="E374" s="19">
        <f t="shared" si="1603"/>
        <v>0</v>
      </c>
      <c r="F374" s="19">
        <v>0</v>
      </c>
      <c r="G374" s="11">
        <v>0</v>
      </c>
      <c r="H374" s="11">
        <v>0</v>
      </c>
      <c r="I374" s="19">
        <v>0</v>
      </c>
      <c r="J374" s="19">
        <v>0</v>
      </c>
      <c r="K374" s="11">
        <v>0</v>
      </c>
      <c r="L374" s="19">
        <v>0</v>
      </c>
      <c r="M374" s="7"/>
      <c r="P374" s="57">
        <f t="shared" si="1619"/>
        <v>0</v>
      </c>
      <c r="Q374" s="63">
        <f>P374/P363</f>
        <v>0</v>
      </c>
      <c r="R374" s="75">
        <f t="shared" si="1105"/>
        <v>0</v>
      </c>
      <c r="S374" s="57">
        <f t="shared" ref="S374:X374" si="1635">IF(G380&lt;&gt;0,G374+(G374/G363)*G380,G374)</f>
        <v>0</v>
      </c>
      <c r="T374" s="57">
        <f t="shared" si="1635"/>
        <v>0</v>
      </c>
      <c r="U374" s="57">
        <f t="shared" si="1635"/>
        <v>0</v>
      </c>
      <c r="V374" s="57">
        <f t="shared" si="1635"/>
        <v>0</v>
      </c>
      <c r="W374" s="57">
        <f t="shared" si="1635"/>
        <v>0</v>
      </c>
      <c r="X374" s="57">
        <f t="shared" si="1635"/>
        <v>0</v>
      </c>
      <c r="Y374" s="1">
        <v>0</v>
      </c>
      <c r="AB374" s="63">
        <f t="shared" ref="AB374" si="1636">IF(R374=0,0,R374/(R364+R367+R373))</f>
        <v>0</v>
      </c>
      <c r="AC374" s="63">
        <f t="shared" ref="AC374:AI374" si="1637">IF(S374=0,0,S374/(S364+S367+S373))</f>
        <v>0</v>
      </c>
      <c r="AD374" s="63">
        <f t="shared" si="1637"/>
        <v>0</v>
      </c>
      <c r="AE374" s="63">
        <f t="shared" si="1637"/>
        <v>0</v>
      </c>
      <c r="AF374" s="63">
        <f t="shared" si="1637"/>
        <v>0</v>
      </c>
      <c r="AG374" s="63">
        <f t="shared" si="1637"/>
        <v>0</v>
      </c>
      <c r="AH374" s="63">
        <f t="shared" si="1637"/>
        <v>0</v>
      </c>
      <c r="AI374" s="63">
        <f t="shared" si="1637"/>
        <v>0</v>
      </c>
    </row>
    <row r="375" spans="1:35" ht="14.25" customHeight="1" x14ac:dyDescent="0.25">
      <c r="A375" s="17">
        <v>322110</v>
      </c>
      <c r="B375" s="3" t="s">
        <v>33</v>
      </c>
      <c r="C375" s="8" t="s">
        <v>90</v>
      </c>
      <c r="D375" s="54">
        <f>E375/(E363-E380)</f>
        <v>0</v>
      </c>
      <c r="E375" s="19">
        <f t="shared" si="1603"/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7"/>
      <c r="P375" s="57">
        <f t="shared" si="1619"/>
        <v>0</v>
      </c>
      <c r="Q375" s="63">
        <f>P375/P363</f>
        <v>0</v>
      </c>
      <c r="R375" s="75">
        <f t="shared" si="1105"/>
        <v>0</v>
      </c>
      <c r="S375" s="57">
        <f t="shared" ref="S375:X375" si="1638">IF(G380&lt;&gt;0,G375+(G375/G363)*G380,G375)</f>
        <v>0</v>
      </c>
      <c r="T375" s="57">
        <f t="shared" si="1638"/>
        <v>0</v>
      </c>
      <c r="U375" s="57">
        <f t="shared" si="1638"/>
        <v>0</v>
      </c>
      <c r="V375" s="57">
        <f t="shared" si="1638"/>
        <v>0</v>
      </c>
      <c r="W375" s="57">
        <f t="shared" si="1638"/>
        <v>0</v>
      </c>
      <c r="X375" s="57">
        <f t="shared" si="1638"/>
        <v>0</v>
      </c>
      <c r="Y375" s="1">
        <v>0</v>
      </c>
      <c r="AB375" s="63">
        <f t="shared" ref="AB375" si="1639">IF(R375=0,0,R375/(R364+R367+R373))</f>
        <v>0</v>
      </c>
      <c r="AC375" s="63">
        <f t="shared" ref="AC375:AI375" si="1640">IF(S375=0,0,S375/(S364+S367+S373))</f>
        <v>0</v>
      </c>
      <c r="AD375" s="63">
        <f t="shared" si="1640"/>
        <v>0</v>
      </c>
      <c r="AE375" s="63">
        <f t="shared" si="1640"/>
        <v>0</v>
      </c>
      <c r="AF375" s="63">
        <f t="shared" si="1640"/>
        <v>0</v>
      </c>
      <c r="AG375" s="63">
        <f t="shared" si="1640"/>
        <v>0</v>
      </c>
      <c r="AH375" s="63">
        <f t="shared" si="1640"/>
        <v>0</v>
      </c>
      <c r="AI375" s="63">
        <f t="shared" si="1640"/>
        <v>0</v>
      </c>
    </row>
    <row r="376" spans="1:35" ht="14.25" customHeight="1" x14ac:dyDescent="0.25">
      <c r="A376" s="17">
        <v>322110</v>
      </c>
      <c r="B376" s="3" t="s">
        <v>33</v>
      </c>
      <c r="C376" s="8" t="s">
        <v>118</v>
      </c>
      <c r="D376" s="54">
        <f>E376/(E363-E380)</f>
        <v>0</v>
      </c>
      <c r="E376" s="19">
        <f t="shared" si="1603"/>
        <v>0</v>
      </c>
      <c r="F376" s="19">
        <v>0</v>
      </c>
      <c r="G376" s="11">
        <v>0</v>
      </c>
      <c r="H376" s="19">
        <v>0</v>
      </c>
      <c r="I376" s="19">
        <v>0</v>
      </c>
      <c r="J376" s="19">
        <v>0</v>
      </c>
      <c r="K376" s="11">
        <v>0</v>
      </c>
      <c r="L376" s="19">
        <v>0</v>
      </c>
      <c r="M376" s="7"/>
      <c r="P376" s="57">
        <f t="shared" si="1619"/>
        <v>0</v>
      </c>
      <c r="Q376" s="63">
        <f>P376/P363</f>
        <v>0</v>
      </c>
      <c r="R376" s="75">
        <f t="shared" si="1105"/>
        <v>0</v>
      </c>
      <c r="S376" s="57">
        <f t="shared" ref="S376:X376" si="1641">IF(G380&lt;&gt;0,G376+(G376/G363)*G380,G376)</f>
        <v>0</v>
      </c>
      <c r="T376" s="57">
        <f t="shared" si="1641"/>
        <v>0</v>
      </c>
      <c r="U376" s="57">
        <f t="shared" si="1641"/>
        <v>0</v>
      </c>
      <c r="V376" s="57">
        <f t="shared" si="1641"/>
        <v>0</v>
      </c>
      <c r="W376" s="57">
        <f t="shared" si="1641"/>
        <v>0</v>
      </c>
      <c r="X376" s="57">
        <f t="shared" si="1641"/>
        <v>0</v>
      </c>
      <c r="Y376" s="1">
        <v>0</v>
      </c>
      <c r="AB376" s="63">
        <f t="shared" ref="AB376" si="1642">IF(R376=0,0,R376/(R364+R367+R373))</f>
        <v>0</v>
      </c>
      <c r="AC376" s="63">
        <f t="shared" ref="AC376:AI376" si="1643">IF(S376=0,0,S376/(S364+S367+S373))</f>
        <v>0</v>
      </c>
      <c r="AD376" s="63">
        <f t="shared" si="1643"/>
        <v>0</v>
      </c>
      <c r="AE376" s="63">
        <f t="shared" si="1643"/>
        <v>0</v>
      </c>
      <c r="AF376" s="63">
        <f t="shared" si="1643"/>
        <v>0</v>
      </c>
      <c r="AG376" s="63">
        <f t="shared" si="1643"/>
        <v>0</v>
      </c>
      <c r="AH376" s="63">
        <f t="shared" si="1643"/>
        <v>0</v>
      </c>
      <c r="AI376" s="63">
        <f t="shared" si="1643"/>
        <v>0</v>
      </c>
    </row>
    <row r="377" spans="1:35" ht="14.25" customHeight="1" x14ac:dyDescent="0.25">
      <c r="A377" s="17">
        <v>322110</v>
      </c>
      <c r="B377" s="3" t="s">
        <v>33</v>
      </c>
      <c r="C377" s="8" t="s">
        <v>91</v>
      </c>
      <c r="D377" s="54">
        <f>E377/(E363-E380)</f>
        <v>0</v>
      </c>
      <c r="E377" s="19">
        <f t="shared" si="1603"/>
        <v>0</v>
      </c>
      <c r="F377" s="11">
        <v>0</v>
      </c>
      <c r="G377" s="19">
        <v>0</v>
      </c>
      <c r="H377" s="19">
        <v>0</v>
      </c>
      <c r="I377" s="11">
        <v>0</v>
      </c>
      <c r="J377" s="19">
        <v>0</v>
      </c>
      <c r="K377" s="19">
        <v>0</v>
      </c>
      <c r="L377" s="19">
        <v>0</v>
      </c>
      <c r="M377" s="7"/>
      <c r="P377" s="57">
        <f t="shared" si="1619"/>
        <v>0</v>
      </c>
      <c r="Q377" s="63">
        <f>P377/P363</f>
        <v>0</v>
      </c>
      <c r="R377" s="75">
        <f t="shared" si="1105"/>
        <v>0</v>
      </c>
      <c r="S377" s="57">
        <f t="shared" ref="S377:X377" si="1644">IF(G380&lt;&gt;0,G377+(G377/G363)*G380,G377)</f>
        <v>0</v>
      </c>
      <c r="T377" s="57">
        <f t="shared" si="1644"/>
        <v>0</v>
      </c>
      <c r="U377" s="57">
        <f t="shared" si="1644"/>
        <v>0</v>
      </c>
      <c r="V377" s="57">
        <f t="shared" si="1644"/>
        <v>0</v>
      </c>
      <c r="W377" s="57">
        <f t="shared" si="1644"/>
        <v>0</v>
      </c>
      <c r="X377" s="57">
        <f t="shared" si="1644"/>
        <v>0</v>
      </c>
      <c r="Y377" s="1">
        <v>0</v>
      </c>
      <c r="AB377" s="63">
        <f t="shared" ref="AB377" si="1645">IF(R377=0,0,R377/(R364+R367+R373))</f>
        <v>0</v>
      </c>
      <c r="AC377" s="63">
        <f t="shared" ref="AC377:AI377" si="1646">IF(S377=0,0,S377/(S364+S367+S373))</f>
        <v>0</v>
      </c>
      <c r="AD377" s="63">
        <f t="shared" si="1646"/>
        <v>0</v>
      </c>
      <c r="AE377" s="63">
        <f t="shared" si="1646"/>
        <v>0</v>
      </c>
      <c r="AF377" s="63">
        <f t="shared" si="1646"/>
        <v>0</v>
      </c>
      <c r="AG377" s="63">
        <f t="shared" si="1646"/>
        <v>0</v>
      </c>
      <c r="AH377" s="63">
        <f t="shared" si="1646"/>
        <v>0</v>
      </c>
      <c r="AI377" s="63">
        <f t="shared" si="1646"/>
        <v>0</v>
      </c>
    </row>
    <row r="378" spans="1:35" ht="14.25" customHeight="1" x14ac:dyDescent="0.25">
      <c r="A378" s="17">
        <v>322110</v>
      </c>
      <c r="B378" s="3" t="s">
        <v>33</v>
      </c>
      <c r="C378" s="8" t="s">
        <v>92</v>
      </c>
      <c r="D378" s="54">
        <f>E378/(E363-E380)</f>
        <v>0</v>
      </c>
      <c r="E378" s="19">
        <f t="shared" si="1603"/>
        <v>0</v>
      </c>
      <c r="F378" s="11">
        <v>0</v>
      </c>
      <c r="G378" s="11">
        <v>0</v>
      </c>
      <c r="H378" s="19">
        <v>0</v>
      </c>
      <c r="I378" s="19">
        <v>0</v>
      </c>
      <c r="J378" s="11">
        <v>0</v>
      </c>
      <c r="K378" s="11">
        <v>0</v>
      </c>
      <c r="L378" s="19">
        <v>0</v>
      </c>
      <c r="M378" s="7"/>
      <c r="P378" s="57">
        <f t="shared" si="1619"/>
        <v>0</v>
      </c>
      <c r="Q378" s="63">
        <f>P378/P363</f>
        <v>0</v>
      </c>
      <c r="R378" s="75">
        <f t="shared" si="1105"/>
        <v>0</v>
      </c>
      <c r="S378" s="57">
        <f t="shared" ref="S378:X378" si="1647">IF(G380&lt;&gt;0,G378+(G378/G363)*G380,G378)</f>
        <v>0</v>
      </c>
      <c r="T378" s="57">
        <f t="shared" si="1647"/>
        <v>0</v>
      </c>
      <c r="U378" s="57">
        <f t="shared" si="1647"/>
        <v>0</v>
      </c>
      <c r="V378" s="57">
        <f t="shared" si="1647"/>
        <v>0</v>
      </c>
      <c r="W378" s="57">
        <f t="shared" si="1647"/>
        <v>0</v>
      </c>
      <c r="X378" s="57">
        <f t="shared" si="1647"/>
        <v>0</v>
      </c>
      <c r="Y378" s="1">
        <v>0</v>
      </c>
      <c r="AB378" s="63">
        <f t="shared" ref="AB378" si="1648">IF(R378=0,0,R378/(R364+R367+R373))</f>
        <v>0</v>
      </c>
      <c r="AC378" s="63">
        <f t="shared" ref="AC378:AI378" si="1649">IF(S378=0,0,S378/(S364+S367+S373))</f>
        <v>0</v>
      </c>
      <c r="AD378" s="63">
        <f t="shared" si="1649"/>
        <v>0</v>
      </c>
      <c r="AE378" s="63">
        <f t="shared" si="1649"/>
        <v>0</v>
      </c>
      <c r="AF378" s="63">
        <f t="shared" si="1649"/>
        <v>0</v>
      </c>
      <c r="AG378" s="63">
        <f t="shared" si="1649"/>
        <v>0</v>
      </c>
      <c r="AH378" s="63">
        <f t="shared" si="1649"/>
        <v>0</v>
      </c>
      <c r="AI378" s="63">
        <f t="shared" si="1649"/>
        <v>0</v>
      </c>
    </row>
    <row r="379" spans="1:35" ht="14.25" customHeight="1" x14ac:dyDescent="0.25">
      <c r="A379" s="17">
        <v>322110</v>
      </c>
      <c r="B379" s="3" t="s">
        <v>33</v>
      </c>
      <c r="C379" s="8" t="s">
        <v>93</v>
      </c>
      <c r="D379" s="54">
        <f>E379/(E363-E380)</f>
        <v>0</v>
      </c>
      <c r="E379" s="19">
        <f t="shared" si="1603"/>
        <v>0</v>
      </c>
      <c r="F379" s="11">
        <v>0</v>
      </c>
      <c r="G379" s="11">
        <v>0</v>
      </c>
      <c r="H379" s="19">
        <v>0</v>
      </c>
      <c r="I379" s="11">
        <v>0</v>
      </c>
      <c r="J379" s="19">
        <v>0</v>
      </c>
      <c r="K379" s="11">
        <v>0</v>
      </c>
      <c r="L379" s="19">
        <v>0</v>
      </c>
      <c r="M379" s="7"/>
      <c r="P379" s="57">
        <f t="shared" si="1619"/>
        <v>0</v>
      </c>
      <c r="Q379" s="63">
        <f>P379/P363</f>
        <v>0</v>
      </c>
      <c r="R379" s="75">
        <f t="shared" si="1105"/>
        <v>0</v>
      </c>
      <c r="S379" s="57">
        <f t="shared" ref="S379:X379" si="1650">IF(G380&lt;&gt;0,G379+(G379/G363)*G380,G379)</f>
        <v>0</v>
      </c>
      <c r="T379" s="57">
        <f t="shared" si="1650"/>
        <v>0</v>
      </c>
      <c r="U379" s="57">
        <f t="shared" si="1650"/>
        <v>0</v>
      </c>
      <c r="V379" s="57">
        <f t="shared" si="1650"/>
        <v>0</v>
      </c>
      <c r="W379" s="57">
        <f t="shared" si="1650"/>
        <v>0</v>
      </c>
      <c r="X379" s="57">
        <f t="shared" si="1650"/>
        <v>0</v>
      </c>
      <c r="Y379" s="1">
        <v>0</v>
      </c>
      <c r="AB379" s="63">
        <f t="shared" ref="AB379" si="1651">IF(R379=0,0,R379/(R364+R367+R373))</f>
        <v>0</v>
      </c>
      <c r="AC379" s="63">
        <f t="shared" ref="AC379:AI379" si="1652">IF(S379=0,0,S379/(S364+S367+S373))</f>
        <v>0</v>
      </c>
      <c r="AD379" s="63">
        <f t="shared" si="1652"/>
        <v>0</v>
      </c>
      <c r="AE379" s="63">
        <f t="shared" si="1652"/>
        <v>0</v>
      </c>
      <c r="AF379" s="63">
        <f t="shared" si="1652"/>
        <v>0</v>
      </c>
      <c r="AG379" s="63">
        <f t="shared" si="1652"/>
        <v>0</v>
      </c>
      <c r="AH379" s="63">
        <f t="shared" si="1652"/>
        <v>0</v>
      </c>
      <c r="AI379" s="63">
        <f t="shared" si="1652"/>
        <v>0</v>
      </c>
    </row>
    <row r="380" spans="1:35" ht="14.25" customHeight="1" x14ac:dyDescent="0.25">
      <c r="A380" s="17">
        <v>322110</v>
      </c>
      <c r="B380" s="3" t="s">
        <v>33</v>
      </c>
      <c r="C380" s="3" t="s">
        <v>94</v>
      </c>
      <c r="D380" s="59"/>
      <c r="E380" s="11">
        <v>214</v>
      </c>
      <c r="F380" s="11">
        <v>0</v>
      </c>
      <c r="G380" s="11">
        <v>0</v>
      </c>
      <c r="H380" s="11">
        <v>0</v>
      </c>
      <c r="I380" s="11">
        <v>0</v>
      </c>
      <c r="J380" s="19">
        <v>0</v>
      </c>
      <c r="K380" s="11">
        <v>0</v>
      </c>
      <c r="L380" s="11">
        <v>214</v>
      </c>
      <c r="M380" s="7"/>
      <c r="R380" s="75">
        <f t="shared" si="1105"/>
        <v>0</v>
      </c>
      <c r="Y380" s="1">
        <v>0</v>
      </c>
    </row>
    <row r="381" spans="1:35" ht="14.25" customHeight="1" x14ac:dyDescent="0.25">
      <c r="A381" s="3"/>
      <c r="B381" s="3"/>
      <c r="C381" s="8"/>
      <c r="D381" s="8"/>
      <c r="E381" s="11"/>
      <c r="F381" s="11"/>
      <c r="G381" s="11"/>
      <c r="H381" s="11"/>
      <c r="I381" s="11"/>
      <c r="J381" s="11"/>
      <c r="K381" s="11"/>
      <c r="L381" s="11"/>
      <c r="M381" s="10"/>
      <c r="N381" s="10"/>
      <c r="O381" s="10"/>
      <c r="R381" s="75">
        <f t="shared" si="1105"/>
        <v>0</v>
      </c>
      <c r="S381" s="10"/>
      <c r="T381" s="10"/>
      <c r="U381" s="10"/>
      <c r="V381" s="10"/>
      <c r="W381" s="10"/>
      <c r="X381" s="10"/>
      <c r="AC381" s="10"/>
      <c r="AD381" s="10"/>
      <c r="AE381" s="10"/>
      <c r="AF381" s="10"/>
      <c r="AG381" s="10"/>
      <c r="AH381" s="10"/>
      <c r="AI381" s="10"/>
    </row>
    <row r="382" spans="1:35" s="10" customFormat="1" ht="14.25" customHeight="1" x14ac:dyDescent="0.25">
      <c r="A382" s="17">
        <v>322121</v>
      </c>
      <c r="B382" s="3" t="s">
        <v>53</v>
      </c>
      <c r="C382" s="3" t="s">
        <v>120</v>
      </c>
      <c r="D382" s="3"/>
      <c r="E382" s="11">
        <v>822</v>
      </c>
      <c r="F382" s="11">
        <v>62</v>
      </c>
      <c r="G382" s="11">
        <v>13</v>
      </c>
      <c r="H382" s="11">
        <v>2</v>
      </c>
      <c r="I382" s="11">
        <v>172</v>
      </c>
      <c r="J382" s="11">
        <v>1</v>
      </c>
      <c r="K382" s="11">
        <v>113</v>
      </c>
      <c r="L382" s="11">
        <v>458</v>
      </c>
      <c r="M382" s="10">
        <f>VLOOKUP(A382,'2010 Byproducts'!$A$14:$D$97,4,FALSE)</f>
        <v>446</v>
      </c>
      <c r="N382" s="10">
        <f>L382-M382</f>
        <v>12</v>
      </c>
      <c r="P382" s="10">
        <f>SUM(P383,P386,P392)</f>
        <v>814.85465116279079</v>
      </c>
      <c r="R382" s="75">
        <f t="shared" si="1105"/>
        <v>62</v>
      </c>
      <c r="S382" s="1"/>
      <c r="T382" s="1"/>
      <c r="U382" s="1"/>
      <c r="V382" s="1"/>
      <c r="W382" s="1"/>
      <c r="X382" s="1"/>
      <c r="Z382" s="63">
        <f>R382/(P382-R382)</f>
        <v>8.235321373686201E-2</v>
      </c>
      <c r="AA382" s="63">
        <f>(P385-R385)/(P382-R382)</f>
        <v>0.84783498467074925</v>
      </c>
      <c r="AB382" s="63"/>
      <c r="AC382" s="1"/>
      <c r="AD382" s="1"/>
      <c r="AE382" s="1"/>
      <c r="AF382" s="1"/>
      <c r="AG382" s="1"/>
      <c r="AH382" s="1"/>
      <c r="AI382" s="1"/>
    </row>
    <row r="383" spans="1:35" ht="14.25" customHeight="1" x14ac:dyDescent="0.25">
      <c r="A383" s="17">
        <v>322121</v>
      </c>
      <c r="B383" s="3" t="s">
        <v>53</v>
      </c>
      <c r="C383" s="3" t="s">
        <v>82</v>
      </c>
      <c r="D383" s="54">
        <f>E383/(E382-E399)</f>
        <v>0.62606232294617559</v>
      </c>
      <c r="E383" s="19">
        <f t="shared" ref="E383:E398" si="1653">SUM(F383:L383)</f>
        <v>221</v>
      </c>
      <c r="F383" s="11">
        <v>1</v>
      </c>
      <c r="G383" s="11">
        <v>8</v>
      </c>
      <c r="H383" s="11">
        <v>1</v>
      </c>
      <c r="I383" s="11">
        <v>104</v>
      </c>
      <c r="J383" s="19">
        <v>0</v>
      </c>
      <c r="K383" s="11">
        <v>107</v>
      </c>
      <c r="L383" s="19">
        <v>0</v>
      </c>
      <c r="M383" s="7"/>
      <c r="P383" s="57">
        <f>SUM(P384:P385)</f>
        <v>682.02325581395348</v>
      </c>
      <c r="Q383" s="63">
        <f>P383/P382</f>
        <v>0.83698762084834633</v>
      </c>
      <c r="R383" s="75">
        <f t="shared" si="1105"/>
        <v>1</v>
      </c>
      <c r="S383" s="57">
        <f>SUM(S384:S385)</f>
        <v>8</v>
      </c>
      <c r="T383" s="57">
        <f t="shared" ref="T383:X383" si="1654">SUM(T384:T385)</f>
        <v>1</v>
      </c>
      <c r="U383" s="57">
        <f t="shared" si="1654"/>
        <v>107.0232558139535</v>
      </c>
      <c r="V383" s="57">
        <f t="shared" si="1654"/>
        <v>0</v>
      </c>
      <c r="W383" s="57">
        <f t="shared" si="1654"/>
        <v>107</v>
      </c>
      <c r="X383" s="57">
        <f t="shared" si="1654"/>
        <v>0</v>
      </c>
      <c r="Y383" s="1">
        <f>Y385</f>
        <v>446</v>
      </c>
      <c r="Z383" s="5"/>
      <c r="AB383" s="63">
        <f t="shared" ref="AB383" si="1655">IF(R383=0,0,R383/(R383+R386+R392))</f>
        <v>1.7543859649122806E-2</v>
      </c>
      <c r="AC383" s="63">
        <f t="shared" ref="AC383:AI383" si="1656">IF(S383=0,0,S383/(S383+S386+S392))</f>
        <v>0.5714285714285714</v>
      </c>
      <c r="AD383" s="63">
        <f t="shared" si="1656"/>
        <v>0.5</v>
      </c>
      <c r="AE383" s="63">
        <f t="shared" si="1656"/>
        <v>0.6227544910179641</v>
      </c>
      <c r="AF383" s="63">
        <f t="shared" si="1656"/>
        <v>0</v>
      </c>
      <c r="AG383" s="63">
        <f t="shared" si="1656"/>
        <v>0.9553571428571429</v>
      </c>
      <c r="AH383" s="63">
        <f t="shared" si="1656"/>
        <v>0</v>
      </c>
      <c r="AI383" s="63">
        <f t="shared" si="1656"/>
        <v>1</v>
      </c>
    </row>
    <row r="384" spans="1:35" ht="14.25" customHeight="1" x14ac:dyDescent="0.25">
      <c r="A384" s="17">
        <v>322121</v>
      </c>
      <c r="B384" s="3" t="s">
        <v>53</v>
      </c>
      <c r="C384" s="8" t="s">
        <v>152</v>
      </c>
      <c r="D384" s="54">
        <f>E384/(E382-E399)</f>
        <v>8.7818696883852687E-2</v>
      </c>
      <c r="E384" s="19">
        <f>SUM(F384:L384)</f>
        <v>31</v>
      </c>
      <c r="F384" s="11">
        <v>1</v>
      </c>
      <c r="G384" s="11">
        <v>3</v>
      </c>
      <c r="H384" s="19">
        <v>0</v>
      </c>
      <c r="I384" s="11">
        <v>25</v>
      </c>
      <c r="J384" s="19">
        <v>0</v>
      </c>
      <c r="K384" s="11">
        <v>2</v>
      </c>
      <c r="L384" s="19">
        <v>0</v>
      </c>
      <c r="M384" s="7"/>
      <c r="P384" s="57">
        <f>SUM(R384:Y384)+N382</f>
        <v>43.726744186046517</v>
      </c>
      <c r="Q384" s="63">
        <f>P384/P382</f>
        <v>5.3662017052548965E-2</v>
      </c>
      <c r="R384" s="75">
        <f t="shared" si="1105"/>
        <v>1</v>
      </c>
      <c r="S384" s="57">
        <f t="shared" ref="S384:X384" si="1657">IF(G399&lt;&gt;0,G384+(G384/G382)*G399,G384)</f>
        <v>3</v>
      </c>
      <c r="T384" s="57">
        <f t="shared" si="1657"/>
        <v>0</v>
      </c>
      <c r="U384" s="57">
        <f t="shared" si="1657"/>
        <v>25.726744186046513</v>
      </c>
      <c r="V384" s="57">
        <f t="shared" si="1657"/>
        <v>0</v>
      </c>
      <c r="W384" s="57">
        <f t="shared" si="1657"/>
        <v>2</v>
      </c>
      <c r="X384" s="57">
        <f t="shared" si="1657"/>
        <v>0</v>
      </c>
      <c r="Y384" s="1">
        <v>0</v>
      </c>
      <c r="Z384" s="5"/>
      <c r="AB384" s="63">
        <f t="shared" ref="AB384" si="1658">IF(R384=0,0,R384/(R383+R386+R392))</f>
        <v>1.7543859649122806E-2</v>
      </c>
      <c r="AC384" s="63">
        <f t="shared" ref="AC384:AI384" si="1659">IF(S384=0,0,S384/(S383+S386+S392))</f>
        <v>0.21428571428571427</v>
      </c>
      <c r="AD384" s="63">
        <f t="shared" si="1659"/>
        <v>0</v>
      </c>
      <c r="AE384" s="63">
        <f t="shared" si="1659"/>
        <v>0.14970059880239522</v>
      </c>
      <c r="AF384" s="63">
        <f t="shared" si="1659"/>
        <v>0</v>
      </c>
      <c r="AG384" s="63">
        <f t="shared" si="1659"/>
        <v>1.7857142857142856E-2</v>
      </c>
      <c r="AH384" s="63">
        <f t="shared" si="1659"/>
        <v>0</v>
      </c>
      <c r="AI384" s="63">
        <f t="shared" si="1659"/>
        <v>0</v>
      </c>
    </row>
    <row r="385" spans="1:35" ht="14.25" customHeight="1" x14ac:dyDescent="0.25">
      <c r="A385" s="17">
        <v>322121</v>
      </c>
      <c r="B385" s="3" t="s">
        <v>53</v>
      </c>
      <c r="C385" s="8" t="s">
        <v>151</v>
      </c>
      <c r="D385" s="54">
        <f>E385/(E382-E399)</f>
        <v>0.5382436260623229</v>
      </c>
      <c r="E385" s="19">
        <f t="shared" si="1653"/>
        <v>190</v>
      </c>
      <c r="F385" s="11">
        <v>0</v>
      </c>
      <c r="G385" s="11">
        <v>5</v>
      </c>
      <c r="H385" s="11">
        <v>1</v>
      </c>
      <c r="I385" s="11">
        <v>79</v>
      </c>
      <c r="J385" s="19">
        <v>0</v>
      </c>
      <c r="K385" s="11">
        <v>105</v>
      </c>
      <c r="L385" s="19">
        <v>0</v>
      </c>
      <c r="M385" s="7"/>
      <c r="P385" s="57">
        <f>SUM(R385:Y385)</f>
        <v>638.29651162790697</v>
      </c>
      <c r="Q385" s="63">
        <f>P385/P382</f>
        <v>0.78332560379579741</v>
      </c>
      <c r="R385" s="75">
        <f t="shared" si="1105"/>
        <v>0</v>
      </c>
      <c r="S385" s="57">
        <f t="shared" ref="S385:X385" si="1660">IF(G399&lt;&gt;0,G385+(G385/G382)*G399,G385)</f>
        <v>5</v>
      </c>
      <c r="T385" s="57">
        <f t="shared" si="1660"/>
        <v>1</v>
      </c>
      <c r="U385" s="57">
        <f t="shared" si="1660"/>
        <v>81.29651162790698</v>
      </c>
      <c r="V385" s="57">
        <f t="shared" si="1660"/>
        <v>0</v>
      </c>
      <c r="W385" s="57">
        <f t="shared" si="1660"/>
        <v>105</v>
      </c>
      <c r="X385" s="57">
        <f t="shared" si="1660"/>
        <v>0</v>
      </c>
      <c r="Y385" s="75">
        <f>M382</f>
        <v>446</v>
      </c>
      <c r="Z385" s="5"/>
      <c r="AB385" s="63">
        <f t="shared" ref="AB385" si="1661">IF(R385=0,0,R385/(R383+R386+R392))</f>
        <v>0</v>
      </c>
      <c r="AC385" s="63">
        <f t="shared" ref="AC385:AI385" si="1662">IF(S385=0,0,S385/(S383+S386+S392))</f>
        <v>0.35714285714285715</v>
      </c>
      <c r="AD385" s="63">
        <f t="shared" si="1662"/>
        <v>0.5</v>
      </c>
      <c r="AE385" s="63">
        <f t="shared" si="1662"/>
        <v>0.47305389221556887</v>
      </c>
      <c r="AF385" s="63">
        <f t="shared" si="1662"/>
        <v>0</v>
      </c>
      <c r="AG385" s="63">
        <f t="shared" si="1662"/>
        <v>0.9375</v>
      </c>
      <c r="AH385" s="63">
        <f t="shared" si="1662"/>
        <v>0</v>
      </c>
      <c r="AI385" s="63">
        <f t="shared" si="1662"/>
        <v>1</v>
      </c>
    </row>
    <row r="386" spans="1:35" ht="14.25" customHeight="1" x14ac:dyDescent="0.25">
      <c r="A386" s="17">
        <v>322121</v>
      </c>
      <c r="B386" s="3" t="s">
        <v>53</v>
      </c>
      <c r="C386" s="3" t="s">
        <v>83</v>
      </c>
      <c r="D386" s="54">
        <f>E386/(E382-E399)</f>
        <v>0.34560906515580736</v>
      </c>
      <c r="E386" s="19">
        <f t="shared" si="1653"/>
        <v>122</v>
      </c>
      <c r="F386" s="11">
        <v>51</v>
      </c>
      <c r="G386" s="11">
        <v>5</v>
      </c>
      <c r="H386" s="19">
        <v>0</v>
      </c>
      <c r="I386" s="11">
        <v>60</v>
      </c>
      <c r="J386" s="19">
        <v>0</v>
      </c>
      <c r="K386" s="11">
        <v>6</v>
      </c>
      <c r="L386" s="19">
        <v>0</v>
      </c>
      <c r="M386" s="7"/>
      <c r="P386" s="57">
        <f>SUM(P387:P391)</f>
        <v>122.74418604651163</v>
      </c>
      <c r="Q386" s="63">
        <f>P386/P382</f>
        <v>0.15063322749812705</v>
      </c>
      <c r="R386" s="75">
        <f t="shared" si="1105"/>
        <v>51</v>
      </c>
      <c r="S386" s="57">
        <f>SUM(S387:S391)</f>
        <v>5</v>
      </c>
      <c r="T386" s="57">
        <f t="shared" ref="T386:X386" si="1663">SUM(T387:T391)</f>
        <v>0</v>
      </c>
      <c r="U386" s="57">
        <f t="shared" si="1663"/>
        <v>61.744186046511629</v>
      </c>
      <c r="V386" s="57">
        <f t="shared" si="1663"/>
        <v>0</v>
      </c>
      <c r="W386" s="57">
        <f t="shared" si="1663"/>
        <v>5</v>
      </c>
      <c r="X386" s="57">
        <f t="shared" si="1663"/>
        <v>0</v>
      </c>
      <c r="Y386" s="1">
        <v>0</v>
      </c>
      <c r="Z386" s="5"/>
      <c r="AB386" s="63">
        <f t="shared" ref="AB386" si="1664">IF(R386=0,0,R386/(R383+R386+R392))</f>
        <v>0.89473684210526316</v>
      </c>
      <c r="AC386" s="63">
        <f t="shared" ref="AC386:AI386" si="1665">IF(S386=0,0,S386/(S383+S386+S392))</f>
        <v>0.35714285714285715</v>
      </c>
      <c r="AD386" s="63">
        <f t="shared" si="1665"/>
        <v>0</v>
      </c>
      <c r="AE386" s="63">
        <f t="shared" si="1665"/>
        <v>0.3592814371257485</v>
      </c>
      <c r="AF386" s="63">
        <f t="shared" si="1665"/>
        <v>0</v>
      </c>
      <c r="AG386" s="63">
        <f t="shared" si="1665"/>
        <v>4.4642857142857144E-2</v>
      </c>
      <c r="AH386" s="63">
        <f t="shared" si="1665"/>
        <v>0</v>
      </c>
      <c r="AI386" s="63">
        <f t="shared" si="1665"/>
        <v>0</v>
      </c>
    </row>
    <row r="387" spans="1:35" ht="14.25" customHeight="1" x14ac:dyDescent="0.25">
      <c r="A387" s="17">
        <v>322121</v>
      </c>
      <c r="B387" s="3" t="s">
        <v>53</v>
      </c>
      <c r="C387" s="8" t="s">
        <v>84</v>
      </c>
      <c r="D387" s="54">
        <f>E387/(E382-E399)</f>
        <v>0.18413597733711048</v>
      </c>
      <c r="E387" s="19">
        <f t="shared" si="1653"/>
        <v>65</v>
      </c>
      <c r="F387" s="11">
        <v>2</v>
      </c>
      <c r="G387" s="11">
        <v>5</v>
      </c>
      <c r="H387" s="19">
        <v>0</v>
      </c>
      <c r="I387" s="11">
        <v>54</v>
      </c>
      <c r="J387" s="19">
        <v>0</v>
      </c>
      <c r="K387" s="11">
        <v>4</v>
      </c>
      <c r="L387" s="19">
        <v>0</v>
      </c>
      <c r="M387" s="7"/>
      <c r="P387" s="57">
        <f>SUM(R387:Y387)</f>
        <v>66.569767441860463</v>
      </c>
      <c r="Q387" s="63">
        <f>P387/P382</f>
        <v>8.1695265955549198E-2</v>
      </c>
      <c r="R387" s="75">
        <f t="shared" si="1105"/>
        <v>2</v>
      </c>
      <c r="S387" s="57">
        <f t="shared" ref="S387:X387" si="1666">IF(G399&lt;&gt;0,G387+(G387/G382)*G399,G387)</f>
        <v>5</v>
      </c>
      <c r="T387" s="57">
        <f t="shared" si="1666"/>
        <v>0</v>
      </c>
      <c r="U387" s="57">
        <f t="shared" si="1666"/>
        <v>55.569767441860463</v>
      </c>
      <c r="V387" s="57">
        <f t="shared" si="1666"/>
        <v>0</v>
      </c>
      <c r="W387" s="57">
        <f t="shared" si="1666"/>
        <v>4</v>
      </c>
      <c r="X387" s="57">
        <f t="shared" si="1666"/>
        <v>0</v>
      </c>
      <c r="Y387" s="1">
        <v>0</v>
      </c>
      <c r="Z387" s="5"/>
      <c r="AB387" s="63">
        <f t="shared" ref="AB387" si="1667">IF(R387=0,0,R387/(R383+R386+R392))</f>
        <v>3.5087719298245612E-2</v>
      </c>
      <c r="AC387" s="63">
        <f t="shared" ref="AC387:AI387" si="1668">IF(S387=0,0,S387/(S383+S386+S392))</f>
        <v>0.35714285714285715</v>
      </c>
      <c r="AD387" s="63">
        <f t="shared" si="1668"/>
        <v>0</v>
      </c>
      <c r="AE387" s="63">
        <f t="shared" si="1668"/>
        <v>0.32335329341317365</v>
      </c>
      <c r="AF387" s="63">
        <f t="shared" si="1668"/>
        <v>0</v>
      </c>
      <c r="AG387" s="63">
        <f t="shared" si="1668"/>
        <v>3.5714285714285712E-2</v>
      </c>
      <c r="AH387" s="63">
        <f t="shared" si="1668"/>
        <v>0</v>
      </c>
      <c r="AI387" s="63">
        <f t="shared" si="1668"/>
        <v>0</v>
      </c>
    </row>
    <row r="388" spans="1:35" ht="14.25" customHeight="1" x14ac:dyDescent="0.25">
      <c r="A388" s="17">
        <v>322121</v>
      </c>
      <c r="B388" s="3" t="s">
        <v>53</v>
      </c>
      <c r="C388" s="8" t="s">
        <v>85</v>
      </c>
      <c r="D388" s="54">
        <f>E388/(E382-E399)</f>
        <v>2.8328611898016999E-3</v>
      </c>
      <c r="E388" s="19">
        <f t="shared" si="1653"/>
        <v>1</v>
      </c>
      <c r="F388" s="11">
        <v>1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9">
        <v>0</v>
      </c>
      <c r="M388" s="7"/>
      <c r="P388" s="57">
        <f t="shared" ref="P388:P398" si="1669">SUM(R388:Y388)</f>
        <v>1</v>
      </c>
      <c r="Q388" s="63">
        <f>P388/P382</f>
        <v>1.227212728764582E-3</v>
      </c>
      <c r="R388" s="75">
        <f t="shared" si="1105"/>
        <v>1</v>
      </c>
      <c r="S388" s="57">
        <f t="shared" ref="S388:X388" si="1670">IF(G399&lt;&gt;0,G388+(G388/G382)*G399,G388)</f>
        <v>0</v>
      </c>
      <c r="T388" s="57">
        <f t="shared" si="1670"/>
        <v>0</v>
      </c>
      <c r="U388" s="57">
        <f t="shared" si="1670"/>
        <v>0</v>
      </c>
      <c r="V388" s="57">
        <f t="shared" si="1670"/>
        <v>0</v>
      </c>
      <c r="W388" s="57">
        <f t="shared" si="1670"/>
        <v>0</v>
      </c>
      <c r="X388" s="57">
        <f t="shared" si="1670"/>
        <v>0</v>
      </c>
      <c r="Y388" s="1">
        <v>0</v>
      </c>
      <c r="Z388" s="5"/>
      <c r="AB388" s="63">
        <f t="shared" ref="AB388" si="1671">IF(R388=0,0,R388/(R383+R386+R392))</f>
        <v>1.7543859649122806E-2</v>
      </c>
      <c r="AC388" s="63">
        <f t="shared" ref="AC388:AI388" si="1672">IF(S388=0,0,S388/(S383+S386+S392))</f>
        <v>0</v>
      </c>
      <c r="AD388" s="63">
        <f t="shared" si="1672"/>
        <v>0</v>
      </c>
      <c r="AE388" s="63">
        <f t="shared" si="1672"/>
        <v>0</v>
      </c>
      <c r="AF388" s="63">
        <f t="shared" si="1672"/>
        <v>0</v>
      </c>
      <c r="AG388" s="63">
        <f t="shared" si="1672"/>
        <v>0</v>
      </c>
      <c r="AH388" s="63">
        <f t="shared" si="1672"/>
        <v>0</v>
      </c>
      <c r="AI388" s="63">
        <f t="shared" si="1672"/>
        <v>0</v>
      </c>
    </row>
    <row r="389" spans="1:35" ht="14.25" customHeight="1" x14ac:dyDescent="0.25">
      <c r="A389" s="17">
        <v>322121</v>
      </c>
      <c r="B389" s="3" t="s">
        <v>53</v>
      </c>
      <c r="C389" s="8" t="s">
        <v>86</v>
      </c>
      <c r="D389" s="54">
        <f>E389/(E382-E399)</f>
        <v>0.1501416430594901</v>
      </c>
      <c r="E389" s="19">
        <f t="shared" si="1653"/>
        <v>53</v>
      </c>
      <c r="F389" s="11">
        <v>48</v>
      </c>
      <c r="G389" s="19">
        <v>0</v>
      </c>
      <c r="H389" s="19">
        <v>0</v>
      </c>
      <c r="I389" s="11">
        <v>5</v>
      </c>
      <c r="J389" s="19">
        <v>0</v>
      </c>
      <c r="K389" s="19">
        <v>0</v>
      </c>
      <c r="L389" s="19">
        <v>0</v>
      </c>
      <c r="M389" s="7"/>
      <c r="P389" s="57">
        <f t="shared" si="1669"/>
        <v>53.145348837209305</v>
      </c>
      <c r="Q389" s="63">
        <f>P389/P382</f>
        <v>6.5220648567657233E-2</v>
      </c>
      <c r="R389" s="75">
        <f t="shared" si="1105"/>
        <v>48</v>
      </c>
      <c r="S389" s="57">
        <f t="shared" ref="S389:X389" si="1673">IF(G399&lt;&gt;0,G389+(G389/G382)*G399,G389)</f>
        <v>0</v>
      </c>
      <c r="T389" s="57">
        <f t="shared" si="1673"/>
        <v>0</v>
      </c>
      <c r="U389" s="57">
        <f t="shared" si="1673"/>
        <v>5.1453488372093021</v>
      </c>
      <c r="V389" s="57">
        <f t="shared" si="1673"/>
        <v>0</v>
      </c>
      <c r="W389" s="57">
        <f t="shared" si="1673"/>
        <v>0</v>
      </c>
      <c r="X389" s="57">
        <f t="shared" si="1673"/>
        <v>0</v>
      </c>
      <c r="Y389" s="1">
        <v>0</v>
      </c>
      <c r="Z389" s="5"/>
      <c r="AB389" s="63">
        <f t="shared" ref="AB389" si="1674">IF(R389=0,0,R389/(R383+R386+R392))</f>
        <v>0.84210526315789469</v>
      </c>
      <c r="AC389" s="63">
        <f t="shared" ref="AC389:AI389" si="1675">IF(S389=0,0,S389/(S383+S386+S392))</f>
        <v>0</v>
      </c>
      <c r="AD389" s="63">
        <f t="shared" si="1675"/>
        <v>0</v>
      </c>
      <c r="AE389" s="63">
        <f t="shared" si="1675"/>
        <v>2.9940119760479039E-2</v>
      </c>
      <c r="AF389" s="63">
        <f t="shared" si="1675"/>
        <v>0</v>
      </c>
      <c r="AG389" s="63">
        <f t="shared" si="1675"/>
        <v>0</v>
      </c>
      <c r="AH389" s="63">
        <f t="shared" si="1675"/>
        <v>0</v>
      </c>
      <c r="AI389" s="63">
        <f t="shared" si="1675"/>
        <v>0</v>
      </c>
    </row>
    <row r="390" spans="1:35" ht="14.25" customHeight="1" x14ac:dyDescent="0.25">
      <c r="A390" s="17">
        <v>322121</v>
      </c>
      <c r="B390" s="3" t="s">
        <v>53</v>
      </c>
      <c r="C390" s="8" t="s">
        <v>87</v>
      </c>
      <c r="D390" s="54">
        <f>E390/(E382-E399)</f>
        <v>0</v>
      </c>
      <c r="E390" s="19">
        <f t="shared" si="1653"/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7"/>
      <c r="P390" s="57">
        <f t="shared" si="1669"/>
        <v>0</v>
      </c>
      <c r="Q390" s="63">
        <f>P390/P382</f>
        <v>0</v>
      </c>
      <c r="R390" s="75">
        <f t="shared" si="1105"/>
        <v>0</v>
      </c>
      <c r="S390" s="57">
        <f t="shared" ref="S390:X390" si="1676">IF(G399&lt;&gt;0,G390+(G390/G382)*G399,G390)</f>
        <v>0</v>
      </c>
      <c r="T390" s="57">
        <f t="shared" si="1676"/>
        <v>0</v>
      </c>
      <c r="U390" s="57">
        <f t="shared" si="1676"/>
        <v>0</v>
      </c>
      <c r="V390" s="57">
        <f t="shared" si="1676"/>
        <v>0</v>
      </c>
      <c r="W390" s="57">
        <f t="shared" si="1676"/>
        <v>0</v>
      </c>
      <c r="X390" s="57">
        <f t="shared" si="1676"/>
        <v>0</v>
      </c>
      <c r="Y390" s="1">
        <v>0</v>
      </c>
      <c r="Z390" s="5"/>
      <c r="AB390" s="63">
        <f t="shared" ref="AB390" si="1677">IF(R390=0,0,R390/(R383+R386+R392))</f>
        <v>0</v>
      </c>
      <c r="AC390" s="63">
        <f t="shared" ref="AC390:AI390" si="1678">IF(S390=0,0,S390/(S383+S386+S392))</f>
        <v>0</v>
      </c>
      <c r="AD390" s="63">
        <f t="shared" si="1678"/>
        <v>0</v>
      </c>
      <c r="AE390" s="63">
        <f t="shared" si="1678"/>
        <v>0</v>
      </c>
      <c r="AF390" s="63">
        <f t="shared" si="1678"/>
        <v>0</v>
      </c>
      <c r="AG390" s="63">
        <f t="shared" si="1678"/>
        <v>0</v>
      </c>
      <c r="AH390" s="63">
        <f t="shared" si="1678"/>
        <v>0</v>
      </c>
      <c r="AI390" s="63">
        <f t="shared" si="1678"/>
        <v>0</v>
      </c>
    </row>
    <row r="391" spans="1:35" ht="14.25" customHeight="1" x14ac:dyDescent="0.25">
      <c r="A391" s="17">
        <v>322121</v>
      </c>
      <c r="B391" s="3" t="s">
        <v>53</v>
      </c>
      <c r="C391" s="8" t="s">
        <v>88</v>
      </c>
      <c r="D391" s="54">
        <f>E391/(E382-E399)</f>
        <v>5.6657223796033997E-3</v>
      </c>
      <c r="E391" s="19">
        <f t="shared" si="1653"/>
        <v>2</v>
      </c>
      <c r="F391" s="19">
        <v>0</v>
      </c>
      <c r="G391" s="11">
        <v>0</v>
      </c>
      <c r="H391" s="19">
        <v>0</v>
      </c>
      <c r="I391" s="11">
        <v>1</v>
      </c>
      <c r="J391" s="11">
        <v>0</v>
      </c>
      <c r="K391" s="11">
        <v>1</v>
      </c>
      <c r="L391" s="19">
        <v>0</v>
      </c>
      <c r="M391" s="7"/>
      <c r="P391" s="57">
        <f t="shared" si="1669"/>
        <v>2.0290697674418605</v>
      </c>
      <c r="Q391" s="63">
        <f>P391/P382</f>
        <v>2.4901002461560412E-3</v>
      </c>
      <c r="R391" s="75">
        <f t="shared" si="1105"/>
        <v>0</v>
      </c>
      <c r="S391" s="57">
        <f t="shared" ref="S391:X391" si="1679">IF(G399&lt;&gt;0,G391+(G391/G382)*G399,G391)</f>
        <v>0</v>
      </c>
      <c r="T391" s="57">
        <f t="shared" si="1679"/>
        <v>0</v>
      </c>
      <c r="U391" s="57">
        <f t="shared" si="1679"/>
        <v>1.0290697674418605</v>
      </c>
      <c r="V391" s="57">
        <f t="shared" si="1679"/>
        <v>0</v>
      </c>
      <c r="W391" s="57">
        <f t="shared" si="1679"/>
        <v>1</v>
      </c>
      <c r="X391" s="57">
        <f t="shared" si="1679"/>
        <v>0</v>
      </c>
      <c r="Y391" s="1">
        <v>0</v>
      </c>
      <c r="Z391" s="5"/>
      <c r="AB391" s="63">
        <f t="shared" ref="AB391" si="1680">IF(R391=0,0,R391/(R383+R386+R392))</f>
        <v>0</v>
      </c>
      <c r="AC391" s="63">
        <f t="shared" ref="AC391:AI391" si="1681">IF(S391=0,0,S391/(S383+S386+S392))</f>
        <v>0</v>
      </c>
      <c r="AD391" s="63">
        <f t="shared" si="1681"/>
        <v>0</v>
      </c>
      <c r="AE391" s="63">
        <f t="shared" si="1681"/>
        <v>5.9880239520958087E-3</v>
      </c>
      <c r="AF391" s="63">
        <f t="shared" si="1681"/>
        <v>0</v>
      </c>
      <c r="AG391" s="63">
        <f t="shared" si="1681"/>
        <v>8.9285714285714281E-3</v>
      </c>
      <c r="AH391" s="63">
        <f t="shared" si="1681"/>
        <v>0</v>
      </c>
      <c r="AI391" s="63">
        <f t="shared" si="1681"/>
        <v>0</v>
      </c>
    </row>
    <row r="392" spans="1:35" ht="14.25" customHeight="1" x14ac:dyDescent="0.25">
      <c r="A392" s="17">
        <v>322121</v>
      </c>
      <c r="B392" s="3" t="s">
        <v>53</v>
      </c>
      <c r="C392" s="3" t="s">
        <v>89</v>
      </c>
      <c r="D392" s="54">
        <f>E392/(E382-E399)</f>
        <v>3.1161473087818695E-2</v>
      </c>
      <c r="E392" s="19">
        <f t="shared" si="1653"/>
        <v>11</v>
      </c>
      <c r="F392" s="11">
        <v>5</v>
      </c>
      <c r="G392" s="11">
        <v>1</v>
      </c>
      <c r="H392" s="11">
        <v>1</v>
      </c>
      <c r="I392" s="11">
        <v>3</v>
      </c>
      <c r="J392" s="11">
        <v>1</v>
      </c>
      <c r="K392" s="19">
        <v>0</v>
      </c>
      <c r="L392" s="19">
        <v>0</v>
      </c>
      <c r="M392" s="7"/>
      <c r="P392" s="57">
        <f>SUM(P393:P398)</f>
        <v>10.087209302325581</v>
      </c>
      <c r="Q392" s="63">
        <f>P392/P382</f>
        <v>1.2379151653526451E-2</v>
      </c>
      <c r="R392" s="75">
        <f t="shared" si="1105"/>
        <v>5</v>
      </c>
      <c r="S392" s="57">
        <f>SUM(S393:S398)</f>
        <v>1</v>
      </c>
      <c r="T392" s="57">
        <f t="shared" ref="T392:X392" si="1682">SUM(T393:T398)</f>
        <v>1</v>
      </c>
      <c r="U392" s="57">
        <f t="shared" si="1682"/>
        <v>3.0872093023255816</v>
      </c>
      <c r="V392" s="57">
        <f t="shared" si="1682"/>
        <v>1</v>
      </c>
      <c r="W392" s="57">
        <f t="shared" si="1682"/>
        <v>0</v>
      </c>
      <c r="X392" s="57">
        <f t="shared" si="1682"/>
        <v>0</v>
      </c>
      <c r="Y392" s="1">
        <v>0</v>
      </c>
      <c r="Z392" s="5"/>
      <c r="AB392" s="63">
        <f t="shared" ref="AB392" si="1683">IF(R392=0,0,R392/(R383+R386+R392))</f>
        <v>8.771929824561403E-2</v>
      </c>
      <c r="AC392" s="63">
        <f t="shared" ref="AC392:AI392" si="1684">IF(S392=0,0,S392/(S383+S386+S392))</f>
        <v>7.1428571428571425E-2</v>
      </c>
      <c r="AD392" s="63">
        <f t="shared" si="1684"/>
        <v>0.5</v>
      </c>
      <c r="AE392" s="63">
        <f t="shared" si="1684"/>
        <v>1.7964071856287425E-2</v>
      </c>
      <c r="AF392" s="63">
        <f t="shared" si="1684"/>
        <v>1</v>
      </c>
      <c r="AG392" s="63">
        <f t="shared" si="1684"/>
        <v>0</v>
      </c>
      <c r="AH392" s="63">
        <f t="shared" si="1684"/>
        <v>0</v>
      </c>
      <c r="AI392" s="63">
        <f t="shared" si="1684"/>
        <v>0</v>
      </c>
    </row>
    <row r="393" spans="1:35" ht="14.25" customHeight="1" x14ac:dyDescent="0.25">
      <c r="A393" s="17">
        <v>322121</v>
      </c>
      <c r="B393" s="3" t="s">
        <v>53</v>
      </c>
      <c r="C393" s="8" t="s">
        <v>95</v>
      </c>
      <c r="D393" s="54">
        <f>E393/(E382-E399)</f>
        <v>1.4164305949008499E-2</v>
      </c>
      <c r="E393" s="19">
        <f t="shared" si="1653"/>
        <v>5</v>
      </c>
      <c r="F393" s="11">
        <v>2</v>
      </c>
      <c r="G393" s="19">
        <v>0</v>
      </c>
      <c r="H393" s="19">
        <v>0</v>
      </c>
      <c r="I393" s="11">
        <v>3</v>
      </c>
      <c r="J393" s="19">
        <v>0</v>
      </c>
      <c r="K393" s="19">
        <v>0</v>
      </c>
      <c r="L393" s="19">
        <v>0</v>
      </c>
      <c r="M393" s="7"/>
      <c r="P393" s="57">
        <f t="shared" si="1669"/>
        <v>5.0872093023255811</v>
      </c>
      <c r="Q393" s="63">
        <f>P393/P382</f>
        <v>6.2430880097035417E-3</v>
      </c>
      <c r="R393" s="75">
        <f t="shared" si="1105"/>
        <v>2</v>
      </c>
      <c r="S393" s="57">
        <f t="shared" ref="S393:X393" si="1685">IF(G399&lt;&gt;0,G393+(G393/G382)*G399,G393)</f>
        <v>0</v>
      </c>
      <c r="T393" s="57">
        <f t="shared" si="1685"/>
        <v>0</v>
      </c>
      <c r="U393" s="57">
        <f t="shared" si="1685"/>
        <v>3.0872093023255816</v>
      </c>
      <c r="V393" s="57">
        <f t="shared" si="1685"/>
        <v>0</v>
      </c>
      <c r="W393" s="57">
        <f t="shared" si="1685"/>
        <v>0</v>
      </c>
      <c r="X393" s="57">
        <f t="shared" si="1685"/>
        <v>0</v>
      </c>
      <c r="Y393" s="1">
        <v>0</v>
      </c>
      <c r="Z393" s="5"/>
      <c r="AB393" s="63">
        <f t="shared" ref="AB393" si="1686">IF(R393=0,0,R393/(R383+R386+R392))</f>
        <v>3.5087719298245612E-2</v>
      </c>
      <c r="AC393" s="63">
        <f t="shared" ref="AC393:AI393" si="1687">IF(S393=0,0,S393/(S383+S386+S392))</f>
        <v>0</v>
      </c>
      <c r="AD393" s="63">
        <f t="shared" si="1687"/>
        <v>0</v>
      </c>
      <c r="AE393" s="63">
        <f t="shared" si="1687"/>
        <v>1.7964071856287425E-2</v>
      </c>
      <c r="AF393" s="63">
        <f t="shared" si="1687"/>
        <v>0</v>
      </c>
      <c r="AG393" s="63">
        <f t="shared" si="1687"/>
        <v>0</v>
      </c>
      <c r="AH393" s="63">
        <f t="shared" si="1687"/>
        <v>0</v>
      </c>
      <c r="AI393" s="63">
        <f t="shared" si="1687"/>
        <v>0</v>
      </c>
    </row>
    <row r="394" spans="1:35" ht="14.25" customHeight="1" x14ac:dyDescent="0.25">
      <c r="A394" s="17">
        <v>322121</v>
      </c>
      <c r="B394" s="3" t="s">
        <v>53</v>
      </c>
      <c r="C394" s="8" t="s">
        <v>90</v>
      </c>
      <c r="D394" s="54">
        <f>E394/(E382-E399)</f>
        <v>5.6657223796033997E-3</v>
      </c>
      <c r="E394" s="19">
        <f t="shared" si="1653"/>
        <v>2</v>
      </c>
      <c r="F394" s="11">
        <v>2</v>
      </c>
      <c r="G394" s="19">
        <v>0</v>
      </c>
      <c r="H394" s="19">
        <v>0</v>
      </c>
      <c r="I394" s="19">
        <v>0</v>
      </c>
      <c r="J394" s="19">
        <v>0</v>
      </c>
      <c r="K394" s="19">
        <v>0</v>
      </c>
      <c r="L394" s="19">
        <v>0</v>
      </c>
      <c r="M394" s="7"/>
      <c r="P394" s="57">
        <f t="shared" si="1669"/>
        <v>2</v>
      </c>
      <c r="Q394" s="63">
        <f>P394/P382</f>
        <v>2.454425457529164E-3</v>
      </c>
      <c r="R394" s="75">
        <f t="shared" si="1105"/>
        <v>2</v>
      </c>
      <c r="S394" s="57">
        <f t="shared" ref="S394:X394" si="1688">IF(G399&lt;&gt;0,G394+(G394/G382)*G399,G394)</f>
        <v>0</v>
      </c>
      <c r="T394" s="57">
        <f t="shared" si="1688"/>
        <v>0</v>
      </c>
      <c r="U394" s="57">
        <f t="shared" si="1688"/>
        <v>0</v>
      </c>
      <c r="V394" s="57">
        <f t="shared" si="1688"/>
        <v>0</v>
      </c>
      <c r="W394" s="57">
        <f t="shared" si="1688"/>
        <v>0</v>
      </c>
      <c r="X394" s="57">
        <f t="shared" si="1688"/>
        <v>0</v>
      </c>
      <c r="Y394" s="1">
        <v>0</v>
      </c>
      <c r="Z394" s="5"/>
      <c r="AB394" s="63">
        <f t="shared" ref="AB394" si="1689">IF(R394=0,0,R394/(R383+R386+R392))</f>
        <v>3.5087719298245612E-2</v>
      </c>
      <c r="AC394" s="63">
        <f t="shared" ref="AC394:AI394" si="1690">IF(S394=0,0,S394/(S383+S386+S392))</f>
        <v>0</v>
      </c>
      <c r="AD394" s="63">
        <f t="shared" si="1690"/>
        <v>0</v>
      </c>
      <c r="AE394" s="63">
        <f t="shared" si="1690"/>
        <v>0</v>
      </c>
      <c r="AF394" s="63">
        <f t="shared" si="1690"/>
        <v>0</v>
      </c>
      <c r="AG394" s="63">
        <f t="shared" si="1690"/>
        <v>0</v>
      </c>
      <c r="AH394" s="63">
        <f t="shared" si="1690"/>
        <v>0</v>
      </c>
      <c r="AI394" s="63">
        <f t="shared" si="1690"/>
        <v>0</v>
      </c>
    </row>
    <row r="395" spans="1:35" ht="14.25" customHeight="1" x14ac:dyDescent="0.25">
      <c r="A395" s="17">
        <v>322121</v>
      </c>
      <c r="B395" s="3" t="s">
        <v>53</v>
      </c>
      <c r="C395" s="8" t="s">
        <v>118</v>
      </c>
      <c r="D395" s="54">
        <f>E395/(E382-E399)</f>
        <v>0</v>
      </c>
      <c r="E395" s="19">
        <f t="shared" si="1653"/>
        <v>0</v>
      </c>
      <c r="F395" s="19">
        <v>0</v>
      </c>
      <c r="G395" s="11">
        <v>0</v>
      </c>
      <c r="H395" s="19">
        <v>0</v>
      </c>
      <c r="I395" s="19">
        <v>0</v>
      </c>
      <c r="J395" s="19">
        <v>0</v>
      </c>
      <c r="K395" s="11">
        <v>0</v>
      </c>
      <c r="L395" s="19">
        <v>0</v>
      </c>
      <c r="M395" s="7"/>
      <c r="P395" s="57">
        <f t="shared" si="1669"/>
        <v>0</v>
      </c>
      <c r="Q395" s="63">
        <f>P395/P382</f>
        <v>0</v>
      </c>
      <c r="R395" s="75">
        <f t="shared" si="1105"/>
        <v>0</v>
      </c>
      <c r="S395" s="57">
        <f t="shared" ref="S395:X395" si="1691">IF(G399&lt;&gt;0,G395+(G395/G382)*G399,G395)</f>
        <v>0</v>
      </c>
      <c r="T395" s="57">
        <f t="shared" si="1691"/>
        <v>0</v>
      </c>
      <c r="U395" s="57">
        <f t="shared" si="1691"/>
        <v>0</v>
      </c>
      <c r="V395" s="57">
        <f t="shared" si="1691"/>
        <v>0</v>
      </c>
      <c r="W395" s="57">
        <f t="shared" si="1691"/>
        <v>0</v>
      </c>
      <c r="X395" s="57">
        <f t="shared" si="1691"/>
        <v>0</v>
      </c>
      <c r="Y395" s="1">
        <v>0</v>
      </c>
      <c r="Z395" s="5"/>
      <c r="AB395" s="63">
        <f t="shared" ref="AB395" si="1692">IF(R395=0,0,R395/(R383+R386+R392))</f>
        <v>0</v>
      </c>
      <c r="AC395" s="63">
        <f t="shared" ref="AC395:AI395" si="1693">IF(S395=0,0,S395/(S383+S386+S392))</f>
        <v>0</v>
      </c>
      <c r="AD395" s="63">
        <f t="shared" si="1693"/>
        <v>0</v>
      </c>
      <c r="AE395" s="63">
        <f t="shared" si="1693"/>
        <v>0</v>
      </c>
      <c r="AF395" s="63">
        <f t="shared" si="1693"/>
        <v>0</v>
      </c>
      <c r="AG395" s="63">
        <f t="shared" si="1693"/>
        <v>0</v>
      </c>
      <c r="AH395" s="63">
        <f t="shared" si="1693"/>
        <v>0</v>
      </c>
      <c r="AI395" s="63">
        <f t="shared" si="1693"/>
        <v>0</v>
      </c>
    </row>
    <row r="396" spans="1:35" ht="14.25" customHeight="1" x14ac:dyDescent="0.25">
      <c r="A396" s="17">
        <v>322121</v>
      </c>
      <c r="B396" s="3" t="s">
        <v>53</v>
      </c>
      <c r="C396" s="8" t="s">
        <v>91</v>
      </c>
      <c r="D396" s="54">
        <f>E396/(E382-E399)</f>
        <v>5.6657223796033997E-3</v>
      </c>
      <c r="E396" s="19">
        <f t="shared" si="1653"/>
        <v>2</v>
      </c>
      <c r="F396" s="19">
        <v>0</v>
      </c>
      <c r="G396" s="19">
        <v>0</v>
      </c>
      <c r="H396" s="11">
        <v>1</v>
      </c>
      <c r="I396" s="11">
        <v>0</v>
      </c>
      <c r="J396" s="11">
        <v>1</v>
      </c>
      <c r="K396" s="19">
        <v>0</v>
      </c>
      <c r="L396" s="19">
        <v>0</v>
      </c>
      <c r="M396" s="7"/>
      <c r="P396" s="57">
        <f t="shared" si="1669"/>
        <v>2</v>
      </c>
      <c r="Q396" s="63">
        <f>P396/P382</f>
        <v>2.454425457529164E-3</v>
      </c>
      <c r="R396" s="75">
        <f t="shared" si="1105"/>
        <v>0</v>
      </c>
      <c r="S396" s="57">
        <f t="shared" ref="S396:X396" si="1694">IF(G399&lt;&gt;0,G396+(G396/G382)*G399,G396)</f>
        <v>0</v>
      </c>
      <c r="T396" s="57">
        <f t="shared" si="1694"/>
        <v>1</v>
      </c>
      <c r="U396" s="57">
        <f t="shared" si="1694"/>
        <v>0</v>
      </c>
      <c r="V396" s="57">
        <f t="shared" si="1694"/>
        <v>1</v>
      </c>
      <c r="W396" s="57">
        <f t="shared" si="1694"/>
        <v>0</v>
      </c>
      <c r="X396" s="57">
        <f t="shared" si="1694"/>
        <v>0</v>
      </c>
      <c r="Y396" s="1">
        <v>0</v>
      </c>
      <c r="Z396" s="6"/>
      <c r="AB396" s="63">
        <f t="shared" ref="AB396" si="1695">IF(R396=0,0,R396/(R383+R386+R392))</f>
        <v>0</v>
      </c>
      <c r="AC396" s="63">
        <f t="shared" ref="AC396:AI396" si="1696">IF(S396=0,0,S396/(S383+S386+S392))</f>
        <v>0</v>
      </c>
      <c r="AD396" s="63">
        <f t="shared" si="1696"/>
        <v>0.5</v>
      </c>
      <c r="AE396" s="63">
        <f t="shared" si="1696"/>
        <v>0</v>
      </c>
      <c r="AF396" s="63">
        <f t="shared" si="1696"/>
        <v>1</v>
      </c>
      <c r="AG396" s="63">
        <f t="shared" si="1696"/>
        <v>0</v>
      </c>
      <c r="AH396" s="63">
        <f t="shared" si="1696"/>
        <v>0</v>
      </c>
      <c r="AI396" s="63">
        <f t="shared" si="1696"/>
        <v>0</v>
      </c>
    </row>
    <row r="397" spans="1:35" ht="14.25" customHeight="1" x14ac:dyDescent="0.25">
      <c r="A397" s="17">
        <v>322121</v>
      </c>
      <c r="B397" s="3" t="s">
        <v>53</v>
      </c>
      <c r="C397" s="8" t="s">
        <v>92</v>
      </c>
      <c r="D397" s="54">
        <f>E397/(E382-E399)</f>
        <v>2.8328611898016999E-3</v>
      </c>
      <c r="E397" s="19">
        <f t="shared" si="1653"/>
        <v>1</v>
      </c>
      <c r="F397" s="11">
        <v>0</v>
      </c>
      <c r="G397" s="11">
        <v>1</v>
      </c>
      <c r="H397" s="19">
        <v>0</v>
      </c>
      <c r="I397" s="19">
        <v>0</v>
      </c>
      <c r="J397" s="11">
        <v>0</v>
      </c>
      <c r="K397" s="11">
        <v>0</v>
      </c>
      <c r="L397" s="19">
        <v>0</v>
      </c>
      <c r="M397" s="7"/>
      <c r="P397" s="57">
        <f t="shared" si="1669"/>
        <v>1</v>
      </c>
      <c r="Q397" s="63">
        <f>P397/P382</f>
        <v>1.227212728764582E-3</v>
      </c>
      <c r="R397" s="75">
        <f t="shared" si="1105"/>
        <v>0</v>
      </c>
      <c r="S397" s="57">
        <f t="shared" ref="S397:X397" si="1697">IF(G399&lt;&gt;0,G397+(G397/G382)*G399,G397)</f>
        <v>1</v>
      </c>
      <c r="T397" s="57">
        <f t="shared" si="1697"/>
        <v>0</v>
      </c>
      <c r="U397" s="57">
        <f t="shared" si="1697"/>
        <v>0</v>
      </c>
      <c r="V397" s="57">
        <f t="shared" si="1697"/>
        <v>0</v>
      </c>
      <c r="W397" s="57">
        <f t="shared" si="1697"/>
        <v>0</v>
      </c>
      <c r="X397" s="57">
        <f t="shared" si="1697"/>
        <v>0</v>
      </c>
      <c r="Y397" s="1">
        <v>0</v>
      </c>
      <c r="Z397" s="5"/>
      <c r="AB397" s="63">
        <f t="shared" ref="AB397" si="1698">IF(R397=0,0,R397/(R383+R386+R392))</f>
        <v>0</v>
      </c>
      <c r="AC397" s="63">
        <f t="shared" ref="AC397:AI397" si="1699">IF(S397=0,0,S397/(S383+S386+S392))</f>
        <v>7.1428571428571425E-2</v>
      </c>
      <c r="AD397" s="63">
        <f t="shared" si="1699"/>
        <v>0</v>
      </c>
      <c r="AE397" s="63">
        <f t="shared" si="1699"/>
        <v>0</v>
      </c>
      <c r="AF397" s="63">
        <f t="shared" si="1699"/>
        <v>0</v>
      </c>
      <c r="AG397" s="63">
        <f t="shared" si="1699"/>
        <v>0</v>
      </c>
      <c r="AH397" s="63">
        <f t="shared" si="1699"/>
        <v>0</v>
      </c>
      <c r="AI397" s="63">
        <f t="shared" si="1699"/>
        <v>0</v>
      </c>
    </row>
    <row r="398" spans="1:35" ht="14.25" customHeight="1" x14ac:dyDescent="0.25">
      <c r="A398" s="17">
        <v>322121</v>
      </c>
      <c r="B398" s="3" t="s">
        <v>53</v>
      </c>
      <c r="C398" s="8" t="s">
        <v>93</v>
      </c>
      <c r="D398" s="54">
        <f>E398/(E382-E399)</f>
        <v>0</v>
      </c>
      <c r="E398" s="19">
        <f t="shared" si="1653"/>
        <v>0</v>
      </c>
      <c r="F398" s="19">
        <v>0</v>
      </c>
      <c r="G398" s="11">
        <v>0</v>
      </c>
      <c r="H398" s="19">
        <v>0</v>
      </c>
      <c r="I398" s="19">
        <v>0</v>
      </c>
      <c r="J398" s="19">
        <v>0</v>
      </c>
      <c r="K398" s="11">
        <v>0</v>
      </c>
      <c r="L398" s="19">
        <v>0</v>
      </c>
      <c r="M398" s="7"/>
      <c r="P398" s="57">
        <f t="shared" si="1669"/>
        <v>0</v>
      </c>
      <c r="Q398" s="63">
        <f>P398/P382</f>
        <v>0</v>
      </c>
      <c r="R398" s="75">
        <f t="shared" si="1105"/>
        <v>0</v>
      </c>
      <c r="S398" s="57">
        <f t="shared" ref="S398:X398" si="1700">IF(G399&lt;&gt;0,G398+(G398/G382)*G399,G398)</f>
        <v>0</v>
      </c>
      <c r="T398" s="57">
        <f t="shared" si="1700"/>
        <v>0</v>
      </c>
      <c r="U398" s="57">
        <f t="shared" si="1700"/>
        <v>0</v>
      </c>
      <c r="V398" s="57">
        <f t="shared" si="1700"/>
        <v>0</v>
      </c>
      <c r="W398" s="57">
        <f t="shared" si="1700"/>
        <v>0</v>
      </c>
      <c r="X398" s="57">
        <f t="shared" si="1700"/>
        <v>0</v>
      </c>
      <c r="Y398" s="1">
        <v>0</v>
      </c>
      <c r="Z398" s="5"/>
      <c r="AB398" s="63">
        <f t="shared" ref="AB398" si="1701">IF(R398=0,0,R398/(R383+R386+R392))</f>
        <v>0</v>
      </c>
      <c r="AC398" s="63">
        <f t="shared" ref="AC398:AI398" si="1702">IF(S398=0,0,S398/(S383+S386+S392))</f>
        <v>0</v>
      </c>
      <c r="AD398" s="63">
        <f t="shared" si="1702"/>
        <v>0</v>
      </c>
      <c r="AE398" s="63">
        <f t="shared" si="1702"/>
        <v>0</v>
      </c>
      <c r="AF398" s="63">
        <f t="shared" si="1702"/>
        <v>0</v>
      </c>
      <c r="AG398" s="63">
        <f t="shared" si="1702"/>
        <v>0</v>
      </c>
      <c r="AH398" s="63">
        <f t="shared" si="1702"/>
        <v>0</v>
      </c>
      <c r="AI398" s="63">
        <f t="shared" si="1702"/>
        <v>0</v>
      </c>
    </row>
    <row r="399" spans="1:35" ht="14.25" customHeight="1" x14ac:dyDescent="0.25">
      <c r="A399" s="17">
        <v>322121</v>
      </c>
      <c r="B399" s="3" t="s">
        <v>53</v>
      </c>
      <c r="C399" s="3" t="s">
        <v>94</v>
      </c>
      <c r="D399" s="59"/>
      <c r="E399" s="11">
        <v>469</v>
      </c>
      <c r="F399" s="11">
        <v>5</v>
      </c>
      <c r="G399" s="19">
        <v>0</v>
      </c>
      <c r="H399" s="19">
        <v>0</v>
      </c>
      <c r="I399" s="11">
        <v>5</v>
      </c>
      <c r="J399" s="19">
        <v>0</v>
      </c>
      <c r="K399" s="11">
        <v>0</v>
      </c>
      <c r="L399" s="11">
        <v>458</v>
      </c>
      <c r="M399" s="7"/>
      <c r="N399" s="10"/>
      <c r="O399" s="10"/>
      <c r="R399" s="75">
        <f t="shared" ref="R399:R462" si="1703">F399</f>
        <v>5</v>
      </c>
      <c r="Y399" s="1">
        <v>0</v>
      </c>
    </row>
    <row r="400" spans="1:35" ht="14.25" customHeight="1" x14ac:dyDescent="0.25">
      <c r="A400" s="3"/>
      <c r="B400" s="3"/>
      <c r="C400" s="8"/>
      <c r="D400" s="8"/>
      <c r="E400" s="11"/>
      <c r="F400" s="11"/>
      <c r="G400" s="11"/>
      <c r="H400" s="11"/>
      <c r="I400" s="11"/>
      <c r="J400" s="11"/>
      <c r="K400" s="11"/>
      <c r="L400" s="11"/>
      <c r="M400" s="7"/>
      <c r="R400" s="75">
        <f t="shared" si="1703"/>
        <v>0</v>
      </c>
      <c r="Z400" s="10"/>
      <c r="AB400" s="10"/>
    </row>
    <row r="401" spans="1:35" ht="14.25" customHeight="1" x14ac:dyDescent="0.25">
      <c r="A401" s="17">
        <v>322122</v>
      </c>
      <c r="B401" s="3" t="s">
        <v>54</v>
      </c>
      <c r="C401" s="3" t="s">
        <v>120</v>
      </c>
      <c r="D401" s="3"/>
      <c r="E401" s="11">
        <v>101</v>
      </c>
      <c r="F401" s="11">
        <v>38</v>
      </c>
      <c r="G401" s="11">
        <v>1</v>
      </c>
      <c r="H401" s="11">
        <v>1</v>
      </c>
      <c r="I401" s="11">
        <v>3</v>
      </c>
      <c r="J401" s="19">
        <v>0</v>
      </c>
      <c r="K401" s="11">
        <v>23</v>
      </c>
      <c r="L401" s="11">
        <v>35</v>
      </c>
      <c r="M401" s="10">
        <f>VLOOKUP(A401,'2010 Byproducts'!$A$14:$D$97,4,FALSE)</f>
        <v>23</v>
      </c>
      <c r="N401" s="10">
        <f>L401-M401</f>
        <v>12</v>
      </c>
      <c r="O401" s="10"/>
      <c r="P401" s="10">
        <f>SUM(P402,P405,P411)</f>
        <v>100</v>
      </c>
      <c r="Q401" s="10"/>
      <c r="R401" s="75">
        <f t="shared" si="1703"/>
        <v>38</v>
      </c>
      <c r="Z401" s="63">
        <f>R401/(P401-R401)</f>
        <v>0.61290322580645162</v>
      </c>
      <c r="AA401" s="63">
        <f>(P404-R404)/(P401-R401)</f>
        <v>0.70967741935483875</v>
      </c>
      <c r="AB401" s="63"/>
    </row>
    <row r="402" spans="1:35" ht="14.25" customHeight="1" x14ac:dyDescent="0.25">
      <c r="A402" s="17">
        <v>322122</v>
      </c>
      <c r="B402" s="3" t="s">
        <v>54</v>
      </c>
      <c r="C402" s="3" t="s">
        <v>82</v>
      </c>
      <c r="D402" s="54">
        <f>E402/(E401-E418)</f>
        <v>0.37878787878787878</v>
      </c>
      <c r="E402" s="19">
        <f t="shared" ref="E402:E417" si="1704">SUM(F402:L402)</f>
        <v>25</v>
      </c>
      <c r="F402" s="19">
        <v>0</v>
      </c>
      <c r="G402" s="11">
        <v>1</v>
      </c>
      <c r="H402" s="19">
        <v>0</v>
      </c>
      <c r="I402" s="11">
        <v>1</v>
      </c>
      <c r="J402" s="11">
        <v>0</v>
      </c>
      <c r="K402" s="11">
        <v>23</v>
      </c>
      <c r="L402" s="19">
        <v>0</v>
      </c>
      <c r="M402" s="7"/>
      <c r="P402" s="57">
        <f>SUM(P403:P404)</f>
        <v>60</v>
      </c>
      <c r="Q402" s="63">
        <f>P402/P401</f>
        <v>0.6</v>
      </c>
      <c r="R402" s="75">
        <f t="shared" si="1703"/>
        <v>0</v>
      </c>
      <c r="S402" s="57">
        <f>SUM(S403:S404)</f>
        <v>2</v>
      </c>
      <c r="T402" s="57">
        <f t="shared" ref="T402:X402" si="1705">SUM(T403:T404)</f>
        <v>0</v>
      </c>
      <c r="U402" s="57">
        <f t="shared" si="1705"/>
        <v>1</v>
      </c>
      <c r="V402" s="57">
        <f t="shared" si="1705"/>
        <v>0</v>
      </c>
      <c r="W402" s="57">
        <f t="shared" si="1705"/>
        <v>22</v>
      </c>
      <c r="X402" s="57">
        <f t="shared" si="1705"/>
        <v>0</v>
      </c>
      <c r="Y402" s="1">
        <f>Y404</f>
        <v>23</v>
      </c>
      <c r="AB402" s="63">
        <f t="shared" ref="AB402" si="1706">IF(R402=0,0,R402/(R402+R405+R411))</f>
        <v>0</v>
      </c>
      <c r="AC402" s="63">
        <f t="shared" ref="AC402:AI402" si="1707">IF(S402=0,0,S402/(S402+S405+S411))</f>
        <v>1</v>
      </c>
      <c r="AD402" s="63">
        <f t="shared" si="1707"/>
        <v>0</v>
      </c>
      <c r="AE402" s="63">
        <f t="shared" si="1707"/>
        <v>0.33333333333333331</v>
      </c>
      <c r="AF402" s="63">
        <f t="shared" si="1707"/>
        <v>0</v>
      </c>
      <c r="AG402" s="63">
        <f t="shared" si="1707"/>
        <v>1</v>
      </c>
      <c r="AH402" s="63">
        <f t="shared" si="1707"/>
        <v>0</v>
      </c>
      <c r="AI402" s="63">
        <f t="shared" si="1707"/>
        <v>1</v>
      </c>
    </row>
    <row r="403" spans="1:35" ht="14.25" customHeight="1" x14ac:dyDescent="0.25">
      <c r="A403" s="17">
        <v>322122</v>
      </c>
      <c r="B403" s="3" t="s">
        <v>54</v>
      </c>
      <c r="C403" s="8" t="s">
        <v>152</v>
      </c>
      <c r="D403" s="54">
        <f>E403/(E401-E418)</f>
        <v>6.0606060606060608E-2</v>
      </c>
      <c r="E403" s="19">
        <f>SUM(F403:L403)</f>
        <v>4</v>
      </c>
      <c r="F403" s="19">
        <v>0</v>
      </c>
      <c r="G403" s="11">
        <v>1</v>
      </c>
      <c r="H403" s="19">
        <v>0</v>
      </c>
      <c r="I403" s="11">
        <v>1</v>
      </c>
      <c r="J403" s="11">
        <v>0</v>
      </c>
      <c r="K403" s="11">
        <v>2</v>
      </c>
      <c r="L403" s="19">
        <v>0</v>
      </c>
      <c r="M403" s="7"/>
      <c r="P403" s="57">
        <f>SUM(R403:Y403)+N401</f>
        <v>16</v>
      </c>
      <c r="Q403" s="63">
        <f>P403/P401</f>
        <v>0.16</v>
      </c>
      <c r="R403" s="75">
        <f t="shared" si="1703"/>
        <v>0</v>
      </c>
      <c r="S403" s="57">
        <f t="shared" ref="S403:X403" si="1708">IF(G418&lt;&gt;0,G403+(G403/G401)*G418,G403)</f>
        <v>1</v>
      </c>
      <c r="T403" s="57">
        <f t="shared" si="1708"/>
        <v>0</v>
      </c>
      <c r="U403" s="57">
        <f t="shared" si="1708"/>
        <v>1</v>
      </c>
      <c r="V403" s="57">
        <f t="shared" si="1708"/>
        <v>0</v>
      </c>
      <c r="W403" s="57">
        <f t="shared" si="1708"/>
        <v>2</v>
      </c>
      <c r="X403" s="57">
        <f t="shared" si="1708"/>
        <v>0</v>
      </c>
      <c r="Y403" s="1">
        <v>0</v>
      </c>
      <c r="AB403" s="63">
        <f t="shared" ref="AB403" si="1709">IF(R403=0,0,R403/(R402+R405+R411))</f>
        <v>0</v>
      </c>
      <c r="AC403" s="63">
        <f t="shared" ref="AC403:AI403" si="1710">IF(S403=0,0,S403/(S402+S405+S411))</f>
        <v>0.5</v>
      </c>
      <c r="AD403" s="63">
        <f t="shared" si="1710"/>
        <v>0</v>
      </c>
      <c r="AE403" s="63">
        <f t="shared" si="1710"/>
        <v>0.33333333333333331</v>
      </c>
      <c r="AF403" s="63">
        <f t="shared" si="1710"/>
        <v>0</v>
      </c>
      <c r="AG403" s="63">
        <f t="shared" si="1710"/>
        <v>9.0909090909090912E-2</v>
      </c>
      <c r="AH403" s="63">
        <f t="shared" si="1710"/>
        <v>0</v>
      </c>
      <c r="AI403" s="63">
        <f t="shared" si="1710"/>
        <v>0</v>
      </c>
    </row>
    <row r="404" spans="1:35" ht="14.25" customHeight="1" x14ac:dyDescent="0.25">
      <c r="A404" s="17">
        <v>322122</v>
      </c>
      <c r="B404" s="3" t="s">
        <v>54</v>
      </c>
      <c r="C404" s="8" t="s">
        <v>151</v>
      </c>
      <c r="D404" s="54">
        <f>E404/(E401-E418)</f>
        <v>0.31818181818181818</v>
      </c>
      <c r="E404" s="19">
        <f t="shared" si="1704"/>
        <v>21</v>
      </c>
      <c r="F404" s="11">
        <v>0</v>
      </c>
      <c r="G404" s="11">
        <v>1</v>
      </c>
      <c r="H404" s="19">
        <v>0</v>
      </c>
      <c r="I404" s="19">
        <v>0</v>
      </c>
      <c r="J404" s="11">
        <v>0</v>
      </c>
      <c r="K404" s="11">
        <v>20</v>
      </c>
      <c r="L404" s="19">
        <v>0</v>
      </c>
      <c r="M404" s="7"/>
      <c r="P404" s="57">
        <f>SUM(R404:Y404)</f>
        <v>44</v>
      </c>
      <c r="Q404" s="63">
        <f>P404/P401</f>
        <v>0.44</v>
      </c>
      <c r="R404" s="75">
        <f t="shared" si="1703"/>
        <v>0</v>
      </c>
      <c r="S404" s="57">
        <f t="shared" ref="S404:X404" si="1711">IF(G418&lt;&gt;0,G404+(G404/G401)*G418,G404)</f>
        <v>1</v>
      </c>
      <c r="T404" s="57">
        <f t="shared" si="1711"/>
        <v>0</v>
      </c>
      <c r="U404" s="57">
        <f t="shared" si="1711"/>
        <v>0</v>
      </c>
      <c r="V404" s="57">
        <f t="shared" si="1711"/>
        <v>0</v>
      </c>
      <c r="W404" s="57">
        <f t="shared" si="1711"/>
        <v>20</v>
      </c>
      <c r="X404" s="57">
        <f t="shared" si="1711"/>
        <v>0</v>
      </c>
      <c r="Y404" s="75">
        <f>M401</f>
        <v>23</v>
      </c>
      <c r="AB404" s="63">
        <f t="shared" ref="AB404" si="1712">IF(R404=0,0,R404/(R402+R405+R411))</f>
        <v>0</v>
      </c>
      <c r="AC404" s="63">
        <f t="shared" ref="AC404:AI404" si="1713">IF(S404=0,0,S404/(S402+S405+S411))</f>
        <v>0.5</v>
      </c>
      <c r="AD404" s="63">
        <f t="shared" si="1713"/>
        <v>0</v>
      </c>
      <c r="AE404" s="63">
        <f t="shared" si="1713"/>
        <v>0</v>
      </c>
      <c r="AF404" s="63">
        <f t="shared" si="1713"/>
        <v>0</v>
      </c>
      <c r="AG404" s="63">
        <f t="shared" si="1713"/>
        <v>0.90909090909090906</v>
      </c>
      <c r="AH404" s="63">
        <f t="shared" si="1713"/>
        <v>0</v>
      </c>
      <c r="AI404" s="63">
        <f t="shared" si="1713"/>
        <v>1</v>
      </c>
    </row>
    <row r="405" spans="1:35" ht="14.25" customHeight="1" x14ac:dyDescent="0.25">
      <c r="A405" s="17">
        <v>322122</v>
      </c>
      <c r="B405" s="3" t="s">
        <v>54</v>
      </c>
      <c r="C405" s="3" t="s">
        <v>83</v>
      </c>
      <c r="D405" s="54">
        <f>E405/(E401-E418)</f>
        <v>0.5757575757575758</v>
      </c>
      <c r="E405" s="19">
        <f t="shared" si="1704"/>
        <v>38</v>
      </c>
      <c r="F405" s="11">
        <v>36</v>
      </c>
      <c r="G405" s="11">
        <v>0</v>
      </c>
      <c r="H405" s="19">
        <v>0</v>
      </c>
      <c r="I405" s="11">
        <v>2</v>
      </c>
      <c r="J405" s="19">
        <v>0</v>
      </c>
      <c r="K405" s="11">
        <v>0</v>
      </c>
      <c r="L405" s="19">
        <v>0</v>
      </c>
      <c r="M405" s="7"/>
      <c r="P405" s="57">
        <f>SUM(P406:P410)</f>
        <v>38</v>
      </c>
      <c r="Q405" s="63">
        <f>P405/P401</f>
        <v>0.38</v>
      </c>
      <c r="R405" s="75">
        <f t="shared" si="1703"/>
        <v>36</v>
      </c>
      <c r="S405" s="57">
        <f>SUM(S406:S410)</f>
        <v>0</v>
      </c>
      <c r="T405" s="57">
        <f t="shared" ref="T405:X405" si="1714">SUM(T406:T410)</f>
        <v>0</v>
      </c>
      <c r="U405" s="57">
        <f t="shared" si="1714"/>
        <v>2</v>
      </c>
      <c r="V405" s="57">
        <f t="shared" si="1714"/>
        <v>0</v>
      </c>
      <c r="W405" s="57">
        <f t="shared" si="1714"/>
        <v>0</v>
      </c>
      <c r="X405" s="57">
        <f t="shared" si="1714"/>
        <v>0</v>
      </c>
      <c r="Y405" s="1">
        <v>0</v>
      </c>
      <c r="AB405" s="63">
        <f t="shared" ref="AB405" si="1715">IF(R405=0,0,R405/(R402+R405+R411))</f>
        <v>0.94736842105263153</v>
      </c>
      <c r="AC405" s="63">
        <f t="shared" ref="AC405:AI405" si="1716">IF(S405=0,0,S405/(S402+S405+S411))</f>
        <v>0</v>
      </c>
      <c r="AD405" s="63">
        <f t="shared" si="1716"/>
        <v>0</v>
      </c>
      <c r="AE405" s="63">
        <f t="shared" si="1716"/>
        <v>0.66666666666666663</v>
      </c>
      <c r="AF405" s="63">
        <f t="shared" si="1716"/>
        <v>0</v>
      </c>
      <c r="AG405" s="63">
        <f t="shared" si="1716"/>
        <v>0</v>
      </c>
      <c r="AH405" s="63">
        <f t="shared" si="1716"/>
        <v>0</v>
      </c>
      <c r="AI405" s="63">
        <f t="shared" si="1716"/>
        <v>0</v>
      </c>
    </row>
    <row r="406" spans="1:35" ht="14.25" customHeight="1" x14ac:dyDescent="0.25">
      <c r="A406" s="17">
        <v>322122</v>
      </c>
      <c r="B406" s="3" t="s">
        <v>54</v>
      </c>
      <c r="C406" s="8" t="s">
        <v>84</v>
      </c>
      <c r="D406" s="54">
        <f>E406/(E401-E418)</f>
        <v>3.0303030303030304E-2</v>
      </c>
      <c r="E406" s="19">
        <f t="shared" si="1704"/>
        <v>2</v>
      </c>
      <c r="F406" s="19">
        <v>0</v>
      </c>
      <c r="G406" s="11">
        <v>0</v>
      </c>
      <c r="H406" s="11">
        <v>0</v>
      </c>
      <c r="I406" s="11">
        <v>2</v>
      </c>
      <c r="J406" s="19">
        <v>0</v>
      </c>
      <c r="K406" s="11">
        <v>0</v>
      </c>
      <c r="L406" s="19">
        <v>0</v>
      </c>
      <c r="M406" s="7"/>
      <c r="P406" s="57">
        <f>SUM(R406:Y406)</f>
        <v>2</v>
      </c>
      <c r="Q406" s="63">
        <f>P406/P401</f>
        <v>0.02</v>
      </c>
      <c r="R406" s="75">
        <f t="shared" si="1703"/>
        <v>0</v>
      </c>
      <c r="S406" s="57">
        <f t="shared" ref="S406:X406" si="1717">IF(G418&lt;&gt;0,G406+(G406/G401)*G418,G406)</f>
        <v>0</v>
      </c>
      <c r="T406" s="57">
        <f t="shared" si="1717"/>
        <v>0</v>
      </c>
      <c r="U406" s="57">
        <f t="shared" si="1717"/>
        <v>2</v>
      </c>
      <c r="V406" s="57">
        <f t="shared" si="1717"/>
        <v>0</v>
      </c>
      <c r="W406" s="57">
        <f t="shared" si="1717"/>
        <v>0</v>
      </c>
      <c r="X406" s="57">
        <f t="shared" si="1717"/>
        <v>0</v>
      </c>
      <c r="Y406" s="1">
        <v>0</v>
      </c>
      <c r="AB406" s="63">
        <f t="shared" ref="AB406" si="1718">IF(R406=0,0,R406/(R402+R405+R411))</f>
        <v>0</v>
      </c>
      <c r="AC406" s="63">
        <f t="shared" ref="AC406:AI406" si="1719">IF(S406=0,0,S406/(S402+S405+S411))</f>
        <v>0</v>
      </c>
      <c r="AD406" s="63">
        <f t="shared" si="1719"/>
        <v>0</v>
      </c>
      <c r="AE406" s="63">
        <f t="shared" si="1719"/>
        <v>0.66666666666666663</v>
      </c>
      <c r="AF406" s="63">
        <f t="shared" si="1719"/>
        <v>0</v>
      </c>
      <c r="AG406" s="63">
        <f t="shared" si="1719"/>
        <v>0</v>
      </c>
      <c r="AH406" s="63">
        <f t="shared" si="1719"/>
        <v>0</v>
      </c>
      <c r="AI406" s="63">
        <f t="shared" si="1719"/>
        <v>0</v>
      </c>
    </row>
    <row r="407" spans="1:35" ht="14.25" customHeight="1" x14ac:dyDescent="0.25">
      <c r="A407" s="17">
        <v>322122</v>
      </c>
      <c r="B407" s="3" t="s">
        <v>54</v>
      </c>
      <c r="C407" s="8" t="s">
        <v>85</v>
      </c>
      <c r="D407" s="54">
        <f>E407/(E401-E418)</f>
        <v>0</v>
      </c>
      <c r="E407" s="19">
        <f t="shared" si="1704"/>
        <v>0</v>
      </c>
      <c r="F407" s="19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9">
        <v>0</v>
      </c>
      <c r="M407" s="7"/>
      <c r="P407" s="57">
        <f t="shared" ref="P407:P417" si="1720">SUM(R407:Y407)</f>
        <v>0</v>
      </c>
      <c r="Q407" s="63">
        <f>P407/P401</f>
        <v>0</v>
      </c>
      <c r="R407" s="75">
        <f t="shared" si="1703"/>
        <v>0</v>
      </c>
      <c r="S407" s="57">
        <f t="shared" ref="S407:X407" si="1721">IF(G418&lt;&gt;0,G407+(G407/G401)*G418,G407)</f>
        <v>0</v>
      </c>
      <c r="T407" s="57">
        <f t="shared" si="1721"/>
        <v>0</v>
      </c>
      <c r="U407" s="57">
        <f t="shared" si="1721"/>
        <v>0</v>
      </c>
      <c r="V407" s="57">
        <f t="shared" si="1721"/>
        <v>0</v>
      </c>
      <c r="W407" s="57">
        <f t="shared" si="1721"/>
        <v>0</v>
      </c>
      <c r="X407" s="57">
        <f t="shared" si="1721"/>
        <v>0</v>
      </c>
      <c r="Y407" s="1">
        <v>0</v>
      </c>
      <c r="AB407" s="63">
        <f t="shared" ref="AB407" si="1722">IF(R407=0,0,R407/(R402+R405+R411))</f>
        <v>0</v>
      </c>
      <c r="AC407" s="63">
        <f t="shared" ref="AC407:AI407" si="1723">IF(S407=0,0,S407/(S402+S405+S411))</f>
        <v>0</v>
      </c>
      <c r="AD407" s="63">
        <f t="shared" si="1723"/>
        <v>0</v>
      </c>
      <c r="AE407" s="63">
        <f t="shared" si="1723"/>
        <v>0</v>
      </c>
      <c r="AF407" s="63">
        <f t="shared" si="1723"/>
        <v>0</v>
      </c>
      <c r="AG407" s="63">
        <f t="shared" si="1723"/>
        <v>0</v>
      </c>
      <c r="AH407" s="63">
        <f t="shared" si="1723"/>
        <v>0</v>
      </c>
      <c r="AI407" s="63">
        <f t="shared" si="1723"/>
        <v>0</v>
      </c>
    </row>
    <row r="408" spans="1:35" ht="14.25" customHeight="1" x14ac:dyDescent="0.25">
      <c r="A408" s="17">
        <v>322122</v>
      </c>
      <c r="B408" s="3" t="s">
        <v>54</v>
      </c>
      <c r="C408" s="8" t="s">
        <v>86</v>
      </c>
      <c r="D408" s="54">
        <f>E408/(E401-E418)</f>
        <v>0.42424242424242425</v>
      </c>
      <c r="E408" s="19">
        <f t="shared" si="1704"/>
        <v>28</v>
      </c>
      <c r="F408" s="11">
        <v>28</v>
      </c>
      <c r="G408" s="11">
        <v>0</v>
      </c>
      <c r="H408" s="19">
        <v>0</v>
      </c>
      <c r="I408" s="11">
        <v>0</v>
      </c>
      <c r="J408" s="11">
        <v>0</v>
      </c>
      <c r="K408" s="11">
        <v>0</v>
      </c>
      <c r="L408" s="19">
        <v>0</v>
      </c>
      <c r="M408" s="7"/>
      <c r="P408" s="57">
        <f t="shared" si="1720"/>
        <v>28</v>
      </c>
      <c r="Q408" s="63">
        <f>P408/P401</f>
        <v>0.28000000000000003</v>
      </c>
      <c r="R408" s="75">
        <f t="shared" si="1703"/>
        <v>28</v>
      </c>
      <c r="S408" s="57">
        <f t="shared" ref="S408:X408" si="1724">IF(G418&lt;&gt;0,G408+(G408/G401)*G418,G408)</f>
        <v>0</v>
      </c>
      <c r="T408" s="57">
        <f t="shared" si="1724"/>
        <v>0</v>
      </c>
      <c r="U408" s="57">
        <f t="shared" si="1724"/>
        <v>0</v>
      </c>
      <c r="V408" s="57">
        <f t="shared" si="1724"/>
        <v>0</v>
      </c>
      <c r="W408" s="57">
        <f t="shared" si="1724"/>
        <v>0</v>
      </c>
      <c r="X408" s="57">
        <f t="shared" si="1724"/>
        <v>0</v>
      </c>
      <c r="Y408" s="1">
        <v>0</v>
      </c>
      <c r="AB408" s="63">
        <f t="shared" ref="AB408" si="1725">IF(R408=0,0,R408/(R402+R405+R411))</f>
        <v>0.73684210526315785</v>
      </c>
      <c r="AC408" s="63">
        <f t="shared" ref="AC408:AI408" si="1726">IF(S408=0,0,S408/(S402+S405+S411))</f>
        <v>0</v>
      </c>
      <c r="AD408" s="63">
        <f t="shared" si="1726"/>
        <v>0</v>
      </c>
      <c r="AE408" s="63">
        <f t="shared" si="1726"/>
        <v>0</v>
      </c>
      <c r="AF408" s="63">
        <f t="shared" si="1726"/>
        <v>0</v>
      </c>
      <c r="AG408" s="63">
        <f t="shared" si="1726"/>
        <v>0</v>
      </c>
      <c r="AH408" s="63">
        <f t="shared" si="1726"/>
        <v>0</v>
      </c>
      <c r="AI408" s="63">
        <f t="shared" si="1726"/>
        <v>0</v>
      </c>
    </row>
    <row r="409" spans="1:35" ht="14.25" customHeight="1" x14ac:dyDescent="0.25">
      <c r="A409" s="17">
        <v>322122</v>
      </c>
      <c r="B409" s="3" t="s">
        <v>54</v>
      </c>
      <c r="C409" s="8" t="s">
        <v>87</v>
      </c>
      <c r="D409" s="54">
        <f>E409/(E401-E418)</f>
        <v>0</v>
      </c>
      <c r="E409" s="19">
        <f t="shared" si="1704"/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7"/>
      <c r="P409" s="57">
        <f t="shared" si="1720"/>
        <v>0</v>
      </c>
      <c r="Q409" s="63">
        <f>P409/P401</f>
        <v>0</v>
      </c>
      <c r="R409" s="75">
        <f t="shared" si="1703"/>
        <v>0</v>
      </c>
      <c r="S409" s="57">
        <f t="shared" ref="S409:X409" si="1727">IF(G418&lt;&gt;0,G409+(G409/G401)*G418,G409)</f>
        <v>0</v>
      </c>
      <c r="T409" s="57">
        <f t="shared" si="1727"/>
        <v>0</v>
      </c>
      <c r="U409" s="57">
        <f t="shared" si="1727"/>
        <v>0</v>
      </c>
      <c r="V409" s="57">
        <f t="shared" si="1727"/>
        <v>0</v>
      </c>
      <c r="W409" s="57">
        <f t="shared" si="1727"/>
        <v>0</v>
      </c>
      <c r="X409" s="57">
        <f t="shared" si="1727"/>
        <v>0</v>
      </c>
      <c r="Y409" s="1">
        <v>0</v>
      </c>
      <c r="AB409" s="63">
        <f t="shared" ref="AB409" si="1728">IF(R409=0,0,R409/(R402+R405+R411))</f>
        <v>0</v>
      </c>
      <c r="AC409" s="63">
        <f t="shared" ref="AC409:AI409" si="1729">IF(S409=0,0,S409/(S402+S405+S411))</f>
        <v>0</v>
      </c>
      <c r="AD409" s="63">
        <f t="shared" si="1729"/>
        <v>0</v>
      </c>
      <c r="AE409" s="63">
        <f t="shared" si="1729"/>
        <v>0</v>
      </c>
      <c r="AF409" s="63">
        <f t="shared" si="1729"/>
        <v>0</v>
      </c>
      <c r="AG409" s="63">
        <f t="shared" si="1729"/>
        <v>0</v>
      </c>
      <c r="AH409" s="63">
        <f t="shared" si="1729"/>
        <v>0</v>
      </c>
      <c r="AI409" s="63">
        <f t="shared" si="1729"/>
        <v>0</v>
      </c>
    </row>
    <row r="410" spans="1:35" ht="14.25" customHeight="1" x14ac:dyDescent="0.25">
      <c r="A410" s="17">
        <v>322122</v>
      </c>
      <c r="B410" s="3" t="s">
        <v>54</v>
      </c>
      <c r="C410" s="8" t="s">
        <v>88</v>
      </c>
      <c r="D410" s="54">
        <f>E410/(E401-E418)</f>
        <v>0.12121212121212122</v>
      </c>
      <c r="E410" s="19">
        <f t="shared" si="1704"/>
        <v>8</v>
      </c>
      <c r="F410" s="11">
        <v>8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9">
        <v>0</v>
      </c>
      <c r="M410" s="7"/>
      <c r="P410" s="57">
        <f t="shared" si="1720"/>
        <v>8</v>
      </c>
      <c r="Q410" s="63">
        <f>P410/P401</f>
        <v>0.08</v>
      </c>
      <c r="R410" s="75">
        <f t="shared" si="1703"/>
        <v>8</v>
      </c>
      <c r="S410" s="57">
        <f t="shared" ref="S410:X410" si="1730">IF(G418&lt;&gt;0,G410+(G410/G401)*G418,G410)</f>
        <v>0</v>
      </c>
      <c r="T410" s="57">
        <f t="shared" si="1730"/>
        <v>0</v>
      </c>
      <c r="U410" s="57">
        <f t="shared" si="1730"/>
        <v>0</v>
      </c>
      <c r="V410" s="57">
        <f t="shared" si="1730"/>
        <v>0</v>
      </c>
      <c r="W410" s="57">
        <f t="shared" si="1730"/>
        <v>0</v>
      </c>
      <c r="X410" s="57">
        <f t="shared" si="1730"/>
        <v>0</v>
      </c>
      <c r="Y410" s="1">
        <v>0</v>
      </c>
      <c r="AB410" s="63">
        <f t="shared" ref="AB410" si="1731">IF(R410=0,0,R410/(R402+R405+R411))</f>
        <v>0.21052631578947367</v>
      </c>
      <c r="AC410" s="63">
        <f t="shared" ref="AC410:AI410" si="1732">IF(S410=0,0,S410/(S402+S405+S411))</f>
        <v>0</v>
      </c>
      <c r="AD410" s="63">
        <f t="shared" si="1732"/>
        <v>0</v>
      </c>
      <c r="AE410" s="63">
        <f t="shared" si="1732"/>
        <v>0</v>
      </c>
      <c r="AF410" s="63">
        <f t="shared" si="1732"/>
        <v>0</v>
      </c>
      <c r="AG410" s="63">
        <f t="shared" si="1732"/>
        <v>0</v>
      </c>
      <c r="AH410" s="63">
        <f t="shared" si="1732"/>
        <v>0</v>
      </c>
      <c r="AI410" s="63">
        <f t="shared" si="1732"/>
        <v>0</v>
      </c>
    </row>
    <row r="411" spans="1:35" ht="14.25" customHeight="1" x14ac:dyDescent="0.25">
      <c r="A411" s="17">
        <v>322122</v>
      </c>
      <c r="B411" s="3" t="s">
        <v>54</v>
      </c>
      <c r="C411" s="3" t="s">
        <v>89</v>
      </c>
      <c r="D411" s="54">
        <f>E411/(E401-E418)</f>
        <v>3.0303030303030304E-2</v>
      </c>
      <c r="E411" s="19">
        <f t="shared" si="1704"/>
        <v>2</v>
      </c>
      <c r="F411" s="11">
        <v>2</v>
      </c>
      <c r="G411" s="11">
        <v>0</v>
      </c>
      <c r="H411" s="19">
        <v>0</v>
      </c>
      <c r="I411" s="19">
        <v>0</v>
      </c>
      <c r="J411" s="19">
        <v>0</v>
      </c>
      <c r="K411" s="11">
        <v>0</v>
      </c>
      <c r="L411" s="19">
        <v>0</v>
      </c>
      <c r="M411" s="7"/>
      <c r="P411" s="57">
        <f>SUM(P412:P417)</f>
        <v>2</v>
      </c>
      <c r="Q411" s="63">
        <f>P411/P401</f>
        <v>0.02</v>
      </c>
      <c r="R411" s="75">
        <f t="shared" si="1703"/>
        <v>2</v>
      </c>
      <c r="S411" s="57">
        <f>SUM(S412:S417)</f>
        <v>0</v>
      </c>
      <c r="T411" s="57">
        <f t="shared" ref="T411:X411" si="1733">SUM(T412:T417)</f>
        <v>0</v>
      </c>
      <c r="U411" s="57">
        <f t="shared" si="1733"/>
        <v>0</v>
      </c>
      <c r="V411" s="57">
        <f t="shared" si="1733"/>
        <v>0</v>
      </c>
      <c r="W411" s="57">
        <f t="shared" si="1733"/>
        <v>0</v>
      </c>
      <c r="X411" s="57">
        <f t="shared" si="1733"/>
        <v>0</v>
      </c>
      <c r="Y411" s="1">
        <v>0</v>
      </c>
      <c r="AB411" s="63">
        <f t="shared" ref="AB411" si="1734">IF(R411=0,0,R411/(R402+R405+R411))</f>
        <v>5.2631578947368418E-2</v>
      </c>
      <c r="AC411" s="63">
        <f t="shared" ref="AC411:AI411" si="1735">IF(S411=0,0,S411/(S402+S405+S411))</f>
        <v>0</v>
      </c>
      <c r="AD411" s="63">
        <f t="shared" si="1735"/>
        <v>0</v>
      </c>
      <c r="AE411" s="63">
        <f t="shared" si="1735"/>
        <v>0</v>
      </c>
      <c r="AF411" s="63">
        <f t="shared" si="1735"/>
        <v>0</v>
      </c>
      <c r="AG411" s="63">
        <f t="shared" si="1735"/>
        <v>0</v>
      </c>
      <c r="AH411" s="63">
        <f t="shared" si="1735"/>
        <v>0</v>
      </c>
      <c r="AI411" s="63">
        <f t="shared" si="1735"/>
        <v>0</v>
      </c>
    </row>
    <row r="412" spans="1:35" ht="14.25" customHeight="1" x14ac:dyDescent="0.25">
      <c r="A412" s="17">
        <v>322122</v>
      </c>
      <c r="B412" s="3" t="s">
        <v>54</v>
      </c>
      <c r="C412" s="8" t="s">
        <v>95</v>
      </c>
      <c r="D412" s="54">
        <f>E412/(E401-E418)</f>
        <v>1.5151515151515152E-2</v>
      </c>
      <c r="E412" s="19">
        <f t="shared" si="1704"/>
        <v>1</v>
      </c>
      <c r="F412" s="11">
        <v>1</v>
      </c>
      <c r="G412" s="11">
        <v>0</v>
      </c>
      <c r="H412" s="11">
        <v>0</v>
      </c>
      <c r="I412" s="19">
        <v>0</v>
      </c>
      <c r="J412" s="19">
        <v>0</v>
      </c>
      <c r="K412" s="11">
        <v>0</v>
      </c>
      <c r="L412" s="19">
        <v>0</v>
      </c>
      <c r="M412" s="7"/>
      <c r="P412" s="57">
        <f t="shared" si="1720"/>
        <v>1</v>
      </c>
      <c r="Q412" s="63">
        <f>P412/P401</f>
        <v>0.01</v>
      </c>
      <c r="R412" s="75">
        <f t="shared" si="1703"/>
        <v>1</v>
      </c>
      <c r="S412" s="57">
        <f t="shared" ref="S412:X412" si="1736">IF(G418&lt;&gt;0,G412+(G412/G401)*G418,G412)</f>
        <v>0</v>
      </c>
      <c r="T412" s="57">
        <f t="shared" si="1736"/>
        <v>0</v>
      </c>
      <c r="U412" s="57">
        <f t="shared" si="1736"/>
        <v>0</v>
      </c>
      <c r="V412" s="57">
        <f t="shared" si="1736"/>
        <v>0</v>
      </c>
      <c r="W412" s="57">
        <f t="shared" si="1736"/>
        <v>0</v>
      </c>
      <c r="X412" s="57">
        <f t="shared" si="1736"/>
        <v>0</v>
      </c>
      <c r="Y412" s="1">
        <v>0</v>
      </c>
      <c r="AB412" s="63">
        <f t="shared" ref="AB412" si="1737">IF(R412=0,0,R412/(R402+R405+R411))</f>
        <v>2.6315789473684209E-2</v>
      </c>
      <c r="AC412" s="63">
        <f t="shared" ref="AC412:AI412" si="1738">IF(S412=0,0,S412/(S402+S405+S411))</f>
        <v>0</v>
      </c>
      <c r="AD412" s="63">
        <f t="shared" si="1738"/>
        <v>0</v>
      </c>
      <c r="AE412" s="63">
        <f t="shared" si="1738"/>
        <v>0</v>
      </c>
      <c r="AF412" s="63">
        <f t="shared" si="1738"/>
        <v>0</v>
      </c>
      <c r="AG412" s="63">
        <f t="shared" si="1738"/>
        <v>0</v>
      </c>
      <c r="AH412" s="63">
        <f t="shared" si="1738"/>
        <v>0</v>
      </c>
      <c r="AI412" s="63">
        <f t="shared" si="1738"/>
        <v>0</v>
      </c>
    </row>
    <row r="413" spans="1:35" ht="14.25" customHeight="1" x14ac:dyDescent="0.25">
      <c r="A413" s="17">
        <v>322122</v>
      </c>
      <c r="B413" s="3" t="s">
        <v>54</v>
      </c>
      <c r="C413" s="8" t="s">
        <v>90</v>
      </c>
      <c r="D413" s="54">
        <f>E413/(E401-E418)</f>
        <v>1.5151515151515152E-2</v>
      </c>
      <c r="E413" s="19">
        <f t="shared" si="1704"/>
        <v>1</v>
      </c>
      <c r="F413" s="11">
        <v>1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7"/>
      <c r="P413" s="57">
        <f t="shared" si="1720"/>
        <v>1</v>
      </c>
      <c r="Q413" s="63">
        <f>P413/P401</f>
        <v>0.01</v>
      </c>
      <c r="R413" s="75">
        <f t="shared" si="1703"/>
        <v>1</v>
      </c>
      <c r="S413" s="57">
        <f t="shared" ref="S413:X413" si="1739">IF(G418&lt;&gt;0,G413+(G413/G401)*G418,G413)</f>
        <v>0</v>
      </c>
      <c r="T413" s="57">
        <f t="shared" si="1739"/>
        <v>0</v>
      </c>
      <c r="U413" s="57">
        <f t="shared" si="1739"/>
        <v>0</v>
      </c>
      <c r="V413" s="57">
        <f t="shared" si="1739"/>
        <v>0</v>
      </c>
      <c r="W413" s="57">
        <f t="shared" si="1739"/>
        <v>0</v>
      </c>
      <c r="X413" s="57">
        <f t="shared" si="1739"/>
        <v>0</v>
      </c>
      <c r="Y413" s="1">
        <v>0</v>
      </c>
      <c r="AB413" s="63">
        <f t="shared" ref="AB413" si="1740">IF(R413=0,0,R413/(R402+R405+R411))</f>
        <v>2.6315789473684209E-2</v>
      </c>
      <c r="AC413" s="63">
        <f t="shared" ref="AC413:AI413" si="1741">IF(S413=0,0,S413/(S402+S405+S411))</f>
        <v>0</v>
      </c>
      <c r="AD413" s="63">
        <f t="shared" si="1741"/>
        <v>0</v>
      </c>
      <c r="AE413" s="63">
        <f t="shared" si="1741"/>
        <v>0</v>
      </c>
      <c r="AF413" s="63">
        <f t="shared" si="1741"/>
        <v>0</v>
      </c>
      <c r="AG413" s="63">
        <f t="shared" si="1741"/>
        <v>0</v>
      </c>
      <c r="AH413" s="63">
        <f t="shared" si="1741"/>
        <v>0</v>
      </c>
      <c r="AI413" s="63">
        <f t="shared" si="1741"/>
        <v>0</v>
      </c>
    </row>
    <row r="414" spans="1:35" ht="14.25" customHeight="1" x14ac:dyDescent="0.25">
      <c r="A414" s="17">
        <v>322122</v>
      </c>
      <c r="B414" s="3" t="s">
        <v>54</v>
      </c>
      <c r="C414" s="8" t="s">
        <v>118</v>
      </c>
      <c r="D414" s="54">
        <f>E414/(E401-E418)</f>
        <v>0</v>
      </c>
      <c r="E414" s="19">
        <f t="shared" si="1704"/>
        <v>0</v>
      </c>
      <c r="F414" s="19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9">
        <v>0</v>
      </c>
      <c r="M414" s="7"/>
      <c r="P414" s="57">
        <f t="shared" si="1720"/>
        <v>0</v>
      </c>
      <c r="Q414" s="63">
        <f>P414/P401</f>
        <v>0</v>
      </c>
      <c r="R414" s="75">
        <f t="shared" si="1703"/>
        <v>0</v>
      </c>
      <c r="S414" s="57">
        <f t="shared" ref="S414:X414" si="1742">IF(G418&lt;&gt;0,G414+(G414/G401)*G418,G414)</f>
        <v>0</v>
      </c>
      <c r="T414" s="57">
        <f t="shared" si="1742"/>
        <v>0</v>
      </c>
      <c r="U414" s="57">
        <f t="shared" si="1742"/>
        <v>0</v>
      </c>
      <c r="V414" s="57">
        <f t="shared" si="1742"/>
        <v>0</v>
      </c>
      <c r="W414" s="57">
        <f t="shared" si="1742"/>
        <v>0</v>
      </c>
      <c r="X414" s="57">
        <f t="shared" si="1742"/>
        <v>0</v>
      </c>
      <c r="Y414" s="1">
        <v>0</v>
      </c>
      <c r="AB414" s="63">
        <f t="shared" ref="AB414" si="1743">IF(R414=0,0,R414/(R402+R405+R411))</f>
        <v>0</v>
      </c>
      <c r="AC414" s="63">
        <f t="shared" ref="AC414:AI414" si="1744">IF(S414=0,0,S414/(S402+S405+S411))</f>
        <v>0</v>
      </c>
      <c r="AD414" s="63">
        <f t="shared" si="1744"/>
        <v>0</v>
      </c>
      <c r="AE414" s="63">
        <f t="shared" si="1744"/>
        <v>0</v>
      </c>
      <c r="AF414" s="63">
        <f t="shared" si="1744"/>
        <v>0</v>
      </c>
      <c r="AG414" s="63">
        <f t="shared" si="1744"/>
        <v>0</v>
      </c>
      <c r="AH414" s="63">
        <f t="shared" si="1744"/>
        <v>0</v>
      </c>
      <c r="AI414" s="63">
        <f t="shared" si="1744"/>
        <v>0</v>
      </c>
    </row>
    <row r="415" spans="1:35" ht="14.25" customHeight="1" x14ac:dyDescent="0.25">
      <c r="A415" s="17">
        <v>322122</v>
      </c>
      <c r="B415" s="3" t="s">
        <v>54</v>
      </c>
      <c r="C415" s="8" t="s">
        <v>91</v>
      </c>
      <c r="D415" s="54">
        <f>E415/(E401-E418)</f>
        <v>0</v>
      </c>
      <c r="E415" s="19">
        <f t="shared" si="1704"/>
        <v>0</v>
      </c>
      <c r="F415" s="19">
        <v>0</v>
      </c>
      <c r="G415" s="19">
        <v>0</v>
      </c>
      <c r="H415" s="19">
        <v>0</v>
      </c>
      <c r="I415" s="11">
        <v>0</v>
      </c>
      <c r="J415" s="19">
        <v>0</v>
      </c>
      <c r="K415" s="19">
        <v>0</v>
      </c>
      <c r="L415" s="19">
        <v>0</v>
      </c>
      <c r="M415" s="7"/>
      <c r="P415" s="57">
        <f t="shared" si="1720"/>
        <v>0</v>
      </c>
      <c r="Q415" s="63">
        <f>P415/P401</f>
        <v>0</v>
      </c>
      <c r="R415" s="75">
        <f t="shared" si="1703"/>
        <v>0</v>
      </c>
      <c r="S415" s="57">
        <f t="shared" ref="S415:X415" si="1745">IF(G418&lt;&gt;0,G415+(G415/G401)*G418,G415)</f>
        <v>0</v>
      </c>
      <c r="T415" s="57">
        <f t="shared" si="1745"/>
        <v>0</v>
      </c>
      <c r="U415" s="57">
        <f t="shared" si="1745"/>
        <v>0</v>
      </c>
      <c r="V415" s="57">
        <f t="shared" si="1745"/>
        <v>0</v>
      </c>
      <c r="W415" s="57">
        <f t="shared" si="1745"/>
        <v>0</v>
      </c>
      <c r="X415" s="57">
        <f t="shared" si="1745"/>
        <v>0</v>
      </c>
      <c r="Y415" s="1">
        <v>0</v>
      </c>
      <c r="AB415" s="63">
        <f t="shared" ref="AB415" si="1746">IF(R415=0,0,R415/(R402+R405+R411))</f>
        <v>0</v>
      </c>
      <c r="AC415" s="63">
        <f t="shared" ref="AC415:AI415" si="1747">IF(S415=0,0,S415/(S402+S405+S411))</f>
        <v>0</v>
      </c>
      <c r="AD415" s="63">
        <f t="shared" si="1747"/>
        <v>0</v>
      </c>
      <c r="AE415" s="63">
        <f t="shared" si="1747"/>
        <v>0</v>
      </c>
      <c r="AF415" s="63">
        <f t="shared" si="1747"/>
        <v>0</v>
      </c>
      <c r="AG415" s="63">
        <f t="shared" si="1747"/>
        <v>0</v>
      </c>
      <c r="AH415" s="63">
        <f t="shared" si="1747"/>
        <v>0</v>
      </c>
      <c r="AI415" s="63">
        <f t="shared" si="1747"/>
        <v>0</v>
      </c>
    </row>
    <row r="416" spans="1:35" ht="14.25" customHeight="1" x14ac:dyDescent="0.25">
      <c r="A416" s="17">
        <v>322122</v>
      </c>
      <c r="B416" s="3" t="s">
        <v>54</v>
      </c>
      <c r="C416" s="8" t="s">
        <v>92</v>
      </c>
      <c r="D416" s="54">
        <f>E416/(E401-E418)</f>
        <v>0</v>
      </c>
      <c r="E416" s="19">
        <f t="shared" si="1704"/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9">
        <v>0</v>
      </c>
      <c r="M416" s="7"/>
      <c r="P416" s="57">
        <f t="shared" si="1720"/>
        <v>0</v>
      </c>
      <c r="Q416" s="63">
        <f>P416/P401</f>
        <v>0</v>
      </c>
      <c r="R416" s="75">
        <f t="shared" si="1703"/>
        <v>0</v>
      </c>
      <c r="S416" s="57">
        <f t="shared" ref="S416:X416" si="1748">IF(G418&lt;&gt;0,G416+(G416/G401)*G418,G416)</f>
        <v>0</v>
      </c>
      <c r="T416" s="57">
        <f t="shared" si="1748"/>
        <v>0</v>
      </c>
      <c r="U416" s="57">
        <f t="shared" si="1748"/>
        <v>0</v>
      </c>
      <c r="V416" s="57">
        <f t="shared" si="1748"/>
        <v>0</v>
      </c>
      <c r="W416" s="57">
        <f t="shared" si="1748"/>
        <v>0</v>
      </c>
      <c r="X416" s="57">
        <f t="shared" si="1748"/>
        <v>0</v>
      </c>
      <c r="Y416" s="1">
        <v>0</v>
      </c>
      <c r="AB416" s="63">
        <f t="shared" ref="AB416" si="1749">IF(R416=0,0,R416/(R402+R405+R411))</f>
        <v>0</v>
      </c>
      <c r="AC416" s="63">
        <f t="shared" ref="AC416:AI416" si="1750">IF(S416=0,0,S416/(S402+S405+S411))</f>
        <v>0</v>
      </c>
      <c r="AD416" s="63">
        <f t="shared" si="1750"/>
        <v>0</v>
      </c>
      <c r="AE416" s="63">
        <f t="shared" si="1750"/>
        <v>0</v>
      </c>
      <c r="AF416" s="63">
        <f t="shared" si="1750"/>
        <v>0</v>
      </c>
      <c r="AG416" s="63">
        <f t="shared" si="1750"/>
        <v>0</v>
      </c>
      <c r="AH416" s="63">
        <f t="shared" si="1750"/>
        <v>0</v>
      </c>
      <c r="AI416" s="63">
        <f t="shared" si="1750"/>
        <v>0</v>
      </c>
    </row>
    <row r="417" spans="1:35" ht="14.25" customHeight="1" x14ac:dyDescent="0.25">
      <c r="A417" s="17">
        <v>322122</v>
      </c>
      <c r="B417" s="3" t="s">
        <v>54</v>
      </c>
      <c r="C417" s="8" t="s">
        <v>93</v>
      </c>
      <c r="D417" s="54">
        <f>E417/(E401-E418)</f>
        <v>0</v>
      </c>
      <c r="E417" s="19">
        <f t="shared" si="1704"/>
        <v>0</v>
      </c>
      <c r="F417" s="19">
        <v>0</v>
      </c>
      <c r="G417" s="11">
        <v>0</v>
      </c>
      <c r="H417" s="19">
        <v>0</v>
      </c>
      <c r="I417" s="11">
        <v>0</v>
      </c>
      <c r="J417" s="19">
        <v>0</v>
      </c>
      <c r="K417" s="11">
        <v>0</v>
      </c>
      <c r="L417" s="19">
        <v>0</v>
      </c>
      <c r="M417" s="10"/>
      <c r="N417" s="10"/>
      <c r="O417" s="10"/>
      <c r="P417" s="57">
        <f t="shared" si="1720"/>
        <v>0</v>
      </c>
      <c r="Q417" s="63">
        <f>P417/P401</f>
        <v>0</v>
      </c>
      <c r="R417" s="75">
        <f t="shared" si="1703"/>
        <v>0</v>
      </c>
      <c r="S417" s="57">
        <f t="shared" ref="S417:X417" si="1751">IF(G418&lt;&gt;0,G417+(G417/G401)*G418,G417)</f>
        <v>0</v>
      </c>
      <c r="T417" s="57">
        <f t="shared" si="1751"/>
        <v>0</v>
      </c>
      <c r="U417" s="57">
        <f t="shared" si="1751"/>
        <v>0</v>
      </c>
      <c r="V417" s="57">
        <f t="shared" si="1751"/>
        <v>0</v>
      </c>
      <c r="W417" s="57">
        <f t="shared" si="1751"/>
        <v>0</v>
      </c>
      <c r="X417" s="57">
        <f t="shared" si="1751"/>
        <v>0</v>
      </c>
      <c r="Y417" s="1">
        <v>0</v>
      </c>
      <c r="AB417" s="63">
        <f t="shared" ref="AB417" si="1752">IF(R417=0,0,R417/(R402+R405+R411))</f>
        <v>0</v>
      </c>
      <c r="AC417" s="63">
        <f t="shared" ref="AC417:AI417" si="1753">IF(S417=0,0,S417/(S402+S405+S411))</f>
        <v>0</v>
      </c>
      <c r="AD417" s="63">
        <f t="shared" si="1753"/>
        <v>0</v>
      </c>
      <c r="AE417" s="63">
        <f t="shared" si="1753"/>
        <v>0</v>
      </c>
      <c r="AF417" s="63">
        <f t="shared" si="1753"/>
        <v>0</v>
      </c>
      <c r="AG417" s="63">
        <f t="shared" si="1753"/>
        <v>0</v>
      </c>
      <c r="AH417" s="63">
        <f t="shared" si="1753"/>
        <v>0</v>
      </c>
      <c r="AI417" s="63">
        <f t="shared" si="1753"/>
        <v>0</v>
      </c>
    </row>
    <row r="418" spans="1:35" ht="14.25" customHeight="1" x14ac:dyDescent="0.25">
      <c r="A418" s="17">
        <v>322122</v>
      </c>
      <c r="B418" s="3" t="s">
        <v>54</v>
      </c>
      <c r="C418" s="3" t="s">
        <v>94</v>
      </c>
      <c r="D418" s="3"/>
      <c r="E418" s="11">
        <v>35</v>
      </c>
      <c r="F418" s="19">
        <v>0</v>
      </c>
      <c r="G418" s="11">
        <v>0</v>
      </c>
      <c r="H418" s="11">
        <v>0</v>
      </c>
      <c r="I418" s="11">
        <v>0</v>
      </c>
      <c r="J418" s="19">
        <v>0</v>
      </c>
      <c r="K418" s="11">
        <v>0</v>
      </c>
      <c r="L418" s="11">
        <v>35</v>
      </c>
      <c r="M418" s="7"/>
      <c r="R418" s="75">
        <f t="shared" si="1703"/>
        <v>0</v>
      </c>
      <c r="Y418" s="1">
        <v>0</v>
      </c>
    </row>
    <row r="419" spans="1:35" ht="14.25" customHeight="1" x14ac:dyDescent="0.25">
      <c r="A419" s="3"/>
      <c r="B419" s="3"/>
      <c r="C419" s="8"/>
      <c r="D419" s="8"/>
      <c r="E419" s="11"/>
      <c r="F419" s="11"/>
      <c r="G419" s="11"/>
      <c r="H419" s="11"/>
      <c r="I419" s="11"/>
      <c r="J419" s="11"/>
      <c r="K419" s="11"/>
      <c r="L419" s="11"/>
      <c r="M419" s="7"/>
      <c r="P419" s="10"/>
      <c r="Q419" s="10"/>
      <c r="R419" s="75">
        <f t="shared" si="1703"/>
        <v>0</v>
      </c>
      <c r="X419" s="10"/>
      <c r="AA419" s="10"/>
    </row>
    <row r="420" spans="1:35" ht="14.25" customHeight="1" x14ac:dyDescent="0.25">
      <c r="A420" s="17">
        <v>322130</v>
      </c>
      <c r="B420" s="3" t="s">
        <v>55</v>
      </c>
      <c r="C420" s="3" t="s">
        <v>120</v>
      </c>
      <c r="D420" s="3"/>
      <c r="E420" s="11">
        <v>824</v>
      </c>
      <c r="F420" s="11">
        <v>59</v>
      </c>
      <c r="G420" s="11">
        <v>11</v>
      </c>
      <c r="H420" s="11">
        <v>2</v>
      </c>
      <c r="I420" s="11">
        <v>142</v>
      </c>
      <c r="J420" s="19">
        <v>0</v>
      </c>
      <c r="K420" s="11">
        <v>67</v>
      </c>
      <c r="L420" s="11">
        <v>542</v>
      </c>
      <c r="M420" s="10">
        <f>VLOOKUP(A420,'2010 Byproducts'!$A$14:$D$97,4,FALSE)</f>
        <v>526</v>
      </c>
      <c r="N420" s="10">
        <f>L420-M420</f>
        <v>16</v>
      </c>
      <c r="O420" s="10"/>
      <c r="P420" s="10">
        <f>SUM(P421,P424,P430)</f>
        <v>818.95774647887322</v>
      </c>
      <c r="Q420" s="10"/>
      <c r="R420" s="75">
        <f t="shared" si="1703"/>
        <v>59</v>
      </c>
      <c r="Z420" s="63">
        <f>R420/(P420-R420)</f>
        <v>7.7635895249921233E-2</v>
      </c>
      <c r="AA420" s="63">
        <f>(P423-R423)/(P420-R420)</f>
        <v>0.89365605945475102</v>
      </c>
      <c r="AB420" s="63"/>
    </row>
    <row r="421" spans="1:35" ht="14.25" customHeight="1" x14ac:dyDescent="0.25">
      <c r="A421" s="17">
        <v>322130</v>
      </c>
      <c r="B421" s="3" t="s">
        <v>55</v>
      </c>
      <c r="C421" s="3" t="s">
        <v>82</v>
      </c>
      <c r="D421" s="54">
        <f>E421/(E420-E437)</f>
        <v>0.62589928057553956</v>
      </c>
      <c r="E421" s="19">
        <f t="shared" ref="E421:E436" si="1754">SUM(F421:L421)</f>
        <v>174</v>
      </c>
      <c r="F421" s="11">
        <v>2</v>
      </c>
      <c r="G421" s="11">
        <v>8</v>
      </c>
      <c r="H421" s="11">
        <v>1</v>
      </c>
      <c r="I421" s="11">
        <v>96</v>
      </c>
      <c r="J421" s="19">
        <v>0</v>
      </c>
      <c r="K421" s="11">
        <v>67</v>
      </c>
      <c r="L421" s="19">
        <v>0</v>
      </c>
      <c r="M421" s="7"/>
      <c r="P421" s="57">
        <f>SUM(P422:P423)</f>
        <v>715.35211267605632</v>
      </c>
      <c r="Q421" s="63">
        <f>P421/P420</f>
        <v>0.87349086781549889</v>
      </c>
      <c r="R421" s="75">
        <f t="shared" si="1703"/>
        <v>2</v>
      </c>
      <c r="S421" s="57">
        <f>SUM(S422:S423)</f>
        <v>7</v>
      </c>
      <c r="T421" s="57">
        <f t="shared" ref="T421:X421" si="1755">SUM(T422:T423)</f>
        <v>1</v>
      </c>
      <c r="U421" s="57">
        <f t="shared" si="1755"/>
        <v>97.352112676056336</v>
      </c>
      <c r="V421" s="57">
        <f t="shared" si="1755"/>
        <v>0</v>
      </c>
      <c r="W421" s="57">
        <f t="shared" si="1755"/>
        <v>66</v>
      </c>
      <c r="X421" s="57">
        <f t="shared" si="1755"/>
        <v>0</v>
      </c>
      <c r="Y421" s="1">
        <f>Y423</f>
        <v>526</v>
      </c>
      <c r="Z421" s="5"/>
      <c r="AB421" s="63">
        <f t="shared" ref="AB421" si="1756">IF(R421=0,0,R421/(R421+R424+R430))</f>
        <v>3.4482758620689655E-2</v>
      </c>
      <c r="AC421" s="63">
        <f t="shared" ref="AC421:AI421" si="1757">IF(S421=0,0,S421/(S421+S424+S430))</f>
        <v>0.7</v>
      </c>
      <c r="AD421" s="63">
        <f t="shared" si="1757"/>
        <v>0.5</v>
      </c>
      <c r="AE421" s="63">
        <f t="shared" si="1757"/>
        <v>0.69064748201438841</v>
      </c>
      <c r="AF421" s="63">
        <f t="shared" si="1757"/>
        <v>0</v>
      </c>
      <c r="AG421" s="63">
        <f t="shared" si="1757"/>
        <v>1</v>
      </c>
      <c r="AH421" s="63">
        <f t="shared" si="1757"/>
        <v>0</v>
      </c>
      <c r="AI421" s="63">
        <f t="shared" si="1757"/>
        <v>1</v>
      </c>
    </row>
    <row r="422" spans="1:35" ht="14.25" customHeight="1" x14ac:dyDescent="0.25">
      <c r="A422" s="17">
        <v>322130</v>
      </c>
      <c r="B422" s="3" t="s">
        <v>55</v>
      </c>
      <c r="C422" s="8" t="s">
        <v>152</v>
      </c>
      <c r="D422" s="54">
        <f>E422/(E420-E437)</f>
        <v>7.1942446043165464E-2</v>
      </c>
      <c r="E422" s="19">
        <f>SUM(F422:L422)</f>
        <v>20</v>
      </c>
      <c r="F422" s="11">
        <v>2</v>
      </c>
      <c r="G422" s="11">
        <v>2</v>
      </c>
      <c r="H422" s="19">
        <v>0</v>
      </c>
      <c r="I422" s="11">
        <v>15</v>
      </c>
      <c r="J422" s="19">
        <v>0</v>
      </c>
      <c r="K422" s="11">
        <v>1</v>
      </c>
      <c r="L422" s="19">
        <v>0</v>
      </c>
      <c r="M422" s="7"/>
      <c r="P422" s="57">
        <f>SUM(R422:Y422)+N420</f>
        <v>36.2112676056338</v>
      </c>
      <c r="Q422" s="63">
        <f>P422/P420</f>
        <v>4.4216283149313793E-2</v>
      </c>
      <c r="R422" s="75">
        <f t="shared" si="1703"/>
        <v>2</v>
      </c>
      <c r="S422" s="57">
        <f t="shared" ref="S422:X422" si="1758">IF(G437&lt;&gt;0,G422+(G422/G420)*G437,G422)</f>
        <v>2</v>
      </c>
      <c r="T422" s="57">
        <f t="shared" si="1758"/>
        <v>0</v>
      </c>
      <c r="U422" s="57">
        <f t="shared" si="1758"/>
        <v>15.211267605633802</v>
      </c>
      <c r="V422" s="57">
        <f t="shared" si="1758"/>
        <v>0</v>
      </c>
      <c r="W422" s="57">
        <f t="shared" si="1758"/>
        <v>1</v>
      </c>
      <c r="X422" s="57">
        <f t="shared" si="1758"/>
        <v>0</v>
      </c>
      <c r="Y422" s="1">
        <v>0</v>
      </c>
      <c r="Z422" s="5"/>
      <c r="AB422" s="63">
        <f t="shared" ref="AB422" si="1759">IF(R422=0,0,R422/(R421+R424+R430))</f>
        <v>3.4482758620689655E-2</v>
      </c>
      <c r="AC422" s="63">
        <f t="shared" ref="AC422:AI422" si="1760">IF(S422=0,0,S422/(S421+S424+S430))</f>
        <v>0.2</v>
      </c>
      <c r="AD422" s="63">
        <f t="shared" si="1760"/>
        <v>0</v>
      </c>
      <c r="AE422" s="63">
        <f t="shared" si="1760"/>
        <v>0.1079136690647482</v>
      </c>
      <c r="AF422" s="63">
        <f t="shared" si="1760"/>
        <v>0</v>
      </c>
      <c r="AG422" s="63">
        <f t="shared" si="1760"/>
        <v>1.5151515151515152E-2</v>
      </c>
      <c r="AH422" s="63">
        <f t="shared" si="1760"/>
        <v>0</v>
      </c>
      <c r="AI422" s="63">
        <f t="shared" si="1760"/>
        <v>0</v>
      </c>
    </row>
    <row r="423" spans="1:35" ht="14.25" customHeight="1" x14ac:dyDescent="0.25">
      <c r="A423" s="17">
        <v>322130</v>
      </c>
      <c r="B423" s="3" t="s">
        <v>55</v>
      </c>
      <c r="C423" s="8" t="s">
        <v>151</v>
      </c>
      <c r="D423" s="54">
        <f>E423/(E420-E437)</f>
        <v>0.5467625899280576</v>
      </c>
      <c r="E423" s="19">
        <f t="shared" si="1754"/>
        <v>152</v>
      </c>
      <c r="F423" s="11">
        <v>0</v>
      </c>
      <c r="G423" s="11">
        <v>5</v>
      </c>
      <c r="H423" s="11">
        <v>1</v>
      </c>
      <c r="I423" s="11">
        <v>81</v>
      </c>
      <c r="J423" s="19">
        <v>0</v>
      </c>
      <c r="K423" s="11">
        <v>65</v>
      </c>
      <c r="L423" s="19">
        <v>0</v>
      </c>
      <c r="M423" s="7"/>
      <c r="P423" s="57">
        <f>SUM(R423:Y423)</f>
        <v>679.14084507042253</v>
      </c>
      <c r="Q423" s="63">
        <f>P423/P420</f>
        <v>0.82927458466618509</v>
      </c>
      <c r="R423" s="75">
        <f t="shared" si="1703"/>
        <v>0</v>
      </c>
      <c r="S423" s="57">
        <f t="shared" ref="S423:X423" si="1761">IF(G437&lt;&gt;0,G423+(G423/G420)*G437,G423)</f>
        <v>5</v>
      </c>
      <c r="T423" s="57">
        <f t="shared" si="1761"/>
        <v>1</v>
      </c>
      <c r="U423" s="57">
        <f t="shared" si="1761"/>
        <v>82.140845070422529</v>
      </c>
      <c r="V423" s="57">
        <f t="shared" si="1761"/>
        <v>0</v>
      </c>
      <c r="W423" s="57">
        <f t="shared" si="1761"/>
        <v>65</v>
      </c>
      <c r="X423" s="57">
        <f t="shared" si="1761"/>
        <v>0</v>
      </c>
      <c r="Y423" s="75">
        <f>M420</f>
        <v>526</v>
      </c>
      <c r="Z423" s="5"/>
      <c r="AB423" s="63">
        <f t="shared" ref="AB423" si="1762">IF(R423=0,0,R423/(R421+R424+R430))</f>
        <v>0</v>
      </c>
      <c r="AC423" s="63">
        <f t="shared" ref="AC423:AI423" si="1763">IF(S423=0,0,S423/(S421+S424+S430))</f>
        <v>0.5</v>
      </c>
      <c r="AD423" s="63">
        <f t="shared" si="1763"/>
        <v>0.5</v>
      </c>
      <c r="AE423" s="63">
        <f t="shared" si="1763"/>
        <v>0.58273381294964022</v>
      </c>
      <c r="AF423" s="63">
        <f t="shared" si="1763"/>
        <v>0</v>
      </c>
      <c r="AG423" s="63">
        <f t="shared" si="1763"/>
        <v>0.98484848484848486</v>
      </c>
      <c r="AH423" s="63">
        <f t="shared" si="1763"/>
        <v>0</v>
      </c>
      <c r="AI423" s="63">
        <f t="shared" si="1763"/>
        <v>1</v>
      </c>
    </row>
    <row r="424" spans="1:35" ht="14.25" customHeight="1" x14ac:dyDescent="0.25">
      <c r="A424" s="17">
        <v>322130</v>
      </c>
      <c r="B424" s="3" t="s">
        <v>55</v>
      </c>
      <c r="C424" s="3" t="s">
        <v>83</v>
      </c>
      <c r="D424" s="54">
        <f>E424/(E420-E437)</f>
        <v>0.33812949640287771</v>
      </c>
      <c r="E424" s="19">
        <f t="shared" si="1754"/>
        <v>94</v>
      </c>
      <c r="F424" s="11">
        <v>52</v>
      </c>
      <c r="G424" s="11">
        <v>3</v>
      </c>
      <c r="H424" s="19">
        <v>0</v>
      </c>
      <c r="I424" s="11">
        <v>39</v>
      </c>
      <c r="J424" s="19">
        <v>0</v>
      </c>
      <c r="K424" s="11">
        <v>0</v>
      </c>
      <c r="L424" s="19">
        <v>0</v>
      </c>
      <c r="M424" s="7"/>
      <c r="P424" s="57">
        <f>SUM(P425:P429)</f>
        <v>95.549295774647888</v>
      </c>
      <c r="Q424" s="63">
        <f>P424/P420</f>
        <v>0.11667182609293847</v>
      </c>
      <c r="R424" s="75">
        <f t="shared" si="1703"/>
        <v>52</v>
      </c>
      <c r="S424" s="57">
        <f>SUM(S425:S429)</f>
        <v>3</v>
      </c>
      <c r="T424" s="57">
        <f t="shared" ref="T424:X424" si="1764">SUM(T425:T429)</f>
        <v>0</v>
      </c>
      <c r="U424" s="57">
        <f t="shared" si="1764"/>
        <v>39.549295774647888</v>
      </c>
      <c r="V424" s="57">
        <f t="shared" si="1764"/>
        <v>0</v>
      </c>
      <c r="W424" s="57">
        <f t="shared" si="1764"/>
        <v>0</v>
      </c>
      <c r="X424" s="57">
        <f t="shared" si="1764"/>
        <v>0</v>
      </c>
      <c r="Y424" s="1">
        <v>0</v>
      </c>
      <c r="Z424" s="5"/>
      <c r="AB424" s="63">
        <f t="shared" ref="AB424" si="1765">IF(R424=0,0,R424/(R421+R424+R430))</f>
        <v>0.89655172413793105</v>
      </c>
      <c r="AC424" s="63">
        <f t="shared" ref="AC424:AI424" si="1766">IF(S424=0,0,S424/(S421+S424+S430))</f>
        <v>0.3</v>
      </c>
      <c r="AD424" s="63">
        <f t="shared" si="1766"/>
        <v>0</v>
      </c>
      <c r="AE424" s="63">
        <f t="shared" si="1766"/>
        <v>0.2805755395683453</v>
      </c>
      <c r="AF424" s="63">
        <f t="shared" si="1766"/>
        <v>0</v>
      </c>
      <c r="AG424" s="63">
        <f t="shared" si="1766"/>
        <v>0</v>
      </c>
      <c r="AH424" s="63">
        <f t="shared" si="1766"/>
        <v>0</v>
      </c>
      <c r="AI424" s="63">
        <f t="shared" si="1766"/>
        <v>0</v>
      </c>
    </row>
    <row r="425" spans="1:35" ht="14.25" customHeight="1" x14ac:dyDescent="0.25">
      <c r="A425" s="17">
        <v>322130</v>
      </c>
      <c r="B425" s="3" t="s">
        <v>55</v>
      </c>
      <c r="C425" s="8" t="s">
        <v>84</v>
      </c>
      <c r="D425" s="54">
        <f>E425/(E420-E437)</f>
        <v>0.1366906474820144</v>
      </c>
      <c r="E425" s="19">
        <f t="shared" si="1754"/>
        <v>38</v>
      </c>
      <c r="F425" s="11">
        <v>1</v>
      </c>
      <c r="G425" s="11">
        <v>3</v>
      </c>
      <c r="H425" s="19">
        <v>0</v>
      </c>
      <c r="I425" s="11">
        <v>34</v>
      </c>
      <c r="J425" s="19">
        <v>0</v>
      </c>
      <c r="K425" s="11">
        <v>0</v>
      </c>
      <c r="L425" s="19">
        <v>0</v>
      </c>
      <c r="M425" s="7"/>
      <c r="P425" s="57">
        <f>SUM(R425:Y425)</f>
        <v>38.478873239436616</v>
      </c>
      <c r="Q425" s="63">
        <f>P425/P420</f>
        <v>4.6985175248512361E-2</v>
      </c>
      <c r="R425" s="75">
        <f t="shared" si="1703"/>
        <v>1</v>
      </c>
      <c r="S425" s="57">
        <f t="shared" ref="S425:X425" si="1767">IF(G437&lt;&gt;0,G425+(G425/G420)*G437,G425)</f>
        <v>3</v>
      </c>
      <c r="T425" s="57">
        <f t="shared" si="1767"/>
        <v>0</v>
      </c>
      <c r="U425" s="57">
        <f t="shared" si="1767"/>
        <v>34.478873239436616</v>
      </c>
      <c r="V425" s="57">
        <f t="shared" si="1767"/>
        <v>0</v>
      </c>
      <c r="W425" s="57">
        <f t="shared" si="1767"/>
        <v>0</v>
      </c>
      <c r="X425" s="57">
        <f t="shared" si="1767"/>
        <v>0</v>
      </c>
      <c r="Y425" s="1">
        <v>0</v>
      </c>
      <c r="Z425" s="5"/>
      <c r="AB425" s="63">
        <f t="shared" ref="AB425" si="1768">IF(R425=0,0,R425/(R421+R424+R430))</f>
        <v>1.7241379310344827E-2</v>
      </c>
      <c r="AC425" s="63">
        <f t="shared" ref="AC425:AI425" si="1769">IF(S425=0,0,S425/(S421+S424+S430))</f>
        <v>0.3</v>
      </c>
      <c r="AD425" s="63">
        <f t="shared" si="1769"/>
        <v>0</v>
      </c>
      <c r="AE425" s="63">
        <f t="shared" si="1769"/>
        <v>0.24460431654676254</v>
      </c>
      <c r="AF425" s="63">
        <f t="shared" si="1769"/>
        <v>0</v>
      </c>
      <c r="AG425" s="63">
        <f t="shared" si="1769"/>
        <v>0</v>
      </c>
      <c r="AH425" s="63">
        <f t="shared" si="1769"/>
        <v>0</v>
      </c>
      <c r="AI425" s="63">
        <f t="shared" si="1769"/>
        <v>0</v>
      </c>
    </row>
    <row r="426" spans="1:35" ht="14.25" customHeight="1" x14ac:dyDescent="0.25">
      <c r="A426" s="17">
        <v>322130</v>
      </c>
      <c r="B426" s="3" t="s">
        <v>55</v>
      </c>
      <c r="C426" s="8" t="s">
        <v>85</v>
      </c>
      <c r="D426" s="54">
        <f>E426/(E420-E437)</f>
        <v>3.5971223021582736E-3</v>
      </c>
      <c r="E426" s="19">
        <f t="shared" si="1754"/>
        <v>1</v>
      </c>
      <c r="F426" s="11">
        <v>1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9">
        <v>0</v>
      </c>
      <c r="M426" s="7"/>
      <c r="P426" s="57">
        <f t="shared" ref="P426:P436" si="1770">SUM(R426:Y426)</f>
        <v>1</v>
      </c>
      <c r="Q426" s="63">
        <f>P426/P420</f>
        <v>1.2210642176589963E-3</v>
      </c>
      <c r="R426" s="75">
        <f t="shared" si="1703"/>
        <v>1</v>
      </c>
      <c r="S426" s="57">
        <f t="shared" ref="S426:X426" si="1771">IF(G437&lt;&gt;0,G426+(G426/G420)*G437,G426)</f>
        <v>0</v>
      </c>
      <c r="T426" s="57">
        <f t="shared" si="1771"/>
        <v>0</v>
      </c>
      <c r="U426" s="57">
        <f t="shared" si="1771"/>
        <v>0</v>
      </c>
      <c r="V426" s="57">
        <f t="shared" si="1771"/>
        <v>0</v>
      </c>
      <c r="W426" s="57">
        <f t="shared" si="1771"/>
        <v>0</v>
      </c>
      <c r="X426" s="57">
        <f t="shared" si="1771"/>
        <v>0</v>
      </c>
      <c r="Y426" s="1">
        <v>0</v>
      </c>
      <c r="Z426" s="5"/>
      <c r="AB426" s="63">
        <f t="shared" ref="AB426" si="1772">IF(R426=0,0,R426/(R421+R424+R430))</f>
        <v>1.7241379310344827E-2</v>
      </c>
      <c r="AC426" s="63">
        <f t="shared" ref="AC426:AI426" si="1773">IF(S426=0,0,S426/(S421+S424+S430))</f>
        <v>0</v>
      </c>
      <c r="AD426" s="63">
        <f t="shared" si="1773"/>
        <v>0</v>
      </c>
      <c r="AE426" s="63">
        <f t="shared" si="1773"/>
        <v>0</v>
      </c>
      <c r="AF426" s="63">
        <f t="shared" si="1773"/>
        <v>0</v>
      </c>
      <c r="AG426" s="63">
        <f t="shared" si="1773"/>
        <v>0</v>
      </c>
      <c r="AH426" s="63">
        <f t="shared" si="1773"/>
        <v>0</v>
      </c>
      <c r="AI426" s="63">
        <f t="shared" si="1773"/>
        <v>0</v>
      </c>
    </row>
    <row r="427" spans="1:35" ht="14.25" customHeight="1" x14ac:dyDescent="0.25">
      <c r="A427" s="17">
        <v>322130</v>
      </c>
      <c r="B427" s="3" t="s">
        <v>55</v>
      </c>
      <c r="C427" s="8" t="s">
        <v>86</v>
      </c>
      <c r="D427" s="54">
        <f>E427/(E420-E437)</f>
        <v>0.1906474820143885</v>
      </c>
      <c r="E427" s="19">
        <f t="shared" si="1754"/>
        <v>53</v>
      </c>
      <c r="F427" s="11">
        <v>49</v>
      </c>
      <c r="G427" s="11">
        <v>0</v>
      </c>
      <c r="H427" s="19">
        <v>0</v>
      </c>
      <c r="I427" s="11">
        <v>4</v>
      </c>
      <c r="J427" s="19">
        <v>0</v>
      </c>
      <c r="K427" s="11">
        <v>0</v>
      </c>
      <c r="L427" s="19">
        <v>0</v>
      </c>
      <c r="M427" s="7"/>
      <c r="P427" s="57">
        <f t="shared" si="1770"/>
        <v>53.056338028169016</v>
      </c>
      <c r="Q427" s="63">
        <f>P427/P420</f>
        <v>6.478519588621745E-2</v>
      </c>
      <c r="R427" s="75">
        <f t="shared" si="1703"/>
        <v>49</v>
      </c>
      <c r="S427" s="57">
        <f t="shared" ref="S427:X427" si="1774">IF(G437&lt;&gt;0,G427+(G427/G420)*G437,G427)</f>
        <v>0</v>
      </c>
      <c r="T427" s="57">
        <f t="shared" si="1774"/>
        <v>0</v>
      </c>
      <c r="U427" s="57">
        <f t="shared" si="1774"/>
        <v>4.056338028169014</v>
      </c>
      <c r="V427" s="57">
        <f t="shared" si="1774"/>
        <v>0</v>
      </c>
      <c r="W427" s="57">
        <f t="shared" si="1774"/>
        <v>0</v>
      </c>
      <c r="X427" s="57">
        <f t="shared" si="1774"/>
        <v>0</v>
      </c>
      <c r="Y427" s="1">
        <v>0</v>
      </c>
      <c r="Z427" s="5"/>
      <c r="AB427" s="63">
        <f t="shared" ref="AB427" si="1775">IF(R427=0,0,R427/(R421+R424+R430))</f>
        <v>0.84482758620689657</v>
      </c>
      <c r="AC427" s="63">
        <f t="shared" ref="AC427:AI427" si="1776">IF(S427=0,0,S427/(S421+S424+S430))</f>
        <v>0</v>
      </c>
      <c r="AD427" s="63">
        <f t="shared" si="1776"/>
        <v>0</v>
      </c>
      <c r="AE427" s="63">
        <f t="shared" si="1776"/>
        <v>2.8776978417266185E-2</v>
      </c>
      <c r="AF427" s="63">
        <f t="shared" si="1776"/>
        <v>0</v>
      </c>
      <c r="AG427" s="63">
        <f t="shared" si="1776"/>
        <v>0</v>
      </c>
      <c r="AH427" s="63">
        <f t="shared" si="1776"/>
        <v>0</v>
      </c>
      <c r="AI427" s="63">
        <f t="shared" si="1776"/>
        <v>0</v>
      </c>
    </row>
    <row r="428" spans="1:35" ht="14.25" customHeight="1" x14ac:dyDescent="0.25">
      <c r="A428" s="17">
        <v>322130</v>
      </c>
      <c r="B428" s="3" t="s">
        <v>55</v>
      </c>
      <c r="C428" s="8" t="s">
        <v>87</v>
      </c>
      <c r="D428" s="54">
        <f>E428/(E420-E437)</f>
        <v>3.5971223021582736E-3</v>
      </c>
      <c r="E428" s="19">
        <f t="shared" si="1754"/>
        <v>1</v>
      </c>
      <c r="F428" s="11">
        <v>1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19">
        <v>0</v>
      </c>
      <c r="M428" s="7"/>
      <c r="P428" s="57">
        <f t="shared" si="1770"/>
        <v>1</v>
      </c>
      <c r="Q428" s="63">
        <f>P428/P420</f>
        <v>1.2210642176589963E-3</v>
      </c>
      <c r="R428" s="75">
        <f t="shared" si="1703"/>
        <v>1</v>
      </c>
      <c r="S428" s="57">
        <f t="shared" ref="S428:X428" si="1777">IF(G437&lt;&gt;0,G428+(G428/G420)*G437,G428)</f>
        <v>0</v>
      </c>
      <c r="T428" s="57">
        <f t="shared" si="1777"/>
        <v>0</v>
      </c>
      <c r="U428" s="57">
        <f t="shared" si="1777"/>
        <v>0</v>
      </c>
      <c r="V428" s="57">
        <f t="shared" si="1777"/>
        <v>0</v>
      </c>
      <c r="W428" s="57">
        <f t="shared" si="1777"/>
        <v>0</v>
      </c>
      <c r="X428" s="57">
        <f t="shared" si="1777"/>
        <v>0</v>
      </c>
      <c r="Y428" s="1">
        <v>0</v>
      </c>
      <c r="Z428" s="5"/>
      <c r="AB428" s="63">
        <f t="shared" ref="AB428" si="1778">IF(R428=0,0,R428/(R421+R424+R430))</f>
        <v>1.7241379310344827E-2</v>
      </c>
      <c r="AC428" s="63">
        <f t="shared" ref="AC428:AI428" si="1779">IF(S428=0,0,S428/(S421+S424+S430))</f>
        <v>0</v>
      </c>
      <c r="AD428" s="63">
        <f t="shared" si="1779"/>
        <v>0</v>
      </c>
      <c r="AE428" s="63">
        <f t="shared" si="1779"/>
        <v>0</v>
      </c>
      <c r="AF428" s="63">
        <f t="shared" si="1779"/>
        <v>0</v>
      </c>
      <c r="AG428" s="63">
        <f t="shared" si="1779"/>
        <v>0</v>
      </c>
      <c r="AH428" s="63">
        <f t="shared" si="1779"/>
        <v>0</v>
      </c>
      <c r="AI428" s="63">
        <f t="shared" si="1779"/>
        <v>0</v>
      </c>
    </row>
    <row r="429" spans="1:35" ht="14.25" customHeight="1" x14ac:dyDescent="0.25">
      <c r="A429" s="17">
        <v>322130</v>
      </c>
      <c r="B429" s="3" t="s">
        <v>55</v>
      </c>
      <c r="C429" s="8" t="s">
        <v>88</v>
      </c>
      <c r="D429" s="54">
        <f>E429/(E420-E437)</f>
        <v>7.1942446043165471E-3</v>
      </c>
      <c r="E429" s="19">
        <f t="shared" si="1754"/>
        <v>2</v>
      </c>
      <c r="F429" s="11">
        <v>1</v>
      </c>
      <c r="G429" s="11">
        <v>0</v>
      </c>
      <c r="H429" s="11">
        <v>0</v>
      </c>
      <c r="I429" s="11">
        <v>1</v>
      </c>
      <c r="J429" s="11">
        <v>0</v>
      </c>
      <c r="K429" s="11">
        <v>0</v>
      </c>
      <c r="L429" s="19">
        <v>0</v>
      </c>
      <c r="M429" s="7"/>
      <c r="P429" s="57">
        <f t="shared" si="1770"/>
        <v>2.0140845070422535</v>
      </c>
      <c r="Q429" s="63">
        <f>P429/P420</f>
        <v>2.4593265228906548E-3</v>
      </c>
      <c r="R429" s="75">
        <f t="shared" si="1703"/>
        <v>1</v>
      </c>
      <c r="S429" s="57">
        <f t="shared" ref="S429:X429" si="1780">IF(G437&lt;&gt;0,G429+(G429/G420)*G437,G429)</f>
        <v>0</v>
      </c>
      <c r="T429" s="57">
        <f t="shared" si="1780"/>
        <v>0</v>
      </c>
      <c r="U429" s="57">
        <f t="shared" si="1780"/>
        <v>1.0140845070422535</v>
      </c>
      <c r="V429" s="57">
        <f t="shared" si="1780"/>
        <v>0</v>
      </c>
      <c r="W429" s="57">
        <f t="shared" si="1780"/>
        <v>0</v>
      </c>
      <c r="X429" s="57">
        <f t="shared" si="1780"/>
        <v>0</v>
      </c>
      <c r="Y429" s="1">
        <v>0</v>
      </c>
      <c r="Z429" s="5"/>
      <c r="AB429" s="63">
        <f t="shared" ref="AB429" si="1781">IF(R429=0,0,R429/(R421+R424+R430))</f>
        <v>1.7241379310344827E-2</v>
      </c>
      <c r="AC429" s="63">
        <f t="shared" ref="AC429:AI429" si="1782">IF(S429=0,0,S429/(S421+S424+S430))</f>
        <v>0</v>
      </c>
      <c r="AD429" s="63">
        <f t="shared" si="1782"/>
        <v>0</v>
      </c>
      <c r="AE429" s="63">
        <f t="shared" si="1782"/>
        <v>7.1942446043165463E-3</v>
      </c>
      <c r="AF429" s="63">
        <f t="shared" si="1782"/>
        <v>0</v>
      </c>
      <c r="AG429" s="63">
        <f t="shared" si="1782"/>
        <v>0</v>
      </c>
      <c r="AH429" s="63">
        <f t="shared" si="1782"/>
        <v>0</v>
      </c>
      <c r="AI429" s="63">
        <f t="shared" si="1782"/>
        <v>0</v>
      </c>
    </row>
    <row r="430" spans="1:35" ht="14.25" customHeight="1" x14ac:dyDescent="0.25">
      <c r="A430" s="17">
        <v>322130</v>
      </c>
      <c r="B430" s="3" t="s">
        <v>55</v>
      </c>
      <c r="C430" s="3" t="s">
        <v>89</v>
      </c>
      <c r="D430" s="54">
        <f>E430/(E420-E437)</f>
        <v>3.5971223021582732E-2</v>
      </c>
      <c r="E430" s="19">
        <f t="shared" si="1754"/>
        <v>10</v>
      </c>
      <c r="F430" s="11">
        <v>4</v>
      </c>
      <c r="G430" s="19">
        <v>0</v>
      </c>
      <c r="H430" s="11">
        <v>1</v>
      </c>
      <c r="I430" s="11">
        <v>5</v>
      </c>
      <c r="J430" s="19">
        <v>0</v>
      </c>
      <c r="K430" s="19">
        <v>0</v>
      </c>
      <c r="L430" s="19">
        <v>0</v>
      </c>
      <c r="M430" s="7"/>
      <c r="P430" s="57">
        <f>SUM(P431:P436)</f>
        <v>8.056338028169014</v>
      </c>
      <c r="Q430" s="63">
        <f>P430/P420</f>
        <v>9.8373060915626191E-3</v>
      </c>
      <c r="R430" s="75">
        <f t="shared" si="1703"/>
        <v>4</v>
      </c>
      <c r="S430" s="57">
        <f>SUM(S431:S436)</f>
        <v>0</v>
      </c>
      <c r="T430" s="57">
        <f t="shared" ref="T430:X430" si="1783">SUM(T431:T436)</f>
        <v>1</v>
      </c>
      <c r="U430" s="57">
        <f t="shared" si="1783"/>
        <v>4.056338028169014</v>
      </c>
      <c r="V430" s="57">
        <f t="shared" si="1783"/>
        <v>0</v>
      </c>
      <c r="W430" s="57">
        <f t="shared" si="1783"/>
        <v>0</v>
      </c>
      <c r="X430" s="57">
        <f t="shared" si="1783"/>
        <v>0</v>
      </c>
      <c r="Y430" s="1">
        <v>0</v>
      </c>
      <c r="Z430" s="5"/>
      <c r="AB430" s="63">
        <f t="shared" ref="AB430" si="1784">IF(R430=0,0,R430/(R421+R424+R430))</f>
        <v>6.8965517241379309E-2</v>
      </c>
      <c r="AC430" s="63">
        <f t="shared" ref="AC430:AI430" si="1785">IF(S430=0,0,S430/(S421+S424+S430))</f>
        <v>0</v>
      </c>
      <c r="AD430" s="63">
        <f t="shared" si="1785"/>
        <v>0.5</v>
      </c>
      <c r="AE430" s="63">
        <f t="shared" si="1785"/>
        <v>2.8776978417266185E-2</v>
      </c>
      <c r="AF430" s="63">
        <f t="shared" si="1785"/>
        <v>0</v>
      </c>
      <c r="AG430" s="63">
        <f t="shared" si="1785"/>
        <v>0</v>
      </c>
      <c r="AH430" s="63">
        <f t="shared" si="1785"/>
        <v>0</v>
      </c>
      <c r="AI430" s="63">
        <f t="shared" si="1785"/>
        <v>0</v>
      </c>
    </row>
    <row r="431" spans="1:35" ht="14.25" customHeight="1" x14ac:dyDescent="0.25">
      <c r="A431" s="17">
        <v>322130</v>
      </c>
      <c r="B431" s="3" t="s">
        <v>55</v>
      </c>
      <c r="C431" s="8" t="s">
        <v>95</v>
      </c>
      <c r="D431" s="54">
        <f>E431/(E420-E437)</f>
        <v>1.0791366906474821E-2</v>
      </c>
      <c r="E431" s="19">
        <f t="shared" si="1754"/>
        <v>3</v>
      </c>
      <c r="F431" s="11">
        <v>1</v>
      </c>
      <c r="G431" s="19">
        <v>0</v>
      </c>
      <c r="H431" s="19">
        <v>0</v>
      </c>
      <c r="I431" s="11">
        <v>2</v>
      </c>
      <c r="J431" s="19">
        <v>0</v>
      </c>
      <c r="K431" s="19">
        <v>0</v>
      </c>
      <c r="L431" s="19">
        <v>0</v>
      </c>
      <c r="M431" s="7"/>
      <c r="P431" s="57">
        <f t="shared" si="1770"/>
        <v>3.028169014084507</v>
      </c>
      <c r="Q431" s="63">
        <f>P431/P420</f>
        <v>3.6975888281223128E-3</v>
      </c>
      <c r="R431" s="75">
        <f t="shared" si="1703"/>
        <v>1</v>
      </c>
      <c r="S431" s="57">
        <f t="shared" ref="S431:X431" si="1786">IF(G437&lt;&gt;0,G431+(G431/G420)*G437,G431)</f>
        <v>0</v>
      </c>
      <c r="T431" s="57">
        <f t="shared" si="1786"/>
        <v>0</v>
      </c>
      <c r="U431" s="57">
        <f t="shared" si="1786"/>
        <v>2.028169014084507</v>
      </c>
      <c r="V431" s="57">
        <f t="shared" si="1786"/>
        <v>0</v>
      </c>
      <c r="W431" s="57">
        <f t="shared" si="1786"/>
        <v>0</v>
      </c>
      <c r="X431" s="57">
        <f t="shared" si="1786"/>
        <v>0</v>
      </c>
      <c r="Y431" s="1">
        <v>0</v>
      </c>
      <c r="Z431" s="5"/>
      <c r="AB431" s="63">
        <f t="shared" ref="AB431" si="1787">IF(R431=0,0,R431/(R421+R424+R430))</f>
        <v>1.7241379310344827E-2</v>
      </c>
      <c r="AC431" s="63">
        <f t="shared" ref="AC431:AI431" si="1788">IF(S431=0,0,S431/(S421+S424+S430))</f>
        <v>0</v>
      </c>
      <c r="AD431" s="63">
        <f t="shared" si="1788"/>
        <v>0</v>
      </c>
      <c r="AE431" s="63">
        <f t="shared" si="1788"/>
        <v>1.4388489208633093E-2</v>
      </c>
      <c r="AF431" s="63">
        <f t="shared" si="1788"/>
        <v>0</v>
      </c>
      <c r="AG431" s="63">
        <f t="shared" si="1788"/>
        <v>0</v>
      </c>
      <c r="AH431" s="63">
        <f t="shared" si="1788"/>
        <v>0</v>
      </c>
      <c r="AI431" s="63">
        <f t="shared" si="1788"/>
        <v>0</v>
      </c>
    </row>
    <row r="432" spans="1:35" ht="14.25" customHeight="1" x14ac:dyDescent="0.25">
      <c r="A432" s="17">
        <v>322130</v>
      </c>
      <c r="B432" s="3" t="s">
        <v>55</v>
      </c>
      <c r="C432" s="8" t="s">
        <v>90</v>
      </c>
      <c r="D432" s="54">
        <f>E432/(E420-E437)</f>
        <v>7.1942446043165471E-3</v>
      </c>
      <c r="E432" s="19">
        <f t="shared" si="1754"/>
        <v>2</v>
      </c>
      <c r="F432" s="11">
        <v>2</v>
      </c>
      <c r="G432" s="19">
        <v>0</v>
      </c>
      <c r="H432" s="19">
        <v>0</v>
      </c>
      <c r="I432" s="19">
        <v>0</v>
      </c>
      <c r="J432" s="19">
        <v>0</v>
      </c>
      <c r="K432" s="19">
        <v>0</v>
      </c>
      <c r="L432" s="19">
        <v>0</v>
      </c>
      <c r="M432" s="7"/>
      <c r="P432" s="57">
        <f t="shared" si="1770"/>
        <v>2</v>
      </c>
      <c r="Q432" s="63">
        <f>P432/P420</f>
        <v>2.4421284353179926E-3</v>
      </c>
      <c r="R432" s="75">
        <f t="shared" si="1703"/>
        <v>2</v>
      </c>
      <c r="S432" s="57">
        <f t="shared" ref="S432:X432" si="1789">IF(G437&lt;&gt;0,G432+(G432/G420)*G437,G432)</f>
        <v>0</v>
      </c>
      <c r="T432" s="57">
        <f t="shared" si="1789"/>
        <v>0</v>
      </c>
      <c r="U432" s="57">
        <f t="shared" si="1789"/>
        <v>0</v>
      </c>
      <c r="V432" s="57">
        <f t="shared" si="1789"/>
        <v>0</v>
      </c>
      <c r="W432" s="57">
        <f t="shared" si="1789"/>
        <v>0</v>
      </c>
      <c r="X432" s="57">
        <f t="shared" si="1789"/>
        <v>0</v>
      </c>
      <c r="Y432" s="1">
        <v>0</v>
      </c>
      <c r="Z432" s="5"/>
      <c r="AB432" s="63">
        <f t="shared" ref="AB432" si="1790">IF(R432=0,0,R432/(R421+R424+R430))</f>
        <v>3.4482758620689655E-2</v>
      </c>
      <c r="AC432" s="63">
        <f t="shared" ref="AC432:AI432" si="1791">IF(S432=0,0,S432/(S421+S424+S430))</f>
        <v>0</v>
      </c>
      <c r="AD432" s="63">
        <f t="shared" si="1791"/>
        <v>0</v>
      </c>
      <c r="AE432" s="63">
        <f t="shared" si="1791"/>
        <v>0</v>
      </c>
      <c r="AF432" s="63">
        <f t="shared" si="1791"/>
        <v>0</v>
      </c>
      <c r="AG432" s="63">
        <f t="shared" si="1791"/>
        <v>0</v>
      </c>
      <c r="AH432" s="63">
        <f t="shared" si="1791"/>
        <v>0</v>
      </c>
      <c r="AI432" s="63">
        <f t="shared" si="1791"/>
        <v>0</v>
      </c>
    </row>
    <row r="433" spans="1:35" ht="14.25" customHeight="1" x14ac:dyDescent="0.25">
      <c r="A433" s="17">
        <v>322130</v>
      </c>
      <c r="B433" s="3" t="s">
        <v>55</v>
      </c>
      <c r="C433" s="8" t="s">
        <v>118</v>
      </c>
      <c r="D433" s="54">
        <f>E433/(E420-E437)</f>
        <v>0</v>
      </c>
      <c r="E433" s="19">
        <f t="shared" si="1754"/>
        <v>0</v>
      </c>
      <c r="F433" s="19">
        <v>0</v>
      </c>
      <c r="G433" s="11">
        <v>0</v>
      </c>
      <c r="H433" s="19">
        <v>0</v>
      </c>
      <c r="I433" s="19">
        <v>0</v>
      </c>
      <c r="J433" s="19">
        <v>0</v>
      </c>
      <c r="K433" s="11">
        <v>0</v>
      </c>
      <c r="L433" s="19">
        <v>0</v>
      </c>
      <c r="M433" s="7"/>
      <c r="P433" s="57">
        <f t="shared" si="1770"/>
        <v>0</v>
      </c>
      <c r="Q433" s="63">
        <f>P433/P420</f>
        <v>0</v>
      </c>
      <c r="R433" s="75">
        <f t="shared" si="1703"/>
        <v>0</v>
      </c>
      <c r="S433" s="57">
        <f t="shared" ref="S433:X433" si="1792">IF(G437&lt;&gt;0,G433+(G433/G420)*G437,G433)</f>
        <v>0</v>
      </c>
      <c r="T433" s="57">
        <f t="shared" si="1792"/>
        <v>0</v>
      </c>
      <c r="U433" s="57">
        <f t="shared" si="1792"/>
        <v>0</v>
      </c>
      <c r="V433" s="57">
        <f t="shared" si="1792"/>
        <v>0</v>
      </c>
      <c r="W433" s="57">
        <f t="shared" si="1792"/>
        <v>0</v>
      </c>
      <c r="X433" s="57">
        <f t="shared" si="1792"/>
        <v>0</v>
      </c>
      <c r="Y433" s="1">
        <v>0</v>
      </c>
      <c r="Z433" s="5"/>
      <c r="AB433" s="63">
        <f t="shared" ref="AB433" si="1793">IF(R433=0,0,R433/(R421+R424+R430))</f>
        <v>0</v>
      </c>
      <c r="AC433" s="63">
        <f t="shared" ref="AC433:AI433" si="1794">IF(S433=0,0,S433/(S421+S424+S430))</f>
        <v>0</v>
      </c>
      <c r="AD433" s="63">
        <f t="shared" si="1794"/>
        <v>0</v>
      </c>
      <c r="AE433" s="63">
        <f t="shared" si="1794"/>
        <v>0</v>
      </c>
      <c r="AF433" s="63">
        <f t="shared" si="1794"/>
        <v>0</v>
      </c>
      <c r="AG433" s="63">
        <f t="shared" si="1794"/>
        <v>0</v>
      </c>
      <c r="AH433" s="63">
        <f t="shared" si="1794"/>
        <v>0</v>
      </c>
      <c r="AI433" s="63">
        <f t="shared" si="1794"/>
        <v>0</v>
      </c>
    </row>
    <row r="434" spans="1:35" ht="14.25" customHeight="1" x14ac:dyDescent="0.25">
      <c r="A434" s="17">
        <v>322130</v>
      </c>
      <c r="B434" s="3" t="s">
        <v>55</v>
      </c>
      <c r="C434" s="8" t="s">
        <v>91</v>
      </c>
      <c r="D434" s="54">
        <f>E434/(E420-E437)</f>
        <v>3.5971223021582736E-3</v>
      </c>
      <c r="E434" s="19">
        <f t="shared" si="1754"/>
        <v>1</v>
      </c>
      <c r="F434" s="19">
        <v>0</v>
      </c>
      <c r="G434" s="19">
        <v>0</v>
      </c>
      <c r="H434" s="11">
        <v>1</v>
      </c>
      <c r="I434" s="11">
        <v>0</v>
      </c>
      <c r="J434" s="19">
        <v>0</v>
      </c>
      <c r="K434" s="19">
        <v>0</v>
      </c>
      <c r="L434" s="19">
        <v>0</v>
      </c>
      <c r="M434" s="7"/>
      <c r="P434" s="57">
        <f t="shared" si="1770"/>
        <v>1</v>
      </c>
      <c r="Q434" s="63">
        <f>P434/P420</f>
        <v>1.2210642176589963E-3</v>
      </c>
      <c r="R434" s="75">
        <f t="shared" si="1703"/>
        <v>0</v>
      </c>
      <c r="S434" s="57">
        <f t="shared" ref="S434:X434" si="1795">IF(G437&lt;&gt;0,G434+(G434/G420)*G437,G434)</f>
        <v>0</v>
      </c>
      <c r="T434" s="57">
        <f t="shared" si="1795"/>
        <v>1</v>
      </c>
      <c r="U434" s="57">
        <f t="shared" si="1795"/>
        <v>0</v>
      </c>
      <c r="V434" s="57">
        <f t="shared" si="1795"/>
        <v>0</v>
      </c>
      <c r="W434" s="57">
        <f t="shared" si="1795"/>
        <v>0</v>
      </c>
      <c r="X434" s="57">
        <f t="shared" si="1795"/>
        <v>0</v>
      </c>
      <c r="Y434" s="1">
        <v>0</v>
      </c>
      <c r="Z434" s="6"/>
      <c r="AB434" s="63">
        <f t="shared" ref="AB434" si="1796">IF(R434=0,0,R434/(R421+R424+R430))</f>
        <v>0</v>
      </c>
      <c r="AC434" s="63">
        <f t="shared" ref="AC434:AI434" si="1797">IF(S434=0,0,S434/(S421+S424+S430))</f>
        <v>0</v>
      </c>
      <c r="AD434" s="63">
        <f t="shared" si="1797"/>
        <v>0.5</v>
      </c>
      <c r="AE434" s="63">
        <f t="shared" si="1797"/>
        <v>0</v>
      </c>
      <c r="AF434" s="63">
        <f t="shared" si="1797"/>
        <v>0</v>
      </c>
      <c r="AG434" s="63">
        <f t="shared" si="1797"/>
        <v>0</v>
      </c>
      <c r="AH434" s="63">
        <f t="shared" si="1797"/>
        <v>0</v>
      </c>
      <c r="AI434" s="63">
        <f t="shared" si="1797"/>
        <v>0</v>
      </c>
    </row>
    <row r="435" spans="1:35" ht="14.25" customHeight="1" x14ac:dyDescent="0.25">
      <c r="A435" s="17">
        <v>322130</v>
      </c>
      <c r="B435" s="3" t="s">
        <v>55</v>
      </c>
      <c r="C435" s="8" t="s">
        <v>92</v>
      </c>
      <c r="D435" s="54">
        <f>E435/(E420-E437)</f>
        <v>7.1942446043165471E-3</v>
      </c>
      <c r="E435" s="19">
        <f t="shared" si="1754"/>
        <v>2</v>
      </c>
      <c r="F435" s="11">
        <v>0</v>
      </c>
      <c r="G435" s="11">
        <v>0</v>
      </c>
      <c r="H435" s="19">
        <v>0</v>
      </c>
      <c r="I435" s="11">
        <v>2</v>
      </c>
      <c r="J435" s="11">
        <v>0</v>
      </c>
      <c r="K435" s="19">
        <v>0</v>
      </c>
      <c r="L435" s="19">
        <v>0</v>
      </c>
      <c r="M435" s="7"/>
      <c r="P435" s="57">
        <f t="shared" si="1770"/>
        <v>2.028169014084507</v>
      </c>
      <c r="Q435" s="63">
        <f>P435/P420</f>
        <v>2.4765246104633165E-3</v>
      </c>
      <c r="R435" s="75">
        <f t="shared" si="1703"/>
        <v>0</v>
      </c>
      <c r="S435" s="57">
        <f t="shared" ref="S435:X435" si="1798">IF(G437&lt;&gt;0,G435+(G435/G420)*G437,G435)</f>
        <v>0</v>
      </c>
      <c r="T435" s="57">
        <f t="shared" si="1798"/>
        <v>0</v>
      </c>
      <c r="U435" s="57">
        <f t="shared" si="1798"/>
        <v>2.028169014084507</v>
      </c>
      <c r="V435" s="57">
        <f t="shared" si="1798"/>
        <v>0</v>
      </c>
      <c r="W435" s="57">
        <f t="shared" si="1798"/>
        <v>0</v>
      </c>
      <c r="X435" s="57">
        <f t="shared" si="1798"/>
        <v>0</v>
      </c>
      <c r="Y435" s="1">
        <v>0</v>
      </c>
      <c r="Z435" s="5"/>
      <c r="AB435" s="63">
        <f t="shared" ref="AB435" si="1799">IF(R435=0,0,R435/(R421+R424+R430))</f>
        <v>0</v>
      </c>
      <c r="AC435" s="63">
        <f t="shared" ref="AC435:AI435" si="1800">IF(S435=0,0,S435/(S421+S424+S430))</f>
        <v>0</v>
      </c>
      <c r="AD435" s="63">
        <f t="shared" si="1800"/>
        <v>0</v>
      </c>
      <c r="AE435" s="63">
        <f t="shared" si="1800"/>
        <v>1.4388489208633093E-2</v>
      </c>
      <c r="AF435" s="63">
        <f t="shared" si="1800"/>
        <v>0</v>
      </c>
      <c r="AG435" s="63">
        <f t="shared" si="1800"/>
        <v>0</v>
      </c>
      <c r="AH435" s="63">
        <f t="shared" si="1800"/>
        <v>0</v>
      </c>
      <c r="AI435" s="63">
        <f t="shared" si="1800"/>
        <v>0</v>
      </c>
    </row>
    <row r="436" spans="1:35" ht="14.25" customHeight="1" x14ac:dyDescent="0.25">
      <c r="A436" s="17">
        <v>322130</v>
      </c>
      <c r="B436" s="3" t="s">
        <v>55</v>
      </c>
      <c r="C436" s="8" t="s">
        <v>93</v>
      </c>
      <c r="D436" s="54">
        <f>E436/(E420-E437)</f>
        <v>0</v>
      </c>
      <c r="E436" s="19">
        <f t="shared" si="1754"/>
        <v>0</v>
      </c>
      <c r="F436" s="19">
        <v>0</v>
      </c>
      <c r="G436" s="19">
        <v>0</v>
      </c>
      <c r="H436" s="19">
        <v>0</v>
      </c>
      <c r="I436" s="11">
        <v>0</v>
      </c>
      <c r="J436" s="19">
        <v>0</v>
      </c>
      <c r="K436" s="11">
        <v>0</v>
      </c>
      <c r="L436" s="19">
        <v>0</v>
      </c>
      <c r="M436" s="7"/>
      <c r="P436" s="57">
        <f t="shared" si="1770"/>
        <v>0</v>
      </c>
      <c r="Q436" s="63">
        <f>P436/P420</f>
        <v>0</v>
      </c>
      <c r="R436" s="75">
        <f t="shared" si="1703"/>
        <v>0</v>
      </c>
      <c r="S436" s="57">
        <f t="shared" ref="S436:X436" si="1801">IF(G437&lt;&gt;0,G436+(G436/G420)*G437,G436)</f>
        <v>0</v>
      </c>
      <c r="T436" s="57">
        <f t="shared" si="1801"/>
        <v>0</v>
      </c>
      <c r="U436" s="57">
        <f t="shared" si="1801"/>
        <v>0</v>
      </c>
      <c r="V436" s="57">
        <f t="shared" si="1801"/>
        <v>0</v>
      </c>
      <c r="W436" s="57">
        <f t="shared" si="1801"/>
        <v>0</v>
      </c>
      <c r="X436" s="57">
        <f t="shared" si="1801"/>
        <v>0</v>
      </c>
      <c r="Y436" s="1">
        <v>0</v>
      </c>
      <c r="Z436" s="5"/>
      <c r="AB436" s="63">
        <f t="shared" ref="AB436" si="1802">IF(R436=0,0,R436/(R421+R424+R430))</f>
        <v>0</v>
      </c>
      <c r="AC436" s="63">
        <f t="shared" ref="AC436:AI436" si="1803">IF(S436=0,0,S436/(S421+S424+S430))</f>
        <v>0</v>
      </c>
      <c r="AD436" s="63">
        <f t="shared" si="1803"/>
        <v>0</v>
      </c>
      <c r="AE436" s="63">
        <f t="shared" si="1803"/>
        <v>0</v>
      </c>
      <c r="AF436" s="63">
        <f t="shared" si="1803"/>
        <v>0</v>
      </c>
      <c r="AG436" s="63">
        <f t="shared" si="1803"/>
        <v>0</v>
      </c>
      <c r="AH436" s="63">
        <f t="shared" si="1803"/>
        <v>0</v>
      </c>
      <c r="AI436" s="63">
        <f t="shared" si="1803"/>
        <v>0</v>
      </c>
    </row>
    <row r="437" spans="1:35" ht="14.25" customHeight="1" x14ac:dyDescent="0.25">
      <c r="A437" s="17">
        <v>322130</v>
      </c>
      <c r="B437" s="3" t="s">
        <v>55</v>
      </c>
      <c r="C437" s="3" t="s">
        <v>94</v>
      </c>
      <c r="D437" s="59"/>
      <c r="E437" s="11">
        <v>546</v>
      </c>
      <c r="F437" s="11">
        <v>1</v>
      </c>
      <c r="G437" s="19">
        <v>0</v>
      </c>
      <c r="H437" s="19">
        <v>0</v>
      </c>
      <c r="I437" s="11">
        <v>2</v>
      </c>
      <c r="J437" s="19">
        <v>0</v>
      </c>
      <c r="K437" s="11">
        <v>0</v>
      </c>
      <c r="L437" s="11">
        <v>542</v>
      </c>
      <c r="M437" s="7"/>
      <c r="R437" s="75">
        <f t="shared" si="1703"/>
        <v>1</v>
      </c>
      <c r="Y437" s="1">
        <v>0</v>
      </c>
    </row>
    <row r="438" spans="1:35" ht="14.25" customHeight="1" x14ac:dyDescent="0.25">
      <c r="A438" s="3"/>
      <c r="B438" s="3"/>
      <c r="C438" s="8"/>
      <c r="D438" s="8"/>
      <c r="E438" s="11"/>
      <c r="F438" s="11"/>
      <c r="G438" s="11"/>
      <c r="H438" s="11"/>
      <c r="I438" s="11"/>
      <c r="J438" s="11"/>
      <c r="K438" s="11"/>
      <c r="L438" s="11"/>
      <c r="M438" s="10"/>
      <c r="N438" s="10"/>
      <c r="O438" s="10"/>
      <c r="R438" s="75">
        <f t="shared" si="1703"/>
        <v>0</v>
      </c>
      <c r="S438" s="10"/>
      <c r="T438" s="10"/>
      <c r="U438" s="10"/>
      <c r="V438" s="10"/>
      <c r="W438" s="10"/>
      <c r="X438" s="10"/>
      <c r="Z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4.25" customHeight="1" x14ac:dyDescent="0.25">
      <c r="A439" s="17">
        <v>323</v>
      </c>
      <c r="B439" s="3" t="s">
        <v>105</v>
      </c>
      <c r="C439" s="3" t="s">
        <v>120</v>
      </c>
      <c r="D439" s="3"/>
      <c r="E439" s="11">
        <v>83</v>
      </c>
      <c r="F439" s="11">
        <v>47</v>
      </c>
      <c r="G439" s="19">
        <v>1</v>
      </c>
      <c r="H439" s="19">
        <v>0</v>
      </c>
      <c r="I439" s="11">
        <v>34</v>
      </c>
      <c r="J439" s="11">
        <v>1</v>
      </c>
      <c r="K439" s="11">
        <v>0</v>
      </c>
      <c r="L439" s="19">
        <v>0</v>
      </c>
      <c r="M439" s="10">
        <f>VLOOKUP(A439,'2010 Byproducts'!$A$14:$D$97,4,FALSE)</f>
        <v>0</v>
      </c>
      <c r="N439" s="10">
        <f>L439-M439</f>
        <v>0</v>
      </c>
      <c r="O439" s="10"/>
      <c r="P439" s="10">
        <f>SUM(P440,P443,P449)</f>
        <v>80.941176470588232</v>
      </c>
      <c r="Q439" s="10"/>
      <c r="R439" s="75">
        <f t="shared" si="1703"/>
        <v>47</v>
      </c>
      <c r="Z439" s="63">
        <f>R439/(P439-R439)</f>
        <v>1.3847487001733103</v>
      </c>
      <c r="AA439" s="63">
        <f>(P442-R442)/(P439-R439)</f>
        <v>0.15597920277296362</v>
      </c>
      <c r="AB439" s="63"/>
    </row>
    <row r="440" spans="1:35" ht="14.25" customHeight="1" x14ac:dyDescent="0.25">
      <c r="A440" s="17">
        <v>323</v>
      </c>
      <c r="B440" s="3" t="s">
        <v>105</v>
      </c>
      <c r="C440" s="3" t="s">
        <v>82</v>
      </c>
      <c r="D440" s="54">
        <f>E440/(E439-E456)</f>
        <v>0.1</v>
      </c>
      <c r="E440" s="19">
        <f t="shared" ref="E440:E455" si="1804">SUM(F440:L440)</f>
        <v>8</v>
      </c>
      <c r="F440" s="11">
        <v>1</v>
      </c>
      <c r="G440" s="11">
        <v>0</v>
      </c>
      <c r="H440" s="19">
        <v>0</v>
      </c>
      <c r="I440" s="11">
        <v>7</v>
      </c>
      <c r="J440" s="19">
        <v>0</v>
      </c>
      <c r="K440" s="11">
        <v>0</v>
      </c>
      <c r="L440" s="19">
        <v>0</v>
      </c>
      <c r="M440" s="7"/>
      <c r="P440" s="57">
        <f>SUM(P441:P442)</f>
        <v>9.470588235294116</v>
      </c>
      <c r="Q440" s="63">
        <f>P440/P439</f>
        <v>0.11700581395348836</v>
      </c>
      <c r="R440" s="75">
        <f t="shared" si="1703"/>
        <v>1</v>
      </c>
      <c r="S440" s="57">
        <f>SUM(S441:S442)</f>
        <v>0</v>
      </c>
      <c r="T440" s="57">
        <f t="shared" ref="T440:X440" si="1805">SUM(T441:T442)</f>
        <v>0</v>
      </c>
      <c r="U440" s="57">
        <f t="shared" si="1805"/>
        <v>8.4705882352941178</v>
      </c>
      <c r="V440" s="57">
        <f t="shared" si="1805"/>
        <v>0</v>
      </c>
      <c r="W440" s="57">
        <f t="shared" si="1805"/>
        <v>0</v>
      </c>
      <c r="X440" s="57">
        <f t="shared" si="1805"/>
        <v>0</v>
      </c>
      <c r="Y440" s="1">
        <f>Y442</f>
        <v>0</v>
      </c>
      <c r="Z440" s="63"/>
      <c r="AB440" s="63">
        <f t="shared" ref="AB440" si="1806">IF(R440=0,0,R440/(R440+R443+R449))</f>
        <v>2.1739130434782608E-2</v>
      </c>
      <c r="AC440" s="63">
        <f t="shared" ref="AC440:AI440" si="1807">IF(S440=0,0,S440/(S440+S443+S449))</f>
        <v>0</v>
      </c>
      <c r="AD440" s="63">
        <f t="shared" si="1807"/>
        <v>0</v>
      </c>
      <c r="AE440" s="63">
        <f t="shared" si="1807"/>
        <v>0.2424242424242424</v>
      </c>
      <c r="AF440" s="63">
        <f t="shared" si="1807"/>
        <v>0</v>
      </c>
      <c r="AG440" s="63">
        <f t="shared" si="1807"/>
        <v>0</v>
      </c>
      <c r="AH440" s="63">
        <f t="shared" si="1807"/>
        <v>0</v>
      </c>
      <c r="AI440" s="63">
        <f t="shared" si="1807"/>
        <v>0</v>
      </c>
    </row>
    <row r="441" spans="1:35" ht="14.25" customHeight="1" x14ac:dyDescent="0.25">
      <c r="A441" s="17">
        <v>323</v>
      </c>
      <c r="B441" s="3" t="s">
        <v>105</v>
      </c>
      <c r="C441" s="8" t="s">
        <v>152</v>
      </c>
      <c r="D441" s="54">
        <f>E441/(E439-E456)</f>
        <v>0.05</v>
      </c>
      <c r="E441" s="19">
        <f t="shared" si="1804"/>
        <v>4</v>
      </c>
      <c r="F441" s="11">
        <v>1</v>
      </c>
      <c r="G441" s="11">
        <v>0</v>
      </c>
      <c r="H441" s="11">
        <v>0</v>
      </c>
      <c r="I441" s="11">
        <v>3</v>
      </c>
      <c r="J441" s="19">
        <v>0</v>
      </c>
      <c r="K441" s="11">
        <v>0</v>
      </c>
      <c r="L441" s="19">
        <v>0</v>
      </c>
      <c r="M441" s="7"/>
      <c r="P441" s="57">
        <f>SUM(R441:Y441)+N439</f>
        <v>4.1764705882352935</v>
      </c>
      <c r="Q441" s="63">
        <f>P441/P439</f>
        <v>5.159883720930232E-2</v>
      </c>
      <c r="R441" s="75">
        <f t="shared" si="1703"/>
        <v>1</v>
      </c>
      <c r="S441" s="57">
        <f t="shared" ref="S441:X441" si="1808">IF(G456&lt;&gt;0,G441+(G441/G439)*G456,G441)</f>
        <v>0</v>
      </c>
      <c r="T441" s="57">
        <f t="shared" si="1808"/>
        <v>0</v>
      </c>
      <c r="U441" s="57">
        <f t="shared" si="1808"/>
        <v>3.1764705882352939</v>
      </c>
      <c r="V441" s="57">
        <f t="shared" si="1808"/>
        <v>0</v>
      </c>
      <c r="W441" s="57">
        <f t="shared" si="1808"/>
        <v>0</v>
      </c>
      <c r="X441" s="57">
        <f t="shared" si="1808"/>
        <v>0</v>
      </c>
      <c r="Y441" s="1">
        <v>0</v>
      </c>
      <c r="AB441" s="63">
        <f t="shared" ref="AB441" si="1809">IF(R441=0,0,R441/(R440+R443+R449))</f>
        <v>2.1739130434782608E-2</v>
      </c>
      <c r="AC441" s="63">
        <f t="shared" ref="AC441:AI441" si="1810">IF(S441=0,0,S441/(S440+S443+S449))</f>
        <v>0</v>
      </c>
      <c r="AD441" s="63">
        <f t="shared" si="1810"/>
        <v>0</v>
      </c>
      <c r="AE441" s="63">
        <f t="shared" si="1810"/>
        <v>9.0909090909090898E-2</v>
      </c>
      <c r="AF441" s="63">
        <f t="shared" si="1810"/>
        <v>0</v>
      </c>
      <c r="AG441" s="63">
        <f t="shared" si="1810"/>
        <v>0</v>
      </c>
      <c r="AH441" s="63">
        <f t="shared" si="1810"/>
        <v>0</v>
      </c>
      <c r="AI441" s="63">
        <f t="shared" si="1810"/>
        <v>0</v>
      </c>
    </row>
    <row r="442" spans="1:35" ht="14.25" customHeight="1" x14ac:dyDescent="0.25">
      <c r="A442" s="17">
        <v>323</v>
      </c>
      <c r="B442" s="3" t="s">
        <v>105</v>
      </c>
      <c r="C442" s="8" t="s">
        <v>151</v>
      </c>
      <c r="D442" s="54">
        <f>E442/(E439-E456)</f>
        <v>6.25E-2</v>
      </c>
      <c r="E442" s="19">
        <f t="shared" si="1804"/>
        <v>5</v>
      </c>
      <c r="F442" s="11">
        <v>0</v>
      </c>
      <c r="G442" s="11">
        <v>0</v>
      </c>
      <c r="H442" s="19">
        <v>0</v>
      </c>
      <c r="I442" s="11">
        <v>5</v>
      </c>
      <c r="J442" s="19">
        <v>0</v>
      </c>
      <c r="K442" s="11">
        <v>0</v>
      </c>
      <c r="L442" s="19">
        <v>0</v>
      </c>
      <c r="M442" s="7"/>
      <c r="P442" s="57">
        <f>SUM(R442:Y442)</f>
        <v>5.2941176470588234</v>
      </c>
      <c r="Q442" s="63">
        <f>P442/P439</f>
        <v>6.5406976744186052E-2</v>
      </c>
      <c r="R442" s="75">
        <f t="shared" si="1703"/>
        <v>0</v>
      </c>
      <c r="S442" s="57">
        <f t="shared" ref="S442:X442" si="1811">IF(G456&lt;&gt;0,G442+(G442/G439)*G456,G442)</f>
        <v>0</v>
      </c>
      <c r="T442" s="57">
        <f t="shared" si="1811"/>
        <v>0</v>
      </c>
      <c r="U442" s="57">
        <f t="shared" si="1811"/>
        <v>5.2941176470588234</v>
      </c>
      <c r="V442" s="57">
        <f t="shared" si="1811"/>
        <v>0</v>
      </c>
      <c r="W442" s="57">
        <f t="shared" si="1811"/>
        <v>0</v>
      </c>
      <c r="X442" s="57">
        <f t="shared" si="1811"/>
        <v>0</v>
      </c>
      <c r="Y442" s="75">
        <f>M439</f>
        <v>0</v>
      </c>
      <c r="AB442" s="63">
        <f t="shared" ref="AB442" si="1812">IF(R442=0,0,R442/(R440+R443+R449))</f>
        <v>0</v>
      </c>
      <c r="AC442" s="63">
        <f t="shared" ref="AC442:AI442" si="1813">IF(S442=0,0,S442/(S440+S443+S449))</f>
        <v>0</v>
      </c>
      <c r="AD442" s="63">
        <f t="shared" si="1813"/>
        <v>0</v>
      </c>
      <c r="AE442" s="63">
        <f t="shared" si="1813"/>
        <v>0.15151515151515149</v>
      </c>
      <c r="AF442" s="63">
        <f t="shared" si="1813"/>
        <v>0</v>
      </c>
      <c r="AG442" s="63">
        <f t="shared" si="1813"/>
        <v>0</v>
      </c>
      <c r="AH442" s="63">
        <f t="shared" si="1813"/>
        <v>0</v>
      </c>
      <c r="AI442" s="63">
        <f t="shared" si="1813"/>
        <v>0</v>
      </c>
    </row>
    <row r="443" spans="1:35" ht="14.25" customHeight="1" x14ac:dyDescent="0.25">
      <c r="A443" s="17">
        <v>323</v>
      </c>
      <c r="B443" s="3" t="s">
        <v>105</v>
      </c>
      <c r="C443" s="3" t="s">
        <v>83</v>
      </c>
      <c r="D443" s="54">
        <f>E443/(E439-E456)</f>
        <v>0.53749999999999998</v>
      </c>
      <c r="E443" s="19">
        <f t="shared" si="1804"/>
        <v>43</v>
      </c>
      <c r="F443" s="11">
        <v>27</v>
      </c>
      <c r="G443" s="11">
        <v>0</v>
      </c>
      <c r="H443" s="19">
        <v>0</v>
      </c>
      <c r="I443" s="11">
        <v>16</v>
      </c>
      <c r="J443" s="19">
        <v>0</v>
      </c>
      <c r="K443" s="11">
        <v>0</v>
      </c>
      <c r="L443" s="19">
        <v>0</v>
      </c>
      <c r="M443" s="7"/>
      <c r="P443" s="57">
        <f>SUM(P444:P448)</f>
        <v>43.941176470588232</v>
      </c>
      <c r="Q443" s="63">
        <f>P443/P439</f>
        <v>0.54287790697674421</v>
      </c>
      <c r="R443" s="75">
        <f t="shared" si="1703"/>
        <v>27</v>
      </c>
      <c r="S443" s="57">
        <f>SUM(S444:S448)</f>
        <v>0</v>
      </c>
      <c r="T443" s="57">
        <f t="shared" ref="T443:X443" si="1814">SUM(T444:T448)</f>
        <v>0</v>
      </c>
      <c r="U443" s="57">
        <f t="shared" si="1814"/>
        <v>16.941176470588236</v>
      </c>
      <c r="V443" s="57">
        <f t="shared" si="1814"/>
        <v>0</v>
      </c>
      <c r="W443" s="57">
        <f t="shared" si="1814"/>
        <v>0</v>
      </c>
      <c r="X443" s="57">
        <f t="shared" si="1814"/>
        <v>0</v>
      </c>
      <c r="Y443" s="1">
        <v>0</v>
      </c>
      <c r="AB443" s="63">
        <f t="shared" ref="AB443" si="1815">IF(R443=0,0,R443/(R440+R443+R449))</f>
        <v>0.58695652173913049</v>
      </c>
      <c r="AC443" s="63">
        <f t="shared" ref="AC443:AI443" si="1816">IF(S443=0,0,S443/(S440+S443+S449))</f>
        <v>0</v>
      </c>
      <c r="AD443" s="63">
        <f t="shared" si="1816"/>
        <v>0</v>
      </c>
      <c r="AE443" s="63">
        <f t="shared" si="1816"/>
        <v>0.48484848484848481</v>
      </c>
      <c r="AF443" s="63">
        <f t="shared" si="1816"/>
        <v>0</v>
      </c>
      <c r="AG443" s="63">
        <f t="shared" si="1816"/>
        <v>0</v>
      </c>
      <c r="AH443" s="63">
        <f t="shared" si="1816"/>
        <v>0</v>
      </c>
      <c r="AI443" s="63">
        <f t="shared" si="1816"/>
        <v>0</v>
      </c>
    </row>
    <row r="444" spans="1:35" ht="14.25" customHeight="1" x14ac:dyDescent="0.25">
      <c r="A444" s="17">
        <v>323</v>
      </c>
      <c r="B444" s="3" t="s">
        <v>105</v>
      </c>
      <c r="C444" s="8" t="s">
        <v>84</v>
      </c>
      <c r="D444" s="54">
        <f>E444/(E439-E456)</f>
        <v>0.17499999999999999</v>
      </c>
      <c r="E444" s="19">
        <f t="shared" si="1804"/>
        <v>14</v>
      </c>
      <c r="F444" s="11">
        <v>2</v>
      </c>
      <c r="G444" s="11">
        <v>0</v>
      </c>
      <c r="H444" s="19">
        <v>0</v>
      </c>
      <c r="I444" s="11">
        <v>12</v>
      </c>
      <c r="J444" s="19">
        <v>0</v>
      </c>
      <c r="K444" s="11">
        <v>0</v>
      </c>
      <c r="L444" s="19">
        <v>0</v>
      </c>
      <c r="M444" s="7"/>
      <c r="P444" s="57">
        <f>SUM(R444:Y444)</f>
        <v>14.705882352941176</v>
      </c>
      <c r="Q444" s="63">
        <f>P444/P439</f>
        <v>0.1816860465116279</v>
      </c>
      <c r="R444" s="75">
        <f t="shared" si="1703"/>
        <v>2</v>
      </c>
      <c r="S444" s="57">
        <f t="shared" ref="S444:X444" si="1817">IF(G456&lt;&gt;0,G444+(G444/G439)*G456,G444)</f>
        <v>0</v>
      </c>
      <c r="T444" s="57">
        <f t="shared" si="1817"/>
        <v>0</v>
      </c>
      <c r="U444" s="57">
        <f t="shared" si="1817"/>
        <v>12.705882352941176</v>
      </c>
      <c r="V444" s="57">
        <f t="shared" si="1817"/>
        <v>0</v>
      </c>
      <c r="W444" s="57">
        <f t="shared" si="1817"/>
        <v>0</v>
      </c>
      <c r="X444" s="57">
        <f t="shared" si="1817"/>
        <v>0</v>
      </c>
      <c r="Y444" s="1">
        <v>0</v>
      </c>
      <c r="AB444" s="63">
        <f t="shared" ref="AB444" si="1818">IF(R444=0,0,R444/(R440+R443+R449))</f>
        <v>4.3478260869565216E-2</v>
      </c>
      <c r="AC444" s="63">
        <f t="shared" ref="AC444:AI444" si="1819">IF(S444=0,0,S444/(S440+S443+S449))</f>
        <v>0</v>
      </c>
      <c r="AD444" s="63">
        <f t="shared" si="1819"/>
        <v>0</v>
      </c>
      <c r="AE444" s="63">
        <f t="shared" si="1819"/>
        <v>0.36363636363636359</v>
      </c>
      <c r="AF444" s="63">
        <f t="shared" si="1819"/>
        <v>0</v>
      </c>
      <c r="AG444" s="63">
        <f t="shared" si="1819"/>
        <v>0</v>
      </c>
      <c r="AH444" s="63">
        <f t="shared" si="1819"/>
        <v>0</v>
      </c>
      <c r="AI444" s="63">
        <f t="shared" si="1819"/>
        <v>0</v>
      </c>
    </row>
    <row r="445" spans="1:35" ht="14.25" customHeight="1" x14ac:dyDescent="0.25">
      <c r="A445" s="17">
        <v>323</v>
      </c>
      <c r="B445" s="3" t="s">
        <v>105</v>
      </c>
      <c r="C445" s="8" t="s">
        <v>85</v>
      </c>
      <c r="D445" s="54">
        <f>E445/(E439-E456)</f>
        <v>6.25E-2</v>
      </c>
      <c r="E445" s="19">
        <f t="shared" si="1804"/>
        <v>5</v>
      </c>
      <c r="F445" s="11">
        <v>2</v>
      </c>
      <c r="G445" s="11">
        <v>0</v>
      </c>
      <c r="H445" s="11">
        <v>0</v>
      </c>
      <c r="I445" s="53">
        <v>3</v>
      </c>
      <c r="J445" s="11">
        <v>0</v>
      </c>
      <c r="K445" s="11">
        <v>0</v>
      </c>
      <c r="L445" s="19">
        <v>0</v>
      </c>
      <c r="M445" s="7"/>
      <c r="P445" s="57">
        <f t="shared" ref="P445:P455" si="1820">SUM(R445:Y445)</f>
        <v>5.1764705882352935</v>
      </c>
      <c r="Q445" s="63">
        <f>P445/P439</f>
        <v>6.3953488372093012E-2</v>
      </c>
      <c r="R445" s="75">
        <f t="shared" si="1703"/>
        <v>2</v>
      </c>
      <c r="S445" s="57">
        <f t="shared" ref="S445:X445" si="1821">IF(G456&lt;&gt;0,G445+(G445/G439)*G456,G445)</f>
        <v>0</v>
      </c>
      <c r="T445" s="57">
        <f t="shared" si="1821"/>
        <v>0</v>
      </c>
      <c r="U445" s="57">
        <f t="shared" si="1821"/>
        <v>3.1764705882352939</v>
      </c>
      <c r="V445" s="57">
        <f t="shared" si="1821"/>
        <v>0</v>
      </c>
      <c r="W445" s="57">
        <f t="shared" si="1821"/>
        <v>0</v>
      </c>
      <c r="X445" s="57">
        <f t="shared" si="1821"/>
        <v>0</v>
      </c>
      <c r="Y445" s="1">
        <v>0</v>
      </c>
      <c r="AB445" s="63">
        <f t="shared" ref="AB445" si="1822">IF(R445=0,0,R445/(R440+R443+R449))</f>
        <v>4.3478260869565216E-2</v>
      </c>
      <c r="AC445" s="63">
        <f t="shared" ref="AC445:AI445" si="1823">IF(S445=0,0,S445/(S440+S443+S449))</f>
        <v>0</v>
      </c>
      <c r="AD445" s="63">
        <f t="shared" si="1823"/>
        <v>0</v>
      </c>
      <c r="AE445" s="63">
        <f t="shared" si="1823"/>
        <v>9.0909090909090898E-2</v>
      </c>
      <c r="AF445" s="63">
        <f t="shared" si="1823"/>
        <v>0</v>
      </c>
      <c r="AG445" s="63">
        <f t="shared" si="1823"/>
        <v>0</v>
      </c>
      <c r="AH445" s="63">
        <f t="shared" si="1823"/>
        <v>0</v>
      </c>
      <c r="AI445" s="63">
        <f t="shared" si="1823"/>
        <v>0</v>
      </c>
    </row>
    <row r="446" spans="1:35" ht="14.25" customHeight="1" x14ac:dyDescent="0.25">
      <c r="A446" s="17">
        <v>323</v>
      </c>
      <c r="B446" s="3" t="s">
        <v>105</v>
      </c>
      <c r="C446" s="8" t="s">
        <v>86</v>
      </c>
      <c r="D446" s="54">
        <f>E446/(E439-E456)</f>
        <v>0.28749999999999998</v>
      </c>
      <c r="E446" s="19">
        <f t="shared" si="1804"/>
        <v>23</v>
      </c>
      <c r="F446" s="11">
        <v>22</v>
      </c>
      <c r="G446" s="11">
        <v>0</v>
      </c>
      <c r="H446" s="11">
        <v>0</v>
      </c>
      <c r="I446" s="11">
        <v>1</v>
      </c>
      <c r="J446" s="19">
        <v>0</v>
      </c>
      <c r="K446" s="11">
        <v>0</v>
      </c>
      <c r="L446" s="19">
        <v>0</v>
      </c>
      <c r="M446" s="7"/>
      <c r="P446" s="57">
        <f t="shared" si="1820"/>
        <v>23.058823529411764</v>
      </c>
      <c r="Q446" s="63">
        <f>P446/P439</f>
        <v>0.28488372093023256</v>
      </c>
      <c r="R446" s="75">
        <f t="shared" si="1703"/>
        <v>22</v>
      </c>
      <c r="S446" s="57">
        <f t="shared" ref="S446:X446" si="1824">IF(G456&lt;&gt;0,G446+(G446/G439)*G456,G446)</f>
        <v>0</v>
      </c>
      <c r="T446" s="57">
        <f t="shared" si="1824"/>
        <v>0</v>
      </c>
      <c r="U446" s="57">
        <f t="shared" si="1824"/>
        <v>1.0588235294117647</v>
      </c>
      <c r="V446" s="57">
        <f t="shared" si="1824"/>
        <v>0</v>
      </c>
      <c r="W446" s="57">
        <f t="shared" si="1824"/>
        <v>0</v>
      </c>
      <c r="X446" s="57">
        <f t="shared" si="1824"/>
        <v>0</v>
      </c>
      <c r="Y446" s="1">
        <v>0</v>
      </c>
      <c r="AB446" s="63">
        <f t="shared" ref="AB446" si="1825">IF(R446=0,0,R446/(R440+R443+R449))</f>
        <v>0.47826086956521741</v>
      </c>
      <c r="AC446" s="63">
        <f t="shared" ref="AC446:AI446" si="1826">IF(S446=0,0,S446/(S440+S443+S449))</f>
        <v>0</v>
      </c>
      <c r="AD446" s="63">
        <f t="shared" si="1826"/>
        <v>0</v>
      </c>
      <c r="AE446" s="63">
        <f t="shared" si="1826"/>
        <v>3.03030303030303E-2</v>
      </c>
      <c r="AF446" s="63">
        <f t="shared" si="1826"/>
        <v>0</v>
      </c>
      <c r="AG446" s="63">
        <f t="shared" si="1826"/>
        <v>0</v>
      </c>
      <c r="AH446" s="63">
        <f t="shared" si="1826"/>
        <v>0</v>
      </c>
      <c r="AI446" s="63">
        <f t="shared" si="1826"/>
        <v>0</v>
      </c>
    </row>
    <row r="447" spans="1:35" ht="14.25" customHeight="1" x14ac:dyDescent="0.25">
      <c r="A447" s="17">
        <v>323</v>
      </c>
      <c r="B447" s="3" t="s">
        <v>105</v>
      </c>
      <c r="C447" s="8" t="s">
        <v>87</v>
      </c>
      <c r="D447" s="54">
        <f>E447/(E439-E456)</f>
        <v>0</v>
      </c>
      <c r="E447" s="19">
        <f t="shared" si="1804"/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19">
        <v>0</v>
      </c>
      <c r="M447" s="7"/>
      <c r="P447" s="57">
        <f t="shared" si="1820"/>
        <v>0</v>
      </c>
      <c r="Q447" s="63">
        <f>P447/P439</f>
        <v>0</v>
      </c>
      <c r="R447" s="75">
        <f t="shared" si="1703"/>
        <v>0</v>
      </c>
      <c r="S447" s="57">
        <f t="shared" ref="S447:X447" si="1827">IF(G456&lt;&gt;0,G447+(G447/G439)*G456,G447)</f>
        <v>0</v>
      </c>
      <c r="T447" s="57">
        <f t="shared" si="1827"/>
        <v>0</v>
      </c>
      <c r="U447" s="57">
        <f t="shared" si="1827"/>
        <v>0</v>
      </c>
      <c r="V447" s="57">
        <f t="shared" si="1827"/>
        <v>0</v>
      </c>
      <c r="W447" s="57">
        <f t="shared" si="1827"/>
        <v>0</v>
      </c>
      <c r="X447" s="57">
        <f t="shared" si="1827"/>
        <v>0</v>
      </c>
      <c r="Y447" s="1">
        <v>0</v>
      </c>
      <c r="AB447" s="63">
        <f t="shared" ref="AB447" si="1828">IF(R447=0,0,R447/(R440+R443+R449))</f>
        <v>0</v>
      </c>
      <c r="AC447" s="63">
        <f t="shared" ref="AC447:AI447" si="1829">IF(S447=0,0,S447/(S440+S443+S449))</f>
        <v>0</v>
      </c>
      <c r="AD447" s="63">
        <f t="shared" si="1829"/>
        <v>0</v>
      </c>
      <c r="AE447" s="63">
        <f t="shared" si="1829"/>
        <v>0</v>
      </c>
      <c r="AF447" s="63">
        <f t="shared" si="1829"/>
        <v>0</v>
      </c>
      <c r="AG447" s="63">
        <f t="shared" si="1829"/>
        <v>0</v>
      </c>
      <c r="AH447" s="63">
        <f t="shared" si="1829"/>
        <v>0</v>
      </c>
      <c r="AI447" s="63">
        <f t="shared" si="1829"/>
        <v>0</v>
      </c>
    </row>
    <row r="448" spans="1:35" ht="14.25" customHeight="1" x14ac:dyDescent="0.25">
      <c r="A448" s="17">
        <v>323</v>
      </c>
      <c r="B448" s="3" t="s">
        <v>105</v>
      </c>
      <c r="C448" s="8" t="s">
        <v>88</v>
      </c>
      <c r="D448" s="54">
        <f>E448/(E439-E456)</f>
        <v>1.2500000000000001E-2</v>
      </c>
      <c r="E448" s="19">
        <f t="shared" si="1804"/>
        <v>1</v>
      </c>
      <c r="F448" s="11">
        <v>1</v>
      </c>
      <c r="G448" s="11">
        <v>0</v>
      </c>
      <c r="H448" s="11">
        <v>0</v>
      </c>
      <c r="I448" s="19">
        <v>0</v>
      </c>
      <c r="J448" s="19">
        <v>0</v>
      </c>
      <c r="K448" s="11">
        <v>0</v>
      </c>
      <c r="L448" s="19">
        <v>0</v>
      </c>
      <c r="M448" s="7"/>
      <c r="P448" s="57">
        <f t="shared" si="1820"/>
        <v>1</v>
      </c>
      <c r="Q448" s="63">
        <f>P448/P439</f>
        <v>1.2354651162790699E-2</v>
      </c>
      <c r="R448" s="75">
        <f t="shared" si="1703"/>
        <v>1</v>
      </c>
      <c r="S448" s="57">
        <f t="shared" ref="S448:X448" si="1830">IF(G456&lt;&gt;0,G448+(G448/G439)*G456,G448)</f>
        <v>0</v>
      </c>
      <c r="T448" s="57">
        <f t="shared" si="1830"/>
        <v>0</v>
      </c>
      <c r="U448" s="57">
        <f t="shared" si="1830"/>
        <v>0</v>
      </c>
      <c r="V448" s="57">
        <f t="shared" si="1830"/>
        <v>0</v>
      </c>
      <c r="W448" s="57">
        <f t="shared" si="1830"/>
        <v>0</v>
      </c>
      <c r="X448" s="57">
        <f t="shared" si="1830"/>
        <v>0</v>
      </c>
      <c r="Y448" s="1">
        <v>0</v>
      </c>
      <c r="AB448" s="63">
        <f t="shared" ref="AB448" si="1831">IF(R448=0,0,R448/(R440+R443+R449))</f>
        <v>2.1739130434782608E-2</v>
      </c>
      <c r="AC448" s="63">
        <f t="shared" ref="AC448:AI448" si="1832">IF(S448=0,0,S448/(S440+S443+S449))</f>
        <v>0</v>
      </c>
      <c r="AD448" s="63">
        <f t="shared" si="1832"/>
        <v>0</v>
      </c>
      <c r="AE448" s="63">
        <f t="shared" si="1832"/>
        <v>0</v>
      </c>
      <c r="AF448" s="63">
        <f t="shared" si="1832"/>
        <v>0</v>
      </c>
      <c r="AG448" s="63">
        <f t="shared" si="1832"/>
        <v>0</v>
      </c>
      <c r="AH448" s="63">
        <f t="shared" si="1832"/>
        <v>0</v>
      </c>
      <c r="AI448" s="63">
        <f t="shared" si="1832"/>
        <v>0</v>
      </c>
    </row>
    <row r="449" spans="1:35" ht="14.25" customHeight="1" x14ac:dyDescent="0.25">
      <c r="A449" s="17">
        <v>323</v>
      </c>
      <c r="B449" s="3" t="s">
        <v>105</v>
      </c>
      <c r="C449" s="3" t="s">
        <v>89</v>
      </c>
      <c r="D449" s="54">
        <f>E449/(E439-E456)</f>
        <v>0.35</v>
      </c>
      <c r="E449" s="19">
        <f t="shared" si="1804"/>
        <v>28</v>
      </c>
      <c r="F449" s="11">
        <v>18</v>
      </c>
      <c r="G449" s="19">
        <v>1</v>
      </c>
      <c r="H449" s="19">
        <v>0</v>
      </c>
      <c r="I449" s="11">
        <v>9</v>
      </c>
      <c r="J449" s="19">
        <v>0</v>
      </c>
      <c r="K449" s="11">
        <v>0</v>
      </c>
      <c r="L449" s="19">
        <v>0</v>
      </c>
      <c r="M449" s="7"/>
      <c r="P449" s="57">
        <f>SUM(P450:P455)</f>
        <v>27.529411764705884</v>
      </c>
      <c r="Q449" s="63">
        <f>P449/P439</f>
        <v>0.34011627906976749</v>
      </c>
      <c r="R449" s="75">
        <f t="shared" si="1703"/>
        <v>18</v>
      </c>
      <c r="S449" s="57">
        <f>SUM(S450:S455)</f>
        <v>1</v>
      </c>
      <c r="T449" s="57">
        <f t="shared" ref="T449:X449" si="1833">SUM(T450:T455)</f>
        <v>0</v>
      </c>
      <c r="U449" s="57">
        <f t="shared" si="1833"/>
        <v>9.5294117647058822</v>
      </c>
      <c r="V449" s="57">
        <f t="shared" si="1833"/>
        <v>0</v>
      </c>
      <c r="W449" s="57">
        <f t="shared" si="1833"/>
        <v>0</v>
      </c>
      <c r="X449" s="57">
        <f t="shared" si="1833"/>
        <v>0</v>
      </c>
      <c r="Y449" s="1">
        <v>0</v>
      </c>
      <c r="AB449" s="63">
        <f t="shared" ref="AB449" si="1834">IF(R449=0,0,R449/(R440+R443+R449))</f>
        <v>0.39130434782608697</v>
      </c>
      <c r="AC449" s="63">
        <f t="shared" ref="AC449:AI449" si="1835">IF(S449=0,0,S449/(S440+S443+S449))</f>
        <v>1</v>
      </c>
      <c r="AD449" s="63">
        <f t="shared" si="1835"/>
        <v>0</v>
      </c>
      <c r="AE449" s="63">
        <f t="shared" si="1835"/>
        <v>0.27272727272727271</v>
      </c>
      <c r="AF449" s="63">
        <f t="shared" si="1835"/>
        <v>0</v>
      </c>
      <c r="AG449" s="63">
        <f t="shared" si="1835"/>
        <v>0</v>
      </c>
      <c r="AH449" s="63">
        <f t="shared" si="1835"/>
        <v>0</v>
      </c>
      <c r="AI449" s="63">
        <f t="shared" si="1835"/>
        <v>0</v>
      </c>
    </row>
    <row r="450" spans="1:35" ht="14.25" customHeight="1" x14ac:dyDescent="0.25">
      <c r="A450" s="17">
        <v>323</v>
      </c>
      <c r="B450" s="3" t="s">
        <v>105</v>
      </c>
      <c r="C450" s="8" t="s">
        <v>95</v>
      </c>
      <c r="D450" s="54">
        <f>E450/(E439-E456)</f>
        <v>0.26250000000000001</v>
      </c>
      <c r="E450" s="19">
        <f t="shared" si="1804"/>
        <v>21</v>
      </c>
      <c r="F450" s="11">
        <v>11</v>
      </c>
      <c r="G450" s="19">
        <v>1</v>
      </c>
      <c r="H450" s="19">
        <v>0</v>
      </c>
      <c r="I450" s="11">
        <v>9</v>
      </c>
      <c r="J450" s="19">
        <v>0</v>
      </c>
      <c r="K450" s="11">
        <v>0</v>
      </c>
      <c r="L450" s="19">
        <v>0</v>
      </c>
      <c r="M450" s="7"/>
      <c r="P450" s="57">
        <f t="shared" si="1820"/>
        <v>21.529411764705884</v>
      </c>
      <c r="Q450" s="63">
        <f>P450/P439</f>
        <v>0.26598837209302328</v>
      </c>
      <c r="R450" s="75">
        <f t="shared" si="1703"/>
        <v>11</v>
      </c>
      <c r="S450" s="57">
        <f t="shared" ref="S450:X450" si="1836">IF(G456&lt;&gt;0,G450+(G450/G439)*G456,G450)</f>
        <v>1</v>
      </c>
      <c r="T450" s="57">
        <f t="shared" si="1836"/>
        <v>0</v>
      </c>
      <c r="U450" s="57">
        <f t="shared" si="1836"/>
        <v>9.5294117647058822</v>
      </c>
      <c r="V450" s="57">
        <f t="shared" si="1836"/>
        <v>0</v>
      </c>
      <c r="W450" s="57">
        <f t="shared" si="1836"/>
        <v>0</v>
      </c>
      <c r="X450" s="57">
        <f t="shared" si="1836"/>
        <v>0</v>
      </c>
      <c r="Y450" s="1">
        <v>0</v>
      </c>
      <c r="AB450" s="63">
        <f t="shared" ref="AB450" si="1837">IF(R450=0,0,R450/(R440+R443+R449))</f>
        <v>0.2391304347826087</v>
      </c>
      <c r="AC450" s="63">
        <f t="shared" ref="AC450:AI450" si="1838">IF(S450=0,0,S450/(S440+S443+S449))</f>
        <v>1</v>
      </c>
      <c r="AD450" s="63">
        <f t="shared" si="1838"/>
        <v>0</v>
      </c>
      <c r="AE450" s="63">
        <f t="shared" si="1838"/>
        <v>0.27272727272727271</v>
      </c>
      <c r="AF450" s="63">
        <f t="shared" si="1838"/>
        <v>0</v>
      </c>
      <c r="AG450" s="63">
        <f t="shared" si="1838"/>
        <v>0</v>
      </c>
      <c r="AH450" s="63">
        <f t="shared" si="1838"/>
        <v>0</v>
      </c>
      <c r="AI450" s="63">
        <f t="shared" si="1838"/>
        <v>0</v>
      </c>
    </row>
    <row r="451" spans="1:35" ht="14.25" customHeight="1" x14ac:dyDescent="0.25">
      <c r="A451" s="17">
        <v>323</v>
      </c>
      <c r="B451" s="3" t="s">
        <v>105</v>
      </c>
      <c r="C451" s="8" t="s">
        <v>90</v>
      </c>
      <c r="D451" s="54">
        <f>E451/(E439-E456)</f>
        <v>0.05</v>
      </c>
      <c r="E451" s="19">
        <f t="shared" si="1804"/>
        <v>4</v>
      </c>
      <c r="F451" s="11">
        <v>4</v>
      </c>
      <c r="G451" s="19">
        <v>0</v>
      </c>
      <c r="H451" s="19">
        <v>0</v>
      </c>
      <c r="I451" s="19">
        <v>0</v>
      </c>
      <c r="J451" s="19">
        <v>0</v>
      </c>
      <c r="K451" s="19">
        <v>0</v>
      </c>
      <c r="L451" s="19">
        <v>0</v>
      </c>
      <c r="M451" s="7"/>
      <c r="P451" s="57">
        <f t="shared" si="1820"/>
        <v>4</v>
      </c>
      <c r="Q451" s="63">
        <f>P451/P439</f>
        <v>4.9418604651162795E-2</v>
      </c>
      <c r="R451" s="75">
        <f t="shared" si="1703"/>
        <v>4</v>
      </c>
      <c r="S451" s="57">
        <f t="shared" ref="S451:X451" si="1839">IF(G456&lt;&gt;0,G451+(G451/G439)*G456,G451)</f>
        <v>0</v>
      </c>
      <c r="T451" s="57">
        <f t="shared" si="1839"/>
        <v>0</v>
      </c>
      <c r="U451" s="57">
        <f t="shared" si="1839"/>
        <v>0</v>
      </c>
      <c r="V451" s="57">
        <f t="shared" si="1839"/>
        <v>0</v>
      </c>
      <c r="W451" s="57">
        <f t="shared" si="1839"/>
        <v>0</v>
      </c>
      <c r="X451" s="57">
        <f t="shared" si="1839"/>
        <v>0</v>
      </c>
      <c r="Y451" s="1">
        <v>0</v>
      </c>
      <c r="AB451" s="63">
        <f t="shared" ref="AB451" si="1840">IF(R451=0,0,R451/(R440+R443+R449))</f>
        <v>8.6956521739130432E-2</v>
      </c>
      <c r="AC451" s="63">
        <f t="shared" ref="AC451:AI451" si="1841">IF(S451=0,0,S451/(S440+S443+S449))</f>
        <v>0</v>
      </c>
      <c r="AD451" s="63">
        <f t="shared" si="1841"/>
        <v>0</v>
      </c>
      <c r="AE451" s="63">
        <f t="shared" si="1841"/>
        <v>0</v>
      </c>
      <c r="AF451" s="63">
        <f t="shared" si="1841"/>
        <v>0</v>
      </c>
      <c r="AG451" s="63">
        <f t="shared" si="1841"/>
        <v>0</v>
      </c>
      <c r="AH451" s="63">
        <f t="shared" si="1841"/>
        <v>0</v>
      </c>
      <c r="AI451" s="63">
        <f t="shared" si="1841"/>
        <v>0</v>
      </c>
    </row>
    <row r="452" spans="1:35" ht="14.25" customHeight="1" x14ac:dyDescent="0.25">
      <c r="A452" s="17">
        <v>323</v>
      </c>
      <c r="B452" s="3" t="s">
        <v>105</v>
      </c>
      <c r="C452" s="8" t="s">
        <v>118</v>
      </c>
      <c r="D452" s="54">
        <f>E452/(E439-E456)</f>
        <v>2.5000000000000001E-2</v>
      </c>
      <c r="E452" s="19">
        <f t="shared" si="1804"/>
        <v>2</v>
      </c>
      <c r="F452" s="11">
        <v>2</v>
      </c>
      <c r="G452" s="11">
        <v>0</v>
      </c>
      <c r="H452" s="19">
        <v>0</v>
      </c>
      <c r="I452" s="19">
        <v>0</v>
      </c>
      <c r="J452" s="19">
        <v>0</v>
      </c>
      <c r="K452" s="11">
        <v>0</v>
      </c>
      <c r="L452" s="19">
        <v>0</v>
      </c>
      <c r="M452" s="7"/>
      <c r="P452" s="57">
        <f t="shared" si="1820"/>
        <v>2</v>
      </c>
      <c r="Q452" s="63">
        <f>P452/P439</f>
        <v>2.4709302325581398E-2</v>
      </c>
      <c r="R452" s="75">
        <f t="shared" si="1703"/>
        <v>2</v>
      </c>
      <c r="S452" s="57">
        <f t="shared" ref="S452:X452" si="1842">IF(G456&lt;&gt;0,G452+(G452/G439)*G456,G452)</f>
        <v>0</v>
      </c>
      <c r="T452" s="57">
        <f t="shared" si="1842"/>
        <v>0</v>
      </c>
      <c r="U452" s="57">
        <f t="shared" si="1842"/>
        <v>0</v>
      </c>
      <c r="V452" s="57">
        <f t="shared" si="1842"/>
        <v>0</v>
      </c>
      <c r="W452" s="57">
        <f t="shared" si="1842"/>
        <v>0</v>
      </c>
      <c r="X452" s="57">
        <f t="shared" si="1842"/>
        <v>0</v>
      </c>
      <c r="Y452" s="1">
        <v>0</v>
      </c>
      <c r="AB452" s="63">
        <f t="shared" ref="AB452" si="1843">IF(R452=0,0,R452/(R440+R443+R449))</f>
        <v>4.3478260869565216E-2</v>
      </c>
      <c r="AC452" s="63">
        <f t="shared" ref="AC452:AI452" si="1844">IF(S452=0,0,S452/(S440+S443+S449))</f>
        <v>0</v>
      </c>
      <c r="AD452" s="63">
        <f t="shared" si="1844"/>
        <v>0</v>
      </c>
      <c r="AE452" s="63">
        <f t="shared" si="1844"/>
        <v>0</v>
      </c>
      <c r="AF452" s="63">
        <f t="shared" si="1844"/>
        <v>0</v>
      </c>
      <c r="AG452" s="63">
        <f t="shared" si="1844"/>
        <v>0</v>
      </c>
      <c r="AH452" s="63">
        <f t="shared" si="1844"/>
        <v>0</v>
      </c>
      <c r="AI452" s="63">
        <f t="shared" si="1844"/>
        <v>0</v>
      </c>
    </row>
    <row r="453" spans="1:35" ht="14.25" customHeight="1" x14ac:dyDescent="0.25">
      <c r="A453" s="17">
        <v>323</v>
      </c>
      <c r="B453" s="3" t="s">
        <v>105</v>
      </c>
      <c r="C453" s="8" t="s">
        <v>91</v>
      </c>
      <c r="D453" s="54">
        <f>E453/(E439-E456)</f>
        <v>0</v>
      </c>
      <c r="E453" s="19">
        <f t="shared" si="1804"/>
        <v>0</v>
      </c>
      <c r="F453" s="19">
        <v>0</v>
      </c>
      <c r="G453" s="19">
        <v>0</v>
      </c>
      <c r="H453" s="19">
        <v>0</v>
      </c>
      <c r="I453" s="11">
        <v>0</v>
      </c>
      <c r="J453" s="19">
        <v>0</v>
      </c>
      <c r="K453" s="19">
        <v>0</v>
      </c>
      <c r="L453" s="19">
        <v>0</v>
      </c>
      <c r="M453" s="7"/>
      <c r="P453" s="57">
        <f t="shared" si="1820"/>
        <v>0</v>
      </c>
      <c r="Q453" s="63">
        <f>P453/P439</f>
        <v>0</v>
      </c>
      <c r="R453" s="75">
        <f t="shared" si="1703"/>
        <v>0</v>
      </c>
      <c r="S453" s="57">
        <f t="shared" ref="S453:X453" si="1845">IF(G456&lt;&gt;0,G453+(G453/G439)*G456,G453)</f>
        <v>0</v>
      </c>
      <c r="T453" s="57">
        <f t="shared" si="1845"/>
        <v>0</v>
      </c>
      <c r="U453" s="57">
        <f t="shared" si="1845"/>
        <v>0</v>
      </c>
      <c r="V453" s="57">
        <f t="shared" si="1845"/>
        <v>0</v>
      </c>
      <c r="W453" s="57">
        <f t="shared" si="1845"/>
        <v>0</v>
      </c>
      <c r="X453" s="57">
        <f t="shared" si="1845"/>
        <v>0</v>
      </c>
      <c r="Y453" s="1">
        <v>0</v>
      </c>
      <c r="AB453" s="63">
        <f t="shared" ref="AB453" si="1846">IF(R453=0,0,R453/(R440+R443+R449))</f>
        <v>0</v>
      </c>
      <c r="AC453" s="63">
        <f t="shared" ref="AC453:AI453" si="1847">IF(S453=0,0,S453/(S440+S443+S449))</f>
        <v>0</v>
      </c>
      <c r="AD453" s="63">
        <f t="shared" si="1847"/>
        <v>0</v>
      </c>
      <c r="AE453" s="63">
        <f t="shared" si="1847"/>
        <v>0</v>
      </c>
      <c r="AF453" s="63">
        <f t="shared" si="1847"/>
        <v>0</v>
      </c>
      <c r="AG453" s="63">
        <f t="shared" si="1847"/>
        <v>0</v>
      </c>
      <c r="AH453" s="63">
        <f t="shared" si="1847"/>
        <v>0</v>
      </c>
      <c r="AI453" s="63">
        <f t="shared" si="1847"/>
        <v>0</v>
      </c>
    </row>
    <row r="454" spans="1:35" ht="14.25" customHeight="1" x14ac:dyDescent="0.25">
      <c r="A454" s="17">
        <v>323</v>
      </c>
      <c r="B454" s="3" t="s">
        <v>105</v>
      </c>
      <c r="C454" s="8" t="s">
        <v>92</v>
      </c>
      <c r="D454" s="54">
        <f>E454/(E439-E456)</f>
        <v>0</v>
      </c>
      <c r="E454" s="19">
        <f t="shared" si="1804"/>
        <v>0</v>
      </c>
      <c r="F454" s="11">
        <v>0</v>
      </c>
      <c r="G454" s="11">
        <v>0</v>
      </c>
      <c r="H454" s="19">
        <v>0</v>
      </c>
      <c r="I454" s="19">
        <v>0</v>
      </c>
      <c r="J454" s="11">
        <v>0</v>
      </c>
      <c r="K454" s="11">
        <v>0</v>
      </c>
      <c r="L454" s="19">
        <v>0</v>
      </c>
      <c r="M454" s="7"/>
      <c r="P454" s="57">
        <f t="shared" si="1820"/>
        <v>0</v>
      </c>
      <c r="Q454" s="63">
        <f>P454/P439</f>
        <v>0</v>
      </c>
      <c r="R454" s="75">
        <f t="shared" si="1703"/>
        <v>0</v>
      </c>
      <c r="S454" s="57">
        <f t="shared" ref="S454:X454" si="1848">IF(G456&lt;&gt;0,G454+(G454/G439)*G456,G454)</f>
        <v>0</v>
      </c>
      <c r="T454" s="57">
        <f t="shared" si="1848"/>
        <v>0</v>
      </c>
      <c r="U454" s="57">
        <f t="shared" si="1848"/>
        <v>0</v>
      </c>
      <c r="V454" s="57">
        <f t="shared" si="1848"/>
        <v>0</v>
      </c>
      <c r="W454" s="57">
        <f t="shared" si="1848"/>
        <v>0</v>
      </c>
      <c r="X454" s="57">
        <f t="shared" si="1848"/>
        <v>0</v>
      </c>
      <c r="Y454" s="1">
        <v>0</v>
      </c>
      <c r="AB454" s="63">
        <f t="shared" ref="AB454" si="1849">IF(R454=0,0,R454/(R440+R443+R449))</f>
        <v>0</v>
      </c>
      <c r="AC454" s="63">
        <f t="shared" ref="AC454:AI454" si="1850">IF(S454=0,0,S454/(S440+S443+S449))</f>
        <v>0</v>
      </c>
      <c r="AD454" s="63">
        <f t="shared" si="1850"/>
        <v>0</v>
      </c>
      <c r="AE454" s="63">
        <f t="shared" si="1850"/>
        <v>0</v>
      </c>
      <c r="AF454" s="63">
        <f t="shared" si="1850"/>
        <v>0</v>
      </c>
      <c r="AG454" s="63">
        <f t="shared" si="1850"/>
        <v>0</v>
      </c>
      <c r="AH454" s="63">
        <f t="shared" si="1850"/>
        <v>0</v>
      </c>
      <c r="AI454" s="63">
        <f t="shared" si="1850"/>
        <v>0</v>
      </c>
    </row>
    <row r="455" spans="1:35" ht="14.25" customHeight="1" x14ac:dyDescent="0.25">
      <c r="A455" s="17">
        <v>323</v>
      </c>
      <c r="B455" s="3" t="s">
        <v>105</v>
      </c>
      <c r="C455" s="8" t="s">
        <v>93</v>
      </c>
      <c r="D455" s="54">
        <f>E455/(E439-E456)</f>
        <v>0</v>
      </c>
      <c r="E455" s="19">
        <f t="shared" si="1804"/>
        <v>0</v>
      </c>
      <c r="F455" s="19">
        <v>0</v>
      </c>
      <c r="G455" s="11">
        <v>0</v>
      </c>
      <c r="H455" s="19">
        <v>0</v>
      </c>
      <c r="I455" s="11">
        <v>0</v>
      </c>
      <c r="J455" s="19">
        <v>0</v>
      </c>
      <c r="K455" s="11">
        <v>0</v>
      </c>
      <c r="L455" s="19">
        <v>0</v>
      </c>
      <c r="M455" s="7"/>
      <c r="P455" s="57">
        <f t="shared" si="1820"/>
        <v>0</v>
      </c>
      <c r="Q455" s="63">
        <f>P455/P439</f>
        <v>0</v>
      </c>
      <c r="R455" s="75">
        <f t="shared" si="1703"/>
        <v>0</v>
      </c>
      <c r="S455" s="57">
        <f t="shared" ref="S455:X455" si="1851">IF(G456&lt;&gt;0,G455+(G455/G439)*G456,G455)</f>
        <v>0</v>
      </c>
      <c r="T455" s="57">
        <f t="shared" si="1851"/>
        <v>0</v>
      </c>
      <c r="U455" s="57">
        <f t="shared" si="1851"/>
        <v>0</v>
      </c>
      <c r="V455" s="57">
        <f t="shared" si="1851"/>
        <v>0</v>
      </c>
      <c r="W455" s="57">
        <f t="shared" si="1851"/>
        <v>0</v>
      </c>
      <c r="X455" s="57">
        <f t="shared" si="1851"/>
        <v>0</v>
      </c>
      <c r="Y455" s="1">
        <v>0</v>
      </c>
      <c r="AB455" s="63">
        <f t="shared" ref="AB455" si="1852">IF(R455=0,0,R455/(R440+R443+R449))</f>
        <v>0</v>
      </c>
      <c r="AC455" s="63">
        <f t="shared" ref="AC455:AI455" si="1853">IF(S455=0,0,S455/(S440+S443+S449))</f>
        <v>0</v>
      </c>
      <c r="AD455" s="63">
        <f t="shared" si="1853"/>
        <v>0</v>
      </c>
      <c r="AE455" s="63">
        <f t="shared" si="1853"/>
        <v>0</v>
      </c>
      <c r="AF455" s="63">
        <f t="shared" si="1853"/>
        <v>0</v>
      </c>
      <c r="AG455" s="63">
        <f t="shared" si="1853"/>
        <v>0</v>
      </c>
      <c r="AH455" s="63">
        <f t="shared" si="1853"/>
        <v>0</v>
      </c>
      <c r="AI455" s="63">
        <f t="shared" si="1853"/>
        <v>0</v>
      </c>
    </row>
    <row r="456" spans="1:35" ht="14.25" customHeight="1" x14ac:dyDescent="0.25">
      <c r="A456" s="17">
        <v>323</v>
      </c>
      <c r="B456" s="3" t="s">
        <v>105</v>
      </c>
      <c r="C456" s="3" t="s">
        <v>94</v>
      </c>
      <c r="D456" s="3"/>
      <c r="E456" s="11">
        <v>3</v>
      </c>
      <c r="F456" s="11">
        <v>2</v>
      </c>
      <c r="G456" s="11">
        <v>0</v>
      </c>
      <c r="H456" s="19">
        <v>0</v>
      </c>
      <c r="I456" s="53">
        <v>2</v>
      </c>
      <c r="J456" s="19">
        <v>0</v>
      </c>
      <c r="K456" s="11">
        <v>0</v>
      </c>
      <c r="L456" s="19">
        <v>0</v>
      </c>
      <c r="M456" s="7"/>
      <c r="R456" s="75">
        <f t="shared" si="1703"/>
        <v>2</v>
      </c>
    </row>
    <row r="457" spans="1:35" s="10" customFormat="1" ht="14.25" customHeight="1" x14ac:dyDescent="0.25">
      <c r="A457" s="3"/>
      <c r="B457" s="3"/>
      <c r="C457" s="8"/>
      <c r="D457" s="8"/>
      <c r="E457" s="11"/>
      <c r="F457" s="11"/>
      <c r="G457" s="11"/>
      <c r="H457" s="11"/>
      <c r="I457" s="11"/>
      <c r="J457" s="11"/>
      <c r="K457" s="11"/>
      <c r="L457" s="11"/>
      <c r="M457" s="7"/>
      <c r="N457" s="1"/>
      <c r="O457" s="1"/>
      <c r="R457" s="75">
        <f t="shared" si="1703"/>
        <v>0</v>
      </c>
      <c r="X457" s="1"/>
      <c r="Z457" s="1"/>
      <c r="AA457" s="1"/>
      <c r="AC457" s="1"/>
      <c r="AD457" s="1"/>
      <c r="AE457" s="1"/>
      <c r="AF457" s="1"/>
      <c r="AG457" s="1"/>
      <c r="AH457" s="1"/>
      <c r="AI457" s="1"/>
    </row>
    <row r="458" spans="1:35" ht="14.25" customHeight="1" x14ac:dyDescent="0.25">
      <c r="A458" s="17">
        <v>324</v>
      </c>
      <c r="B458" s="3" t="s">
        <v>106</v>
      </c>
      <c r="C458" s="3" t="s">
        <v>120</v>
      </c>
      <c r="D458" s="3"/>
      <c r="E458" s="11">
        <v>3319</v>
      </c>
      <c r="F458" s="11">
        <v>160</v>
      </c>
      <c r="G458" s="11">
        <v>17</v>
      </c>
      <c r="H458" s="11">
        <v>24</v>
      </c>
      <c r="I458" s="11">
        <v>918</v>
      </c>
      <c r="J458" s="11">
        <v>26</v>
      </c>
      <c r="K458" s="11">
        <v>11</v>
      </c>
      <c r="L458" s="11">
        <v>2162</v>
      </c>
      <c r="M458" s="10">
        <f>VLOOKUP(A458,'2010 Byproducts'!$A$14:$D$97,4,FALSE)</f>
        <v>1956</v>
      </c>
      <c r="N458" s="10">
        <f>L458-M458</f>
        <v>206</v>
      </c>
      <c r="O458" s="10"/>
      <c r="P458" s="10">
        <f>SUM(P459,P462,P468)</f>
        <v>3315.2336117866166</v>
      </c>
      <c r="Q458" s="10"/>
      <c r="R458" s="75">
        <f t="shared" si="1703"/>
        <v>160</v>
      </c>
      <c r="Z458" s="63">
        <f>R458/(P458-R458)</f>
        <v>5.0709398949829815E-2</v>
      </c>
      <c r="AA458" s="63">
        <f>(P461-R461)/(P458-R458)</f>
        <v>0.11790852659252817</v>
      </c>
      <c r="AB458" s="63"/>
    </row>
    <row r="459" spans="1:35" ht="14.25" customHeight="1" x14ac:dyDescent="0.25">
      <c r="A459" s="17">
        <v>324</v>
      </c>
      <c r="B459" s="3" t="s">
        <v>106</v>
      </c>
      <c r="C459" s="3" t="s">
        <v>82</v>
      </c>
      <c r="D459" s="54">
        <f>E459/(E458-E475)</f>
        <v>0.28648164726947178</v>
      </c>
      <c r="E459" s="19">
        <f t="shared" ref="E459:E474" si="1854">SUM(F459:L459)</f>
        <v>320</v>
      </c>
      <c r="F459" s="11">
        <v>1</v>
      </c>
      <c r="G459" s="11">
        <v>4</v>
      </c>
      <c r="H459" s="11">
        <v>7</v>
      </c>
      <c r="I459" s="11">
        <v>298</v>
      </c>
      <c r="J459" s="11">
        <v>7</v>
      </c>
      <c r="K459" s="11">
        <v>3</v>
      </c>
      <c r="L459" s="19">
        <v>0</v>
      </c>
      <c r="M459" s="7"/>
      <c r="P459" s="57">
        <f>SUM(P460:P461)</f>
        <v>2338.7061697670524</v>
      </c>
      <c r="Q459" s="63">
        <f>P459/P458</f>
        <v>0.70544234392782279</v>
      </c>
      <c r="R459" s="75">
        <f t="shared" si="1703"/>
        <v>1</v>
      </c>
      <c r="S459" s="57">
        <f>SUM(S460:S461)</f>
        <v>5.5882352941176467</v>
      </c>
      <c r="T459" s="57">
        <f t="shared" ref="T459:X459" si="1855">SUM(T460:T461)</f>
        <v>7.291666666666667</v>
      </c>
      <c r="U459" s="57">
        <f t="shared" si="1855"/>
        <v>309.03703703703707</v>
      </c>
      <c r="V459" s="57">
        <f t="shared" si="1855"/>
        <v>7.2692307692307701</v>
      </c>
      <c r="W459" s="57">
        <f t="shared" si="1855"/>
        <v>3</v>
      </c>
      <c r="X459" s="57">
        <f t="shared" si="1855"/>
        <v>0</v>
      </c>
      <c r="Y459" s="57">
        <f>M458*0.92</f>
        <v>1799.52</v>
      </c>
      <c r="Z459" s="5"/>
      <c r="AB459" s="63">
        <f t="shared" ref="AB459" si="1856">IF(R459=0,0,R459/(R459+R462+R468))</f>
        <v>6.3291139240506328E-3</v>
      </c>
      <c r="AC459" s="63">
        <f t="shared" ref="AC459:AI459" si="1857">IF(S459=0,0,S459/(S459+S462+S468))</f>
        <v>0.33333333333333331</v>
      </c>
      <c r="AD459" s="63">
        <f t="shared" si="1857"/>
        <v>0.29166666666666669</v>
      </c>
      <c r="AE459" s="63">
        <f t="shared" si="1857"/>
        <v>0.33748584371460932</v>
      </c>
      <c r="AF459" s="63">
        <f t="shared" si="1857"/>
        <v>0.28000000000000003</v>
      </c>
      <c r="AG459" s="63">
        <f t="shared" si="1857"/>
        <v>0.25</v>
      </c>
      <c r="AH459" s="63">
        <f t="shared" si="1857"/>
        <v>0</v>
      </c>
      <c r="AI459" s="63">
        <f t="shared" si="1857"/>
        <v>0.91990766296983995</v>
      </c>
    </row>
    <row r="460" spans="1:35" ht="14.25" customHeight="1" x14ac:dyDescent="0.25">
      <c r="A460" s="17">
        <v>324</v>
      </c>
      <c r="B460" s="3" t="s">
        <v>106</v>
      </c>
      <c r="C460" s="8" t="s">
        <v>152</v>
      </c>
      <c r="D460" s="54">
        <f>E460/(E458-E475)</f>
        <v>9.8478066248880933E-2</v>
      </c>
      <c r="E460" s="19">
        <f t="shared" si="1854"/>
        <v>110</v>
      </c>
      <c r="F460" s="11">
        <v>1</v>
      </c>
      <c r="G460" s="11">
        <v>4</v>
      </c>
      <c r="H460" s="19">
        <v>0</v>
      </c>
      <c r="I460" s="11">
        <v>102</v>
      </c>
      <c r="J460" s="11">
        <v>2</v>
      </c>
      <c r="K460" s="11">
        <v>1</v>
      </c>
      <c r="L460" s="19">
        <v>0</v>
      </c>
      <c r="M460" s="7"/>
      <c r="P460" s="57">
        <f>SUM(R460:Y460)+N458</f>
        <v>1966.6772235460712</v>
      </c>
      <c r="Q460" s="63">
        <f>P460/P458</f>
        <v>0.59322432559623051</v>
      </c>
      <c r="R460" s="75">
        <f t="shared" si="1703"/>
        <v>1</v>
      </c>
      <c r="S460" s="57">
        <f t="shared" ref="S460:X460" si="1858">IF(G475&lt;&gt;0,G460+(G460/G458)*G475,G460)</f>
        <v>4.4705882352941178</v>
      </c>
      <c r="T460" s="57">
        <f t="shared" si="1858"/>
        <v>0</v>
      </c>
      <c r="U460" s="57">
        <f t="shared" si="1858"/>
        <v>105.77777777777777</v>
      </c>
      <c r="V460" s="57">
        <f t="shared" si="1858"/>
        <v>2.0769230769230771</v>
      </c>
      <c r="W460" s="57">
        <f t="shared" si="1858"/>
        <v>1</v>
      </c>
      <c r="X460" s="57">
        <f t="shared" si="1858"/>
        <v>0</v>
      </c>
      <c r="Y460" s="57">
        <f>Y459*(2.01/2.197)</f>
        <v>1646.3519344560762</v>
      </c>
      <c r="Z460" s="5"/>
      <c r="AB460" s="63">
        <f t="shared" ref="AB460" si="1859">IF(R460=0,0,R460/(R459+R462+R468))</f>
        <v>6.3291139240506328E-3</v>
      </c>
      <c r="AC460" s="63">
        <f t="shared" ref="AC460:AI460" si="1860">IF(S460=0,0,S460/(S459+S462+S468))</f>
        <v>0.26666666666666666</v>
      </c>
      <c r="AD460" s="63">
        <f t="shared" si="1860"/>
        <v>0</v>
      </c>
      <c r="AE460" s="63">
        <f t="shared" si="1860"/>
        <v>0.11551528878822197</v>
      </c>
      <c r="AF460" s="63">
        <f t="shared" si="1860"/>
        <v>0.08</v>
      </c>
      <c r="AG460" s="63">
        <f t="shared" si="1860"/>
        <v>8.3333333333333329E-2</v>
      </c>
      <c r="AH460" s="63">
        <f t="shared" si="1860"/>
        <v>0</v>
      </c>
      <c r="AI460" s="63">
        <f t="shared" si="1860"/>
        <v>0.84160874035929811</v>
      </c>
    </row>
    <row r="461" spans="1:35" ht="14.25" customHeight="1" x14ac:dyDescent="0.25">
      <c r="A461" s="17">
        <v>324</v>
      </c>
      <c r="B461" s="3" t="s">
        <v>106</v>
      </c>
      <c r="C461" s="8" t="s">
        <v>151</v>
      </c>
      <c r="D461" s="54">
        <f>E461/(E458-E475)</f>
        <v>0.18889883616830797</v>
      </c>
      <c r="E461" s="19">
        <f t="shared" si="1854"/>
        <v>211</v>
      </c>
      <c r="F461" s="11">
        <v>0</v>
      </c>
      <c r="G461" s="11">
        <v>1</v>
      </c>
      <c r="H461" s="11">
        <v>7</v>
      </c>
      <c r="I461" s="11">
        <v>196</v>
      </c>
      <c r="J461" s="11">
        <v>5</v>
      </c>
      <c r="K461" s="11">
        <v>2</v>
      </c>
      <c r="L461" s="19">
        <v>0</v>
      </c>
      <c r="M461" s="7"/>
      <c r="P461" s="57">
        <f>SUM(R461:Y461)</f>
        <v>372.02894622098097</v>
      </c>
      <c r="Q461" s="63">
        <f>P461/P458</f>
        <v>0.11221801833159215</v>
      </c>
      <c r="R461" s="75">
        <f t="shared" si="1703"/>
        <v>0</v>
      </c>
      <c r="S461" s="57">
        <f t="shared" ref="S461:X461" si="1861">IF(G475&lt;&gt;0,G461+(G461/G458)*G475,G461)</f>
        <v>1.1176470588235294</v>
      </c>
      <c r="T461" s="57">
        <f t="shared" si="1861"/>
        <v>7.291666666666667</v>
      </c>
      <c r="U461" s="57">
        <f t="shared" si="1861"/>
        <v>203.25925925925927</v>
      </c>
      <c r="V461" s="57">
        <f t="shared" si="1861"/>
        <v>5.1923076923076925</v>
      </c>
      <c r="W461" s="57">
        <f t="shared" si="1861"/>
        <v>2</v>
      </c>
      <c r="X461" s="57">
        <f t="shared" si="1861"/>
        <v>0</v>
      </c>
      <c r="Y461" s="57">
        <f>Y459-Y460</f>
        <v>153.16806554392383</v>
      </c>
      <c r="Z461" s="5"/>
      <c r="AB461" s="63">
        <f t="shared" ref="AB461" si="1862">IF(R461=0,0,R461/(R459+R462+R468))</f>
        <v>0</v>
      </c>
      <c r="AC461" s="63">
        <f t="shared" ref="AC461:AI461" si="1863">IF(S461=0,0,S461/(S459+S462+S468))</f>
        <v>6.6666666666666666E-2</v>
      </c>
      <c r="AD461" s="63">
        <f t="shared" si="1863"/>
        <v>0.29166666666666669</v>
      </c>
      <c r="AE461" s="63">
        <f t="shared" si="1863"/>
        <v>0.22197055492638731</v>
      </c>
      <c r="AF461" s="63">
        <f t="shared" si="1863"/>
        <v>0.19999999999999998</v>
      </c>
      <c r="AG461" s="63">
        <f t="shared" si="1863"/>
        <v>0.16666666666666666</v>
      </c>
      <c r="AH461" s="63">
        <f t="shared" si="1863"/>
        <v>0</v>
      </c>
      <c r="AI461" s="63">
        <f t="shared" si="1863"/>
        <v>7.8298922610541832E-2</v>
      </c>
    </row>
    <row r="462" spans="1:35" ht="14.25" customHeight="1" x14ac:dyDescent="0.25">
      <c r="A462" s="17">
        <v>324</v>
      </c>
      <c r="B462" s="3" t="s">
        <v>106</v>
      </c>
      <c r="C462" s="3" t="s">
        <v>83</v>
      </c>
      <c r="D462" s="54">
        <f>E462/(E458-E475)</f>
        <v>0.67949865711727842</v>
      </c>
      <c r="E462" s="19">
        <f t="shared" si="1854"/>
        <v>759</v>
      </c>
      <c r="F462" s="11">
        <v>144</v>
      </c>
      <c r="G462" s="11">
        <v>10</v>
      </c>
      <c r="H462" s="11">
        <v>11</v>
      </c>
      <c r="I462" s="11">
        <v>567</v>
      </c>
      <c r="J462" s="11">
        <v>18</v>
      </c>
      <c r="K462" s="11">
        <v>9</v>
      </c>
      <c r="L462" s="19">
        <v>0</v>
      </c>
      <c r="M462" s="7"/>
      <c r="P462" s="57">
        <f>SUM(P463:P467)</f>
        <v>930.11296039867113</v>
      </c>
      <c r="Q462" s="63">
        <f>P462/P458</f>
        <v>0.28055729077186292</v>
      </c>
      <c r="R462" s="75">
        <f t="shared" si="1703"/>
        <v>144</v>
      </c>
      <c r="S462" s="57">
        <f>SUM(S463:S467)</f>
        <v>11.176470588235293</v>
      </c>
      <c r="T462" s="57">
        <f t="shared" ref="T462:X462" si="1864">SUM(T463:T467)</f>
        <v>11.458333333333334</v>
      </c>
      <c r="U462" s="57">
        <f t="shared" si="1864"/>
        <v>586.96296296296293</v>
      </c>
      <c r="V462" s="57">
        <f t="shared" si="1864"/>
        <v>18.692307692307693</v>
      </c>
      <c r="W462" s="57">
        <f t="shared" si="1864"/>
        <v>9</v>
      </c>
      <c r="X462" s="57">
        <f t="shared" si="1864"/>
        <v>0</v>
      </c>
      <c r="Y462" s="57">
        <f>(M458-Y459)*D462/(1-D459)</f>
        <v>149.01922208281056</v>
      </c>
      <c r="Z462" s="5"/>
      <c r="AB462" s="63">
        <f t="shared" ref="AB462" si="1865">IF(R462=0,0,R462/(R459+R462+R468))</f>
        <v>0.91139240506329111</v>
      </c>
      <c r="AC462" s="63">
        <f t="shared" ref="AC462:AI462" si="1866">IF(S462=0,0,S462/(S459+S462+S468))</f>
        <v>0.66666666666666663</v>
      </c>
      <c r="AD462" s="63">
        <f t="shared" si="1866"/>
        <v>0.45833333333333337</v>
      </c>
      <c r="AE462" s="63">
        <f t="shared" si="1866"/>
        <v>0.64099660249150625</v>
      </c>
      <c r="AF462" s="63">
        <f t="shared" si="1866"/>
        <v>0.72</v>
      </c>
      <c r="AG462" s="63">
        <f t="shared" si="1866"/>
        <v>0.75</v>
      </c>
      <c r="AH462" s="63">
        <f t="shared" si="1866"/>
        <v>0</v>
      </c>
      <c r="AI462" s="63">
        <f t="shared" si="1866"/>
        <v>7.6178049882069568E-2</v>
      </c>
    </row>
    <row r="463" spans="1:35" ht="14.25" customHeight="1" x14ac:dyDescent="0.25">
      <c r="A463" s="17">
        <v>324</v>
      </c>
      <c r="B463" s="3" t="s">
        <v>106</v>
      </c>
      <c r="C463" s="8" t="s">
        <v>84</v>
      </c>
      <c r="D463" s="54">
        <f>E463/(E458-E475)</f>
        <v>0.49328558639212178</v>
      </c>
      <c r="E463" s="19">
        <f t="shared" si="1854"/>
        <v>551</v>
      </c>
      <c r="F463" s="11">
        <v>-4</v>
      </c>
      <c r="G463" s="11">
        <v>10</v>
      </c>
      <c r="H463" s="11">
        <v>7</v>
      </c>
      <c r="I463" s="11">
        <v>516</v>
      </c>
      <c r="J463" s="11">
        <v>18</v>
      </c>
      <c r="K463" s="11">
        <v>4</v>
      </c>
      <c r="L463" s="19">
        <v>0</v>
      </c>
      <c r="M463" s="7"/>
      <c r="P463" s="57">
        <f>SUM(R463:Y463)</f>
        <v>680.45283585756795</v>
      </c>
      <c r="Q463" s="63">
        <f>P463/P458</f>
        <v>0.20525034297382871</v>
      </c>
      <c r="R463" s="75">
        <f t="shared" ref="R463:R526" si="1867">F463</f>
        <v>-4</v>
      </c>
      <c r="S463" s="57">
        <f t="shared" ref="S463:X463" si="1868">IF(G475&lt;&gt;0,G463+(G463/G458)*G475,G463)</f>
        <v>11.176470588235293</v>
      </c>
      <c r="T463" s="57">
        <f t="shared" si="1868"/>
        <v>7.291666666666667</v>
      </c>
      <c r="U463" s="57">
        <f t="shared" si="1868"/>
        <v>535.11111111111109</v>
      </c>
      <c r="V463" s="57">
        <f t="shared" si="1868"/>
        <v>18.692307692307693</v>
      </c>
      <c r="W463" s="57">
        <f t="shared" si="1868"/>
        <v>4</v>
      </c>
      <c r="X463" s="57">
        <f t="shared" si="1868"/>
        <v>0</v>
      </c>
      <c r="Y463" s="57">
        <f>(M458-Y459)*D463/(1-D459)</f>
        <v>108.18127979924718</v>
      </c>
      <c r="Z463" s="5"/>
      <c r="AB463" s="63">
        <f t="shared" ref="AB463" si="1869">IF(R463=0,0,R463/(R459+R462+R468))</f>
        <v>-2.5316455696202531E-2</v>
      </c>
      <c r="AC463" s="63">
        <f t="shared" ref="AC463:AI463" si="1870">IF(S463=0,0,S463/(S459+S462+S468))</f>
        <v>0.66666666666666663</v>
      </c>
      <c r="AD463" s="63">
        <f t="shared" si="1870"/>
        <v>0.29166666666666669</v>
      </c>
      <c r="AE463" s="63">
        <f t="shared" si="1870"/>
        <v>0.58437146092865233</v>
      </c>
      <c r="AF463" s="63">
        <f t="shared" si="1870"/>
        <v>0.72</v>
      </c>
      <c r="AG463" s="63">
        <f t="shared" si="1870"/>
        <v>0.33333333333333331</v>
      </c>
      <c r="AH463" s="63">
        <f t="shared" si="1870"/>
        <v>0</v>
      </c>
      <c r="AI463" s="63">
        <f t="shared" si="1870"/>
        <v>5.5301851758920065E-2</v>
      </c>
    </row>
    <row r="464" spans="1:35" ht="14.25" customHeight="1" x14ac:dyDescent="0.25">
      <c r="A464" s="17">
        <v>324</v>
      </c>
      <c r="B464" s="3" t="s">
        <v>106</v>
      </c>
      <c r="C464" s="8" t="s">
        <v>85</v>
      </c>
      <c r="D464" s="54">
        <f>E464/(E458-E475)</f>
        <v>1.2533572068039392E-2</v>
      </c>
      <c r="E464" s="19">
        <f t="shared" si="1854"/>
        <v>14</v>
      </c>
      <c r="F464" s="11">
        <v>8</v>
      </c>
      <c r="G464" s="11">
        <v>0</v>
      </c>
      <c r="H464" s="19">
        <v>0</v>
      </c>
      <c r="I464" s="11">
        <v>6</v>
      </c>
      <c r="J464" s="19">
        <v>0</v>
      </c>
      <c r="K464" s="11">
        <v>0</v>
      </c>
      <c r="L464" s="19">
        <v>0</v>
      </c>
      <c r="M464" s="7"/>
      <c r="P464" s="57">
        <f t="shared" ref="P464:P474" si="1871">SUM(R464:Y464)</f>
        <v>16.970929875923602</v>
      </c>
      <c r="Q464" s="63">
        <f>P464/P458</f>
        <v>5.119075113013764E-3</v>
      </c>
      <c r="R464" s="75">
        <f t="shared" si="1867"/>
        <v>8</v>
      </c>
      <c r="S464" s="57">
        <f t="shared" ref="S464:X464" si="1872">IF(G475&lt;&gt;0,G464+(G464/G458)*G475,G464)</f>
        <v>0</v>
      </c>
      <c r="T464" s="57">
        <f t="shared" si="1872"/>
        <v>0</v>
      </c>
      <c r="U464" s="57">
        <f t="shared" si="1872"/>
        <v>6.2222222222222223</v>
      </c>
      <c r="V464" s="57">
        <f t="shared" si="1872"/>
        <v>0</v>
      </c>
      <c r="W464" s="57">
        <f t="shared" si="1872"/>
        <v>0</v>
      </c>
      <c r="X464" s="57">
        <f t="shared" si="1872"/>
        <v>0</v>
      </c>
      <c r="Y464" s="57">
        <f>(M458-Y459)*D464/(1-D459)</f>
        <v>2.7487076537013806</v>
      </c>
      <c r="Z464" s="5"/>
      <c r="AB464" s="63">
        <f t="shared" ref="AB464" si="1873">IF(R464=0,0,R464/(R459+R462+R468))</f>
        <v>5.0632911392405063E-2</v>
      </c>
      <c r="AC464" s="63">
        <f t="shared" ref="AC464:AI464" si="1874">IF(S464=0,0,S464/(S459+S462+S468))</f>
        <v>0</v>
      </c>
      <c r="AD464" s="63">
        <f t="shared" si="1874"/>
        <v>0</v>
      </c>
      <c r="AE464" s="63">
        <f t="shared" si="1874"/>
        <v>6.7950169875424689E-3</v>
      </c>
      <c r="AF464" s="63">
        <f t="shared" si="1874"/>
        <v>0</v>
      </c>
      <c r="AG464" s="63">
        <f t="shared" si="1874"/>
        <v>0</v>
      </c>
      <c r="AH464" s="63">
        <f t="shared" si="1874"/>
        <v>0</v>
      </c>
      <c r="AI464" s="63">
        <f t="shared" si="1874"/>
        <v>1.4051287198273701E-3</v>
      </c>
    </row>
    <row r="465" spans="1:35" ht="14.25" customHeight="1" x14ac:dyDescent="0.25">
      <c r="A465" s="17">
        <v>324</v>
      </c>
      <c r="B465" s="3" t="s">
        <v>106</v>
      </c>
      <c r="C465" s="8" t="s">
        <v>86</v>
      </c>
      <c r="D465" s="54">
        <f>E465/(E458-E475)</f>
        <v>0.13786929274843329</v>
      </c>
      <c r="E465" s="19">
        <f t="shared" si="1854"/>
        <v>154</v>
      </c>
      <c r="F465" s="11">
        <v>136</v>
      </c>
      <c r="G465" s="11">
        <v>0</v>
      </c>
      <c r="H465" s="11">
        <v>2</v>
      </c>
      <c r="I465" s="11">
        <v>16</v>
      </c>
      <c r="J465" s="19">
        <v>0</v>
      </c>
      <c r="K465" s="11">
        <v>0</v>
      </c>
      <c r="L465" s="19">
        <v>0</v>
      </c>
      <c r="M465" s="7"/>
      <c r="P465" s="57">
        <f t="shared" si="1871"/>
        <v>184.9117101166411</v>
      </c>
      <c r="Q465" s="63">
        <f>P465/P458</f>
        <v>5.5776374086950124E-2</v>
      </c>
      <c r="R465" s="75">
        <f t="shared" si="1867"/>
        <v>136</v>
      </c>
      <c r="S465" s="57">
        <f t="shared" ref="S465:X465" si="1875">IF(G475&lt;&gt;0,G465+(G465/G458)*G475,G465)</f>
        <v>0</v>
      </c>
      <c r="T465" s="57">
        <f t="shared" si="1875"/>
        <v>2.0833333333333335</v>
      </c>
      <c r="U465" s="57">
        <f t="shared" si="1875"/>
        <v>16.592592592592592</v>
      </c>
      <c r="V465" s="57">
        <f t="shared" si="1875"/>
        <v>0</v>
      </c>
      <c r="W465" s="57">
        <f t="shared" si="1875"/>
        <v>0</v>
      </c>
      <c r="X465" s="57">
        <f t="shared" si="1875"/>
        <v>0</v>
      </c>
      <c r="Y465" s="57">
        <f>(M458-Y459)*D465/(1-D459)</f>
        <v>30.235784190715183</v>
      </c>
      <c r="Z465" s="5"/>
      <c r="AB465" s="63">
        <f t="shared" ref="AB465" si="1876">IF(R465=0,0,R465/(R459+R462+R468))</f>
        <v>0.86075949367088611</v>
      </c>
      <c r="AC465" s="63">
        <f t="shared" ref="AC465:AI465" si="1877">IF(S465=0,0,S465/(S459+S462+S468))</f>
        <v>0</v>
      </c>
      <c r="AD465" s="63">
        <f t="shared" si="1877"/>
        <v>8.3333333333333343E-2</v>
      </c>
      <c r="AE465" s="63">
        <f t="shared" si="1877"/>
        <v>1.8120045300113248E-2</v>
      </c>
      <c r="AF465" s="63">
        <f t="shared" si="1877"/>
        <v>0</v>
      </c>
      <c r="AG465" s="63">
        <f t="shared" si="1877"/>
        <v>0</v>
      </c>
      <c r="AH465" s="63">
        <f t="shared" si="1877"/>
        <v>0</v>
      </c>
      <c r="AI465" s="63">
        <f t="shared" si="1877"/>
        <v>1.545641591810107E-2</v>
      </c>
    </row>
    <row r="466" spans="1:35" ht="14.25" customHeight="1" x14ac:dyDescent="0.25">
      <c r="A466" s="17">
        <v>324</v>
      </c>
      <c r="B466" s="3" t="s">
        <v>106</v>
      </c>
      <c r="C466" s="8" t="s">
        <v>87</v>
      </c>
      <c r="D466" s="54">
        <f>E466/(E458-E475)</f>
        <v>0</v>
      </c>
      <c r="E466" s="19">
        <f t="shared" si="1854"/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19">
        <v>0</v>
      </c>
      <c r="M466" s="7"/>
      <c r="P466" s="57">
        <f t="shared" si="1871"/>
        <v>0</v>
      </c>
      <c r="Q466" s="63">
        <f>P466/P458</f>
        <v>0</v>
      </c>
      <c r="R466" s="75">
        <f t="shared" si="1867"/>
        <v>0</v>
      </c>
      <c r="S466" s="57">
        <f t="shared" ref="S466:X466" si="1878">IF(G475&lt;&gt;0,G466+(G466/G458)*G475,G466)</f>
        <v>0</v>
      </c>
      <c r="T466" s="57">
        <f t="shared" si="1878"/>
        <v>0</v>
      </c>
      <c r="U466" s="57">
        <f t="shared" si="1878"/>
        <v>0</v>
      </c>
      <c r="V466" s="57">
        <f t="shared" si="1878"/>
        <v>0</v>
      </c>
      <c r="W466" s="57">
        <f t="shared" si="1878"/>
        <v>0</v>
      </c>
      <c r="X466" s="57">
        <f t="shared" si="1878"/>
        <v>0</v>
      </c>
      <c r="Y466" s="57">
        <f>(M458-Y459)*D466/(1-D459)</f>
        <v>0</v>
      </c>
      <c r="Z466" s="5"/>
      <c r="AB466" s="63">
        <f t="shared" ref="AB466" si="1879">IF(R466=0,0,R466/(R459+R462+R468))</f>
        <v>0</v>
      </c>
      <c r="AC466" s="63">
        <f t="shared" ref="AC466:AI466" si="1880">IF(S466=0,0,S466/(S459+S462+S468))</f>
        <v>0</v>
      </c>
      <c r="AD466" s="63">
        <f t="shared" si="1880"/>
        <v>0</v>
      </c>
      <c r="AE466" s="63">
        <f t="shared" si="1880"/>
        <v>0</v>
      </c>
      <c r="AF466" s="63">
        <f t="shared" si="1880"/>
        <v>0</v>
      </c>
      <c r="AG466" s="63">
        <f t="shared" si="1880"/>
        <v>0</v>
      </c>
      <c r="AH466" s="63">
        <f t="shared" si="1880"/>
        <v>0</v>
      </c>
      <c r="AI466" s="63">
        <f t="shared" si="1880"/>
        <v>0</v>
      </c>
    </row>
    <row r="467" spans="1:35" ht="14.25" customHeight="1" x14ac:dyDescent="0.25">
      <c r="A467" s="17">
        <v>324</v>
      </c>
      <c r="B467" s="3" t="s">
        <v>106</v>
      </c>
      <c r="C467" s="8" t="s">
        <v>88</v>
      </c>
      <c r="D467" s="54">
        <f>E467/(E458-E475)</f>
        <v>3.4914950760966873E-2</v>
      </c>
      <c r="E467" s="19">
        <f t="shared" si="1854"/>
        <v>39</v>
      </c>
      <c r="F467" s="11">
        <v>4</v>
      </c>
      <c r="G467" s="11">
        <v>0</v>
      </c>
      <c r="H467" s="11">
        <v>2</v>
      </c>
      <c r="I467" s="11">
        <v>28</v>
      </c>
      <c r="J467" s="19">
        <v>0</v>
      </c>
      <c r="K467" s="11">
        <v>5</v>
      </c>
      <c r="L467" s="19">
        <v>0</v>
      </c>
      <c r="M467" s="7"/>
      <c r="P467" s="57">
        <f t="shared" si="1871"/>
        <v>47.777484548538503</v>
      </c>
      <c r="Q467" s="63">
        <f>P467/P458</f>
        <v>1.4411498598070342E-2</v>
      </c>
      <c r="R467" s="75">
        <f t="shared" si="1867"/>
        <v>4</v>
      </c>
      <c r="S467" s="57">
        <f t="shared" ref="S467:X467" si="1881">IF(G475&lt;&gt;0,G467+(G467/G458)*G475,G467)</f>
        <v>0</v>
      </c>
      <c r="T467" s="57">
        <f t="shared" si="1881"/>
        <v>2.0833333333333335</v>
      </c>
      <c r="U467" s="57">
        <f t="shared" si="1881"/>
        <v>29.037037037037038</v>
      </c>
      <c r="V467" s="57">
        <f t="shared" si="1881"/>
        <v>0</v>
      </c>
      <c r="W467" s="57">
        <f t="shared" si="1881"/>
        <v>5</v>
      </c>
      <c r="X467" s="57">
        <f t="shared" si="1881"/>
        <v>0</v>
      </c>
      <c r="Y467" s="57">
        <f>(M458-Y459)*D467/(1-D459)</f>
        <v>7.6571141781681309</v>
      </c>
      <c r="Z467" s="5"/>
      <c r="AB467" s="63">
        <f t="shared" ref="AB467" si="1882">IF(R467=0,0,R467/(R459+R462+R468))</f>
        <v>2.5316455696202531E-2</v>
      </c>
      <c r="AC467" s="63">
        <f t="shared" ref="AC467:AI467" si="1883">IF(S467=0,0,S467/(S459+S462+S468))</f>
        <v>0</v>
      </c>
      <c r="AD467" s="63">
        <f t="shared" si="1883"/>
        <v>8.3333333333333343E-2</v>
      </c>
      <c r="AE467" s="63">
        <f t="shared" si="1883"/>
        <v>3.1710079275198193E-2</v>
      </c>
      <c r="AF467" s="63">
        <f t="shared" si="1883"/>
        <v>0</v>
      </c>
      <c r="AG467" s="63">
        <f t="shared" si="1883"/>
        <v>0.41666666666666669</v>
      </c>
      <c r="AH467" s="63">
        <f t="shared" si="1883"/>
        <v>0</v>
      </c>
      <c r="AI467" s="63">
        <f t="shared" si="1883"/>
        <v>3.914287148090531E-3</v>
      </c>
    </row>
    <row r="468" spans="1:35" ht="14.25" customHeight="1" x14ac:dyDescent="0.25">
      <c r="A468" s="17">
        <v>324</v>
      </c>
      <c r="B468" s="3" t="s">
        <v>106</v>
      </c>
      <c r="C468" s="3" t="s">
        <v>89</v>
      </c>
      <c r="D468" s="54">
        <f>E468/(E458-E475)</f>
        <v>3.4914950760966873E-2</v>
      </c>
      <c r="E468" s="19">
        <f t="shared" si="1854"/>
        <v>39</v>
      </c>
      <c r="F468" s="11">
        <v>13</v>
      </c>
      <c r="G468" s="19">
        <v>0</v>
      </c>
      <c r="H468" s="11">
        <v>6</v>
      </c>
      <c r="I468" s="11">
        <v>19</v>
      </c>
      <c r="J468" s="11">
        <v>1</v>
      </c>
      <c r="K468" s="19">
        <v>0</v>
      </c>
      <c r="L468" s="19">
        <v>0</v>
      </c>
      <c r="M468" s="7"/>
      <c r="P468" s="57">
        <f>SUM(P469:P474)</f>
        <v>46.414481620893163</v>
      </c>
      <c r="Q468" s="63">
        <f>P468/P458</f>
        <v>1.4000365300314351E-2</v>
      </c>
      <c r="R468" s="75">
        <f t="shared" si="1867"/>
        <v>13</v>
      </c>
      <c r="S468" s="57">
        <f>SUM(S469:S474)</f>
        <v>0</v>
      </c>
      <c r="T468" s="57">
        <f t="shared" ref="T468:X468" si="1884">SUM(T469:T474)</f>
        <v>6.25</v>
      </c>
      <c r="U468" s="57">
        <f t="shared" si="1884"/>
        <v>19.703703703703702</v>
      </c>
      <c r="V468" s="57">
        <f t="shared" si="1884"/>
        <v>0</v>
      </c>
      <c r="W468" s="57">
        <f t="shared" si="1884"/>
        <v>0</v>
      </c>
      <c r="X468" s="57">
        <f t="shared" si="1884"/>
        <v>0</v>
      </c>
      <c r="Y468" s="57">
        <f>(M458-Y459)*D468/(1-D459)</f>
        <v>7.6571141781681309</v>
      </c>
      <c r="Z468" s="5"/>
      <c r="AB468" s="63">
        <f t="shared" ref="AB468" si="1885">IF(R468=0,0,R468/(R459+R462+R468))</f>
        <v>8.2278481012658222E-2</v>
      </c>
      <c r="AC468" s="63">
        <f t="shared" ref="AC468:AI468" si="1886">IF(S468=0,0,S468/(S459+S462+S468))</f>
        <v>0</v>
      </c>
      <c r="AD468" s="63">
        <f t="shared" si="1886"/>
        <v>0.25</v>
      </c>
      <c r="AE468" s="63">
        <f t="shared" si="1886"/>
        <v>2.1517553793884484E-2</v>
      </c>
      <c r="AF468" s="63">
        <f t="shared" si="1886"/>
        <v>0</v>
      </c>
      <c r="AG468" s="63">
        <f t="shared" si="1886"/>
        <v>0</v>
      </c>
      <c r="AH468" s="63">
        <f t="shared" si="1886"/>
        <v>0</v>
      </c>
      <c r="AI468" s="63">
        <f t="shared" si="1886"/>
        <v>3.914287148090531E-3</v>
      </c>
    </row>
    <row r="469" spans="1:35" ht="14.25" customHeight="1" x14ac:dyDescent="0.25">
      <c r="A469" s="17">
        <v>324</v>
      </c>
      <c r="B469" s="3" t="s">
        <v>106</v>
      </c>
      <c r="C469" s="8" t="s">
        <v>95</v>
      </c>
      <c r="D469" s="54">
        <f>E469/(E458-E475)</f>
        <v>8.9525514771709933E-3</v>
      </c>
      <c r="E469" s="19">
        <f t="shared" si="1854"/>
        <v>10</v>
      </c>
      <c r="F469" s="11">
        <v>6</v>
      </c>
      <c r="G469" s="19">
        <v>0</v>
      </c>
      <c r="H469" s="11">
        <v>1</v>
      </c>
      <c r="I469" s="11">
        <v>3</v>
      </c>
      <c r="J469" s="19">
        <v>0</v>
      </c>
      <c r="K469" s="19">
        <v>0</v>
      </c>
      <c r="L469" s="19">
        <v>0</v>
      </c>
      <c r="M469" s="7"/>
      <c r="P469" s="57">
        <f t="shared" si="1871"/>
        <v>12.116140387564478</v>
      </c>
      <c r="Q469" s="63">
        <f>P469/P458</f>
        <v>3.6546867600787125E-3</v>
      </c>
      <c r="R469" s="75">
        <f t="shared" si="1867"/>
        <v>6</v>
      </c>
      <c r="S469" s="57">
        <f t="shared" ref="S469:X469" si="1887">IF(G475&lt;&gt;0,G469+(G469/G458)*G475,G469)</f>
        <v>0</v>
      </c>
      <c r="T469" s="57">
        <f t="shared" si="1887"/>
        <v>1.0416666666666667</v>
      </c>
      <c r="U469" s="57">
        <f t="shared" si="1887"/>
        <v>3.1111111111111112</v>
      </c>
      <c r="V469" s="57">
        <f t="shared" si="1887"/>
        <v>0</v>
      </c>
      <c r="W469" s="57">
        <f t="shared" si="1887"/>
        <v>0</v>
      </c>
      <c r="X469" s="57">
        <f t="shared" si="1887"/>
        <v>0</v>
      </c>
      <c r="Y469" s="57">
        <f>(M458-Y459)*D469/(1-D459)</f>
        <v>1.9633626097867003</v>
      </c>
      <c r="Z469" s="5"/>
      <c r="AB469" s="63">
        <f t="shared" ref="AB469" si="1888">IF(R469=0,0,R469/(R459+R462+R468))</f>
        <v>3.7974683544303799E-2</v>
      </c>
      <c r="AC469" s="63">
        <f t="shared" ref="AC469:AI469" si="1889">IF(S469=0,0,S469/(S459+S462+S468))</f>
        <v>0</v>
      </c>
      <c r="AD469" s="63">
        <f t="shared" si="1889"/>
        <v>4.1666666666666671E-2</v>
      </c>
      <c r="AE469" s="63">
        <f t="shared" si="1889"/>
        <v>3.3975084937712344E-3</v>
      </c>
      <c r="AF469" s="63">
        <f t="shared" si="1889"/>
        <v>0</v>
      </c>
      <c r="AG469" s="63">
        <f t="shared" si="1889"/>
        <v>0</v>
      </c>
      <c r="AH469" s="63">
        <f t="shared" si="1889"/>
        <v>0</v>
      </c>
      <c r="AI469" s="63">
        <f t="shared" si="1889"/>
        <v>1.0036633713052644E-3</v>
      </c>
    </row>
    <row r="470" spans="1:35" ht="14.25" customHeight="1" x14ac:dyDescent="0.25">
      <c r="A470" s="17">
        <v>324</v>
      </c>
      <c r="B470" s="3" t="s">
        <v>106</v>
      </c>
      <c r="C470" s="8" t="s">
        <v>90</v>
      </c>
      <c r="D470" s="54">
        <f>E470/(E458-E475)</f>
        <v>3.5810205908683975E-3</v>
      </c>
      <c r="E470" s="19">
        <f t="shared" si="1854"/>
        <v>4</v>
      </c>
      <c r="F470" s="11">
        <v>4</v>
      </c>
      <c r="G470" s="19">
        <v>0</v>
      </c>
      <c r="H470" s="19">
        <v>0</v>
      </c>
      <c r="I470" s="19">
        <v>0</v>
      </c>
      <c r="J470" s="19">
        <v>0</v>
      </c>
      <c r="K470" s="19">
        <v>0</v>
      </c>
      <c r="L470" s="19">
        <v>0</v>
      </c>
      <c r="M470" s="7"/>
      <c r="P470" s="57">
        <f t="shared" si="1871"/>
        <v>4.7853450439146803</v>
      </c>
      <c r="Q470" s="63">
        <f>P470/P458</f>
        <v>1.443441278738666E-3</v>
      </c>
      <c r="R470" s="75">
        <f t="shared" si="1867"/>
        <v>4</v>
      </c>
      <c r="S470" s="57">
        <f t="shared" ref="S470:X470" si="1890">IF(G475&lt;&gt;0,G470+(G470/G458)*G475,G470)</f>
        <v>0</v>
      </c>
      <c r="T470" s="57">
        <f t="shared" si="1890"/>
        <v>0</v>
      </c>
      <c r="U470" s="57">
        <f t="shared" si="1890"/>
        <v>0</v>
      </c>
      <c r="V470" s="57">
        <f t="shared" si="1890"/>
        <v>0</v>
      </c>
      <c r="W470" s="57">
        <f t="shared" si="1890"/>
        <v>0</v>
      </c>
      <c r="X470" s="57">
        <f t="shared" si="1890"/>
        <v>0</v>
      </c>
      <c r="Y470" s="57">
        <f>(M458-Y459)*D470/(1-D459)</f>
        <v>0.78534504391468007</v>
      </c>
      <c r="Z470" s="5"/>
      <c r="AB470" s="63">
        <f t="shared" ref="AB470" si="1891">IF(R470=0,0,R470/(R459+R462+R468))</f>
        <v>2.5316455696202531E-2</v>
      </c>
      <c r="AC470" s="63">
        <f t="shared" ref="AC470:AI470" si="1892">IF(S470=0,0,S470/(S459+S462+S468))</f>
        <v>0</v>
      </c>
      <c r="AD470" s="63">
        <f t="shared" si="1892"/>
        <v>0</v>
      </c>
      <c r="AE470" s="63">
        <f t="shared" si="1892"/>
        <v>0</v>
      </c>
      <c r="AF470" s="63">
        <f t="shared" si="1892"/>
        <v>0</v>
      </c>
      <c r="AG470" s="63">
        <f t="shared" si="1892"/>
        <v>0</v>
      </c>
      <c r="AH470" s="63">
        <f t="shared" si="1892"/>
        <v>0</v>
      </c>
      <c r="AI470" s="63">
        <f t="shared" si="1892"/>
        <v>4.014653485221057E-4</v>
      </c>
    </row>
    <row r="471" spans="1:35" ht="14.25" customHeight="1" x14ac:dyDescent="0.25">
      <c r="A471" s="17">
        <v>324</v>
      </c>
      <c r="B471" s="3" t="s">
        <v>106</v>
      </c>
      <c r="C471" s="8" t="s">
        <v>118</v>
      </c>
      <c r="D471" s="54">
        <f>E471/(E458-E475)</f>
        <v>2.6857654431512983E-3</v>
      </c>
      <c r="E471" s="19">
        <f t="shared" si="1854"/>
        <v>3</v>
      </c>
      <c r="F471" s="11">
        <v>2</v>
      </c>
      <c r="G471" s="11">
        <v>0</v>
      </c>
      <c r="H471" s="19">
        <v>0</v>
      </c>
      <c r="I471" s="11">
        <v>1</v>
      </c>
      <c r="J471" s="19">
        <v>0</v>
      </c>
      <c r="K471" s="11">
        <v>0</v>
      </c>
      <c r="L471" s="19">
        <v>0</v>
      </c>
      <c r="M471" s="7"/>
      <c r="P471" s="57">
        <f t="shared" si="1871"/>
        <v>3.6260458199730472</v>
      </c>
      <c r="Q471" s="63">
        <f>P471/P458</f>
        <v>1.0937527319587383E-3</v>
      </c>
      <c r="R471" s="75">
        <f t="shared" si="1867"/>
        <v>2</v>
      </c>
      <c r="S471" s="57">
        <f t="shared" ref="S471:X471" si="1893">IF(G475&lt;&gt;0,G471+(G471/G458)*G475,G471)</f>
        <v>0</v>
      </c>
      <c r="T471" s="57">
        <f t="shared" si="1893"/>
        <v>0</v>
      </c>
      <c r="U471" s="57">
        <f t="shared" si="1893"/>
        <v>1.037037037037037</v>
      </c>
      <c r="V471" s="57">
        <f t="shared" si="1893"/>
        <v>0</v>
      </c>
      <c r="W471" s="57">
        <f t="shared" si="1893"/>
        <v>0</v>
      </c>
      <c r="X471" s="57">
        <f t="shared" si="1893"/>
        <v>0</v>
      </c>
      <c r="Y471" s="57">
        <f>(M458-Y459)*D471/(1-D459)</f>
        <v>0.58900878293601011</v>
      </c>
      <c r="Z471" s="5"/>
      <c r="AB471" s="63">
        <f t="shared" ref="AB471" si="1894">IF(R471=0,0,R471/(R459+R462+R468))</f>
        <v>1.2658227848101266E-2</v>
      </c>
      <c r="AC471" s="63">
        <f t="shared" ref="AC471:AI471" si="1895">IF(S471=0,0,S471/(S459+S462+S468))</f>
        <v>0</v>
      </c>
      <c r="AD471" s="63">
        <f t="shared" si="1895"/>
        <v>0</v>
      </c>
      <c r="AE471" s="63">
        <f t="shared" si="1895"/>
        <v>1.132502831257078E-3</v>
      </c>
      <c r="AF471" s="63">
        <f t="shared" si="1895"/>
        <v>0</v>
      </c>
      <c r="AG471" s="63">
        <f t="shared" si="1895"/>
        <v>0</v>
      </c>
      <c r="AH471" s="63">
        <f t="shared" si="1895"/>
        <v>0</v>
      </c>
      <c r="AI471" s="63">
        <f t="shared" si="1895"/>
        <v>3.0109901139157934E-4</v>
      </c>
    </row>
    <row r="472" spans="1:35" ht="14.25" customHeight="1" x14ac:dyDescent="0.25">
      <c r="A472" s="17">
        <v>324</v>
      </c>
      <c r="B472" s="3" t="s">
        <v>106</v>
      </c>
      <c r="C472" s="8" t="s">
        <v>91</v>
      </c>
      <c r="D472" s="54">
        <f>E472/(E458-E475)</f>
        <v>4.4762757385854966E-3</v>
      </c>
      <c r="E472" s="19">
        <f t="shared" si="1854"/>
        <v>5</v>
      </c>
      <c r="F472" s="19">
        <v>0</v>
      </c>
      <c r="G472" s="19">
        <v>0</v>
      </c>
      <c r="H472" s="11">
        <v>5</v>
      </c>
      <c r="I472" s="19">
        <v>0</v>
      </c>
      <c r="J472" s="19">
        <v>0</v>
      </c>
      <c r="K472" s="19">
        <v>0</v>
      </c>
      <c r="L472" s="19">
        <v>0</v>
      </c>
      <c r="M472" s="7"/>
      <c r="P472" s="57">
        <f t="shared" si="1871"/>
        <v>6.1900146382266836</v>
      </c>
      <c r="Q472" s="63">
        <f>P472/P458</f>
        <v>1.8671428210124883E-3</v>
      </c>
      <c r="R472" s="75">
        <f t="shared" si="1867"/>
        <v>0</v>
      </c>
      <c r="S472" s="57">
        <f t="shared" ref="S472:X472" si="1896">IF(G475&lt;&gt;0,G472+(G472/G458)*G475,G472)</f>
        <v>0</v>
      </c>
      <c r="T472" s="57">
        <f t="shared" si="1896"/>
        <v>5.208333333333333</v>
      </c>
      <c r="U472" s="57">
        <f t="shared" si="1896"/>
        <v>0</v>
      </c>
      <c r="V472" s="57">
        <f t="shared" si="1896"/>
        <v>0</v>
      </c>
      <c r="W472" s="57">
        <f t="shared" si="1896"/>
        <v>0</v>
      </c>
      <c r="X472" s="57">
        <f t="shared" si="1896"/>
        <v>0</v>
      </c>
      <c r="Y472" s="57">
        <f>(M458-Y459)*D472/(1-D459)</f>
        <v>0.98168130489335015</v>
      </c>
      <c r="Z472" s="6"/>
      <c r="AB472" s="63">
        <f t="shared" ref="AB472" si="1897">IF(R472=0,0,R472/(R459+R462+R468))</f>
        <v>0</v>
      </c>
      <c r="AC472" s="63">
        <f t="shared" ref="AC472:AI472" si="1898">IF(S472=0,0,S472/(S459+S462+S468))</f>
        <v>0</v>
      </c>
      <c r="AD472" s="63">
        <f t="shared" si="1898"/>
        <v>0.20833333333333331</v>
      </c>
      <c r="AE472" s="63">
        <f t="shared" si="1898"/>
        <v>0</v>
      </c>
      <c r="AF472" s="63">
        <f t="shared" si="1898"/>
        <v>0</v>
      </c>
      <c r="AG472" s="63">
        <f t="shared" si="1898"/>
        <v>0</v>
      </c>
      <c r="AH472" s="63">
        <f t="shared" si="1898"/>
        <v>0</v>
      </c>
      <c r="AI472" s="63">
        <f t="shared" si="1898"/>
        <v>5.0183168565263222E-4</v>
      </c>
    </row>
    <row r="473" spans="1:35" ht="14.25" customHeight="1" x14ac:dyDescent="0.25">
      <c r="A473" s="17">
        <v>324</v>
      </c>
      <c r="B473" s="3" t="s">
        <v>106</v>
      </c>
      <c r="C473" s="8" t="s">
        <v>92</v>
      </c>
      <c r="D473" s="54">
        <f>E473/(E458-E475)</f>
        <v>1.342882721575649E-2</v>
      </c>
      <c r="E473" s="19">
        <f t="shared" si="1854"/>
        <v>15</v>
      </c>
      <c r="F473" s="11">
        <v>0</v>
      </c>
      <c r="G473" s="11">
        <v>0</v>
      </c>
      <c r="H473" s="19">
        <v>0</v>
      </c>
      <c r="I473" s="11">
        <v>15</v>
      </c>
      <c r="J473" s="19">
        <v>0</v>
      </c>
      <c r="K473" s="11">
        <v>0</v>
      </c>
      <c r="L473" s="19">
        <v>0</v>
      </c>
      <c r="M473" s="7"/>
      <c r="P473" s="57">
        <f t="shared" si="1871"/>
        <v>18.500599470235606</v>
      </c>
      <c r="Q473" s="63">
        <f>P473/P458</f>
        <v>5.5804813888410791E-3</v>
      </c>
      <c r="R473" s="75">
        <f t="shared" si="1867"/>
        <v>0</v>
      </c>
      <c r="S473" s="57">
        <f t="shared" ref="S473:X473" si="1899">IF(G475&lt;&gt;0,G473+(G473/G458)*G475,G473)</f>
        <v>0</v>
      </c>
      <c r="T473" s="57">
        <f t="shared" si="1899"/>
        <v>0</v>
      </c>
      <c r="U473" s="57">
        <f t="shared" si="1899"/>
        <v>15.555555555555555</v>
      </c>
      <c r="V473" s="57">
        <f t="shared" si="1899"/>
        <v>0</v>
      </c>
      <c r="W473" s="57">
        <f t="shared" si="1899"/>
        <v>0</v>
      </c>
      <c r="X473" s="57">
        <f t="shared" si="1899"/>
        <v>0</v>
      </c>
      <c r="Y473" s="57">
        <f>(M458-Y459)*D473/(1-D459)</f>
        <v>2.94504391468005</v>
      </c>
      <c r="Z473" s="5"/>
      <c r="AA473" s="10"/>
      <c r="AB473" s="63">
        <f t="shared" ref="AB473" si="1900">IF(R473=0,0,R473/(R459+R462+R468))</f>
        <v>0</v>
      </c>
      <c r="AC473" s="63">
        <f t="shared" ref="AC473:AI473" si="1901">IF(S473=0,0,S473/(S459+S462+S468))</f>
        <v>0</v>
      </c>
      <c r="AD473" s="63">
        <f t="shared" si="1901"/>
        <v>0</v>
      </c>
      <c r="AE473" s="63">
        <f t="shared" si="1901"/>
        <v>1.698754246885617E-2</v>
      </c>
      <c r="AF473" s="63">
        <f t="shared" si="1901"/>
        <v>0</v>
      </c>
      <c r="AG473" s="63">
        <f t="shared" si="1901"/>
        <v>0</v>
      </c>
      <c r="AH473" s="63">
        <f t="shared" si="1901"/>
        <v>0</v>
      </c>
      <c r="AI473" s="63">
        <f t="shared" si="1901"/>
        <v>1.5054950569578962E-3</v>
      </c>
    </row>
    <row r="474" spans="1:35" ht="14.25" customHeight="1" x14ac:dyDescent="0.25">
      <c r="A474" s="17">
        <v>324</v>
      </c>
      <c r="B474" s="3" t="s">
        <v>106</v>
      </c>
      <c r="C474" s="8" t="s">
        <v>93</v>
      </c>
      <c r="D474" s="54">
        <f>E474/(E458-E475)</f>
        <v>8.9525514771709937E-4</v>
      </c>
      <c r="E474" s="19">
        <f t="shared" si="1854"/>
        <v>1</v>
      </c>
      <c r="F474" s="11">
        <v>1</v>
      </c>
      <c r="G474" s="19">
        <v>0</v>
      </c>
      <c r="H474" s="19">
        <v>0</v>
      </c>
      <c r="I474" s="19">
        <v>0</v>
      </c>
      <c r="J474" s="19">
        <v>0</v>
      </c>
      <c r="K474" s="11">
        <v>0</v>
      </c>
      <c r="L474" s="19">
        <v>0</v>
      </c>
      <c r="M474" s="7"/>
      <c r="P474" s="57">
        <f t="shared" si="1871"/>
        <v>1.1963362609786701</v>
      </c>
      <c r="Q474" s="63">
        <f>P474/P458</f>
        <v>3.608603196846665E-4</v>
      </c>
      <c r="R474" s="75">
        <f t="shared" si="1867"/>
        <v>1</v>
      </c>
      <c r="S474" s="57">
        <f t="shared" ref="S474:X474" si="1902">IF(G475&lt;&gt;0,G474+(G474/G458)*G475,G474)</f>
        <v>0</v>
      </c>
      <c r="T474" s="57">
        <f t="shared" si="1902"/>
        <v>0</v>
      </c>
      <c r="U474" s="57">
        <f t="shared" si="1902"/>
        <v>0</v>
      </c>
      <c r="V474" s="57">
        <f t="shared" si="1902"/>
        <v>0</v>
      </c>
      <c r="W474" s="57">
        <f t="shared" si="1902"/>
        <v>0</v>
      </c>
      <c r="X474" s="57">
        <f t="shared" si="1902"/>
        <v>0</v>
      </c>
      <c r="Y474" s="57">
        <f>(M458-Y459)*D474/(1-D459)</f>
        <v>0.19633626097867002</v>
      </c>
      <c r="Z474" s="5"/>
      <c r="AB474" s="63">
        <f t="shared" ref="AB474" si="1903">IF(R474=0,0,R474/(R459+R462+R468))</f>
        <v>6.3291139240506328E-3</v>
      </c>
      <c r="AC474" s="63">
        <f t="shared" ref="AC474:AI474" si="1904">IF(S474=0,0,S474/(S459+S462+S468))</f>
        <v>0</v>
      </c>
      <c r="AD474" s="63">
        <f t="shared" si="1904"/>
        <v>0</v>
      </c>
      <c r="AE474" s="63">
        <f t="shared" si="1904"/>
        <v>0</v>
      </c>
      <c r="AF474" s="63">
        <f t="shared" si="1904"/>
        <v>0</v>
      </c>
      <c r="AG474" s="63">
        <f t="shared" si="1904"/>
        <v>0</v>
      </c>
      <c r="AH474" s="63">
        <f t="shared" si="1904"/>
        <v>0</v>
      </c>
      <c r="AI474" s="63">
        <f t="shared" si="1904"/>
        <v>1.0036633713052642E-4</v>
      </c>
    </row>
    <row r="475" spans="1:35" s="10" customFormat="1" ht="14.25" customHeight="1" x14ac:dyDescent="0.25">
      <c r="A475" s="17">
        <v>324</v>
      </c>
      <c r="B475" s="3" t="s">
        <v>106</v>
      </c>
      <c r="C475" s="3" t="s">
        <v>94</v>
      </c>
      <c r="D475" s="59"/>
      <c r="E475" s="11">
        <v>2202</v>
      </c>
      <c r="F475" s="11">
        <v>3</v>
      </c>
      <c r="G475" s="11">
        <v>2</v>
      </c>
      <c r="H475" s="11">
        <v>1</v>
      </c>
      <c r="I475" s="11">
        <v>34</v>
      </c>
      <c r="J475" s="11">
        <v>1</v>
      </c>
      <c r="K475" s="11">
        <v>0</v>
      </c>
      <c r="L475" s="11">
        <v>2162</v>
      </c>
      <c r="M475" s="7"/>
      <c r="P475" s="1"/>
      <c r="Q475" s="1"/>
      <c r="R475" s="75">
        <f t="shared" si="1867"/>
        <v>3</v>
      </c>
      <c r="S475" s="1"/>
      <c r="T475" s="1"/>
      <c r="U475" s="1"/>
      <c r="V475" s="1"/>
      <c r="W475" s="1"/>
      <c r="X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4.25" customHeight="1" x14ac:dyDescent="0.25">
      <c r="A476" s="3"/>
      <c r="B476" s="3"/>
      <c r="C476" s="8"/>
      <c r="D476" s="8"/>
      <c r="E476" s="11"/>
      <c r="F476" s="11"/>
      <c r="G476" s="11"/>
      <c r="H476" s="11"/>
      <c r="I476" s="11"/>
      <c r="J476" s="11"/>
      <c r="K476" s="11"/>
      <c r="L476" s="11"/>
      <c r="M476" s="7"/>
      <c r="R476" s="75">
        <f t="shared" si="1867"/>
        <v>0</v>
      </c>
      <c r="S476" s="10"/>
      <c r="T476" s="10"/>
      <c r="U476" s="10"/>
      <c r="V476" s="10"/>
      <c r="W476" s="10"/>
      <c r="X476" s="10"/>
      <c r="Z476" s="10"/>
      <c r="AB476" s="10"/>
    </row>
    <row r="477" spans="1:35" ht="14.25" customHeight="1" x14ac:dyDescent="0.25">
      <c r="A477" s="17">
        <v>324110</v>
      </c>
      <c r="B477" s="3" t="s">
        <v>81</v>
      </c>
      <c r="C477" s="3" t="s">
        <v>120</v>
      </c>
      <c r="D477" s="3"/>
      <c r="E477" s="11">
        <v>3176</v>
      </c>
      <c r="F477" s="11">
        <v>153</v>
      </c>
      <c r="G477" s="11">
        <v>14</v>
      </c>
      <c r="H477" s="11">
        <v>11</v>
      </c>
      <c r="I477" s="11">
        <v>859</v>
      </c>
      <c r="J477" s="11">
        <v>25</v>
      </c>
      <c r="K477" s="11">
        <v>1</v>
      </c>
      <c r="L477" s="11">
        <v>2113</v>
      </c>
      <c r="M477" s="10">
        <f>VLOOKUP(A477,'2010 Byproducts'!$A$14:$D$97,4,FALSE)</f>
        <v>1901</v>
      </c>
      <c r="N477" s="10">
        <f>L477-M477</f>
        <v>212</v>
      </c>
      <c r="O477" s="10"/>
      <c r="P477" s="10">
        <f>SUM(P478,P481,P487)</f>
        <v>3167.6291273867218</v>
      </c>
      <c r="Q477" s="10"/>
      <c r="R477" s="75">
        <f t="shared" si="1867"/>
        <v>153</v>
      </c>
      <c r="Z477" s="63">
        <f>R477/(P477-R477)</f>
        <v>5.0752511680476738E-2</v>
      </c>
      <c r="AA477" s="63">
        <f>(P480-R480)/(P477-R477)</f>
        <v>0.11785315177885698</v>
      </c>
      <c r="AB477" s="63"/>
    </row>
    <row r="478" spans="1:35" ht="14.25" customHeight="1" x14ac:dyDescent="0.25">
      <c r="A478" s="17">
        <v>324110</v>
      </c>
      <c r="B478" s="3" t="s">
        <v>81</v>
      </c>
      <c r="C478" s="3" t="s">
        <v>82</v>
      </c>
      <c r="D478" s="54">
        <f>E478/(E477-E494)</f>
        <v>0.2978515625</v>
      </c>
      <c r="E478" s="19">
        <f t="shared" ref="E478:E493" si="1905">SUM(F478:L478)</f>
        <v>305</v>
      </c>
      <c r="F478" s="11">
        <v>1</v>
      </c>
      <c r="G478" s="11">
        <v>4</v>
      </c>
      <c r="H478" s="11">
        <v>6</v>
      </c>
      <c r="I478" s="11">
        <v>286</v>
      </c>
      <c r="J478" s="11">
        <v>7</v>
      </c>
      <c r="K478" s="11">
        <v>1</v>
      </c>
      <c r="L478" s="19">
        <v>0</v>
      </c>
      <c r="M478" s="7"/>
      <c r="P478" s="57">
        <f>SUM(P479:P480)</f>
        <v>2277.758622983536</v>
      </c>
      <c r="Q478" s="63">
        <f>P478/P477</f>
        <v>0.71907364510903948</v>
      </c>
      <c r="R478" s="75">
        <f t="shared" si="1867"/>
        <v>1</v>
      </c>
      <c r="S478" s="57">
        <f>SUM(S479:S480)</f>
        <v>4.5714285714285712</v>
      </c>
      <c r="T478" s="57">
        <f t="shared" ref="T478:X478" si="1906">SUM(T479:T480)</f>
        <v>6</v>
      </c>
      <c r="U478" s="57">
        <f t="shared" si="1906"/>
        <v>296.9871944121071</v>
      </c>
      <c r="V478" s="57">
        <f t="shared" si="1906"/>
        <v>7.28</v>
      </c>
      <c r="W478" s="57">
        <f t="shared" si="1906"/>
        <v>1</v>
      </c>
      <c r="X478" s="57">
        <f t="shared" si="1906"/>
        <v>0</v>
      </c>
      <c r="Y478" s="57">
        <f>M477*0.92</f>
        <v>1748.92</v>
      </c>
      <c r="Z478" s="63"/>
      <c r="AA478" s="5"/>
      <c r="AB478" s="63">
        <f t="shared" ref="AB478" si="1907">IF(R478=0,0,R478/(R478+R481+R487))</f>
        <v>6.6225165562913907E-3</v>
      </c>
      <c r="AC478" s="63">
        <f t="shared" ref="AC478:AI478" si="1908">IF(S478=0,0,S478/(S478+S481+S487))</f>
        <v>0.36363636363636365</v>
      </c>
      <c r="AD478" s="63">
        <f t="shared" si="1908"/>
        <v>0.6</v>
      </c>
      <c r="AE478" s="63">
        <f t="shared" si="1908"/>
        <v>0.34624697336561744</v>
      </c>
      <c r="AF478" s="63">
        <f t="shared" si="1908"/>
        <v>0.29166666666666669</v>
      </c>
      <c r="AG478" s="63">
        <f t="shared" si="1908"/>
        <v>1</v>
      </c>
      <c r="AH478" s="63">
        <f t="shared" si="1908"/>
        <v>0</v>
      </c>
      <c r="AI478" s="63">
        <f t="shared" si="1908"/>
        <v>0.92</v>
      </c>
    </row>
    <row r="479" spans="1:35" ht="14.25" customHeight="1" x14ac:dyDescent="0.25">
      <c r="A479" s="17">
        <v>324110</v>
      </c>
      <c r="B479" s="3" t="s">
        <v>81</v>
      </c>
      <c r="C479" s="8" t="s">
        <v>152</v>
      </c>
      <c r="D479" s="54">
        <f>E479/(E477-E494)</f>
        <v>0.103515625</v>
      </c>
      <c r="E479" s="19">
        <f t="shared" si="1905"/>
        <v>106</v>
      </c>
      <c r="F479" s="11">
        <v>1</v>
      </c>
      <c r="G479" s="11">
        <v>4</v>
      </c>
      <c r="H479" s="19">
        <v>0</v>
      </c>
      <c r="I479" s="11">
        <v>98</v>
      </c>
      <c r="J479" s="11">
        <v>2</v>
      </c>
      <c r="K479" s="11">
        <v>1</v>
      </c>
      <c r="L479" s="19">
        <v>0</v>
      </c>
      <c r="M479" s="7"/>
      <c r="P479" s="57">
        <f>SUM(R479:Y479)+N477</f>
        <v>1922.4750788766653</v>
      </c>
      <c r="Q479" s="63">
        <f>P479/P477</f>
        <v>0.60691293126941837</v>
      </c>
      <c r="R479" s="75">
        <f t="shared" si="1867"/>
        <v>1</v>
      </c>
      <c r="S479" s="57">
        <f t="shared" ref="S479:X479" si="1909">IF(G494&lt;&gt;0,G479+(G479/G477)*G494,G479)</f>
        <v>4.5714285714285712</v>
      </c>
      <c r="T479" s="57">
        <f t="shared" si="1909"/>
        <v>0</v>
      </c>
      <c r="U479" s="57">
        <f t="shared" si="1909"/>
        <v>101.76484284051223</v>
      </c>
      <c r="V479" s="57">
        <f t="shared" si="1909"/>
        <v>2.08</v>
      </c>
      <c r="W479" s="57">
        <f t="shared" si="1909"/>
        <v>1</v>
      </c>
      <c r="X479" s="57">
        <f t="shared" si="1909"/>
        <v>0</v>
      </c>
      <c r="Y479" s="57">
        <f>Y478*(2.01/2.197)</f>
        <v>1600.0588074647244</v>
      </c>
      <c r="Z479" s="5"/>
      <c r="AA479" s="5"/>
      <c r="AB479" s="63">
        <f t="shared" ref="AB479" si="1910">IF(R479=0,0,R479/(R478+R481+R487))</f>
        <v>6.6225165562913907E-3</v>
      </c>
      <c r="AC479" s="63">
        <f t="shared" ref="AC479:AI479" si="1911">IF(S479=0,0,S479/(S478+S481+S487))</f>
        <v>0.36363636363636365</v>
      </c>
      <c r="AD479" s="63">
        <f t="shared" si="1911"/>
        <v>0</v>
      </c>
      <c r="AE479" s="63">
        <f t="shared" si="1911"/>
        <v>0.11864406779661019</v>
      </c>
      <c r="AF479" s="63">
        <f t="shared" si="1911"/>
        <v>8.3333333333333329E-2</v>
      </c>
      <c r="AG479" s="63">
        <f t="shared" si="1911"/>
        <v>1</v>
      </c>
      <c r="AH479" s="63">
        <f t="shared" si="1911"/>
        <v>0</v>
      </c>
      <c r="AI479" s="63">
        <f t="shared" si="1911"/>
        <v>0.84169321802457886</v>
      </c>
    </row>
    <row r="480" spans="1:35" ht="14.25" customHeight="1" x14ac:dyDescent="0.25">
      <c r="A480" s="17">
        <v>324110</v>
      </c>
      <c r="B480" s="3" t="s">
        <v>81</v>
      </c>
      <c r="C480" s="8" t="s">
        <v>151</v>
      </c>
      <c r="D480" s="54">
        <f>E480/(E477-E494)</f>
        <v>0.1943359375</v>
      </c>
      <c r="E480" s="19">
        <f t="shared" si="1905"/>
        <v>199</v>
      </c>
      <c r="F480" s="11">
        <v>0</v>
      </c>
      <c r="G480" s="19">
        <v>0</v>
      </c>
      <c r="H480" s="11">
        <v>6</v>
      </c>
      <c r="I480" s="11">
        <v>188</v>
      </c>
      <c r="J480" s="11">
        <v>5</v>
      </c>
      <c r="K480" s="11">
        <v>0</v>
      </c>
      <c r="L480" s="19">
        <v>0</v>
      </c>
      <c r="M480" s="7"/>
      <c r="P480" s="57">
        <f>SUM(R480:Y480)</f>
        <v>355.28354410687052</v>
      </c>
      <c r="Q480" s="63">
        <f>P480/P477</f>
        <v>0.11216071383962101</v>
      </c>
      <c r="R480" s="75">
        <f t="shared" si="1867"/>
        <v>0</v>
      </c>
      <c r="S480" s="57">
        <f t="shared" ref="S480:X480" si="1912">IF(G494&lt;&gt;0,G480+(G480/G477)*G494,G480)</f>
        <v>0</v>
      </c>
      <c r="T480" s="57">
        <f t="shared" si="1912"/>
        <v>6</v>
      </c>
      <c r="U480" s="57">
        <f t="shared" si="1912"/>
        <v>195.22235157159488</v>
      </c>
      <c r="V480" s="57">
        <f t="shared" si="1912"/>
        <v>5.2</v>
      </c>
      <c r="W480" s="57">
        <f t="shared" si="1912"/>
        <v>0</v>
      </c>
      <c r="X480" s="57">
        <f t="shared" si="1912"/>
        <v>0</v>
      </c>
      <c r="Y480" s="57">
        <f>Y478-Y479</f>
        <v>148.86119253527568</v>
      </c>
      <c r="Z480" s="5"/>
      <c r="AA480" s="5"/>
      <c r="AB480" s="63">
        <f t="shared" ref="AB480" si="1913">IF(R480=0,0,R480/(R478+R481+R487))</f>
        <v>0</v>
      </c>
      <c r="AC480" s="63">
        <f t="shared" ref="AC480:AI480" si="1914">IF(S480=0,0,S480/(S478+S481+S487))</f>
        <v>0</v>
      </c>
      <c r="AD480" s="63">
        <f t="shared" si="1914"/>
        <v>0.6</v>
      </c>
      <c r="AE480" s="63">
        <f t="shared" si="1914"/>
        <v>0.22760290556900728</v>
      </c>
      <c r="AF480" s="63">
        <f t="shared" si="1914"/>
        <v>0.20833333333333334</v>
      </c>
      <c r="AG480" s="63">
        <f t="shared" si="1914"/>
        <v>0</v>
      </c>
      <c r="AH480" s="63">
        <f t="shared" si="1914"/>
        <v>0</v>
      </c>
      <c r="AI480" s="63">
        <f t="shared" si="1914"/>
        <v>7.8306781975421194E-2</v>
      </c>
    </row>
    <row r="481" spans="1:35" ht="14.25" customHeight="1" x14ac:dyDescent="0.25">
      <c r="A481" s="17">
        <v>324110</v>
      </c>
      <c r="B481" s="3" t="s">
        <v>81</v>
      </c>
      <c r="C481" s="3" t="s">
        <v>83</v>
      </c>
      <c r="D481" s="54">
        <f>E481/(E477-E494)</f>
        <v>0.671875</v>
      </c>
      <c r="E481" s="19">
        <f t="shared" si="1905"/>
        <v>688</v>
      </c>
      <c r="F481" s="11">
        <v>138</v>
      </c>
      <c r="G481" s="11">
        <v>7</v>
      </c>
      <c r="H481" s="11">
        <v>2</v>
      </c>
      <c r="I481" s="11">
        <v>524</v>
      </c>
      <c r="J481" s="11">
        <v>17</v>
      </c>
      <c r="K481" s="11">
        <v>0</v>
      </c>
      <c r="L481" s="19">
        <v>0</v>
      </c>
      <c r="M481" s="7"/>
      <c r="P481" s="57">
        <f>SUM(P482:P486)</f>
        <v>852.87193958754642</v>
      </c>
      <c r="Q481" s="63">
        <f>P481/P477</f>
        <v>0.26924614760414251</v>
      </c>
      <c r="R481" s="75">
        <f t="shared" si="1867"/>
        <v>138</v>
      </c>
      <c r="S481" s="57">
        <f>SUM(S482:S486)</f>
        <v>8</v>
      </c>
      <c r="T481" s="57">
        <f t="shared" ref="T481:X481" si="1915">SUM(T482:T486)</f>
        <v>2</v>
      </c>
      <c r="U481" s="57">
        <f t="shared" si="1915"/>
        <v>543.09196740395805</v>
      </c>
      <c r="V481" s="57">
        <f t="shared" si="1915"/>
        <v>17.68</v>
      </c>
      <c r="W481" s="57">
        <f t="shared" si="1915"/>
        <v>0</v>
      </c>
      <c r="X481" s="57">
        <f t="shared" si="1915"/>
        <v>0</v>
      </c>
      <c r="Y481" s="57">
        <f>(M477-Y478)*D481/(1-D478)</f>
        <v>145.5230041724617</v>
      </c>
      <c r="Z481" s="5"/>
      <c r="AA481" s="5"/>
      <c r="AB481" s="63">
        <f t="shared" ref="AB481" si="1916">IF(R481=0,0,R481/(R478+R481+R487))</f>
        <v>0.91390728476821192</v>
      </c>
      <c r="AC481" s="63">
        <f t="shared" ref="AC481:AI481" si="1917">IF(S481=0,0,S481/(S478+S481+S487))</f>
        <v>0.63636363636363635</v>
      </c>
      <c r="AD481" s="63">
        <f t="shared" si="1917"/>
        <v>0.2</v>
      </c>
      <c r="AE481" s="63">
        <f t="shared" si="1917"/>
        <v>0.63317191283292973</v>
      </c>
      <c r="AF481" s="63">
        <f t="shared" si="1917"/>
        <v>0.70833333333333326</v>
      </c>
      <c r="AG481" s="63">
        <f t="shared" si="1917"/>
        <v>0</v>
      </c>
      <c r="AH481" s="63">
        <f t="shared" si="1917"/>
        <v>0</v>
      </c>
      <c r="AI481" s="63">
        <f t="shared" si="1917"/>
        <v>7.6550764951321251E-2</v>
      </c>
    </row>
    <row r="482" spans="1:35" ht="14.25" customHeight="1" x14ac:dyDescent="0.25">
      <c r="A482" s="17">
        <v>324110</v>
      </c>
      <c r="B482" s="3" t="s">
        <v>81</v>
      </c>
      <c r="C482" s="8" t="s">
        <v>84</v>
      </c>
      <c r="D482" s="54">
        <f>E482/(E477-E494)</f>
        <v>0.4833984375</v>
      </c>
      <c r="E482" s="19">
        <f t="shared" si="1905"/>
        <v>495</v>
      </c>
      <c r="F482" s="11">
        <v>-5</v>
      </c>
      <c r="G482" s="11">
        <v>7</v>
      </c>
      <c r="H482" s="11">
        <v>1</v>
      </c>
      <c r="I482" s="11">
        <v>475</v>
      </c>
      <c r="J482" s="11">
        <v>17</v>
      </c>
      <c r="K482" s="11">
        <v>0</v>
      </c>
      <c r="L482" s="19">
        <v>0</v>
      </c>
      <c r="M482" s="7"/>
      <c r="P482" s="57">
        <f>SUM(R482:Y482)</f>
        <v>619.62837999355588</v>
      </c>
      <c r="Q482" s="63">
        <f>P482/P477</f>
        <v>0.19561266646917916</v>
      </c>
      <c r="R482" s="75">
        <f t="shared" si="1867"/>
        <v>-5</v>
      </c>
      <c r="S482" s="57">
        <f t="shared" ref="S482:X482" si="1918">IF(G494&lt;&gt;0,G482+(G482/G477)*G494,G482)</f>
        <v>8</v>
      </c>
      <c r="T482" s="57">
        <f t="shared" si="1918"/>
        <v>1</v>
      </c>
      <c r="U482" s="57">
        <f t="shared" si="1918"/>
        <v>493.24796274738065</v>
      </c>
      <c r="V482" s="57">
        <f t="shared" si="1918"/>
        <v>17.68</v>
      </c>
      <c r="W482" s="57">
        <f t="shared" si="1918"/>
        <v>0</v>
      </c>
      <c r="X482" s="57">
        <f t="shared" si="1918"/>
        <v>0</v>
      </c>
      <c r="Y482" s="57">
        <f>(M477-Y478)*D482/(1-D478)</f>
        <v>104.70041724617519</v>
      </c>
      <c r="Z482" s="5"/>
      <c r="AA482" s="5"/>
      <c r="AB482" s="63">
        <f t="shared" ref="AB482" si="1919">IF(R482=0,0,R482/(R478+R481+R487))</f>
        <v>-3.3112582781456956E-2</v>
      </c>
      <c r="AC482" s="63">
        <f t="shared" ref="AC482:AI482" si="1920">IF(S482=0,0,S482/(S478+S481+S487))</f>
        <v>0.63636363636363635</v>
      </c>
      <c r="AD482" s="63">
        <f t="shared" si="1920"/>
        <v>0.1</v>
      </c>
      <c r="AE482" s="63">
        <f t="shared" si="1920"/>
        <v>0.57506053268765134</v>
      </c>
      <c r="AF482" s="63">
        <f t="shared" si="1920"/>
        <v>0.70833333333333326</v>
      </c>
      <c r="AG482" s="63">
        <f t="shared" si="1920"/>
        <v>0</v>
      </c>
      <c r="AH482" s="63">
        <f t="shared" si="1920"/>
        <v>0</v>
      </c>
      <c r="AI482" s="63">
        <f t="shared" si="1920"/>
        <v>5.507649513212793E-2</v>
      </c>
    </row>
    <row r="483" spans="1:35" ht="14.25" customHeight="1" x14ac:dyDescent="0.25">
      <c r="A483" s="17">
        <v>324110</v>
      </c>
      <c r="B483" s="3" t="s">
        <v>81</v>
      </c>
      <c r="C483" s="8" t="s">
        <v>85</v>
      </c>
      <c r="D483" s="54">
        <f>E483/(E477-E494)</f>
        <v>1.26953125E-2</v>
      </c>
      <c r="E483" s="19">
        <f t="shared" si="1905"/>
        <v>13</v>
      </c>
      <c r="F483" s="11">
        <v>7</v>
      </c>
      <c r="G483" s="11">
        <v>0</v>
      </c>
      <c r="H483" s="19">
        <v>0</v>
      </c>
      <c r="I483" s="11">
        <v>6</v>
      </c>
      <c r="J483" s="19">
        <v>0</v>
      </c>
      <c r="K483" s="11">
        <v>0</v>
      </c>
      <c r="L483" s="19">
        <v>0</v>
      </c>
      <c r="M483" s="7"/>
      <c r="P483" s="57">
        <f t="shared" ref="P483:P493" si="1921">SUM(R483:Y483)</f>
        <v>15.980208509749506</v>
      </c>
      <c r="Q483" s="63">
        <f>P483/P477</f>
        <v>5.0448483288613706E-3</v>
      </c>
      <c r="R483" s="75">
        <f t="shared" si="1867"/>
        <v>7</v>
      </c>
      <c r="S483" s="57">
        <f t="shared" ref="S483:X483" si="1922">IF(G494&lt;&gt;0,G483+(G483/G477)*G494,G483)</f>
        <v>0</v>
      </c>
      <c r="T483" s="57">
        <f t="shared" si="1922"/>
        <v>0</v>
      </c>
      <c r="U483" s="57">
        <f t="shared" si="1922"/>
        <v>6.2305005820721773</v>
      </c>
      <c r="V483" s="57">
        <f t="shared" si="1922"/>
        <v>0</v>
      </c>
      <c r="W483" s="57">
        <f t="shared" si="1922"/>
        <v>0</v>
      </c>
      <c r="X483" s="57">
        <f t="shared" si="1922"/>
        <v>0</v>
      </c>
      <c r="Y483" s="57">
        <f>(M477-Y478)*D483/(1-D478)</f>
        <v>2.7497079276773282</v>
      </c>
      <c r="Z483" s="5"/>
      <c r="AA483" s="5"/>
      <c r="AB483" s="63">
        <f t="shared" ref="AB483" si="1923">IF(R483=0,0,R483/(R478+R481+R487))</f>
        <v>4.6357615894039736E-2</v>
      </c>
      <c r="AC483" s="63">
        <f t="shared" ref="AC483:AI483" si="1924">IF(S483=0,0,S483/(S478+S481+S487))</f>
        <v>0</v>
      </c>
      <c r="AD483" s="63">
        <f t="shared" si="1924"/>
        <v>0</v>
      </c>
      <c r="AE483" s="63">
        <f t="shared" si="1924"/>
        <v>7.2639225181598066E-3</v>
      </c>
      <c r="AF483" s="63">
        <f t="shared" si="1924"/>
        <v>0</v>
      </c>
      <c r="AG483" s="63">
        <f t="shared" si="1924"/>
        <v>0</v>
      </c>
      <c r="AH483" s="63">
        <f t="shared" si="1924"/>
        <v>0</v>
      </c>
      <c r="AI483" s="63">
        <f t="shared" si="1924"/>
        <v>1.4464534075104305E-3</v>
      </c>
    </row>
    <row r="484" spans="1:35" ht="14.25" customHeight="1" x14ac:dyDescent="0.25">
      <c r="A484" s="17">
        <v>324110</v>
      </c>
      <c r="B484" s="3" t="s">
        <v>81</v>
      </c>
      <c r="C484" s="8" t="s">
        <v>86</v>
      </c>
      <c r="D484" s="54">
        <f>E484/(E477-E494)</f>
        <v>0.1435546875</v>
      </c>
      <c r="E484" s="19">
        <f t="shared" si="1905"/>
        <v>147</v>
      </c>
      <c r="F484" s="11">
        <v>132</v>
      </c>
      <c r="G484" s="11">
        <v>0</v>
      </c>
      <c r="H484" s="11">
        <v>1</v>
      </c>
      <c r="I484" s="11">
        <v>14</v>
      </c>
      <c r="J484" s="19">
        <v>0</v>
      </c>
      <c r="K484" s="11">
        <v>0</v>
      </c>
      <c r="L484" s="19">
        <v>0</v>
      </c>
      <c r="M484" s="7"/>
      <c r="P484" s="57">
        <f t="shared" si="1921"/>
        <v>178.63068587369924</v>
      </c>
      <c r="Q484" s="63">
        <f>P484/P477</f>
        <v>5.6392550608053239E-2</v>
      </c>
      <c r="R484" s="75">
        <f t="shared" si="1867"/>
        <v>132</v>
      </c>
      <c r="S484" s="57">
        <f t="shared" ref="S484:X484" si="1925">IF(G494&lt;&gt;0,G484+(G484/G477)*G494,G484)</f>
        <v>0</v>
      </c>
      <c r="T484" s="57">
        <f t="shared" si="1925"/>
        <v>1</v>
      </c>
      <c r="U484" s="57">
        <f t="shared" si="1925"/>
        <v>14.537834691501747</v>
      </c>
      <c r="V484" s="57">
        <f t="shared" si="1925"/>
        <v>0</v>
      </c>
      <c r="W484" s="57">
        <f t="shared" si="1925"/>
        <v>0</v>
      </c>
      <c r="X484" s="57">
        <f t="shared" si="1925"/>
        <v>0</v>
      </c>
      <c r="Y484" s="57">
        <f>(M477-Y478)*D484/(1-D478)</f>
        <v>31.092851182197478</v>
      </c>
      <c r="Z484" s="5"/>
      <c r="AA484" s="5"/>
      <c r="AB484" s="63">
        <f t="shared" ref="AB484" si="1926">IF(R484=0,0,R484/(R478+R481+R487))</f>
        <v>0.8741721854304636</v>
      </c>
      <c r="AC484" s="63">
        <f t="shared" ref="AC484:AI484" si="1927">IF(S484=0,0,S484/(S478+S481+S487))</f>
        <v>0</v>
      </c>
      <c r="AD484" s="63">
        <f t="shared" si="1927"/>
        <v>0.1</v>
      </c>
      <c r="AE484" s="63">
        <f t="shared" si="1927"/>
        <v>1.6949152542372881E-2</v>
      </c>
      <c r="AF484" s="63">
        <f t="shared" si="1927"/>
        <v>0</v>
      </c>
      <c r="AG484" s="63">
        <f t="shared" si="1927"/>
        <v>0</v>
      </c>
      <c r="AH484" s="63">
        <f t="shared" si="1927"/>
        <v>0</v>
      </c>
      <c r="AI484" s="63">
        <f t="shared" si="1927"/>
        <v>1.6356050069541019E-2</v>
      </c>
    </row>
    <row r="485" spans="1:35" ht="14.25" customHeight="1" x14ac:dyDescent="0.25">
      <c r="A485" s="17">
        <v>324110</v>
      </c>
      <c r="B485" s="3" t="s">
        <v>81</v>
      </c>
      <c r="C485" s="8" t="s">
        <v>87</v>
      </c>
      <c r="D485" s="54">
        <f>E485/(E477-E494)</f>
        <v>0</v>
      </c>
      <c r="E485" s="19">
        <f t="shared" si="1905"/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7"/>
      <c r="P485" s="57">
        <f t="shared" si="1921"/>
        <v>0</v>
      </c>
      <c r="Q485" s="63">
        <f>P485/P477</f>
        <v>0</v>
      </c>
      <c r="R485" s="75">
        <f t="shared" si="1867"/>
        <v>0</v>
      </c>
      <c r="S485" s="57">
        <f t="shared" ref="S485:X485" si="1928">IF(G494&lt;&gt;0,G485+(G485/G477)*G494,G485)</f>
        <v>0</v>
      </c>
      <c r="T485" s="57">
        <f t="shared" si="1928"/>
        <v>0</v>
      </c>
      <c r="U485" s="57">
        <f t="shared" si="1928"/>
        <v>0</v>
      </c>
      <c r="V485" s="57">
        <f t="shared" si="1928"/>
        <v>0</v>
      </c>
      <c r="W485" s="57">
        <f t="shared" si="1928"/>
        <v>0</v>
      </c>
      <c r="X485" s="57">
        <f t="shared" si="1928"/>
        <v>0</v>
      </c>
      <c r="Y485" s="57">
        <f>(M477-Y478)*D485/(1-D478)</f>
        <v>0</v>
      </c>
      <c r="Z485" s="5"/>
      <c r="AA485" s="5"/>
      <c r="AB485" s="63">
        <f t="shared" ref="AB485" si="1929">IF(R485=0,0,R485/(R478+R481+R487))</f>
        <v>0</v>
      </c>
      <c r="AC485" s="63">
        <f t="shared" ref="AC485:AI485" si="1930">IF(S485=0,0,S485/(S478+S481+S487))</f>
        <v>0</v>
      </c>
      <c r="AD485" s="63">
        <f t="shared" si="1930"/>
        <v>0</v>
      </c>
      <c r="AE485" s="63">
        <f t="shared" si="1930"/>
        <v>0</v>
      </c>
      <c r="AF485" s="63">
        <f t="shared" si="1930"/>
        <v>0</v>
      </c>
      <c r="AG485" s="63">
        <f t="shared" si="1930"/>
        <v>0</v>
      </c>
      <c r="AH485" s="63">
        <f t="shared" si="1930"/>
        <v>0</v>
      </c>
      <c r="AI485" s="63">
        <f t="shared" si="1930"/>
        <v>0</v>
      </c>
    </row>
    <row r="486" spans="1:35" ht="14.25" customHeight="1" x14ac:dyDescent="0.25">
      <c r="A486" s="17">
        <v>324110</v>
      </c>
      <c r="B486" s="3" t="s">
        <v>81</v>
      </c>
      <c r="C486" s="8" t="s">
        <v>88</v>
      </c>
      <c r="D486" s="54">
        <f>E486/(E477-E494)</f>
        <v>3.02734375E-2</v>
      </c>
      <c r="E486" s="19">
        <f t="shared" si="1905"/>
        <v>31</v>
      </c>
      <c r="F486" s="11">
        <v>3</v>
      </c>
      <c r="G486" s="11">
        <v>0</v>
      </c>
      <c r="H486" s="19">
        <v>0</v>
      </c>
      <c r="I486" s="11">
        <v>28</v>
      </c>
      <c r="J486" s="19">
        <v>0</v>
      </c>
      <c r="K486" s="11">
        <v>0</v>
      </c>
      <c r="L486" s="19">
        <v>0</v>
      </c>
      <c r="M486" s="7"/>
      <c r="P486" s="57">
        <f t="shared" si="1921"/>
        <v>38.632665210541738</v>
      </c>
      <c r="Q486" s="63">
        <f>P486/P477</f>
        <v>1.2196082198048701E-2</v>
      </c>
      <c r="R486" s="75">
        <f t="shared" si="1867"/>
        <v>3</v>
      </c>
      <c r="S486" s="57">
        <f t="shared" ref="S486:X486" si="1931">IF(G494&lt;&gt;0,G486+(G486/G477)*G494,G486)</f>
        <v>0</v>
      </c>
      <c r="T486" s="57">
        <f t="shared" si="1931"/>
        <v>0</v>
      </c>
      <c r="U486" s="57">
        <f t="shared" si="1931"/>
        <v>29.075669383003493</v>
      </c>
      <c r="V486" s="57">
        <f t="shared" si="1931"/>
        <v>0</v>
      </c>
      <c r="W486" s="57">
        <f t="shared" si="1931"/>
        <v>0</v>
      </c>
      <c r="X486" s="57">
        <f t="shared" si="1931"/>
        <v>0</v>
      </c>
      <c r="Y486" s="57">
        <f>(M477-Y478)*D486/(1-D478)</f>
        <v>6.5569958275382447</v>
      </c>
      <c r="Z486" s="5"/>
      <c r="AA486" s="5"/>
      <c r="AB486" s="63">
        <f t="shared" ref="AB486" si="1932">IF(R486=0,0,R486/(R478+R481+R487))</f>
        <v>1.9867549668874173E-2</v>
      </c>
      <c r="AC486" s="63">
        <f t="shared" ref="AC486:AI486" si="1933">IF(S486=0,0,S486/(S478+S481+S487))</f>
        <v>0</v>
      </c>
      <c r="AD486" s="63">
        <f t="shared" si="1933"/>
        <v>0</v>
      </c>
      <c r="AE486" s="63">
        <f t="shared" si="1933"/>
        <v>3.3898305084745763E-2</v>
      </c>
      <c r="AF486" s="63">
        <f t="shared" si="1933"/>
        <v>0</v>
      </c>
      <c r="AG486" s="63">
        <f t="shared" si="1933"/>
        <v>0</v>
      </c>
      <c r="AH486" s="63">
        <f t="shared" si="1933"/>
        <v>0</v>
      </c>
      <c r="AI486" s="63">
        <f t="shared" si="1933"/>
        <v>3.4492350486787188E-3</v>
      </c>
    </row>
    <row r="487" spans="1:35" ht="14.25" customHeight="1" x14ac:dyDescent="0.25">
      <c r="A487" s="17">
        <v>324110</v>
      </c>
      <c r="B487" s="3" t="s">
        <v>81</v>
      </c>
      <c r="C487" s="3" t="s">
        <v>89</v>
      </c>
      <c r="D487" s="54">
        <f>E487/(E477-E494)</f>
        <v>3.02734375E-2</v>
      </c>
      <c r="E487" s="19">
        <f t="shared" si="1905"/>
        <v>31</v>
      </c>
      <c r="F487" s="11">
        <v>12</v>
      </c>
      <c r="G487" s="11">
        <v>0</v>
      </c>
      <c r="H487" s="11">
        <v>2</v>
      </c>
      <c r="I487" s="11">
        <v>17</v>
      </c>
      <c r="J487" s="19">
        <v>0</v>
      </c>
      <c r="K487" s="11">
        <v>0</v>
      </c>
      <c r="L487" s="19">
        <v>0</v>
      </c>
      <c r="M487" s="7"/>
      <c r="P487" s="57">
        <f>SUM(P488:P493)</f>
        <v>36.998564815639362</v>
      </c>
      <c r="Q487" s="63">
        <f>P487/P477</f>
        <v>1.168020728681801E-2</v>
      </c>
      <c r="R487" s="75">
        <f t="shared" si="1867"/>
        <v>12</v>
      </c>
      <c r="S487" s="57">
        <f>SUM(S488:S493)</f>
        <v>0</v>
      </c>
      <c r="T487" s="57">
        <f t="shared" ref="T487:X487" si="1934">SUM(T488:T493)</f>
        <v>2</v>
      </c>
      <c r="U487" s="57">
        <f t="shared" si="1934"/>
        <v>17.653084982537834</v>
      </c>
      <c r="V487" s="57">
        <f t="shared" si="1934"/>
        <v>0</v>
      </c>
      <c r="W487" s="57">
        <f t="shared" si="1934"/>
        <v>0</v>
      </c>
      <c r="X487" s="57">
        <f t="shared" si="1934"/>
        <v>0</v>
      </c>
      <c r="Y487" s="57">
        <f>(M477-Y478)*D487/(1-D478)</f>
        <v>6.5569958275382447</v>
      </c>
      <c r="Z487" s="5"/>
      <c r="AA487" s="5"/>
      <c r="AB487" s="63">
        <f t="shared" ref="AB487" si="1935">IF(R487=0,0,R487/(R478+R481+R487))</f>
        <v>7.9470198675496692E-2</v>
      </c>
      <c r="AC487" s="63">
        <f t="shared" ref="AC487:AI487" si="1936">IF(S487=0,0,S487/(S478+S481+S487))</f>
        <v>0</v>
      </c>
      <c r="AD487" s="63">
        <f t="shared" si="1936"/>
        <v>0.2</v>
      </c>
      <c r="AE487" s="63">
        <f t="shared" si="1936"/>
        <v>2.0581113801452784E-2</v>
      </c>
      <c r="AF487" s="63">
        <f t="shared" si="1936"/>
        <v>0</v>
      </c>
      <c r="AG487" s="63">
        <f t="shared" si="1936"/>
        <v>0</v>
      </c>
      <c r="AH487" s="63">
        <f t="shared" si="1936"/>
        <v>0</v>
      </c>
      <c r="AI487" s="63">
        <f t="shared" si="1936"/>
        <v>3.4492350486787188E-3</v>
      </c>
    </row>
    <row r="488" spans="1:35" ht="14.25" customHeight="1" x14ac:dyDescent="0.25">
      <c r="A488" s="17">
        <v>324110</v>
      </c>
      <c r="B488" s="3" t="s">
        <v>81</v>
      </c>
      <c r="C488" s="8" t="s">
        <v>95</v>
      </c>
      <c r="D488" s="54">
        <f>E488/(E477-E494)</f>
        <v>6.8359375E-3</v>
      </c>
      <c r="E488" s="19">
        <f t="shared" si="1905"/>
        <v>7</v>
      </c>
      <c r="F488" s="11">
        <v>5</v>
      </c>
      <c r="G488" s="11">
        <v>0</v>
      </c>
      <c r="H488" s="19">
        <v>0</v>
      </c>
      <c r="I488" s="11">
        <v>2</v>
      </c>
      <c r="J488" s="19">
        <v>0</v>
      </c>
      <c r="K488" s="11">
        <v>0</v>
      </c>
      <c r="L488" s="19">
        <v>0</v>
      </c>
      <c r="M488" s="7"/>
      <c r="P488" s="57">
        <f t="shared" si="1921"/>
        <v>8.557445488414416</v>
      </c>
      <c r="Q488" s="63">
        <f>P488/P477</f>
        <v>2.7015301174081151E-3</v>
      </c>
      <c r="R488" s="75">
        <f t="shared" si="1867"/>
        <v>5</v>
      </c>
      <c r="S488" s="57">
        <f t="shared" ref="S488:X488" si="1937">IF(G494&lt;&gt;0,G488+(G488/G477)*G494,G488)</f>
        <v>0</v>
      </c>
      <c r="T488" s="57">
        <f t="shared" si="1937"/>
        <v>0</v>
      </c>
      <c r="U488" s="57">
        <f t="shared" si="1937"/>
        <v>2.0768335273573921</v>
      </c>
      <c r="V488" s="57">
        <f t="shared" si="1937"/>
        <v>0</v>
      </c>
      <c r="W488" s="57">
        <f t="shared" si="1937"/>
        <v>0</v>
      </c>
      <c r="X488" s="57">
        <f t="shared" si="1937"/>
        <v>0</v>
      </c>
      <c r="Y488" s="57">
        <f>(M477-Y478)*D488/(1-D478)</f>
        <v>1.480611961057023</v>
      </c>
      <c r="Z488" s="5"/>
      <c r="AA488" s="5"/>
      <c r="AB488" s="63">
        <f t="shared" ref="AB488" si="1938">IF(R488=0,0,R488/(R478+R481+R487))</f>
        <v>3.3112582781456956E-2</v>
      </c>
      <c r="AC488" s="63">
        <f t="shared" ref="AC488:AI488" si="1939">IF(S488=0,0,S488/(S478+S481+S487))</f>
        <v>0</v>
      </c>
      <c r="AD488" s="63">
        <f t="shared" si="1939"/>
        <v>0</v>
      </c>
      <c r="AE488" s="63">
        <f t="shared" si="1939"/>
        <v>2.4213075060532684E-3</v>
      </c>
      <c r="AF488" s="63">
        <f t="shared" si="1939"/>
        <v>0</v>
      </c>
      <c r="AG488" s="63">
        <f t="shared" si="1939"/>
        <v>0</v>
      </c>
      <c r="AH488" s="63">
        <f t="shared" si="1939"/>
        <v>0</v>
      </c>
      <c r="AI488" s="63">
        <f t="shared" si="1939"/>
        <v>7.7885952712100105E-4</v>
      </c>
    </row>
    <row r="489" spans="1:35" ht="14.25" customHeight="1" x14ac:dyDescent="0.25">
      <c r="A489" s="17">
        <v>324110</v>
      </c>
      <c r="B489" s="3" t="s">
        <v>81</v>
      </c>
      <c r="C489" s="8" t="s">
        <v>90</v>
      </c>
      <c r="D489" s="54">
        <f>E489/(E477-E494)</f>
        <v>3.90625E-3</v>
      </c>
      <c r="E489" s="19">
        <f t="shared" si="1905"/>
        <v>4</v>
      </c>
      <c r="F489" s="11">
        <v>4</v>
      </c>
      <c r="G489" s="19">
        <v>0</v>
      </c>
      <c r="H489" s="19">
        <v>0</v>
      </c>
      <c r="I489" s="19">
        <v>0</v>
      </c>
      <c r="J489" s="19">
        <v>0</v>
      </c>
      <c r="K489" s="19">
        <v>0</v>
      </c>
      <c r="L489" s="19">
        <v>0</v>
      </c>
      <c r="M489" s="7"/>
      <c r="P489" s="57">
        <f t="shared" si="1921"/>
        <v>4.8460639777468701</v>
      </c>
      <c r="Q489" s="63">
        <f>P489/P477</f>
        <v>1.5298710116814871E-3</v>
      </c>
      <c r="R489" s="75">
        <f t="shared" si="1867"/>
        <v>4</v>
      </c>
      <c r="S489" s="57">
        <f t="shared" ref="S489:X489" si="1940">IF(G494&lt;&gt;0,G489+(G489/G477)*G494,G489)</f>
        <v>0</v>
      </c>
      <c r="T489" s="57">
        <f t="shared" si="1940"/>
        <v>0</v>
      </c>
      <c r="U489" s="57">
        <f t="shared" si="1940"/>
        <v>0</v>
      </c>
      <c r="V489" s="57">
        <f t="shared" si="1940"/>
        <v>0</v>
      </c>
      <c r="W489" s="57">
        <f t="shared" si="1940"/>
        <v>0</v>
      </c>
      <c r="X489" s="57">
        <f t="shared" si="1940"/>
        <v>0</v>
      </c>
      <c r="Y489" s="57">
        <f>(M477-Y478)*D489/(1-D478)</f>
        <v>0.84606397774687025</v>
      </c>
      <c r="Z489" s="5"/>
      <c r="AA489" s="5"/>
      <c r="AB489" s="63">
        <f t="shared" ref="AB489" si="1941">IF(R489=0,0,R489/(R478+R481+R487))</f>
        <v>2.6490066225165563E-2</v>
      </c>
      <c r="AC489" s="63">
        <f t="shared" ref="AC489:AI489" si="1942">IF(S489=0,0,S489/(S478+S481+S487))</f>
        <v>0</v>
      </c>
      <c r="AD489" s="63">
        <f t="shared" si="1942"/>
        <v>0</v>
      </c>
      <c r="AE489" s="63">
        <f t="shared" si="1942"/>
        <v>0</v>
      </c>
      <c r="AF489" s="63">
        <f t="shared" si="1942"/>
        <v>0</v>
      </c>
      <c r="AG489" s="63">
        <f t="shared" si="1942"/>
        <v>0</v>
      </c>
      <c r="AH489" s="63">
        <f t="shared" si="1942"/>
        <v>0</v>
      </c>
      <c r="AI489" s="63">
        <f t="shared" si="1942"/>
        <v>4.450625869262863E-4</v>
      </c>
    </row>
    <row r="490" spans="1:35" ht="14.25" customHeight="1" x14ac:dyDescent="0.25">
      <c r="A490" s="17">
        <v>324110</v>
      </c>
      <c r="B490" s="3" t="s">
        <v>81</v>
      </c>
      <c r="C490" s="8" t="s">
        <v>118</v>
      </c>
      <c r="D490" s="54">
        <f>E490/(E477-E494)</f>
        <v>9.765625E-4</v>
      </c>
      <c r="E490" s="19">
        <f t="shared" si="1905"/>
        <v>1</v>
      </c>
      <c r="F490" s="11">
        <v>1</v>
      </c>
      <c r="G490" s="11">
        <v>0</v>
      </c>
      <c r="H490" s="19">
        <v>0</v>
      </c>
      <c r="I490" s="19">
        <v>0</v>
      </c>
      <c r="J490" s="19">
        <v>0</v>
      </c>
      <c r="K490" s="11">
        <v>0</v>
      </c>
      <c r="L490" s="19">
        <v>0</v>
      </c>
      <c r="M490" s="7"/>
      <c r="P490" s="57">
        <f t="shared" si="1921"/>
        <v>1.2115159944367175</v>
      </c>
      <c r="Q490" s="63">
        <f>P490/P477</f>
        <v>3.8246775292037177E-4</v>
      </c>
      <c r="R490" s="75">
        <f t="shared" si="1867"/>
        <v>1</v>
      </c>
      <c r="S490" s="57">
        <f t="shared" ref="S490:X490" si="1943">IF(G494&lt;&gt;0,G490+(G490/G477)*G494,G490)</f>
        <v>0</v>
      </c>
      <c r="T490" s="57">
        <f t="shared" si="1943"/>
        <v>0</v>
      </c>
      <c r="U490" s="57">
        <f t="shared" si="1943"/>
        <v>0</v>
      </c>
      <c r="V490" s="57">
        <f t="shared" si="1943"/>
        <v>0</v>
      </c>
      <c r="W490" s="57">
        <f t="shared" si="1943"/>
        <v>0</v>
      </c>
      <c r="X490" s="57">
        <f t="shared" si="1943"/>
        <v>0</v>
      </c>
      <c r="Y490" s="57">
        <f>(M477-Y478)*D490/(1-D478)</f>
        <v>0.21151599443671756</v>
      </c>
      <c r="Z490" s="5"/>
      <c r="AA490" s="5"/>
      <c r="AB490" s="63">
        <f t="shared" ref="AB490" si="1944">IF(R490=0,0,R490/(R478+R481+R487))</f>
        <v>6.6225165562913907E-3</v>
      </c>
      <c r="AC490" s="63">
        <f t="shared" ref="AC490:AI490" si="1945">IF(S490=0,0,S490/(S478+S481+S487))</f>
        <v>0</v>
      </c>
      <c r="AD490" s="63">
        <f t="shared" si="1945"/>
        <v>0</v>
      </c>
      <c r="AE490" s="63">
        <f t="shared" si="1945"/>
        <v>0</v>
      </c>
      <c r="AF490" s="63">
        <f t="shared" si="1945"/>
        <v>0</v>
      </c>
      <c r="AG490" s="63">
        <f t="shared" si="1945"/>
        <v>0</v>
      </c>
      <c r="AH490" s="63">
        <f t="shared" si="1945"/>
        <v>0</v>
      </c>
      <c r="AI490" s="63">
        <f t="shared" si="1945"/>
        <v>1.1126564673157158E-4</v>
      </c>
    </row>
    <row r="491" spans="1:35" ht="14.25" customHeight="1" x14ac:dyDescent="0.25">
      <c r="A491" s="17">
        <v>324110</v>
      </c>
      <c r="B491" s="3" t="s">
        <v>81</v>
      </c>
      <c r="C491" s="8" t="s">
        <v>91</v>
      </c>
      <c r="D491" s="54">
        <f>E491/(E477-E494)</f>
        <v>1.953125E-3</v>
      </c>
      <c r="E491" s="19">
        <f t="shared" si="1905"/>
        <v>2</v>
      </c>
      <c r="F491" s="19">
        <v>0</v>
      </c>
      <c r="G491" s="19">
        <v>0</v>
      </c>
      <c r="H491" s="11">
        <v>2</v>
      </c>
      <c r="I491" s="19">
        <v>0</v>
      </c>
      <c r="J491" s="19">
        <v>0</v>
      </c>
      <c r="K491" s="19">
        <v>0</v>
      </c>
      <c r="L491" s="19">
        <v>0</v>
      </c>
      <c r="M491" s="7"/>
      <c r="P491" s="57">
        <f t="shared" si="1921"/>
        <v>2.4230319888734351</v>
      </c>
      <c r="Q491" s="63">
        <f>P491/P477</f>
        <v>7.6493550584074354E-4</v>
      </c>
      <c r="R491" s="75">
        <f t="shared" si="1867"/>
        <v>0</v>
      </c>
      <c r="S491" s="57">
        <f t="shared" ref="S491:X491" si="1946">IF(G494&lt;&gt;0,G491+(G491/G477)*G494,G491)</f>
        <v>0</v>
      </c>
      <c r="T491" s="57">
        <f t="shared" si="1946"/>
        <v>2</v>
      </c>
      <c r="U491" s="57">
        <f t="shared" si="1946"/>
        <v>0</v>
      </c>
      <c r="V491" s="57">
        <f t="shared" si="1946"/>
        <v>0</v>
      </c>
      <c r="W491" s="57">
        <f t="shared" si="1946"/>
        <v>0</v>
      </c>
      <c r="X491" s="57">
        <f t="shared" si="1946"/>
        <v>0</v>
      </c>
      <c r="Y491" s="57">
        <f>(M477-Y478)*D491/(1-D478)</f>
        <v>0.42303198887343513</v>
      </c>
      <c r="Z491" s="5"/>
      <c r="AA491" s="6"/>
      <c r="AB491" s="63">
        <f t="shared" ref="AB491" si="1947">IF(R491=0,0,R491/(R478+R481+R487))</f>
        <v>0</v>
      </c>
      <c r="AC491" s="63">
        <f t="shared" ref="AC491:AI491" si="1948">IF(S491=0,0,S491/(S478+S481+S487))</f>
        <v>0</v>
      </c>
      <c r="AD491" s="63">
        <f t="shared" si="1948"/>
        <v>0.2</v>
      </c>
      <c r="AE491" s="63">
        <f t="shared" si="1948"/>
        <v>0</v>
      </c>
      <c r="AF491" s="63">
        <f t="shared" si="1948"/>
        <v>0</v>
      </c>
      <c r="AG491" s="63">
        <f t="shared" si="1948"/>
        <v>0</v>
      </c>
      <c r="AH491" s="63">
        <f t="shared" si="1948"/>
        <v>0</v>
      </c>
      <c r="AI491" s="63">
        <f t="shared" si="1948"/>
        <v>2.2253129346314315E-4</v>
      </c>
    </row>
    <row r="492" spans="1:35" ht="14.25" customHeight="1" x14ac:dyDescent="0.25">
      <c r="A492" s="17">
        <v>324110</v>
      </c>
      <c r="B492" s="3" t="s">
        <v>81</v>
      </c>
      <c r="C492" s="8" t="s">
        <v>92</v>
      </c>
      <c r="D492" s="54">
        <f>E492/(E477-E494)</f>
        <v>1.46484375E-2</v>
      </c>
      <c r="E492" s="19">
        <f t="shared" si="1905"/>
        <v>15</v>
      </c>
      <c r="F492" s="11">
        <v>0</v>
      </c>
      <c r="G492" s="11">
        <v>0</v>
      </c>
      <c r="H492" s="19">
        <v>0</v>
      </c>
      <c r="I492" s="11">
        <v>15</v>
      </c>
      <c r="J492" s="19">
        <v>0</v>
      </c>
      <c r="K492" s="11">
        <v>0</v>
      </c>
      <c r="L492" s="19">
        <v>0</v>
      </c>
      <c r="M492" s="7"/>
      <c r="P492" s="57">
        <f t="shared" si="1921"/>
        <v>18.748991371731204</v>
      </c>
      <c r="Q492" s="63">
        <f>P492/P477</f>
        <v>5.9189351460469204E-3</v>
      </c>
      <c r="R492" s="75">
        <f t="shared" si="1867"/>
        <v>0</v>
      </c>
      <c r="S492" s="57">
        <f t="shared" ref="S492:X492" si="1949">IF(G494&lt;&gt;0,G492+(G492/G477)*G494,G492)</f>
        <v>0</v>
      </c>
      <c r="T492" s="57">
        <f t="shared" si="1949"/>
        <v>0</v>
      </c>
      <c r="U492" s="57">
        <f t="shared" si="1949"/>
        <v>15.576251455180442</v>
      </c>
      <c r="V492" s="57">
        <f t="shared" si="1949"/>
        <v>0</v>
      </c>
      <c r="W492" s="57">
        <f t="shared" si="1949"/>
        <v>0</v>
      </c>
      <c r="X492" s="57">
        <f t="shared" si="1949"/>
        <v>0</v>
      </c>
      <c r="Y492" s="57">
        <f>(M477-Y478)*D492/(1-D478)</f>
        <v>3.1727399165507633</v>
      </c>
      <c r="Z492" s="6"/>
      <c r="AA492" s="5"/>
      <c r="AB492" s="63">
        <f t="shared" ref="AB492" si="1950">IF(R492=0,0,R492/(R478+R481+R487))</f>
        <v>0</v>
      </c>
      <c r="AC492" s="63">
        <f t="shared" ref="AC492:AI492" si="1951">IF(S492=0,0,S492/(S478+S481+S487))</f>
        <v>0</v>
      </c>
      <c r="AD492" s="63">
        <f t="shared" si="1951"/>
        <v>0</v>
      </c>
      <c r="AE492" s="63">
        <f t="shared" si="1951"/>
        <v>1.8159806295399514E-2</v>
      </c>
      <c r="AF492" s="63">
        <f t="shared" si="1951"/>
        <v>0</v>
      </c>
      <c r="AG492" s="63">
        <f t="shared" si="1951"/>
        <v>0</v>
      </c>
      <c r="AH492" s="63">
        <f t="shared" si="1951"/>
        <v>0</v>
      </c>
      <c r="AI492" s="63">
        <f t="shared" si="1951"/>
        <v>1.6689847009735735E-3</v>
      </c>
    </row>
    <row r="493" spans="1:35" s="10" customFormat="1" ht="14.25" customHeight="1" x14ac:dyDescent="0.25">
      <c r="A493" s="17">
        <v>324110</v>
      </c>
      <c r="B493" s="3" t="s">
        <v>81</v>
      </c>
      <c r="C493" s="8" t="s">
        <v>93</v>
      </c>
      <c r="D493" s="54">
        <f>E493/(E477-E494)</f>
        <v>9.765625E-4</v>
      </c>
      <c r="E493" s="19">
        <f t="shared" si="1905"/>
        <v>1</v>
      </c>
      <c r="F493" s="11">
        <v>1</v>
      </c>
      <c r="G493" s="11">
        <v>0</v>
      </c>
      <c r="H493" s="19">
        <v>0</v>
      </c>
      <c r="I493" s="19">
        <v>0</v>
      </c>
      <c r="J493" s="11">
        <v>0</v>
      </c>
      <c r="K493" s="11">
        <v>0</v>
      </c>
      <c r="L493" s="19">
        <v>0</v>
      </c>
      <c r="M493" s="7"/>
      <c r="N493" s="1"/>
      <c r="O493" s="1"/>
      <c r="P493" s="57">
        <f t="shared" si="1921"/>
        <v>1.2115159944367175</v>
      </c>
      <c r="Q493" s="63">
        <f>P493/P477</f>
        <v>3.8246775292037177E-4</v>
      </c>
      <c r="R493" s="75">
        <f t="shared" si="1867"/>
        <v>1</v>
      </c>
      <c r="S493" s="57">
        <f t="shared" ref="S493:X493" si="1952">IF(G494&lt;&gt;0,G493+(G493/G477)*G494,G493)</f>
        <v>0</v>
      </c>
      <c r="T493" s="57">
        <f t="shared" si="1952"/>
        <v>0</v>
      </c>
      <c r="U493" s="57">
        <f t="shared" si="1952"/>
        <v>0</v>
      </c>
      <c r="V493" s="57">
        <f t="shared" si="1952"/>
        <v>0</v>
      </c>
      <c r="W493" s="57">
        <f t="shared" si="1952"/>
        <v>0</v>
      </c>
      <c r="X493" s="57">
        <f t="shared" si="1952"/>
        <v>0</v>
      </c>
      <c r="Y493" s="57">
        <f>(M477-Y478)*D493/(1-D478)</f>
        <v>0.21151599443671756</v>
      </c>
      <c r="Z493" s="5"/>
      <c r="AA493" s="5"/>
      <c r="AB493" s="63">
        <f t="shared" ref="AB493" si="1953">IF(R493=0,0,R493/(R478+R481+R487))</f>
        <v>6.6225165562913907E-3</v>
      </c>
      <c r="AC493" s="63">
        <f t="shared" ref="AC493:AI493" si="1954">IF(S493=0,0,S493/(S478+S481+S487))</f>
        <v>0</v>
      </c>
      <c r="AD493" s="63">
        <f t="shared" si="1954"/>
        <v>0</v>
      </c>
      <c r="AE493" s="63">
        <f t="shared" si="1954"/>
        <v>0</v>
      </c>
      <c r="AF493" s="63">
        <f t="shared" si="1954"/>
        <v>0</v>
      </c>
      <c r="AG493" s="63">
        <f t="shared" si="1954"/>
        <v>0</v>
      </c>
      <c r="AH493" s="63">
        <f t="shared" si="1954"/>
        <v>0</v>
      </c>
      <c r="AI493" s="63">
        <f t="shared" si="1954"/>
        <v>1.1126564673157158E-4</v>
      </c>
    </row>
    <row r="494" spans="1:35" ht="14.25" customHeight="1" x14ac:dyDescent="0.25">
      <c r="A494" s="17">
        <v>324110</v>
      </c>
      <c r="B494" s="3" t="s">
        <v>81</v>
      </c>
      <c r="C494" s="3" t="s">
        <v>94</v>
      </c>
      <c r="D494" s="3"/>
      <c r="E494" s="11">
        <v>2152</v>
      </c>
      <c r="F494" s="11">
        <v>2</v>
      </c>
      <c r="G494" s="11">
        <v>2</v>
      </c>
      <c r="H494" s="19">
        <v>0</v>
      </c>
      <c r="I494" s="11">
        <v>33</v>
      </c>
      <c r="J494" s="11">
        <v>1</v>
      </c>
      <c r="K494" s="11">
        <v>0</v>
      </c>
      <c r="L494" s="11">
        <v>2113</v>
      </c>
      <c r="M494" s="7"/>
      <c r="R494" s="75">
        <f t="shared" si="1867"/>
        <v>2</v>
      </c>
      <c r="Z494" s="5"/>
    </row>
    <row r="495" spans="1:35" ht="14.25" customHeight="1" x14ac:dyDescent="0.25">
      <c r="A495" s="3"/>
      <c r="B495" s="3"/>
      <c r="C495" s="8"/>
      <c r="D495" s="8"/>
      <c r="E495" s="11"/>
      <c r="F495" s="11"/>
      <c r="G495" s="11"/>
      <c r="H495" s="11"/>
      <c r="I495" s="11"/>
      <c r="J495" s="11"/>
      <c r="K495" s="11"/>
      <c r="L495" s="11"/>
      <c r="M495" s="10"/>
      <c r="N495" s="10"/>
      <c r="O495" s="10"/>
      <c r="P495" s="10"/>
      <c r="Q495" s="10"/>
      <c r="R495" s="75">
        <f t="shared" si="1867"/>
        <v>0</v>
      </c>
      <c r="AA495" s="10"/>
      <c r="AC495" s="10"/>
      <c r="AD495" s="10"/>
      <c r="AE495" s="10"/>
      <c r="AF495" s="10"/>
      <c r="AG495" s="10"/>
      <c r="AH495" s="10"/>
      <c r="AI495" s="10"/>
    </row>
    <row r="496" spans="1:35" ht="14.25" customHeight="1" x14ac:dyDescent="0.25">
      <c r="A496" s="17">
        <v>324121</v>
      </c>
      <c r="B496" s="17" t="s">
        <v>386</v>
      </c>
      <c r="C496" s="3" t="s">
        <v>120</v>
      </c>
      <c r="D496" s="3"/>
      <c r="E496" s="11">
        <v>65</v>
      </c>
      <c r="F496" s="11">
        <v>4</v>
      </c>
      <c r="G496" s="11">
        <v>3</v>
      </c>
      <c r="H496" s="11">
        <v>12</v>
      </c>
      <c r="I496" s="11">
        <v>39</v>
      </c>
      <c r="J496" s="11">
        <v>1</v>
      </c>
      <c r="K496" s="53">
        <f>E496-SUM(F496:I496,L496)</f>
        <v>1</v>
      </c>
      <c r="L496" s="11">
        <v>6</v>
      </c>
      <c r="M496" s="10">
        <f>VLOOKUP(A496,'2010 Byproducts'!$A$14:$D$97,4,FALSE)</f>
        <v>6</v>
      </c>
      <c r="N496" s="10">
        <f>L496-M496</f>
        <v>0</v>
      </c>
      <c r="O496" s="10"/>
      <c r="P496" s="10">
        <f>SUM(P497,P500,P506)</f>
        <v>64.009230769230754</v>
      </c>
      <c r="Q496" s="10"/>
      <c r="R496" s="75">
        <f t="shared" si="1867"/>
        <v>4</v>
      </c>
      <c r="Z496" s="63">
        <f>R496/(P496-R496)</f>
        <v>6.665641183407682E-2</v>
      </c>
      <c r="AA496" s="63">
        <f>(P499-R499)/(P496-R496)</f>
        <v>5.7821782538690025E-2</v>
      </c>
      <c r="AB496" s="63"/>
    </row>
    <row r="497" spans="1:35" ht="14.25" customHeight="1" x14ac:dyDescent="0.25">
      <c r="A497" s="17">
        <v>324121</v>
      </c>
      <c r="B497" s="17" t="s">
        <v>386</v>
      </c>
      <c r="C497" s="3" t="s">
        <v>82</v>
      </c>
      <c r="D497" s="54">
        <f>E497/(E496-E513)</f>
        <v>8.771929824561403E-2</v>
      </c>
      <c r="E497" s="19">
        <f t="shared" ref="E497:E512" si="1955">SUM(F497:L497)</f>
        <v>5</v>
      </c>
      <c r="F497" s="19">
        <v>0</v>
      </c>
      <c r="G497" s="19">
        <v>0</v>
      </c>
      <c r="H497" s="19">
        <v>0</v>
      </c>
      <c r="I497" s="11">
        <v>5</v>
      </c>
      <c r="J497" s="19">
        <v>0</v>
      </c>
      <c r="K497" s="11">
        <v>0</v>
      </c>
      <c r="L497" s="19">
        <v>0</v>
      </c>
      <c r="M497" s="7"/>
      <c r="P497" s="57">
        <f>SUM(P498:P499)</f>
        <v>10.52</v>
      </c>
      <c r="Q497" s="63">
        <f>P497/P496</f>
        <v>0.16435129548622798</v>
      </c>
      <c r="R497" s="75">
        <f t="shared" si="1867"/>
        <v>0</v>
      </c>
      <c r="S497" s="57">
        <f>SUM(S498:S499)</f>
        <v>0</v>
      </c>
      <c r="T497" s="57">
        <f t="shared" ref="T497:X497" si="1956">SUM(T498:T499)</f>
        <v>0</v>
      </c>
      <c r="U497" s="57">
        <f t="shared" si="1956"/>
        <v>5</v>
      </c>
      <c r="V497" s="57">
        <f t="shared" si="1956"/>
        <v>0</v>
      </c>
      <c r="W497" s="57">
        <f t="shared" si="1956"/>
        <v>0</v>
      </c>
      <c r="X497" s="57">
        <f t="shared" si="1956"/>
        <v>0</v>
      </c>
      <c r="Y497" s="57">
        <f>M496*0.92</f>
        <v>5.5200000000000005</v>
      </c>
      <c r="Z497" s="5"/>
      <c r="AB497" s="63">
        <f t="shared" ref="AB497" si="1957">IF(R497=0,0,R497/(R497+R500+R506))</f>
        <v>0</v>
      </c>
      <c r="AC497" s="63">
        <f t="shared" ref="AC497:AI497" si="1958">IF(S497=0,0,S497/(S497+S500+S506))</f>
        <v>0</v>
      </c>
      <c r="AD497" s="63">
        <f t="shared" si="1958"/>
        <v>0</v>
      </c>
      <c r="AE497" s="63">
        <f t="shared" si="1958"/>
        <v>0.13157894736842105</v>
      </c>
      <c r="AF497" s="63">
        <f t="shared" si="1958"/>
        <v>0</v>
      </c>
      <c r="AG497" s="63">
        <f t="shared" si="1958"/>
        <v>0</v>
      </c>
      <c r="AH497" s="63">
        <f t="shared" si="1958"/>
        <v>0</v>
      </c>
      <c r="AI497" s="63">
        <f t="shared" si="1958"/>
        <v>0.91717791411042948</v>
      </c>
    </row>
    <row r="498" spans="1:35" ht="14.25" customHeight="1" x14ac:dyDescent="0.25">
      <c r="A498" s="17">
        <v>324121</v>
      </c>
      <c r="B498" s="17" t="s">
        <v>386</v>
      </c>
      <c r="C498" s="8" t="s">
        <v>152</v>
      </c>
      <c r="D498" s="54">
        <f>E498/(E496-E513)</f>
        <v>3.5087719298245612E-2</v>
      </c>
      <c r="E498" s="19">
        <f t="shared" si="1955"/>
        <v>2</v>
      </c>
      <c r="F498" s="19">
        <v>0</v>
      </c>
      <c r="G498" s="19">
        <v>0</v>
      </c>
      <c r="H498" s="19">
        <v>0</v>
      </c>
      <c r="I498" s="11">
        <v>2</v>
      </c>
      <c r="J498" s="19">
        <v>0</v>
      </c>
      <c r="K498" s="11">
        <v>0</v>
      </c>
      <c r="L498" s="19">
        <v>0</v>
      </c>
      <c r="M498" s="7"/>
      <c r="P498" s="57">
        <f>SUM(R498:Y498)+N496</f>
        <v>7.0501593081474736</v>
      </c>
      <c r="Q498" s="63">
        <f>P498/P496</f>
        <v>0.1101428532013618</v>
      </c>
      <c r="R498" s="75">
        <f t="shared" si="1867"/>
        <v>0</v>
      </c>
      <c r="S498" s="57">
        <f t="shared" ref="S498:X498" si="1959">IF(G513&lt;&gt;0,G498+(G498/G496)*G513,G498)</f>
        <v>0</v>
      </c>
      <c r="T498" s="57">
        <f t="shared" si="1959"/>
        <v>0</v>
      </c>
      <c r="U498" s="57">
        <f t="shared" si="1959"/>
        <v>2</v>
      </c>
      <c r="V498" s="57">
        <f t="shared" si="1959"/>
        <v>0</v>
      </c>
      <c r="W498" s="57">
        <f t="shared" si="1959"/>
        <v>0</v>
      </c>
      <c r="X498" s="57">
        <f t="shared" si="1959"/>
        <v>0</v>
      </c>
      <c r="Y498" s="57">
        <f>Y497*(2.01/2.197)</f>
        <v>5.0501593081474736</v>
      </c>
      <c r="Z498" s="5"/>
      <c r="AB498" s="63">
        <f t="shared" ref="AB498" si="1960">IF(R498=0,0,R498/(R497+R500+R506))</f>
        <v>0</v>
      </c>
      <c r="AC498" s="63">
        <f t="shared" ref="AC498:AI498" si="1961">IF(S498=0,0,S498/(S497+S500+S506))</f>
        <v>0</v>
      </c>
      <c r="AD498" s="63">
        <f t="shared" si="1961"/>
        <v>0</v>
      </c>
      <c r="AE498" s="63">
        <f t="shared" si="1961"/>
        <v>5.2631578947368418E-2</v>
      </c>
      <c r="AF498" s="63">
        <f t="shared" si="1961"/>
        <v>0</v>
      </c>
      <c r="AG498" s="63">
        <f t="shared" si="1961"/>
        <v>0</v>
      </c>
      <c r="AH498" s="63">
        <f t="shared" si="1961"/>
        <v>0</v>
      </c>
      <c r="AI498" s="63">
        <f t="shared" si="1961"/>
        <v>0.83911133698769369</v>
      </c>
    </row>
    <row r="499" spans="1:35" ht="14.25" customHeight="1" x14ac:dyDescent="0.25">
      <c r="A499" s="17">
        <v>324121</v>
      </c>
      <c r="B499" s="17" t="s">
        <v>386</v>
      </c>
      <c r="C499" s="8" t="s">
        <v>151</v>
      </c>
      <c r="D499" s="54">
        <f>E499/(E496-E513)</f>
        <v>5.2631578947368418E-2</v>
      </c>
      <c r="E499" s="19">
        <f t="shared" si="1955"/>
        <v>3</v>
      </c>
      <c r="F499" s="11">
        <v>0</v>
      </c>
      <c r="G499" s="11">
        <v>0</v>
      </c>
      <c r="H499" s="19">
        <v>0</v>
      </c>
      <c r="I499" s="11">
        <v>3</v>
      </c>
      <c r="J499" s="19">
        <v>0</v>
      </c>
      <c r="K499" s="11">
        <v>0</v>
      </c>
      <c r="L499" s="19">
        <v>0</v>
      </c>
      <c r="M499" s="7"/>
      <c r="P499" s="57">
        <f>SUM(R499:Y499)</f>
        <v>3.4698406918525269</v>
      </c>
      <c r="Q499" s="63">
        <f>P499/P496</f>
        <v>5.4208442284866196E-2</v>
      </c>
      <c r="R499" s="75">
        <f t="shared" si="1867"/>
        <v>0</v>
      </c>
      <c r="S499" s="57">
        <f t="shared" ref="S499:X499" si="1962">IF(G513&lt;&gt;0,G499+(G499/G496)*G513,G499)</f>
        <v>0</v>
      </c>
      <c r="T499" s="57">
        <f t="shared" si="1962"/>
        <v>0</v>
      </c>
      <c r="U499" s="57">
        <f t="shared" si="1962"/>
        <v>3</v>
      </c>
      <c r="V499" s="57">
        <f t="shared" si="1962"/>
        <v>0</v>
      </c>
      <c r="W499" s="57">
        <f t="shared" si="1962"/>
        <v>0</v>
      </c>
      <c r="X499" s="57">
        <f t="shared" si="1962"/>
        <v>0</v>
      </c>
      <c r="Y499" s="57">
        <f>Y497-Y498</f>
        <v>0.46984069185252686</v>
      </c>
      <c r="Z499" s="5"/>
      <c r="AB499" s="63">
        <f t="shared" ref="AB499" si="1963">IF(R499=0,0,R499/(R497+R500+R506))</f>
        <v>0</v>
      </c>
      <c r="AC499" s="63">
        <f t="shared" ref="AC499:AI499" si="1964">IF(S499=0,0,S499/(S497+S500+S506))</f>
        <v>0</v>
      </c>
      <c r="AD499" s="63">
        <f t="shared" si="1964"/>
        <v>0</v>
      </c>
      <c r="AE499" s="63">
        <f t="shared" si="1964"/>
        <v>7.8947368421052627E-2</v>
      </c>
      <c r="AF499" s="63">
        <f t="shared" si="1964"/>
        <v>0</v>
      </c>
      <c r="AG499" s="63">
        <f t="shared" si="1964"/>
        <v>0</v>
      </c>
      <c r="AH499" s="63">
        <f t="shared" si="1964"/>
        <v>0</v>
      </c>
      <c r="AI499" s="63">
        <f t="shared" si="1964"/>
        <v>7.8066577122735792E-2</v>
      </c>
    </row>
    <row r="500" spans="1:35" ht="14.25" customHeight="1" x14ac:dyDescent="0.25">
      <c r="A500" s="17">
        <v>324121</v>
      </c>
      <c r="B500" s="17" t="s">
        <v>386</v>
      </c>
      <c r="C500" s="3" t="s">
        <v>83</v>
      </c>
      <c r="D500" s="54">
        <f>E500/(E496-E513)</f>
        <v>0.85964912280701755</v>
      </c>
      <c r="E500" s="19">
        <f t="shared" si="1955"/>
        <v>49</v>
      </c>
      <c r="F500" s="11">
        <v>3</v>
      </c>
      <c r="G500" s="11">
        <v>3</v>
      </c>
      <c r="H500" s="11">
        <v>8</v>
      </c>
      <c r="I500" s="11">
        <v>33</v>
      </c>
      <c r="J500" s="11">
        <v>1</v>
      </c>
      <c r="K500" s="53">
        <f>K496</f>
        <v>1</v>
      </c>
      <c r="L500" s="19">
        <v>0</v>
      </c>
      <c r="M500" s="7"/>
      <c r="P500" s="57">
        <f>SUM(P501:P505)</f>
        <v>48.443076923076916</v>
      </c>
      <c r="Q500" s="63">
        <f>P500/P496</f>
        <v>0.75681392106907663</v>
      </c>
      <c r="R500" s="75">
        <f t="shared" si="1867"/>
        <v>3</v>
      </c>
      <c r="S500" s="57">
        <f>SUM(S501:S505)</f>
        <v>3</v>
      </c>
      <c r="T500" s="57">
        <f t="shared" ref="T500:X500" si="1965">SUM(T501:T505)</f>
        <v>9</v>
      </c>
      <c r="U500" s="57">
        <f t="shared" si="1965"/>
        <v>32</v>
      </c>
      <c r="V500" s="57">
        <f t="shared" si="1965"/>
        <v>1</v>
      </c>
      <c r="W500" s="57">
        <f t="shared" si="1965"/>
        <v>1</v>
      </c>
      <c r="X500" s="57">
        <f t="shared" si="1965"/>
        <v>0</v>
      </c>
      <c r="Y500" s="57">
        <f>(M496-Y497)*D500/(1-D497)</f>
        <v>0.45230769230769191</v>
      </c>
      <c r="Z500" s="5"/>
      <c r="AB500" s="63">
        <f t="shared" ref="AB500" si="1966">IF(R500=0,0,R500/(R497+R500+R506))</f>
        <v>0.75</v>
      </c>
      <c r="AC500" s="63">
        <f t="shared" ref="AC500:AI500" si="1967">IF(S500=0,0,S500/(S497+S500+S506))</f>
        <v>1</v>
      </c>
      <c r="AD500" s="63">
        <f t="shared" si="1967"/>
        <v>0.69230769230769229</v>
      </c>
      <c r="AE500" s="63">
        <f t="shared" si="1967"/>
        <v>0.84210526315789469</v>
      </c>
      <c r="AF500" s="63">
        <f t="shared" si="1967"/>
        <v>1</v>
      </c>
      <c r="AG500" s="63">
        <f t="shared" si="1967"/>
        <v>1</v>
      </c>
      <c r="AH500" s="63">
        <f t="shared" si="1967"/>
        <v>0</v>
      </c>
      <c r="AI500" s="63">
        <f t="shared" si="1967"/>
        <v>7.5153374233128761E-2</v>
      </c>
    </row>
    <row r="501" spans="1:35" ht="14.25" customHeight="1" x14ac:dyDescent="0.25">
      <c r="A501" s="17">
        <v>324121</v>
      </c>
      <c r="B501" s="17" t="s">
        <v>386</v>
      </c>
      <c r="C501" s="8" t="s">
        <v>84</v>
      </c>
      <c r="D501" s="54">
        <f>E501/(E496-E513)</f>
        <v>0.7192982456140351</v>
      </c>
      <c r="E501" s="19">
        <f t="shared" si="1955"/>
        <v>41</v>
      </c>
      <c r="F501" s="19">
        <v>0</v>
      </c>
      <c r="G501" s="11">
        <v>3</v>
      </c>
      <c r="H501" s="11">
        <v>6</v>
      </c>
      <c r="I501" s="11">
        <v>30</v>
      </c>
      <c r="J501" s="11">
        <v>1</v>
      </c>
      <c r="K501" s="53">
        <f>K500</f>
        <v>1</v>
      </c>
      <c r="L501" s="19">
        <v>0</v>
      </c>
      <c r="M501" s="7"/>
      <c r="P501" s="57">
        <f>SUM(R501:Y501)</f>
        <v>41.378461538461536</v>
      </c>
      <c r="Q501" s="63">
        <f>P501/P496</f>
        <v>0.64644522424650308</v>
      </c>
      <c r="R501" s="75">
        <f t="shared" si="1867"/>
        <v>0</v>
      </c>
      <c r="S501" s="57">
        <f t="shared" ref="S501:X501" si="1968">IF(G513&lt;&gt;0,G501+(G501/G496)*G513,G501)</f>
        <v>3</v>
      </c>
      <c r="T501" s="57">
        <f t="shared" si="1968"/>
        <v>6</v>
      </c>
      <c r="U501" s="57">
        <f t="shared" si="1968"/>
        <v>30</v>
      </c>
      <c r="V501" s="57">
        <f t="shared" si="1968"/>
        <v>1</v>
      </c>
      <c r="W501" s="57">
        <f t="shared" si="1968"/>
        <v>1</v>
      </c>
      <c r="X501" s="57">
        <f t="shared" si="1968"/>
        <v>0</v>
      </c>
      <c r="Y501" s="57">
        <f>(M496-Y497)*D501/(1-D497)</f>
        <v>0.37846153846153813</v>
      </c>
      <c r="Z501" s="5"/>
      <c r="AB501" s="63">
        <f t="shared" ref="AB501" si="1969">IF(R501=0,0,R501/(R497+R500+R506))</f>
        <v>0</v>
      </c>
      <c r="AC501" s="63">
        <f t="shared" ref="AC501:AI501" si="1970">IF(S501=0,0,S501/(S497+S500+S506))</f>
        <v>1</v>
      </c>
      <c r="AD501" s="63">
        <f t="shared" si="1970"/>
        <v>0.46153846153846156</v>
      </c>
      <c r="AE501" s="63">
        <f t="shared" si="1970"/>
        <v>0.78947368421052633</v>
      </c>
      <c r="AF501" s="63">
        <f t="shared" si="1970"/>
        <v>1</v>
      </c>
      <c r="AG501" s="63">
        <f t="shared" si="1970"/>
        <v>1</v>
      </c>
      <c r="AH501" s="63">
        <f t="shared" si="1970"/>
        <v>0</v>
      </c>
      <c r="AI501" s="63">
        <f t="shared" si="1970"/>
        <v>6.2883435582822028E-2</v>
      </c>
    </row>
    <row r="502" spans="1:35" ht="14.25" customHeight="1" x14ac:dyDescent="0.25">
      <c r="A502" s="17">
        <v>324121</v>
      </c>
      <c r="B502" s="17" t="s">
        <v>386</v>
      </c>
      <c r="C502" s="8" t="s">
        <v>85</v>
      </c>
      <c r="D502" s="54">
        <f>E502/(E496-E513)</f>
        <v>0</v>
      </c>
      <c r="E502" s="19">
        <f t="shared" si="1955"/>
        <v>0</v>
      </c>
      <c r="F502" s="19">
        <v>0</v>
      </c>
      <c r="G502" s="11">
        <v>0</v>
      </c>
      <c r="H502" s="19">
        <v>0</v>
      </c>
      <c r="I502" s="19">
        <v>0</v>
      </c>
      <c r="J502" s="11">
        <v>0</v>
      </c>
      <c r="K502" s="11">
        <v>0</v>
      </c>
      <c r="L502" s="19">
        <v>0</v>
      </c>
      <c r="M502" s="7"/>
      <c r="P502" s="57">
        <f t="shared" ref="P502:P512" si="1971">SUM(R502:Y502)</f>
        <v>0</v>
      </c>
      <c r="Q502" s="63">
        <f>P502/P496</f>
        <v>0</v>
      </c>
      <c r="R502" s="75">
        <f t="shared" si="1867"/>
        <v>0</v>
      </c>
      <c r="S502" s="57">
        <f t="shared" ref="S502:X502" si="1972">IF(G513&lt;&gt;0,G502+(G502/G496)*G513,G502)</f>
        <v>0</v>
      </c>
      <c r="T502" s="57">
        <f t="shared" si="1972"/>
        <v>0</v>
      </c>
      <c r="U502" s="57">
        <f t="shared" si="1972"/>
        <v>0</v>
      </c>
      <c r="V502" s="57">
        <f t="shared" si="1972"/>
        <v>0</v>
      </c>
      <c r="W502" s="57">
        <f t="shared" si="1972"/>
        <v>0</v>
      </c>
      <c r="X502" s="57">
        <f t="shared" si="1972"/>
        <v>0</v>
      </c>
      <c r="Y502" s="57">
        <f>(M496-Y497)*D502/(1-D497)</f>
        <v>0</v>
      </c>
      <c r="Z502" s="5"/>
      <c r="AB502" s="63">
        <f t="shared" ref="AB502" si="1973">IF(R502=0,0,R502/(R497+R500+R506))</f>
        <v>0</v>
      </c>
      <c r="AC502" s="63">
        <f t="shared" ref="AC502:AI502" si="1974">IF(S502=0,0,S502/(S497+S500+S506))</f>
        <v>0</v>
      </c>
      <c r="AD502" s="63">
        <f t="shared" si="1974"/>
        <v>0</v>
      </c>
      <c r="AE502" s="63">
        <f t="shared" si="1974"/>
        <v>0</v>
      </c>
      <c r="AF502" s="63">
        <f t="shared" si="1974"/>
        <v>0</v>
      </c>
      <c r="AG502" s="63">
        <f t="shared" si="1974"/>
        <v>0</v>
      </c>
      <c r="AH502" s="63">
        <f t="shared" si="1974"/>
        <v>0</v>
      </c>
      <c r="AI502" s="63">
        <f t="shared" si="1974"/>
        <v>0</v>
      </c>
    </row>
    <row r="503" spans="1:35" ht="14.25" customHeight="1" x14ac:dyDescent="0.25">
      <c r="A503" s="17">
        <v>324121</v>
      </c>
      <c r="B503" s="17" t="s">
        <v>386</v>
      </c>
      <c r="C503" s="8" t="s">
        <v>86</v>
      </c>
      <c r="D503" s="54">
        <f>E503/(E496-E513)</f>
        <v>8.771929824561403E-2</v>
      </c>
      <c r="E503" s="19">
        <f t="shared" si="1955"/>
        <v>5</v>
      </c>
      <c r="F503" s="11">
        <v>2</v>
      </c>
      <c r="G503" s="11">
        <v>0</v>
      </c>
      <c r="H503" s="11">
        <v>1</v>
      </c>
      <c r="I503" s="11">
        <v>2</v>
      </c>
      <c r="J503" s="19">
        <v>0</v>
      </c>
      <c r="K503" s="11">
        <v>0</v>
      </c>
      <c r="L503" s="19">
        <v>0</v>
      </c>
      <c r="M503" s="7"/>
      <c r="P503" s="57">
        <f t="shared" si="1971"/>
        <v>5.046153846153846</v>
      </c>
      <c r="Q503" s="63">
        <f>P503/P496</f>
        <v>7.8834783444695494E-2</v>
      </c>
      <c r="R503" s="75">
        <f t="shared" si="1867"/>
        <v>2</v>
      </c>
      <c r="S503" s="57">
        <f t="shared" ref="S503:X503" si="1975">IF(G513&lt;&gt;0,G503+(G503/G496)*G513,G503)</f>
        <v>0</v>
      </c>
      <c r="T503" s="57">
        <f t="shared" si="1975"/>
        <v>1</v>
      </c>
      <c r="U503" s="57">
        <f t="shared" si="1975"/>
        <v>2</v>
      </c>
      <c r="V503" s="57">
        <f t="shared" si="1975"/>
        <v>0</v>
      </c>
      <c r="W503" s="57">
        <f t="shared" si="1975"/>
        <v>0</v>
      </c>
      <c r="X503" s="57">
        <f t="shared" si="1975"/>
        <v>0</v>
      </c>
      <c r="Y503" s="57">
        <f>(M496-Y497)*D503/(1-D497)</f>
        <v>4.6153846153846108E-2</v>
      </c>
      <c r="Z503" s="5"/>
      <c r="AB503" s="63">
        <f t="shared" ref="AB503" si="1976">IF(R503=0,0,R503/(R497+R500+R506))</f>
        <v>0.5</v>
      </c>
      <c r="AC503" s="63">
        <f t="shared" ref="AC503:AI503" si="1977">IF(S503=0,0,S503/(S497+S500+S506))</f>
        <v>0</v>
      </c>
      <c r="AD503" s="63">
        <f t="shared" si="1977"/>
        <v>7.6923076923076927E-2</v>
      </c>
      <c r="AE503" s="63">
        <f t="shared" si="1977"/>
        <v>5.2631578947368418E-2</v>
      </c>
      <c r="AF503" s="63">
        <f t="shared" si="1977"/>
        <v>0</v>
      </c>
      <c r="AG503" s="63">
        <f t="shared" si="1977"/>
        <v>0</v>
      </c>
      <c r="AH503" s="63">
        <f t="shared" si="1977"/>
        <v>0</v>
      </c>
      <c r="AI503" s="63">
        <f t="shared" si="1977"/>
        <v>7.6687116564417099E-3</v>
      </c>
    </row>
    <row r="504" spans="1:35" ht="14.25" customHeight="1" x14ac:dyDescent="0.25">
      <c r="A504" s="17">
        <v>324121</v>
      </c>
      <c r="B504" s="17" t="s">
        <v>386</v>
      </c>
      <c r="C504" s="8" t="s">
        <v>87</v>
      </c>
      <c r="D504" s="54">
        <f>E504/(E496-E513)</f>
        <v>0</v>
      </c>
      <c r="E504" s="19">
        <f t="shared" si="1955"/>
        <v>0</v>
      </c>
      <c r="F504" s="19">
        <v>0</v>
      </c>
      <c r="G504" s="19">
        <v>0</v>
      </c>
      <c r="H504" s="19">
        <v>0</v>
      </c>
      <c r="I504" s="19">
        <v>0</v>
      </c>
      <c r="J504" s="19">
        <v>0</v>
      </c>
      <c r="K504" s="19">
        <v>0</v>
      </c>
      <c r="L504" s="19">
        <v>0</v>
      </c>
      <c r="M504" s="7"/>
      <c r="P504" s="57">
        <f t="shared" si="1971"/>
        <v>0</v>
      </c>
      <c r="Q504" s="63">
        <f>P504/P496</f>
        <v>0</v>
      </c>
      <c r="R504" s="75">
        <f t="shared" si="1867"/>
        <v>0</v>
      </c>
      <c r="S504" s="57">
        <f t="shared" ref="S504:X504" si="1978">IF(G513&lt;&gt;0,G504+(G504/G496)*G513,G504)</f>
        <v>0</v>
      </c>
      <c r="T504" s="57">
        <f t="shared" si="1978"/>
        <v>0</v>
      </c>
      <c r="U504" s="57">
        <f t="shared" si="1978"/>
        <v>0</v>
      </c>
      <c r="V504" s="57">
        <f t="shared" si="1978"/>
        <v>0</v>
      </c>
      <c r="W504" s="57">
        <f t="shared" si="1978"/>
        <v>0</v>
      </c>
      <c r="X504" s="57">
        <f t="shared" si="1978"/>
        <v>0</v>
      </c>
      <c r="Y504" s="57">
        <f>(M496-Y497)*D504/(1-D497)</f>
        <v>0</v>
      </c>
      <c r="Z504" s="5"/>
      <c r="AB504" s="63">
        <f t="shared" ref="AB504" si="1979">IF(R504=0,0,R504/(R497+R500+R506))</f>
        <v>0</v>
      </c>
      <c r="AC504" s="63">
        <f t="shared" ref="AC504:AI504" si="1980">IF(S504=0,0,S504/(S497+S500+S506))</f>
        <v>0</v>
      </c>
      <c r="AD504" s="63">
        <f t="shared" si="1980"/>
        <v>0</v>
      </c>
      <c r="AE504" s="63">
        <f t="shared" si="1980"/>
        <v>0</v>
      </c>
      <c r="AF504" s="63">
        <f t="shared" si="1980"/>
        <v>0</v>
      </c>
      <c r="AG504" s="63">
        <f t="shared" si="1980"/>
        <v>0</v>
      </c>
      <c r="AH504" s="63">
        <f t="shared" si="1980"/>
        <v>0</v>
      </c>
      <c r="AI504" s="63">
        <f t="shared" si="1980"/>
        <v>0</v>
      </c>
    </row>
    <row r="505" spans="1:35" ht="14.25" customHeight="1" x14ac:dyDescent="0.25">
      <c r="A505" s="17">
        <v>324121</v>
      </c>
      <c r="B505" s="17" t="s">
        <v>386</v>
      </c>
      <c r="C505" s="8" t="s">
        <v>88</v>
      </c>
      <c r="D505" s="54">
        <f>E505/(E496-E513)</f>
        <v>3.5087719298245612E-2</v>
      </c>
      <c r="E505" s="19">
        <f t="shared" si="1955"/>
        <v>2</v>
      </c>
      <c r="F505" s="19">
        <v>0</v>
      </c>
      <c r="G505" s="11">
        <v>0</v>
      </c>
      <c r="H505" s="11">
        <v>2</v>
      </c>
      <c r="I505" s="19">
        <v>0</v>
      </c>
      <c r="J505" s="19">
        <v>0</v>
      </c>
      <c r="K505" s="11">
        <v>0</v>
      </c>
      <c r="L505" s="19">
        <v>0</v>
      </c>
      <c r="M505" s="7"/>
      <c r="P505" s="57">
        <f t="shared" si="1971"/>
        <v>2.0184615384615383</v>
      </c>
      <c r="Q505" s="63">
        <f>P505/P496</f>
        <v>3.1533913377878198E-2</v>
      </c>
      <c r="R505" s="75">
        <f t="shared" si="1867"/>
        <v>0</v>
      </c>
      <c r="S505" s="57">
        <f t="shared" ref="S505:X505" si="1981">IF(G513&lt;&gt;0,G505+(G505/G496)*G513,G505)</f>
        <v>0</v>
      </c>
      <c r="T505" s="57">
        <f t="shared" si="1981"/>
        <v>2</v>
      </c>
      <c r="U505" s="57">
        <f t="shared" si="1981"/>
        <v>0</v>
      </c>
      <c r="V505" s="57">
        <f t="shared" si="1981"/>
        <v>0</v>
      </c>
      <c r="W505" s="57">
        <f t="shared" si="1981"/>
        <v>0</v>
      </c>
      <c r="X505" s="57">
        <f t="shared" si="1981"/>
        <v>0</v>
      </c>
      <c r="Y505" s="57">
        <f>(M496-Y497)*D505/(1-D497)</f>
        <v>1.8461538461538442E-2</v>
      </c>
      <c r="Z505" s="5"/>
      <c r="AB505" s="63">
        <f t="shared" ref="AB505" si="1982">IF(R505=0,0,R505/(R497+R500+R506))</f>
        <v>0</v>
      </c>
      <c r="AC505" s="63">
        <f t="shared" ref="AC505:AI505" si="1983">IF(S505=0,0,S505/(S497+S500+S506))</f>
        <v>0</v>
      </c>
      <c r="AD505" s="63">
        <f t="shared" si="1983"/>
        <v>0.15384615384615385</v>
      </c>
      <c r="AE505" s="63">
        <f t="shared" si="1983"/>
        <v>0</v>
      </c>
      <c r="AF505" s="63">
        <f t="shared" si="1983"/>
        <v>0</v>
      </c>
      <c r="AG505" s="63">
        <f t="shared" si="1983"/>
        <v>0</v>
      </c>
      <c r="AH505" s="63">
        <f t="shared" si="1983"/>
        <v>0</v>
      </c>
      <c r="AI505" s="63">
        <f t="shared" si="1983"/>
        <v>3.0674846625766837E-3</v>
      </c>
    </row>
    <row r="506" spans="1:35" ht="14.25" customHeight="1" x14ac:dyDescent="0.25">
      <c r="A506" s="17">
        <v>324121</v>
      </c>
      <c r="B506" s="17" t="s">
        <v>386</v>
      </c>
      <c r="C506" s="3" t="s">
        <v>89</v>
      </c>
      <c r="D506" s="54">
        <f>E506/(E496-E513)</f>
        <v>8.771929824561403E-2</v>
      </c>
      <c r="E506" s="19">
        <f t="shared" si="1955"/>
        <v>5</v>
      </c>
      <c r="F506" s="11">
        <v>1</v>
      </c>
      <c r="G506" s="19">
        <v>0</v>
      </c>
      <c r="H506" s="11">
        <v>3</v>
      </c>
      <c r="I506" s="11">
        <v>1</v>
      </c>
      <c r="J506" s="19">
        <v>0</v>
      </c>
      <c r="K506" s="11">
        <v>0</v>
      </c>
      <c r="L506" s="19">
        <v>0</v>
      </c>
      <c r="M506" s="7"/>
      <c r="P506" s="57">
        <f>SUM(P507:P512)</f>
        <v>5.046153846153846</v>
      </c>
      <c r="Q506" s="63">
        <f>P506/P496</f>
        <v>7.8834783444695494E-2</v>
      </c>
      <c r="R506" s="75">
        <f t="shared" si="1867"/>
        <v>1</v>
      </c>
      <c r="S506" s="57">
        <f>SUM(S507:S512)</f>
        <v>0</v>
      </c>
      <c r="T506" s="57">
        <f t="shared" ref="T506:X506" si="1984">SUM(T507:T512)</f>
        <v>4</v>
      </c>
      <c r="U506" s="57">
        <f t="shared" si="1984"/>
        <v>1</v>
      </c>
      <c r="V506" s="57">
        <f t="shared" si="1984"/>
        <v>0</v>
      </c>
      <c r="W506" s="57">
        <f t="shared" si="1984"/>
        <v>0</v>
      </c>
      <c r="X506" s="57">
        <f t="shared" si="1984"/>
        <v>0</v>
      </c>
      <c r="Y506" s="57">
        <f>(M496-Y497)*D506/(1-D497)</f>
        <v>4.6153846153846108E-2</v>
      </c>
      <c r="Z506" s="5"/>
      <c r="AB506" s="63">
        <f t="shared" ref="AB506" si="1985">IF(R506=0,0,R506/(R497+R500+R506))</f>
        <v>0.25</v>
      </c>
      <c r="AC506" s="63">
        <f t="shared" ref="AC506:AI506" si="1986">IF(S506=0,0,S506/(S497+S500+S506))</f>
        <v>0</v>
      </c>
      <c r="AD506" s="63">
        <f t="shared" si="1986"/>
        <v>0.30769230769230771</v>
      </c>
      <c r="AE506" s="63">
        <f t="shared" si="1986"/>
        <v>2.6315789473684209E-2</v>
      </c>
      <c r="AF506" s="63">
        <f t="shared" si="1986"/>
        <v>0</v>
      </c>
      <c r="AG506" s="63">
        <f t="shared" si="1986"/>
        <v>0</v>
      </c>
      <c r="AH506" s="63">
        <f t="shared" si="1986"/>
        <v>0</v>
      </c>
      <c r="AI506" s="63">
        <f t="shared" si="1986"/>
        <v>7.6687116564417099E-3</v>
      </c>
    </row>
    <row r="507" spans="1:35" ht="14.25" customHeight="1" x14ac:dyDescent="0.25">
      <c r="A507" s="17">
        <v>324121</v>
      </c>
      <c r="B507" s="17" t="s">
        <v>386</v>
      </c>
      <c r="C507" s="8" t="s">
        <v>95</v>
      </c>
      <c r="D507" s="54">
        <f>E507/(E496-E513)</f>
        <v>3.5087719298245612E-2</v>
      </c>
      <c r="E507" s="19">
        <f t="shared" si="1955"/>
        <v>2</v>
      </c>
      <c r="F507" s="19">
        <v>0</v>
      </c>
      <c r="G507" s="19">
        <v>0</v>
      </c>
      <c r="H507" s="11">
        <v>1</v>
      </c>
      <c r="I507" s="11">
        <v>1</v>
      </c>
      <c r="J507" s="19">
        <v>0</v>
      </c>
      <c r="K507" s="11">
        <v>0</v>
      </c>
      <c r="L507" s="19">
        <v>0</v>
      </c>
      <c r="M507" s="7"/>
      <c r="P507" s="57">
        <f t="shared" si="1971"/>
        <v>2.0184615384615383</v>
      </c>
      <c r="Q507" s="63">
        <f>P507/P496</f>
        <v>3.1533913377878198E-2</v>
      </c>
      <c r="R507" s="75">
        <f t="shared" si="1867"/>
        <v>0</v>
      </c>
      <c r="S507" s="57">
        <f t="shared" ref="S507:X507" si="1987">IF(G513&lt;&gt;0,G507+(G507/G496)*G513,G507)</f>
        <v>0</v>
      </c>
      <c r="T507" s="57">
        <f t="shared" si="1987"/>
        <v>1</v>
      </c>
      <c r="U507" s="57">
        <f t="shared" si="1987"/>
        <v>1</v>
      </c>
      <c r="V507" s="57">
        <f t="shared" si="1987"/>
        <v>0</v>
      </c>
      <c r="W507" s="57">
        <f t="shared" si="1987"/>
        <v>0</v>
      </c>
      <c r="X507" s="57">
        <f t="shared" si="1987"/>
        <v>0</v>
      </c>
      <c r="Y507" s="57">
        <f>(M496-Y497)*D507/(1-D497)</f>
        <v>1.8461538461538442E-2</v>
      </c>
      <c r="Z507" s="5"/>
      <c r="AB507" s="63">
        <f t="shared" ref="AB507" si="1988">IF(R507=0,0,R507/(R497+R500+R506))</f>
        <v>0</v>
      </c>
      <c r="AC507" s="63">
        <f t="shared" ref="AC507:AI507" si="1989">IF(S507=0,0,S507/(S497+S500+S506))</f>
        <v>0</v>
      </c>
      <c r="AD507" s="63">
        <f t="shared" si="1989"/>
        <v>7.6923076923076927E-2</v>
      </c>
      <c r="AE507" s="63">
        <f t="shared" si="1989"/>
        <v>2.6315789473684209E-2</v>
      </c>
      <c r="AF507" s="63">
        <f t="shared" si="1989"/>
        <v>0</v>
      </c>
      <c r="AG507" s="63">
        <f t="shared" si="1989"/>
        <v>0</v>
      </c>
      <c r="AH507" s="63">
        <f t="shared" si="1989"/>
        <v>0</v>
      </c>
      <c r="AI507" s="63">
        <f t="shared" si="1989"/>
        <v>3.0674846625766837E-3</v>
      </c>
    </row>
    <row r="508" spans="1:35" ht="14.25" customHeight="1" x14ac:dyDescent="0.25">
      <c r="A508" s="17">
        <v>324121</v>
      </c>
      <c r="B508" s="17" t="s">
        <v>386</v>
      </c>
      <c r="C508" s="8" t="s">
        <v>90</v>
      </c>
      <c r="D508" s="54">
        <f>E508/(E496-E513)</f>
        <v>0</v>
      </c>
      <c r="E508" s="19">
        <f t="shared" si="1955"/>
        <v>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0</v>
      </c>
      <c r="L508" s="19">
        <v>0</v>
      </c>
      <c r="M508" s="7"/>
      <c r="P508" s="57">
        <f t="shared" si="1971"/>
        <v>0</v>
      </c>
      <c r="Q508" s="63">
        <f>P508/P496</f>
        <v>0</v>
      </c>
      <c r="R508" s="75">
        <f t="shared" si="1867"/>
        <v>0</v>
      </c>
      <c r="S508" s="57">
        <f t="shared" ref="S508:X508" si="1990">IF(G513&lt;&gt;0,G508+(G508/G496)*G513,G508)</f>
        <v>0</v>
      </c>
      <c r="T508" s="57">
        <f t="shared" si="1990"/>
        <v>0</v>
      </c>
      <c r="U508" s="57">
        <f t="shared" si="1990"/>
        <v>0</v>
      </c>
      <c r="V508" s="57">
        <f t="shared" si="1990"/>
        <v>0</v>
      </c>
      <c r="W508" s="57">
        <f t="shared" si="1990"/>
        <v>0</v>
      </c>
      <c r="X508" s="57">
        <f t="shared" si="1990"/>
        <v>0</v>
      </c>
      <c r="Y508" s="57">
        <f>(M496-Y497)*D508/(1-D497)</f>
        <v>0</v>
      </c>
      <c r="Z508" s="5"/>
      <c r="AB508" s="63">
        <f t="shared" ref="AB508" si="1991">IF(R508=0,0,R508/(R497+R500+R506))</f>
        <v>0</v>
      </c>
      <c r="AC508" s="63">
        <f t="shared" ref="AC508:AI508" si="1992">IF(S508=0,0,S508/(S497+S500+S506))</f>
        <v>0</v>
      </c>
      <c r="AD508" s="63">
        <f t="shared" si="1992"/>
        <v>0</v>
      </c>
      <c r="AE508" s="63">
        <f t="shared" si="1992"/>
        <v>0</v>
      </c>
      <c r="AF508" s="63">
        <f t="shared" si="1992"/>
        <v>0</v>
      </c>
      <c r="AG508" s="63">
        <f t="shared" si="1992"/>
        <v>0</v>
      </c>
      <c r="AH508" s="63">
        <f t="shared" si="1992"/>
        <v>0</v>
      </c>
      <c r="AI508" s="63">
        <f t="shared" si="1992"/>
        <v>0</v>
      </c>
    </row>
    <row r="509" spans="1:35" ht="14.25" customHeight="1" x14ac:dyDescent="0.25">
      <c r="A509" s="17">
        <v>324121</v>
      </c>
      <c r="B509" s="17" t="s">
        <v>386</v>
      </c>
      <c r="C509" s="8" t="s">
        <v>118</v>
      </c>
      <c r="D509" s="54">
        <f>E509/(E496-E513)</f>
        <v>0</v>
      </c>
      <c r="E509" s="19">
        <f t="shared" si="1955"/>
        <v>0</v>
      </c>
      <c r="F509" s="19">
        <v>0</v>
      </c>
      <c r="G509" s="11">
        <v>0</v>
      </c>
      <c r="H509" s="19">
        <v>0</v>
      </c>
      <c r="I509" s="19">
        <v>0</v>
      </c>
      <c r="J509" s="19">
        <v>0</v>
      </c>
      <c r="K509" s="11">
        <v>0</v>
      </c>
      <c r="L509" s="19">
        <v>0</v>
      </c>
      <c r="M509" s="7"/>
      <c r="P509" s="57">
        <f t="shared" si="1971"/>
        <v>0</v>
      </c>
      <c r="Q509" s="63">
        <f>P509/P496</f>
        <v>0</v>
      </c>
      <c r="R509" s="75">
        <f t="shared" si="1867"/>
        <v>0</v>
      </c>
      <c r="S509" s="57">
        <f t="shared" ref="S509:X509" si="1993">IF(G513&lt;&gt;0,G509+(G509/G496)*G513,G509)</f>
        <v>0</v>
      </c>
      <c r="T509" s="57">
        <f t="shared" si="1993"/>
        <v>0</v>
      </c>
      <c r="U509" s="57">
        <f t="shared" si="1993"/>
        <v>0</v>
      </c>
      <c r="V509" s="57">
        <f t="shared" si="1993"/>
        <v>0</v>
      </c>
      <c r="W509" s="57">
        <f t="shared" si="1993"/>
        <v>0</v>
      </c>
      <c r="X509" s="57">
        <f t="shared" si="1993"/>
        <v>0</v>
      </c>
      <c r="Y509" s="57">
        <f>(M496-Y497)*D509/(1-D497)</f>
        <v>0</v>
      </c>
      <c r="Z509" s="5"/>
      <c r="AB509" s="63">
        <f t="shared" ref="AB509" si="1994">IF(R509=0,0,R509/(R497+R500+R506))</f>
        <v>0</v>
      </c>
      <c r="AC509" s="63">
        <f t="shared" ref="AC509:AI509" si="1995">IF(S509=0,0,S509/(S497+S500+S506))</f>
        <v>0</v>
      </c>
      <c r="AD509" s="63">
        <f t="shared" si="1995"/>
        <v>0</v>
      </c>
      <c r="AE509" s="63">
        <f t="shared" si="1995"/>
        <v>0</v>
      </c>
      <c r="AF509" s="63">
        <f t="shared" si="1995"/>
        <v>0</v>
      </c>
      <c r="AG509" s="63">
        <f t="shared" si="1995"/>
        <v>0</v>
      </c>
      <c r="AH509" s="63">
        <f t="shared" si="1995"/>
        <v>0</v>
      </c>
      <c r="AI509" s="63">
        <f t="shared" si="1995"/>
        <v>0</v>
      </c>
    </row>
    <row r="510" spans="1:35" ht="14.25" customHeight="1" x14ac:dyDescent="0.25">
      <c r="A510" s="17">
        <v>324121</v>
      </c>
      <c r="B510" s="17" t="s">
        <v>386</v>
      </c>
      <c r="C510" s="8" t="s">
        <v>91</v>
      </c>
      <c r="D510" s="54">
        <f>E510/(E496-E513)</f>
        <v>5.2631578947368418E-2</v>
      </c>
      <c r="E510" s="19">
        <f t="shared" si="1955"/>
        <v>3</v>
      </c>
      <c r="F510" s="19">
        <v>0</v>
      </c>
      <c r="G510" s="19">
        <v>0</v>
      </c>
      <c r="H510" s="11">
        <v>3</v>
      </c>
      <c r="I510" s="19">
        <v>0</v>
      </c>
      <c r="J510" s="19">
        <v>0</v>
      </c>
      <c r="K510" s="19">
        <v>0</v>
      </c>
      <c r="L510" s="19">
        <v>0</v>
      </c>
      <c r="M510" s="7"/>
      <c r="P510" s="57">
        <f t="shared" si="1971"/>
        <v>3.0276923076923077</v>
      </c>
      <c r="Q510" s="63">
        <f>P510/P496</f>
        <v>4.7300870066817297E-2</v>
      </c>
      <c r="R510" s="75">
        <f t="shared" si="1867"/>
        <v>0</v>
      </c>
      <c r="S510" s="57">
        <f t="shared" ref="S510:X510" si="1996">IF(G513&lt;&gt;0,G510+(G510/G496)*G513,G510)</f>
        <v>0</v>
      </c>
      <c r="T510" s="57">
        <f t="shared" si="1996"/>
        <v>3</v>
      </c>
      <c r="U510" s="57">
        <f t="shared" si="1996"/>
        <v>0</v>
      </c>
      <c r="V510" s="57">
        <f t="shared" si="1996"/>
        <v>0</v>
      </c>
      <c r="W510" s="57">
        <f t="shared" si="1996"/>
        <v>0</v>
      </c>
      <c r="X510" s="57">
        <f t="shared" si="1996"/>
        <v>0</v>
      </c>
      <c r="Y510" s="57">
        <f>(M496-Y497)*D510/(1-D497)</f>
        <v>2.7692307692307665E-2</v>
      </c>
      <c r="Z510" s="6"/>
      <c r="AB510" s="63">
        <f t="shared" ref="AB510" si="1997">IF(R510=0,0,R510/(R497+R500+R506))</f>
        <v>0</v>
      </c>
      <c r="AC510" s="63">
        <f t="shared" ref="AC510:AI510" si="1998">IF(S510=0,0,S510/(S497+S500+S506))</f>
        <v>0</v>
      </c>
      <c r="AD510" s="63">
        <f t="shared" si="1998"/>
        <v>0.23076923076923078</v>
      </c>
      <c r="AE510" s="63">
        <f t="shared" si="1998"/>
        <v>0</v>
      </c>
      <c r="AF510" s="63">
        <f t="shared" si="1998"/>
        <v>0</v>
      </c>
      <c r="AG510" s="63">
        <f t="shared" si="1998"/>
        <v>0</v>
      </c>
      <c r="AH510" s="63">
        <f t="shared" si="1998"/>
        <v>0</v>
      </c>
      <c r="AI510" s="63">
        <f t="shared" si="1998"/>
        <v>4.6012269938650258E-3</v>
      </c>
    </row>
    <row r="511" spans="1:35" s="10" customFormat="1" ht="14.25" customHeight="1" x14ac:dyDescent="0.25">
      <c r="A511" s="17">
        <v>324121</v>
      </c>
      <c r="B511" s="17" t="s">
        <v>386</v>
      </c>
      <c r="C511" s="8" t="s">
        <v>92</v>
      </c>
      <c r="D511" s="54">
        <f>E511/(E496-E513)</f>
        <v>0</v>
      </c>
      <c r="E511" s="19">
        <f t="shared" si="1955"/>
        <v>0</v>
      </c>
      <c r="F511" s="11">
        <v>0</v>
      </c>
      <c r="G511" s="11">
        <v>0</v>
      </c>
      <c r="H511" s="19">
        <v>0</v>
      </c>
      <c r="I511" s="19">
        <v>0</v>
      </c>
      <c r="J511" s="11">
        <v>0</v>
      </c>
      <c r="K511" s="11">
        <v>0</v>
      </c>
      <c r="L511" s="19">
        <v>0</v>
      </c>
      <c r="M511" s="7"/>
      <c r="N511" s="1"/>
      <c r="O511" s="1"/>
      <c r="P511" s="57">
        <f t="shared" si="1971"/>
        <v>0</v>
      </c>
      <c r="Q511" s="63">
        <f>P511/P496</f>
        <v>0</v>
      </c>
      <c r="R511" s="75">
        <f t="shared" si="1867"/>
        <v>0</v>
      </c>
      <c r="S511" s="57">
        <f t="shared" ref="S511:X511" si="1999">IF(G513&lt;&gt;0,G511+(G511/G496)*G513,G511)</f>
        <v>0</v>
      </c>
      <c r="T511" s="57">
        <f t="shared" si="1999"/>
        <v>0</v>
      </c>
      <c r="U511" s="57">
        <f t="shared" si="1999"/>
        <v>0</v>
      </c>
      <c r="V511" s="57">
        <f t="shared" si="1999"/>
        <v>0</v>
      </c>
      <c r="W511" s="57">
        <f t="shared" si="1999"/>
        <v>0</v>
      </c>
      <c r="X511" s="57">
        <f t="shared" si="1999"/>
        <v>0</v>
      </c>
      <c r="Y511" s="57">
        <f>(M496-Y497)*D511/(1-D497)</f>
        <v>0</v>
      </c>
      <c r="Z511" s="5"/>
      <c r="AA511" s="1"/>
      <c r="AB511" s="63">
        <f t="shared" ref="AB511" si="2000">IF(R511=0,0,R511/(R497+R500+R506))</f>
        <v>0</v>
      </c>
      <c r="AC511" s="63">
        <f t="shared" ref="AC511:AI511" si="2001">IF(S511=0,0,S511/(S497+S500+S506))</f>
        <v>0</v>
      </c>
      <c r="AD511" s="63">
        <f t="shared" si="2001"/>
        <v>0</v>
      </c>
      <c r="AE511" s="63">
        <f t="shared" si="2001"/>
        <v>0</v>
      </c>
      <c r="AF511" s="63">
        <f t="shared" si="2001"/>
        <v>0</v>
      </c>
      <c r="AG511" s="63">
        <f t="shared" si="2001"/>
        <v>0</v>
      </c>
      <c r="AH511" s="63">
        <f t="shared" si="2001"/>
        <v>0</v>
      </c>
      <c r="AI511" s="63">
        <f t="shared" si="2001"/>
        <v>0</v>
      </c>
    </row>
    <row r="512" spans="1:35" ht="14.25" customHeight="1" x14ac:dyDescent="0.25">
      <c r="A512" s="17">
        <v>324121</v>
      </c>
      <c r="B512" s="17" t="s">
        <v>386</v>
      </c>
      <c r="C512" s="8" t="s">
        <v>93</v>
      </c>
      <c r="D512" s="54">
        <f>E512/(E496-E513)</f>
        <v>0</v>
      </c>
      <c r="E512" s="19">
        <f t="shared" si="1955"/>
        <v>0</v>
      </c>
      <c r="F512" s="19">
        <v>0</v>
      </c>
      <c r="G512" s="19">
        <v>0</v>
      </c>
      <c r="H512" s="19">
        <v>0</v>
      </c>
      <c r="I512" s="19">
        <v>0</v>
      </c>
      <c r="J512" s="19">
        <v>0</v>
      </c>
      <c r="K512" s="11">
        <v>0</v>
      </c>
      <c r="L512" s="19">
        <v>0</v>
      </c>
      <c r="M512" s="7"/>
      <c r="P512" s="57">
        <f t="shared" si="1971"/>
        <v>0</v>
      </c>
      <c r="Q512" s="63">
        <f>P512/P496</f>
        <v>0</v>
      </c>
      <c r="R512" s="75">
        <f t="shared" si="1867"/>
        <v>0</v>
      </c>
      <c r="S512" s="57">
        <f t="shared" ref="S512:X512" si="2002">IF(G513&lt;&gt;0,G512+(G512/G496)*G513,G512)</f>
        <v>0</v>
      </c>
      <c r="T512" s="57">
        <f t="shared" si="2002"/>
        <v>0</v>
      </c>
      <c r="U512" s="57">
        <f t="shared" si="2002"/>
        <v>0</v>
      </c>
      <c r="V512" s="57">
        <f t="shared" si="2002"/>
        <v>0</v>
      </c>
      <c r="W512" s="57">
        <f t="shared" si="2002"/>
        <v>0</v>
      </c>
      <c r="X512" s="57">
        <f t="shared" si="2002"/>
        <v>0</v>
      </c>
      <c r="Y512" s="57">
        <f>(M496-Y497)*D512/(1-D497)</f>
        <v>0</v>
      </c>
      <c r="Z512" s="5"/>
      <c r="AB512" s="63">
        <f t="shared" ref="AB512" si="2003">IF(R512=0,0,R512/(R497+R500+R506))</f>
        <v>0</v>
      </c>
      <c r="AC512" s="63">
        <f t="shared" ref="AC512:AI512" si="2004">IF(S512=0,0,S512/(S497+S500+S506))</f>
        <v>0</v>
      </c>
      <c r="AD512" s="63">
        <f t="shared" si="2004"/>
        <v>0</v>
      </c>
      <c r="AE512" s="63">
        <f t="shared" si="2004"/>
        <v>0</v>
      </c>
      <c r="AF512" s="63">
        <f t="shared" si="2004"/>
        <v>0</v>
      </c>
      <c r="AG512" s="63">
        <f t="shared" si="2004"/>
        <v>0</v>
      </c>
      <c r="AH512" s="63">
        <f t="shared" si="2004"/>
        <v>0</v>
      </c>
      <c r="AI512" s="63">
        <f t="shared" si="2004"/>
        <v>0</v>
      </c>
    </row>
    <row r="513" spans="1:35" ht="14.25" customHeight="1" x14ac:dyDescent="0.25">
      <c r="A513" s="17">
        <v>324121</v>
      </c>
      <c r="B513" s="17" t="s">
        <v>386</v>
      </c>
      <c r="C513" s="3" t="s">
        <v>94</v>
      </c>
      <c r="D513" s="59"/>
      <c r="E513" s="11">
        <v>8</v>
      </c>
      <c r="F513" s="19">
        <v>0</v>
      </c>
      <c r="G513" s="19">
        <v>0</v>
      </c>
      <c r="H513" s="19">
        <v>0</v>
      </c>
      <c r="I513" s="53">
        <v>0</v>
      </c>
      <c r="J513" s="19">
        <v>0</v>
      </c>
      <c r="K513" s="11">
        <v>0</v>
      </c>
      <c r="L513" s="11">
        <v>6</v>
      </c>
      <c r="M513" s="7"/>
      <c r="R513" s="75">
        <f t="shared" si="1867"/>
        <v>0</v>
      </c>
    </row>
    <row r="514" spans="1:35" ht="14.25" customHeight="1" x14ac:dyDescent="0.25">
      <c r="A514" s="3"/>
      <c r="B514" s="3"/>
      <c r="C514" s="8"/>
      <c r="D514" s="8"/>
      <c r="E514" s="11"/>
      <c r="F514" s="11"/>
      <c r="G514" s="11"/>
      <c r="H514" s="11"/>
      <c r="I514" s="11"/>
      <c r="J514" s="11"/>
      <c r="K514" s="11"/>
      <c r="L514" s="11"/>
      <c r="M514" s="7"/>
      <c r="R514" s="75">
        <f t="shared" si="1867"/>
        <v>0</v>
      </c>
      <c r="Z514" s="10"/>
      <c r="AB514" s="10"/>
    </row>
    <row r="515" spans="1:35" ht="14.25" customHeight="1" x14ac:dyDescent="0.25">
      <c r="A515" s="17">
        <v>324199</v>
      </c>
      <c r="B515" s="3" t="s">
        <v>128</v>
      </c>
      <c r="C515" s="3" t="s">
        <v>120</v>
      </c>
      <c r="D515" s="3"/>
      <c r="E515" s="11">
        <v>55</v>
      </c>
      <c r="F515" s="19">
        <v>0</v>
      </c>
      <c r="G515" s="19">
        <v>0</v>
      </c>
      <c r="H515" s="19">
        <v>0</v>
      </c>
      <c r="I515" s="11">
        <v>5</v>
      </c>
      <c r="J515" s="19">
        <v>0</v>
      </c>
      <c r="K515" s="11">
        <v>9</v>
      </c>
      <c r="L515" s="11">
        <v>41</v>
      </c>
      <c r="M515" s="10">
        <f>VLOOKUP(A515,'2010 Byproducts'!$A$14:$D$97,4,FALSE)</f>
        <v>49</v>
      </c>
      <c r="N515" s="10">
        <f>L515-M515</f>
        <v>-8</v>
      </c>
      <c r="O515" s="10"/>
      <c r="P515" s="10">
        <f>SUM(P516,P519,P525)</f>
        <v>53.673333333333332</v>
      </c>
      <c r="Q515" s="10"/>
      <c r="R515" s="75">
        <f t="shared" si="1867"/>
        <v>0</v>
      </c>
      <c r="Z515" s="63">
        <f>R515/(P515-R515)</f>
        <v>0</v>
      </c>
      <c r="AA515" s="63">
        <f>(P518-R518)/(P515-R515)</f>
        <v>0.10875106788216934</v>
      </c>
      <c r="AB515" s="63"/>
    </row>
    <row r="516" spans="1:35" ht="14.25" customHeight="1" x14ac:dyDescent="0.25">
      <c r="A516" s="17">
        <v>324199</v>
      </c>
      <c r="B516" s="3" t="s">
        <v>128</v>
      </c>
      <c r="C516" s="3" t="s">
        <v>82</v>
      </c>
      <c r="D516" s="54">
        <f>E516/(E515-E532)</f>
        <v>0.14285714285714285</v>
      </c>
      <c r="E516" s="19">
        <f t="shared" ref="E516:E531" si="2005">SUM(F516:L516)</f>
        <v>2</v>
      </c>
      <c r="F516" s="19">
        <v>0</v>
      </c>
      <c r="G516" s="19">
        <v>0</v>
      </c>
      <c r="H516" s="11">
        <v>0</v>
      </c>
      <c r="I516" s="11">
        <v>1</v>
      </c>
      <c r="J516" s="11">
        <v>0</v>
      </c>
      <c r="K516" s="11">
        <v>1</v>
      </c>
      <c r="L516" s="19">
        <v>0</v>
      </c>
      <c r="P516" s="57">
        <f>SUM(P517:P518)</f>
        <v>39.080000000000005</v>
      </c>
      <c r="Q516" s="63">
        <f>P516/P515</f>
        <v>0.72810830952676697</v>
      </c>
      <c r="R516" s="75">
        <f t="shared" si="1867"/>
        <v>0</v>
      </c>
      <c r="S516" s="57">
        <f>SUM(S517:S518)</f>
        <v>0</v>
      </c>
      <c r="T516" s="57">
        <f t="shared" ref="T516:X516" si="2006">SUM(T517:T518)</f>
        <v>0</v>
      </c>
      <c r="U516" s="57">
        <f t="shared" si="2006"/>
        <v>1</v>
      </c>
      <c r="V516" s="57">
        <f t="shared" si="2006"/>
        <v>0</v>
      </c>
      <c r="W516" s="57">
        <f t="shared" si="2006"/>
        <v>1</v>
      </c>
      <c r="X516" s="57">
        <f t="shared" si="2006"/>
        <v>0</v>
      </c>
      <c r="Y516" s="57">
        <f>M515*0.92</f>
        <v>45.080000000000005</v>
      </c>
      <c r="Z516" s="63"/>
      <c r="AB516" s="63">
        <f t="shared" ref="AB516" si="2007">IF(R516=0,0,R516/(R516+R519+R525))</f>
        <v>0</v>
      </c>
      <c r="AC516" s="63">
        <f t="shared" ref="AC516:AI516" si="2008">IF(S516=0,0,S516/(S516+S519+S525))</f>
        <v>0</v>
      </c>
      <c r="AD516" s="63">
        <f t="shared" si="2008"/>
        <v>0</v>
      </c>
      <c r="AE516" s="63">
        <f t="shared" si="2008"/>
        <v>0.2</v>
      </c>
      <c r="AF516" s="63">
        <f t="shared" si="2008"/>
        <v>0</v>
      </c>
      <c r="AG516" s="63">
        <f t="shared" si="2008"/>
        <v>0.1111111111111111</v>
      </c>
      <c r="AH516" s="63">
        <f t="shared" si="2008"/>
        <v>0</v>
      </c>
      <c r="AI516" s="63">
        <f t="shared" si="2008"/>
        <v>0.92000000000000015</v>
      </c>
    </row>
    <row r="517" spans="1:35" ht="14.25" customHeight="1" x14ac:dyDescent="0.25">
      <c r="A517" s="17">
        <v>324199</v>
      </c>
      <c r="B517" s="3" t="s">
        <v>128</v>
      </c>
      <c r="C517" s="8" t="s">
        <v>152</v>
      </c>
      <c r="D517" s="54">
        <f>E517/(E515-E532)</f>
        <v>0</v>
      </c>
      <c r="E517" s="19">
        <f t="shared" si="2005"/>
        <v>0</v>
      </c>
      <c r="F517" s="19">
        <v>0</v>
      </c>
      <c r="G517" s="19">
        <v>0</v>
      </c>
      <c r="H517" s="11">
        <v>0</v>
      </c>
      <c r="I517" s="19">
        <v>0</v>
      </c>
      <c r="J517" s="11">
        <v>0</v>
      </c>
      <c r="K517" s="19">
        <v>0</v>
      </c>
      <c r="L517" s="19">
        <v>0</v>
      </c>
      <c r="P517" s="57">
        <f>SUM(R517:Y517)+N515</f>
        <v>33.24296768320437</v>
      </c>
      <c r="Q517" s="63">
        <f>P517/P515</f>
        <v>0.6193572416445976</v>
      </c>
      <c r="R517" s="75">
        <f t="shared" si="1867"/>
        <v>0</v>
      </c>
      <c r="S517" s="57">
        <f t="shared" ref="S517:X517" si="2009">IF(G532&lt;&gt;0,G517+(G517/G515)*G532,G517)</f>
        <v>0</v>
      </c>
      <c r="T517" s="57">
        <f t="shared" si="2009"/>
        <v>0</v>
      </c>
      <c r="U517" s="57">
        <f t="shared" si="2009"/>
        <v>0</v>
      </c>
      <c r="V517" s="57">
        <f t="shared" si="2009"/>
        <v>0</v>
      </c>
      <c r="W517" s="57">
        <f t="shared" si="2009"/>
        <v>0</v>
      </c>
      <c r="X517" s="57">
        <f t="shared" si="2009"/>
        <v>0</v>
      </c>
      <c r="Y517" s="57">
        <f>Y516*(2.01/2.197)</f>
        <v>41.24296768320437</v>
      </c>
      <c r="AB517" s="63">
        <f t="shared" ref="AB517" si="2010">IF(R517=0,0,R517/(R516+R519+R525))</f>
        <v>0</v>
      </c>
      <c r="AC517" s="63">
        <f t="shared" ref="AC517:AI517" si="2011">IF(S517=0,0,S517/(S516+S519+S525))</f>
        <v>0</v>
      </c>
      <c r="AD517" s="63">
        <f t="shared" si="2011"/>
        <v>0</v>
      </c>
      <c r="AE517" s="63">
        <f t="shared" si="2011"/>
        <v>0</v>
      </c>
      <c r="AF517" s="63">
        <f t="shared" si="2011"/>
        <v>0</v>
      </c>
      <c r="AG517" s="63">
        <f t="shared" si="2011"/>
        <v>0</v>
      </c>
      <c r="AH517" s="63">
        <f t="shared" si="2011"/>
        <v>0</v>
      </c>
      <c r="AI517" s="63">
        <f t="shared" si="2011"/>
        <v>0.84169321802457897</v>
      </c>
    </row>
    <row r="518" spans="1:35" ht="14.25" customHeight="1" x14ac:dyDescent="0.25">
      <c r="A518" s="17">
        <v>324199</v>
      </c>
      <c r="B518" s="3" t="s">
        <v>128</v>
      </c>
      <c r="C518" s="8" t="s">
        <v>151</v>
      </c>
      <c r="D518" s="54">
        <f>E518/(E515-E532)</f>
        <v>0.14285714285714285</v>
      </c>
      <c r="E518" s="19">
        <f t="shared" si="2005"/>
        <v>2</v>
      </c>
      <c r="F518" s="11">
        <v>0</v>
      </c>
      <c r="G518" s="19">
        <v>0</v>
      </c>
      <c r="H518" s="11">
        <v>0</v>
      </c>
      <c r="I518" s="11">
        <v>1</v>
      </c>
      <c r="J518" s="11">
        <v>0</v>
      </c>
      <c r="K518" s="11">
        <v>1</v>
      </c>
      <c r="L518" s="19">
        <v>0</v>
      </c>
      <c r="P518" s="57">
        <f>SUM(R518:Y518)</f>
        <v>5.8370323167956357</v>
      </c>
      <c r="Q518" s="63">
        <f>P518/P515</f>
        <v>0.10875106788216934</v>
      </c>
      <c r="R518" s="75">
        <f t="shared" si="1867"/>
        <v>0</v>
      </c>
      <c r="S518" s="57">
        <f t="shared" ref="S518:X518" si="2012">IF(G532&lt;&gt;0,G518+(G518/G515)*G532,G518)</f>
        <v>0</v>
      </c>
      <c r="T518" s="57">
        <f t="shared" si="2012"/>
        <v>0</v>
      </c>
      <c r="U518" s="57">
        <f t="shared" si="2012"/>
        <v>1</v>
      </c>
      <c r="V518" s="57">
        <f t="shared" si="2012"/>
        <v>0</v>
      </c>
      <c r="W518" s="57">
        <f t="shared" si="2012"/>
        <v>1</v>
      </c>
      <c r="X518" s="57">
        <f t="shared" si="2012"/>
        <v>0</v>
      </c>
      <c r="Y518" s="57">
        <f>Y516-Y517</f>
        <v>3.8370323167956357</v>
      </c>
      <c r="AB518" s="63">
        <f t="shared" ref="AB518" si="2013">IF(R518=0,0,R518/(R516+R519+R525))</f>
        <v>0</v>
      </c>
      <c r="AC518" s="63">
        <f t="shared" ref="AC518:AI518" si="2014">IF(S518=0,0,S518/(S516+S519+S525))</f>
        <v>0</v>
      </c>
      <c r="AD518" s="63">
        <f t="shared" si="2014"/>
        <v>0</v>
      </c>
      <c r="AE518" s="63">
        <f t="shared" si="2014"/>
        <v>0.2</v>
      </c>
      <c r="AF518" s="63">
        <f t="shared" si="2014"/>
        <v>0</v>
      </c>
      <c r="AG518" s="63">
        <f t="shared" si="2014"/>
        <v>0.1111111111111111</v>
      </c>
      <c r="AH518" s="63">
        <f t="shared" si="2014"/>
        <v>0</v>
      </c>
      <c r="AI518" s="63">
        <f t="shared" si="2014"/>
        <v>7.8306781975421139E-2</v>
      </c>
    </row>
    <row r="519" spans="1:35" ht="14.25" customHeight="1" x14ac:dyDescent="0.25">
      <c r="A519" s="17">
        <v>324199</v>
      </c>
      <c r="B519" s="3" t="s">
        <v>128</v>
      </c>
      <c r="C519" s="3" t="s">
        <v>83</v>
      </c>
      <c r="D519" s="54">
        <f>E519/(E515-E532)</f>
        <v>0.8571428571428571</v>
      </c>
      <c r="E519" s="19">
        <f t="shared" si="2005"/>
        <v>12</v>
      </c>
      <c r="F519" s="19">
        <v>0</v>
      </c>
      <c r="G519" s="11">
        <v>0</v>
      </c>
      <c r="H519" s="19">
        <v>0</v>
      </c>
      <c r="I519" s="11">
        <v>4</v>
      </c>
      <c r="J519" s="19">
        <v>0</v>
      </c>
      <c r="K519" s="11">
        <v>8</v>
      </c>
      <c r="L519" s="19">
        <v>0</v>
      </c>
      <c r="P519" s="57">
        <f>SUM(P520:P524)</f>
        <v>14.593333333333328</v>
      </c>
      <c r="Q519" s="63">
        <f>P519/P515</f>
        <v>0.27189169047323303</v>
      </c>
      <c r="R519" s="75">
        <f t="shared" si="1867"/>
        <v>0</v>
      </c>
      <c r="S519" s="57">
        <f>SUM(S520:S524)</f>
        <v>0</v>
      </c>
      <c r="T519" s="57">
        <f t="shared" ref="T519:X519" si="2015">SUM(T520:T524)</f>
        <v>0</v>
      </c>
      <c r="U519" s="57">
        <f t="shared" si="2015"/>
        <v>4</v>
      </c>
      <c r="V519" s="57">
        <f t="shared" si="2015"/>
        <v>0</v>
      </c>
      <c r="W519" s="57">
        <f t="shared" si="2015"/>
        <v>8</v>
      </c>
      <c r="X519" s="57">
        <f t="shared" si="2015"/>
        <v>0</v>
      </c>
      <c r="Y519" s="57">
        <f>(M515-Y516)*D519/(1-D516)</f>
        <v>3.9199999999999937</v>
      </c>
      <c r="AB519" s="63">
        <f t="shared" ref="AB519" si="2016">IF(R519=0,0,R519/(R516+R519+R525))</f>
        <v>0</v>
      </c>
      <c r="AC519" s="63">
        <f t="shared" ref="AC519:AI519" si="2017">IF(S519=0,0,S519/(S516+S519+S525))</f>
        <v>0</v>
      </c>
      <c r="AD519" s="63">
        <f t="shared" si="2017"/>
        <v>0</v>
      </c>
      <c r="AE519" s="63">
        <f t="shared" si="2017"/>
        <v>0.8</v>
      </c>
      <c r="AF519" s="63">
        <f t="shared" si="2017"/>
        <v>0</v>
      </c>
      <c r="AG519" s="63">
        <f t="shared" si="2017"/>
        <v>0.88888888888888884</v>
      </c>
      <c r="AH519" s="63">
        <f t="shared" si="2017"/>
        <v>0</v>
      </c>
      <c r="AI519" s="63">
        <f t="shared" si="2017"/>
        <v>7.9999999999999877E-2</v>
      </c>
    </row>
    <row r="520" spans="1:35" ht="14.25" customHeight="1" x14ac:dyDescent="0.25">
      <c r="A520" s="17">
        <v>324199</v>
      </c>
      <c r="B520" s="3" t="s">
        <v>128</v>
      </c>
      <c r="C520" s="8" t="s">
        <v>84</v>
      </c>
      <c r="D520" s="54">
        <f>E520/(E515-E532)</f>
        <v>0.5</v>
      </c>
      <c r="E520" s="19">
        <f t="shared" si="2005"/>
        <v>7</v>
      </c>
      <c r="F520" s="19">
        <v>0</v>
      </c>
      <c r="G520" s="11">
        <v>0</v>
      </c>
      <c r="H520" s="19">
        <v>0</v>
      </c>
      <c r="I520" s="11">
        <v>4</v>
      </c>
      <c r="J520" s="19">
        <v>0</v>
      </c>
      <c r="K520" s="11">
        <v>3</v>
      </c>
      <c r="L520" s="19">
        <v>0</v>
      </c>
      <c r="P520" s="57">
        <f>SUM(R520:Y520)</f>
        <v>9.2866666666666635</v>
      </c>
      <c r="Q520" s="63">
        <f>P520/P515</f>
        <v>0.17302198484660286</v>
      </c>
      <c r="R520" s="75">
        <f t="shared" si="1867"/>
        <v>0</v>
      </c>
      <c r="S520" s="57">
        <f t="shared" ref="S520:X520" si="2018">IF(G532&lt;&gt;0,G520+(G520/G515)*G532,G520)</f>
        <v>0</v>
      </c>
      <c r="T520" s="57">
        <f t="shared" si="2018"/>
        <v>0</v>
      </c>
      <c r="U520" s="57">
        <f t="shared" si="2018"/>
        <v>4</v>
      </c>
      <c r="V520" s="57">
        <f t="shared" si="2018"/>
        <v>0</v>
      </c>
      <c r="W520" s="57">
        <f t="shared" si="2018"/>
        <v>3</v>
      </c>
      <c r="X520" s="57">
        <f t="shared" si="2018"/>
        <v>0</v>
      </c>
      <c r="Y520" s="57">
        <f>(M515-Y516)*D520/(1-D516)</f>
        <v>2.2866666666666635</v>
      </c>
      <c r="AB520" s="63">
        <f t="shared" ref="AB520" si="2019">IF(R520=0,0,R520/(R516+R519+R525))</f>
        <v>0</v>
      </c>
      <c r="AC520" s="63">
        <f t="shared" ref="AC520:AI520" si="2020">IF(S520=0,0,S520/(S516+S519+S525))</f>
        <v>0</v>
      </c>
      <c r="AD520" s="63">
        <f t="shared" si="2020"/>
        <v>0</v>
      </c>
      <c r="AE520" s="63">
        <f t="shared" si="2020"/>
        <v>0.8</v>
      </c>
      <c r="AF520" s="63">
        <f t="shared" si="2020"/>
        <v>0</v>
      </c>
      <c r="AG520" s="63">
        <f t="shared" si="2020"/>
        <v>0.33333333333333331</v>
      </c>
      <c r="AH520" s="63">
        <f t="shared" si="2020"/>
        <v>0</v>
      </c>
      <c r="AI520" s="63">
        <f t="shared" si="2020"/>
        <v>4.6666666666666599E-2</v>
      </c>
    </row>
    <row r="521" spans="1:35" ht="14.25" customHeight="1" x14ac:dyDescent="0.25">
      <c r="A521" s="17">
        <v>324199</v>
      </c>
      <c r="B521" s="3" t="s">
        <v>128</v>
      </c>
      <c r="C521" s="8" t="s">
        <v>85</v>
      </c>
      <c r="D521" s="54">
        <f>E521/(E515-E532)</f>
        <v>0</v>
      </c>
      <c r="E521" s="19">
        <f t="shared" si="2005"/>
        <v>0</v>
      </c>
      <c r="F521" s="19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9">
        <v>0</v>
      </c>
      <c r="P521" s="57">
        <f t="shared" ref="P521:P531" si="2021">SUM(R521:Y521)</f>
        <v>0</v>
      </c>
      <c r="Q521" s="63">
        <f>P521/P515</f>
        <v>0</v>
      </c>
      <c r="R521" s="75">
        <f t="shared" si="1867"/>
        <v>0</v>
      </c>
      <c r="S521" s="57">
        <f t="shared" ref="S521:X521" si="2022">IF(G532&lt;&gt;0,G521+(G521/G515)*G532,G521)</f>
        <v>0</v>
      </c>
      <c r="T521" s="57">
        <f t="shared" si="2022"/>
        <v>0</v>
      </c>
      <c r="U521" s="57">
        <f t="shared" si="2022"/>
        <v>0</v>
      </c>
      <c r="V521" s="57">
        <f t="shared" si="2022"/>
        <v>0</v>
      </c>
      <c r="W521" s="57">
        <f t="shared" si="2022"/>
        <v>0</v>
      </c>
      <c r="X521" s="57">
        <f t="shared" si="2022"/>
        <v>0</v>
      </c>
      <c r="Y521" s="57">
        <f>(M515-Y516)*D521/(1-D516)</f>
        <v>0</v>
      </c>
      <c r="AB521" s="63">
        <f t="shared" ref="AB521" si="2023">IF(R521=0,0,R521/(R516+R519+R525))</f>
        <v>0</v>
      </c>
      <c r="AC521" s="63">
        <f t="shared" ref="AC521:AI521" si="2024">IF(S521=0,0,S521/(S516+S519+S525))</f>
        <v>0</v>
      </c>
      <c r="AD521" s="63">
        <f t="shared" si="2024"/>
        <v>0</v>
      </c>
      <c r="AE521" s="63">
        <f t="shared" si="2024"/>
        <v>0</v>
      </c>
      <c r="AF521" s="63">
        <f t="shared" si="2024"/>
        <v>0</v>
      </c>
      <c r="AG521" s="63">
        <f t="shared" si="2024"/>
        <v>0</v>
      </c>
      <c r="AH521" s="63">
        <f t="shared" si="2024"/>
        <v>0</v>
      </c>
      <c r="AI521" s="63">
        <f t="shared" si="2024"/>
        <v>0</v>
      </c>
    </row>
    <row r="522" spans="1:35" ht="14.25" customHeight="1" x14ac:dyDescent="0.25">
      <c r="A522" s="17">
        <v>324199</v>
      </c>
      <c r="B522" s="3" t="s">
        <v>128</v>
      </c>
      <c r="C522" s="8" t="s">
        <v>86</v>
      </c>
      <c r="D522" s="54">
        <f>E522/(E515-E532)</f>
        <v>-7.1428571428571425E-2</v>
      </c>
      <c r="E522" s="19">
        <f t="shared" si="2005"/>
        <v>-1</v>
      </c>
      <c r="F522" s="11">
        <v>-1</v>
      </c>
      <c r="G522" s="11">
        <v>0</v>
      </c>
      <c r="H522" s="19">
        <v>0</v>
      </c>
      <c r="I522" s="19">
        <v>0</v>
      </c>
      <c r="J522" s="11">
        <v>0</v>
      </c>
      <c r="K522" s="11">
        <v>0</v>
      </c>
      <c r="L522" s="19">
        <v>0</v>
      </c>
      <c r="P522" s="57">
        <f t="shared" si="2021"/>
        <v>-1.3266666666666662</v>
      </c>
      <c r="Q522" s="63">
        <f>P522/P515</f>
        <v>-2.4717426406657549E-2</v>
      </c>
      <c r="R522" s="75">
        <f t="shared" si="1867"/>
        <v>-1</v>
      </c>
      <c r="S522" s="57">
        <f t="shared" ref="S522:X522" si="2025">IF(G532&lt;&gt;0,G522+(G522/G515)*G532,G522)</f>
        <v>0</v>
      </c>
      <c r="T522" s="57">
        <f t="shared" si="2025"/>
        <v>0</v>
      </c>
      <c r="U522" s="57">
        <f t="shared" si="2025"/>
        <v>0</v>
      </c>
      <c r="V522" s="57">
        <f t="shared" si="2025"/>
        <v>0</v>
      </c>
      <c r="W522" s="57">
        <f t="shared" si="2025"/>
        <v>0</v>
      </c>
      <c r="X522" s="57">
        <f t="shared" si="2025"/>
        <v>0</v>
      </c>
      <c r="Y522" s="57">
        <f>(M515-Y516)*D522/(1-D516)</f>
        <v>-0.32666666666666616</v>
      </c>
      <c r="AB522" s="63">
        <v>0</v>
      </c>
      <c r="AC522" s="63">
        <f t="shared" ref="AC522:AI522" si="2026">IF(S522=0,0,S522/(S516+S519+S525))</f>
        <v>0</v>
      </c>
      <c r="AD522" s="63">
        <f t="shared" si="2026"/>
        <v>0</v>
      </c>
      <c r="AE522" s="63">
        <f t="shared" si="2026"/>
        <v>0</v>
      </c>
      <c r="AF522" s="63">
        <f t="shared" si="2026"/>
        <v>0</v>
      </c>
      <c r="AG522" s="63">
        <f t="shared" si="2026"/>
        <v>0</v>
      </c>
      <c r="AH522" s="63">
        <f t="shared" si="2026"/>
        <v>0</v>
      </c>
      <c r="AI522" s="63">
        <f t="shared" si="2026"/>
        <v>-6.6666666666666567E-3</v>
      </c>
    </row>
    <row r="523" spans="1:35" ht="14.25" customHeight="1" x14ac:dyDescent="0.25">
      <c r="A523" s="17">
        <v>324199</v>
      </c>
      <c r="B523" s="3" t="s">
        <v>128</v>
      </c>
      <c r="C523" s="8" t="s">
        <v>87</v>
      </c>
      <c r="D523" s="54">
        <f>E523/(E515-E532)</f>
        <v>0</v>
      </c>
      <c r="E523" s="19">
        <f t="shared" si="2005"/>
        <v>0</v>
      </c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0</v>
      </c>
      <c r="P523" s="57">
        <f t="shared" si="2021"/>
        <v>0</v>
      </c>
      <c r="Q523" s="63">
        <f>P523/P515</f>
        <v>0</v>
      </c>
      <c r="R523" s="75">
        <f t="shared" si="1867"/>
        <v>0</v>
      </c>
      <c r="S523" s="57">
        <f t="shared" ref="S523:X523" si="2027">IF(G532&lt;&gt;0,G523+(G523/G515)*G532,G523)</f>
        <v>0</v>
      </c>
      <c r="T523" s="57">
        <f t="shared" si="2027"/>
        <v>0</v>
      </c>
      <c r="U523" s="57">
        <f t="shared" si="2027"/>
        <v>0</v>
      </c>
      <c r="V523" s="57">
        <f t="shared" si="2027"/>
        <v>0</v>
      </c>
      <c r="W523" s="57">
        <f t="shared" si="2027"/>
        <v>0</v>
      </c>
      <c r="X523" s="57">
        <f t="shared" si="2027"/>
        <v>0</v>
      </c>
      <c r="Y523" s="57">
        <f>(M515-Y516)*D523/(1-D516)</f>
        <v>0</v>
      </c>
      <c r="AB523" s="63">
        <f t="shared" ref="AB523" si="2028">IF(R523=0,0,R523/(R516+R519+R525))</f>
        <v>0</v>
      </c>
      <c r="AC523" s="63">
        <f t="shared" ref="AC523:AI523" si="2029">IF(S523=0,0,S523/(S516+S519+S525))</f>
        <v>0</v>
      </c>
      <c r="AD523" s="63">
        <f t="shared" si="2029"/>
        <v>0</v>
      </c>
      <c r="AE523" s="63">
        <f t="shared" si="2029"/>
        <v>0</v>
      </c>
      <c r="AF523" s="63">
        <f t="shared" si="2029"/>
        <v>0</v>
      </c>
      <c r="AG523" s="63">
        <f t="shared" si="2029"/>
        <v>0</v>
      </c>
      <c r="AH523" s="63">
        <f t="shared" si="2029"/>
        <v>0</v>
      </c>
      <c r="AI523" s="63">
        <f t="shared" si="2029"/>
        <v>0</v>
      </c>
    </row>
    <row r="524" spans="1:35" ht="14.25" customHeight="1" x14ac:dyDescent="0.25">
      <c r="A524" s="17">
        <v>324199</v>
      </c>
      <c r="B524" s="3" t="s">
        <v>128</v>
      </c>
      <c r="C524" s="8" t="s">
        <v>88</v>
      </c>
      <c r="D524" s="54">
        <f>E524/(E515-E532)</f>
        <v>0.35714285714285715</v>
      </c>
      <c r="E524" s="19">
        <f t="shared" si="2005"/>
        <v>5</v>
      </c>
      <c r="F524" s="19">
        <v>0</v>
      </c>
      <c r="G524" s="11">
        <v>0</v>
      </c>
      <c r="H524" s="11">
        <v>0</v>
      </c>
      <c r="I524" s="11">
        <v>0</v>
      </c>
      <c r="J524" s="19">
        <v>0</v>
      </c>
      <c r="K524" s="11">
        <v>5</v>
      </c>
      <c r="L524" s="19">
        <v>0</v>
      </c>
      <c r="P524" s="57">
        <f t="shared" si="2021"/>
        <v>6.6333333333333311</v>
      </c>
      <c r="Q524" s="63">
        <f>P524/P515</f>
        <v>0.12358713203328775</v>
      </c>
      <c r="R524" s="75">
        <f t="shared" si="1867"/>
        <v>0</v>
      </c>
      <c r="S524" s="57">
        <f t="shared" ref="S524:X524" si="2030">IF(G532&lt;&gt;0,G524+(G524/G515)*G532,G524)</f>
        <v>0</v>
      </c>
      <c r="T524" s="57">
        <f t="shared" si="2030"/>
        <v>0</v>
      </c>
      <c r="U524" s="57">
        <f t="shared" si="2030"/>
        <v>0</v>
      </c>
      <c r="V524" s="57">
        <f t="shared" si="2030"/>
        <v>0</v>
      </c>
      <c r="W524" s="57">
        <f t="shared" si="2030"/>
        <v>5</v>
      </c>
      <c r="X524" s="57">
        <f t="shared" si="2030"/>
        <v>0</v>
      </c>
      <c r="Y524" s="57">
        <f>(M515-Y516)*D524/(1-D516)</f>
        <v>1.6333333333333311</v>
      </c>
      <c r="AB524" s="63">
        <f t="shared" ref="AB524" si="2031">IF(R524=0,0,R524/(R516+R519+R525))</f>
        <v>0</v>
      </c>
      <c r="AC524" s="63">
        <f t="shared" ref="AC524:AI524" si="2032">IF(S524=0,0,S524/(S516+S519+S525))</f>
        <v>0</v>
      </c>
      <c r="AD524" s="63">
        <f t="shared" si="2032"/>
        <v>0</v>
      </c>
      <c r="AE524" s="63">
        <f t="shared" si="2032"/>
        <v>0</v>
      </c>
      <c r="AF524" s="63">
        <f t="shared" si="2032"/>
        <v>0</v>
      </c>
      <c r="AG524" s="63">
        <f t="shared" si="2032"/>
        <v>0.55555555555555558</v>
      </c>
      <c r="AH524" s="63">
        <f t="shared" si="2032"/>
        <v>0</v>
      </c>
      <c r="AI524" s="63">
        <f t="shared" si="2032"/>
        <v>3.3333333333333284E-2</v>
      </c>
    </row>
    <row r="525" spans="1:35" ht="14.25" customHeight="1" x14ac:dyDescent="0.25">
      <c r="A525" s="17">
        <v>324199</v>
      </c>
      <c r="B525" s="3" t="s">
        <v>128</v>
      </c>
      <c r="C525" s="3" t="s">
        <v>89</v>
      </c>
      <c r="D525" s="54">
        <f>E525/(E515-E532)</f>
        <v>0</v>
      </c>
      <c r="E525" s="19">
        <f t="shared" si="2005"/>
        <v>0</v>
      </c>
      <c r="F525" s="19">
        <v>0</v>
      </c>
      <c r="G525" s="11">
        <v>0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P525" s="57">
        <f>SUM(P526:P531)</f>
        <v>0</v>
      </c>
      <c r="Q525" s="63">
        <f>P525/P515</f>
        <v>0</v>
      </c>
      <c r="R525" s="75">
        <f t="shared" si="1867"/>
        <v>0</v>
      </c>
      <c r="S525" s="57">
        <f>SUM(S526:S531)</f>
        <v>0</v>
      </c>
      <c r="T525" s="57">
        <f t="shared" ref="T525:X525" si="2033">SUM(T526:T531)</f>
        <v>0</v>
      </c>
      <c r="U525" s="57">
        <f t="shared" si="2033"/>
        <v>0</v>
      </c>
      <c r="V525" s="57">
        <f t="shared" si="2033"/>
        <v>0</v>
      </c>
      <c r="W525" s="57">
        <f t="shared" si="2033"/>
        <v>0</v>
      </c>
      <c r="X525" s="57">
        <f t="shared" si="2033"/>
        <v>0</v>
      </c>
      <c r="Y525" s="57">
        <f>(M515-Y516)*D525/(1-D516)</f>
        <v>0</v>
      </c>
      <c r="AB525" s="63">
        <f t="shared" ref="AB525" si="2034">IF(R525=0,0,R525/(R516+R519+R525))</f>
        <v>0</v>
      </c>
      <c r="AC525" s="63">
        <f t="shared" ref="AC525:AI525" si="2035">IF(S525=0,0,S525/(S516+S519+S525))</f>
        <v>0</v>
      </c>
      <c r="AD525" s="63">
        <f t="shared" si="2035"/>
        <v>0</v>
      </c>
      <c r="AE525" s="63">
        <f t="shared" si="2035"/>
        <v>0</v>
      </c>
      <c r="AF525" s="63">
        <f t="shared" si="2035"/>
        <v>0</v>
      </c>
      <c r="AG525" s="63">
        <f t="shared" si="2035"/>
        <v>0</v>
      </c>
      <c r="AH525" s="63">
        <f t="shared" si="2035"/>
        <v>0</v>
      </c>
      <c r="AI525" s="63">
        <f t="shared" si="2035"/>
        <v>0</v>
      </c>
    </row>
    <row r="526" spans="1:35" ht="14.25" customHeight="1" x14ac:dyDescent="0.25">
      <c r="A526" s="17">
        <v>324199</v>
      </c>
      <c r="B526" s="3" t="s">
        <v>128</v>
      </c>
      <c r="C526" s="8" t="s">
        <v>95</v>
      </c>
      <c r="D526" s="54">
        <f>E526/(E515-E532)</f>
        <v>0</v>
      </c>
      <c r="E526" s="19">
        <f t="shared" si="2005"/>
        <v>0</v>
      </c>
      <c r="F526" s="19">
        <v>0</v>
      </c>
      <c r="G526" s="11">
        <v>0</v>
      </c>
      <c r="H526" s="19">
        <v>0</v>
      </c>
      <c r="I526" s="19">
        <v>0</v>
      </c>
      <c r="J526" s="19">
        <v>0</v>
      </c>
      <c r="K526" s="19">
        <v>0</v>
      </c>
      <c r="L526" s="19">
        <v>0</v>
      </c>
      <c r="P526" s="57">
        <f t="shared" si="2021"/>
        <v>0</v>
      </c>
      <c r="Q526" s="63">
        <f>P526/P515</f>
        <v>0</v>
      </c>
      <c r="R526" s="75">
        <f t="shared" si="1867"/>
        <v>0</v>
      </c>
      <c r="S526" s="57">
        <f t="shared" ref="S526:X526" si="2036">IF(G532&lt;&gt;0,G526+(G526/G515)*G532,G526)</f>
        <v>0</v>
      </c>
      <c r="T526" s="57">
        <f t="shared" si="2036"/>
        <v>0</v>
      </c>
      <c r="U526" s="57">
        <f t="shared" si="2036"/>
        <v>0</v>
      </c>
      <c r="V526" s="57">
        <f t="shared" si="2036"/>
        <v>0</v>
      </c>
      <c r="W526" s="57">
        <f t="shared" si="2036"/>
        <v>0</v>
      </c>
      <c r="X526" s="57">
        <f t="shared" si="2036"/>
        <v>0</v>
      </c>
      <c r="Y526" s="57">
        <f>(M515-Y516)*D526/(1-D516)</f>
        <v>0</v>
      </c>
      <c r="AB526" s="63">
        <f t="shared" ref="AB526" si="2037">IF(R526=0,0,R526/(R516+R519+R525))</f>
        <v>0</v>
      </c>
      <c r="AC526" s="63">
        <f t="shared" ref="AC526:AI526" si="2038">IF(S526=0,0,S526/(S516+S519+S525))</f>
        <v>0</v>
      </c>
      <c r="AD526" s="63">
        <f t="shared" si="2038"/>
        <v>0</v>
      </c>
      <c r="AE526" s="63">
        <f t="shared" si="2038"/>
        <v>0</v>
      </c>
      <c r="AF526" s="63">
        <f t="shared" si="2038"/>
        <v>0</v>
      </c>
      <c r="AG526" s="63">
        <f t="shared" si="2038"/>
        <v>0</v>
      </c>
      <c r="AH526" s="63">
        <f t="shared" si="2038"/>
        <v>0</v>
      </c>
      <c r="AI526" s="63">
        <f t="shared" si="2038"/>
        <v>0</v>
      </c>
    </row>
    <row r="527" spans="1:35" ht="14.25" customHeight="1" x14ac:dyDescent="0.25">
      <c r="A527" s="17">
        <v>324199</v>
      </c>
      <c r="B527" s="3" t="s">
        <v>128</v>
      </c>
      <c r="C527" s="8" t="s">
        <v>90</v>
      </c>
      <c r="D527" s="54">
        <f>E527/(E515-E532)</f>
        <v>0</v>
      </c>
      <c r="E527" s="19">
        <f t="shared" si="2005"/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19">
        <v>0</v>
      </c>
      <c r="L527" s="19">
        <v>0</v>
      </c>
      <c r="P527" s="57">
        <f t="shared" si="2021"/>
        <v>0</v>
      </c>
      <c r="Q527" s="63">
        <f>P527/P515</f>
        <v>0</v>
      </c>
      <c r="R527" s="75">
        <f t="shared" ref="R527:R590" si="2039">F527</f>
        <v>0</v>
      </c>
      <c r="S527" s="57">
        <f t="shared" ref="S527:X527" si="2040">IF(G532&lt;&gt;0,G527+(G527/G515)*G532,G527)</f>
        <v>0</v>
      </c>
      <c r="T527" s="57">
        <f t="shared" si="2040"/>
        <v>0</v>
      </c>
      <c r="U527" s="57">
        <f t="shared" si="2040"/>
        <v>0</v>
      </c>
      <c r="V527" s="57">
        <f t="shared" si="2040"/>
        <v>0</v>
      </c>
      <c r="W527" s="57">
        <f t="shared" si="2040"/>
        <v>0</v>
      </c>
      <c r="X527" s="57">
        <f t="shared" si="2040"/>
        <v>0</v>
      </c>
      <c r="Y527" s="57">
        <f>(M515-Y516)*D527/(1-D516)</f>
        <v>0</v>
      </c>
      <c r="AB527" s="63">
        <f t="shared" ref="AB527" si="2041">IF(R527=0,0,R527/(R516+R519+R525))</f>
        <v>0</v>
      </c>
      <c r="AC527" s="63">
        <f t="shared" ref="AC527:AI527" si="2042">IF(S527=0,0,S527/(S516+S519+S525))</f>
        <v>0</v>
      </c>
      <c r="AD527" s="63">
        <f t="shared" si="2042"/>
        <v>0</v>
      </c>
      <c r="AE527" s="63">
        <f t="shared" si="2042"/>
        <v>0</v>
      </c>
      <c r="AF527" s="63">
        <f t="shared" si="2042"/>
        <v>0</v>
      </c>
      <c r="AG527" s="63">
        <f t="shared" si="2042"/>
        <v>0</v>
      </c>
      <c r="AH527" s="63">
        <f t="shared" si="2042"/>
        <v>0</v>
      </c>
      <c r="AI527" s="63">
        <f t="shared" si="2042"/>
        <v>0</v>
      </c>
    </row>
    <row r="528" spans="1:35" s="10" customFormat="1" ht="14.25" customHeight="1" x14ac:dyDescent="0.25">
      <c r="A528" s="17">
        <v>324199</v>
      </c>
      <c r="B528" s="3" t="s">
        <v>128</v>
      </c>
      <c r="C528" s="8" t="s">
        <v>118</v>
      </c>
      <c r="D528" s="54">
        <f>E528/(E515-E532)</f>
        <v>0</v>
      </c>
      <c r="E528" s="19">
        <f t="shared" si="2005"/>
        <v>0</v>
      </c>
      <c r="F528" s="19">
        <v>0</v>
      </c>
      <c r="G528" s="11">
        <v>0</v>
      </c>
      <c r="H528" s="11">
        <v>0</v>
      </c>
      <c r="I528" s="19">
        <v>0</v>
      </c>
      <c r="J528" s="19">
        <v>0</v>
      </c>
      <c r="K528" s="11">
        <v>0</v>
      </c>
      <c r="L528" s="19">
        <v>0</v>
      </c>
      <c r="N528" s="1"/>
      <c r="O528" s="1"/>
      <c r="P528" s="57">
        <f t="shared" si="2021"/>
        <v>0</v>
      </c>
      <c r="Q528" s="63">
        <f>P528/P515</f>
        <v>0</v>
      </c>
      <c r="R528" s="75">
        <f t="shared" si="2039"/>
        <v>0</v>
      </c>
      <c r="S528" s="57">
        <f t="shared" ref="S528:X528" si="2043">IF(G532&lt;&gt;0,G528+(G528/G515)*G532,G528)</f>
        <v>0</v>
      </c>
      <c r="T528" s="57">
        <f t="shared" si="2043"/>
        <v>0</v>
      </c>
      <c r="U528" s="57">
        <f t="shared" si="2043"/>
        <v>0</v>
      </c>
      <c r="V528" s="57">
        <f t="shared" si="2043"/>
        <v>0</v>
      </c>
      <c r="W528" s="57">
        <f t="shared" si="2043"/>
        <v>0</v>
      </c>
      <c r="X528" s="57">
        <f t="shared" si="2043"/>
        <v>0</v>
      </c>
      <c r="Y528" s="57">
        <f>(M515-Y516)*D528/(1-D516)</f>
        <v>0</v>
      </c>
      <c r="Z528" s="1"/>
      <c r="AA528" s="1"/>
      <c r="AB528" s="63">
        <f t="shared" ref="AB528" si="2044">IF(R528=0,0,R528/(R516+R519+R525))</f>
        <v>0</v>
      </c>
      <c r="AC528" s="63">
        <f t="shared" ref="AC528:AI528" si="2045">IF(S528=0,0,S528/(S516+S519+S525))</f>
        <v>0</v>
      </c>
      <c r="AD528" s="63">
        <f t="shared" si="2045"/>
        <v>0</v>
      </c>
      <c r="AE528" s="63">
        <f t="shared" si="2045"/>
        <v>0</v>
      </c>
      <c r="AF528" s="63">
        <f t="shared" si="2045"/>
        <v>0</v>
      </c>
      <c r="AG528" s="63">
        <f t="shared" si="2045"/>
        <v>0</v>
      </c>
      <c r="AH528" s="63">
        <f t="shared" si="2045"/>
        <v>0</v>
      </c>
      <c r="AI528" s="63">
        <f t="shared" si="2045"/>
        <v>0</v>
      </c>
    </row>
    <row r="529" spans="1:35" ht="14.25" customHeight="1" x14ac:dyDescent="0.25">
      <c r="A529" s="17">
        <v>324199</v>
      </c>
      <c r="B529" s="3" t="s">
        <v>128</v>
      </c>
      <c r="C529" s="8" t="s">
        <v>91</v>
      </c>
      <c r="D529" s="54">
        <f>E529/(E515-E532)</f>
        <v>0</v>
      </c>
      <c r="E529" s="19">
        <f t="shared" si="2005"/>
        <v>0</v>
      </c>
      <c r="F529" s="11">
        <v>0</v>
      </c>
      <c r="G529" s="19">
        <v>0</v>
      </c>
      <c r="H529" s="19">
        <v>0</v>
      </c>
      <c r="I529" s="11">
        <v>0</v>
      </c>
      <c r="J529" s="19">
        <v>0</v>
      </c>
      <c r="K529" s="19">
        <v>0</v>
      </c>
      <c r="L529" s="19">
        <v>0</v>
      </c>
      <c r="P529" s="57">
        <f t="shared" si="2021"/>
        <v>0</v>
      </c>
      <c r="Q529" s="63">
        <f>P529/P515</f>
        <v>0</v>
      </c>
      <c r="R529" s="75">
        <f t="shared" si="2039"/>
        <v>0</v>
      </c>
      <c r="S529" s="57">
        <f t="shared" ref="S529:X529" si="2046">IF(G532&lt;&gt;0,G529+(G529/G515)*G532,G529)</f>
        <v>0</v>
      </c>
      <c r="T529" s="57">
        <f t="shared" si="2046"/>
        <v>0</v>
      </c>
      <c r="U529" s="57">
        <f t="shared" si="2046"/>
        <v>0</v>
      </c>
      <c r="V529" s="57">
        <f t="shared" si="2046"/>
        <v>0</v>
      </c>
      <c r="W529" s="57">
        <f t="shared" si="2046"/>
        <v>0</v>
      </c>
      <c r="X529" s="57">
        <f t="shared" si="2046"/>
        <v>0</v>
      </c>
      <c r="Y529" s="57">
        <f>(M515-Y516)*D529/(1-D516)</f>
        <v>0</v>
      </c>
      <c r="AB529" s="63">
        <f t="shared" ref="AB529" si="2047">IF(R529=0,0,R529/(R516+R519+R525))</f>
        <v>0</v>
      </c>
      <c r="AC529" s="63">
        <f t="shared" ref="AC529:AI529" si="2048">IF(S529=0,0,S529/(S516+S519+S525))</f>
        <v>0</v>
      </c>
      <c r="AD529" s="63">
        <f t="shared" si="2048"/>
        <v>0</v>
      </c>
      <c r="AE529" s="63">
        <f t="shared" si="2048"/>
        <v>0</v>
      </c>
      <c r="AF529" s="63">
        <f t="shared" si="2048"/>
        <v>0</v>
      </c>
      <c r="AG529" s="63">
        <f t="shared" si="2048"/>
        <v>0</v>
      </c>
      <c r="AH529" s="63">
        <f t="shared" si="2048"/>
        <v>0</v>
      </c>
      <c r="AI529" s="63">
        <f t="shared" si="2048"/>
        <v>0</v>
      </c>
    </row>
    <row r="530" spans="1:35" ht="14.25" customHeight="1" x14ac:dyDescent="0.25">
      <c r="A530" s="17">
        <v>324199</v>
      </c>
      <c r="B530" s="3" t="s">
        <v>128</v>
      </c>
      <c r="C530" s="8" t="s">
        <v>92</v>
      </c>
      <c r="D530" s="54">
        <f>E530/(E515-E532)</f>
        <v>0</v>
      </c>
      <c r="E530" s="19">
        <f t="shared" si="2005"/>
        <v>0</v>
      </c>
      <c r="F530" s="11">
        <v>0</v>
      </c>
      <c r="G530" s="11">
        <v>0</v>
      </c>
      <c r="H530" s="19">
        <v>0</v>
      </c>
      <c r="I530" s="11">
        <v>0</v>
      </c>
      <c r="J530" s="11">
        <v>0</v>
      </c>
      <c r="K530" s="11">
        <v>0</v>
      </c>
      <c r="L530" s="19">
        <v>0</v>
      </c>
      <c r="P530" s="57">
        <f t="shared" si="2021"/>
        <v>0</v>
      </c>
      <c r="Q530" s="63">
        <f>P530/P515</f>
        <v>0</v>
      </c>
      <c r="R530" s="75">
        <f t="shared" si="2039"/>
        <v>0</v>
      </c>
      <c r="S530" s="57">
        <f t="shared" ref="S530:X530" si="2049">IF(G532&lt;&gt;0,G530+(G530/G515)*G532,G530)</f>
        <v>0</v>
      </c>
      <c r="T530" s="57">
        <f t="shared" si="2049"/>
        <v>0</v>
      </c>
      <c r="U530" s="57">
        <f t="shared" si="2049"/>
        <v>0</v>
      </c>
      <c r="V530" s="57">
        <f t="shared" si="2049"/>
        <v>0</v>
      </c>
      <c r="W530" s="57">
        <f t="shared" si="2049"/>
        <v>0</v>
      </c>
      <c r="X530" s="57">
        <f t="shared" si="2049"/>
        <v>0</v>
      </c>
      <c r="Y530" s="57">
        <f>(M515-Y516)*D530/(1-D516)</f>
        <v>0</v>
      </c>
      <c r="AB530" s="63">
        <f t="shared" ref="AB530" si="2050">IF(R530=0,0,R530/(R516+R519+R525))</f>
        <v>0</v>
      </c>
      <c r="AC530" s="63">
        <f t="shared" ref="AC530:AI530" si="2051">IF(S530=0,0,S530/(S516+S519+S525))</f>
        <v>0</v>
      </c>
      <c r="AD530" s="63">
        <f t="shared" si="2051"/>
        <v>0</v>
      </c>
      <c r="AE530" s="63">
        <f t="shared" si="2051"/>
        <v>0</v>
      </c>
      <c r="AF530" s="63">
        <f t="shared" si="2051"/>
        <v>0</v>
      </c>
      <c r="AG530" s="63">
        <f t="shared" si="2051"/>
        <v>0</v>
      </c>
      <c r="AH530" s="63">
        <f t="shared" si="2051"/>
        <v>0</v>
      </c>
      <c r="AI530" s="63">
        <f t="shared" si="2051"/>
        <v>0</v>
      </c>
    </row>
    <row r="531" spans="1:35" ht="14.25" customHeight="1" x14ac:dyDescent="0.25">
      <c r="A531" s="17">
        <v>324199</v>
      </c>
      <c r="B531" s="3" t="s">
        <v>128</v>
      </c>
      <c r="C531" s="8" t="s">
        <v>93</v>
      </c>
      <c r="D531" s="54">
        <f>E531/(E515-E532)</f>
        <v>0</v>
      </c>
      <c r="E531" s="19">
        <f t="shared" si="2005"/>
        <v>0</v>
      </c>
      <c r="F531" s="11">
        <v>0</v>
      </c>
      <c r="G531" s="11">
        <v>0</v>
      </c>
      <c r="H531" s="19">
        <v>0</v>
      </c>
      <c r="I531" s="19">
        <v>0</v>
      </c>
      <c r="J531" s="19">
        <v>0</v>
      </c>
      <c r="K531" s="11">
        <v>0</v>
      </c>
      <c r="L531" s="19">
        <v>0</v>
      </c>
      <c r="P531" s="57">
        <f t="shared" si="2021"/>
        <v>0</v>
      </c>
      <c r="Q531" s="63">
        <f>P531/P515</f>
        <v>0</v>
      </c>
      <c r="R531" s="75">
        <f t="shared" si="2039"/>
        <v>0</v>
      </c>
      <c r="S531" s="57">
        <f t="shared" ref="S531:X531" si="2052">IF(G532&lt;&gt;0,G531+(G531/G515)*G532,G531)</f>
        <v>0</v>
      </c>
      <c r="T531" s="57">
        <f t="shared" si="2052"/>
        <v>0</v>
      </c>
      <c r="U531" s="57">
        <f t="shared" si="2052"/>
        <v>0</v>
      </c>
      <c r="V531" s="57">
        <f t="shared" si="2052"/>
        <v>0</v>
      </c>
      <c r="W531" s="57">
        <f t="shared" si="2052"/>
        <v>0</v>
      </c>
      <c r="X531" s="57">
        <f t="shared" si="2052"/>
        <v>0</v>
      </c>
      <c r="Y531" s="57">
        <f>(M515-Y516)*D531/(1-D516)</f>
        <v>0</v>
      </c>
      <c r="AB531" s="63">
        <f t="shared" ref="AB531" si="2053">IF(R531=0,0,R531/(R516+R519+R525))</f>
        <v>0</v>
      </c>
      <c r="AC531" s="63">
        <f t="shared" ref="AC531:AI531" si="2054">IF(S531=0,0,S531/(S516+S519+S525))</f>
        <v>0</v>
      </c>
      <c r="AD531" s="63">
        <f t="shared" si="2054"/>
        <v>0</v>
      </c>
      <c r="AE531" s="63">
        <f t="shared" si="2054"/>
        <v>0</v>
      </c>
      <c r="AF531" s="63">
        <f t="shared" si="2054"/>
        <v>0</v>
      </c>
      <c r="AG531" s="63">
        <f t="shared" si="2054"/>
        <v>0</v>
      </c>
      <c r="AH531" s="63">
        <f t="shared" si="2054"/>
        <v>0</v>
      </c>
      <c r="AI531" s="63">
        <f t="shared" si="2054"/>
        <v>0</v>
      </c>
    </row>
    <row r="532" spans="1:35" ht="14.25" customHeight="1" x14ac:dyDescent="0.25">
      <c r="A532" s="17">
        <v>324199</v>
      </c>
      <c r="B532" s="3" t="s">
        <v>128</v>
      </c>
      <c r="C532" s="3" t="s">
        <v>94</v>
      </c>
      <c r="D532" s="3"/>
      <c r="E532" s="11">
        <v>41</v>
      </c>
      <c r="F532" s="11">
        <v>0</v>
      </c>
      <c r="G532" s="11">
        <v>0</v>
      </c>
      <c r="H532" s="11">
        <v>0</v>
      </c>
      <c r="I532" s="11">
        <v>0</v>
      </c>
      <c r="J532" s="19">
        <v>0</v>
      </c>
      <c r="K532" s="11">
        <v>0</v>
      </c>
      <c r="L532" s="11">
        <v>41</v>
      </c>
      <c r="R532" s="75">
        <f t="shared" si="2039"/>
        <v>0</v>
      </c>
    </row>
    <row r="533" spans="1:35" ht="14.25" customHeight="1" x14ac:dyDescent="0.25">
      <c r="A533" s="3"/>
      <c r="B533" s="3"/>
      <c r="C533" s="8"/>
      <c r="D533" s="8"/>
      <c r="E533" s="11"/>
      <c r="F533" s="11"/>
      <c r="G533" s="11"/>
      <c r="H533" s="11"/>
      <c r="I533" s="11"/>
      <c r="J533" s="11"/>
      <c r="K533" s="11"/>
      <c r="L533" s="11"/>
      <c r="R533" s="75">
        <f t="shared" si="2039"/>
        <v>0</v>
      </c>
      <c r="S533" s="10"/>
      <c r="T533" s="10"/>
      <c r="U533" s="10"/>
      <c r="V533" s="10"/>
      <c r="W533" s="10"/>
      <c r="X533" s="10"/>
    </row>
    <row r="534" spans="1:35" ht="14.25" customHeight="1" x14ac:dyDescent="0.25">
      <c r="A534" s="17">
        <v>325</v>
      </c>
      <c r="B534" s="3" t="s">
        <v>107</v>
      </c>
      <c r="C534" s="3" t="s">
        <v>120</v>
      </c>
      <c r="D534" s="3"/>
      <c r="E534" s="11">
        <v>3222</v>
      </c>
      <c r="F534" s="11">
        <v>450</v>
      </c>
      <c r="G534" s="11">
        <v>7</v>
      </c>
      <c r="H534" s="11">
        <v>8</v>
      </c>
      <c r="I534" s="11">
        <v>1784</v>
      </c>
      <c r="J534" s="11">
        <v>7</v>
      </c>
      <c r="K534" s="11">
        <v>200</v>
      </c>
      <c r="L534" s="11">
        <v>765</v>
      </c>
      <c r="M534" s="10">
        <f>VLOOKUP(A534,'2010 Byproducts'!$A$14:$D$97,4,FALSE)</f>
        <v>389</v>
      </c>
      <c r="N534" s="10">
        <f>L534-M534</f>
        <v>376</v>
      </c>
      <c r="O534" s="10"/>
      <c r="P534" s="10">
        <f>SUM(P535,P538,P544)</f>
        <v>3211.9055478283158</v>
      </c>
      <c r="Q534" s="10"/>
      <c r="R534" s="75">
        <f t="shared" si="2039"/>
        <v>450</v>
      </c>
      <c r="Z534" s="63">
        <f>R534/(P534-R534)</f>
        <v>0.16293098811935647</v>
      </c>
      <c r="AA534" s="63">
        <f>(P537-R537)/(P534-R534)</f>
        <v>0.41848356693827127</v>
      </c>
      <c r="AB534" s="63"/>
    </row>
    <row r="535" spans="1:35" ht="14.25" customHeight="1" x14ac:dyDescent="0.25">
      <c r="A535" s="17">
        <v>325</v>
      </c>
      <c r="B535" s="3" t="s">
        <v>107</v>
      </c>
      <c r="C535" s="3" t="s">
        <v>82</v>
      </c>
      <c r="D535" s="54">
        <f>E535/(E$534-E$551)</f>
        <v>0.48958758677011027</v>
      </c>
      <c r="E535" s="19">
        <f>SUM(E536:E537)</f>
        <v>1199</v>
      </c>
      <c r="F535" s="11">
        <v>5</v>
      </c>
      <c r="G535" s="11">
        <v>4</v>
      </c>
      <c r="H535" s="11">
        <v>2</v>
      </c>
      <c r="I535" s="11">
        <v>1000</v>
      </c>
      <c r="J535" s="11">
        <v>1</v>
      </c>
      <c r="K535" s="11">
        <v>187</v>
      </c>
      <c r="L535" s="19">
        <v>0</v>
      </c>
      <c r="M535" s="7"/>
      <c r="P535" s="57">
        <f>SUM(P536:P537)</f>
        <v>1872.4627898782833</v>
      </c>
      <c r="Q535" s="63">
        <f>P535/P534</f>
        <v>0.58297567036002107</v>
      </c>
      <c r="R535" s="75">
        <f t="shared" si="2039"/>
        <v>5</v>
      </c>
      <c r="S535" s="57">
        <f>SUM(S536:S537)</f>
        <v>5</v>
      </c>
      <c r="T535" s="57">
        <f t="shared" ref="T535:X535" si="2055">SUM(T536:T537)</f>
        <v>2</v>
      </c>
      <c r="U535" s="57">
        <f t="shared" si="2055"/>
        <v>1000.6799327354261</v>
      </c>
      <c r="V535" s="57">
        <f t="shared" si="2055"/>
        <v>1.1428571428571428</v>
      </c>
      <c r="W535" s="57">
        <f t="shared" si="2055"/>
        <v>187</v>
      </c>
      <c r="X535" s="57">
        <f t="shared" si="2055"/>
        <v>0</v>
      </c>
      <c r="Y535" s="57">
        <f>Y537</f>
        <v>295.64</v>
      </c>
      <c r="Z535" s="5"/>
      <c r="AB535" s="63">
        <f t="shared" ref="AB535" si="2056">IF(R535=0,0,R535/(R535+R538+R544))</f>
        <v>1.1160714285714286E-2</v>
      </c>
      <c r="AC535" s="63">
        <f t="shared" ref="AC535:AI535" si="2057">IF(S535=0,0,S535/(S535+S538+S544))</f>
        <v>0.7142857142857143</v>
      </c>
      <c r="AD535" s="63">
        <f t="shared" si="2057"/>
        <v>0.2857142857142857</v>
      </c>
      <c r="AE535" s="63">
        <f t="shared" si="2057"/>
        <v>0.56123595505617974</v>
      </c>
      <c r="AF535" s="63">
        <f t="shared" si="2057"/>
        <v>0.5</v>
      </c>
      <c r="AG535" s="63">
        <f t="shared" si="2057"/>
        <v>0.93034825870646765</v>
      </c>
      <c r="AH535" s="63">
        <f t="shared" si="2057"/>
        <v>0</v>
      </c>
      <c r="AI535" s="63">
        <f t="shared" si="2057"/>
        <v>0.75970827202354296</v>
      </c>
    </row>
    <row r="536" spans="1:35" ht="14.25" customHeight="1" x14ac:dyDescent="0.25">
      <c r="A536" s="17">
        <v>325</v>
      </c>
      <c r="B536" s="3" t="s">
        <v>107</v>
      </c>
      <c r="C536" s="8" t="s">
        <v>152</v>
      </c>
      <c r="D536" s="54">
        <f t="shared" ref="D536:D550" si="2058">E536/(E$534-E$551)</f>
        <v>0.13883217639853002</v>
      </c>
      <c r="E536" s="19">
        <f>SUM(F536:L536)</f>
        <v>340</v>
      </c>
      <c r="F536" s="11">
        <v>5</v>
      </c>
      <c r="G536" s="11">
        <v>2</v>
      </c>
      <c r="H536" s="11">
        <v>1</v>
      </c>
      <c r="I536" s="11">
        <v>302</v>
      </c>
      <c r="J536" s="11">
        <v>1</v>
      </c>
      <c r="K536" s="11">
        <v>29</v>
      </c>
      <c r="L536" s="19">
        <v>0</v>
      </c>
      <c r="M536" s="7"/>
      <c r="P536" s="57">
        <f>SUM(R536:Y536)+N534</f>
        <v>716.65070467648945</v>
      </c>
      <c r="Q536" s="63">
        <f>P536/P534</f>
        <v>0.2231232189131597</v>
      </c>
      <c r="R536" s="75">
        <f t="shared" si="2039"/>
        <v>5</v>
      </c>
      <c r="S536" s="57">
        <f t="shared" ref="S536:X536" si="2059">IF(G551&lt;&gt;0,G536+(G536/G534)*G551,G536)</f>
        <v>2</v>
      </c>
      <c r="T536" s="57">
        <f t="shared" si="2059"/>
        <v>1</v>
      </c>
      <c r="U536" s="57">
        <f t="shared" si="2059"/>
        <v>302.50784753363229</v>
      </c>
      <c r="V536" s="57">
        <f t="shared" si="2059"/>
        <v>1.1428571428571428</v>
      </c>
      <c r="W536" s="57">
        <f t="shared" si="2059"/>
        <v>29</v>
      </c>
      <c r="X536" s="57">
        <f t="shared" si="2059"/>
        <v>0</v>
      </c>
      <c r="Y536" s="57">
        <v>0</v>
      </c>
      <c r="Z536" s="5"/>
      <c r="AB536" s="63">
        <f t="shared" ref="AB536" si="2060">IF(R536=0,0,R536/(R535+R538+R544))</f>
        <v>1.1160714285714286E-2</v>
      </c>
      <c r="AC536" s="63">
        <f t="shared" ref="AC536:AI536" si="2061">IF(S536=0,0,S536/(S535+S538+S544))</f>
        <v>0.2857142857142857</v>
      </c>
      <c r="AD536" s="63">
        <f t="shared" si="2061"/>
        <v>0.14285714285714285</v>
      </c>
      <c r="AE536" s="63">
        <f t="shared" si="2061"/>
        <v>0.16966292134831459</v>
      </c>
      <c r="AF536" s="63">
        <f t="shared" si="2061"/>
        <v>0.5</v>
      </c>
      <c r="AG536" s="63">
        <f t="shared" si="2061"/>
        <v>0.14427860696517414</v>
      </c>
      <c r="AH536" s="63">
        <f t="shared" si="2061"/>
        <v>0</v>
      </c>
      <c r="AI536" s="63">
        <f t="shared" si="2061"/>
        <v>0</v>
      </c>
    </row>
    <row r="537" spans="1:35" ht="14.25" customHeight="1" x14ac:dyDescent="0.25">
      <c r="A537" s="17">
        <v>325</v>
      </c>
      <c r="B537" s="3" t="s">
        <v>107</v>
      </c>
      <c r="C537" s="8" t="s">
        <v>151</v>
      </c>
      <c r="D537" s="54">
        <f t="shared" si="2058"/>
        <v>0.35075541037158026</v>
      </c>
      <c r="E537" s="19">
        <f t="shared" ref="E537:E550" si="2062">SUM(F537:L537)</f>
        <v>859</v>
      </c>
      <c r="F537" s="11">
        <v>0</v>
      </c>
      <c r="G537" s="11">
        <v>3</v>
      </c>
      <c r="H537" s="11">
        <v>1</v>
      </c>
      <c r="I537" s="11">
        <v>697</v>
      </c>
      <c r="J537" s="19">
        <v>0</v>
      </c>
      <c r="K537" s="11">
        <v>158</v>
      </c>
      <c r="L537" s="19">
        <v>0</v>
      </c>
      <c r="M537" s="7"/>
      <c r="P537" s="57">
        <f>SUM(R537:Y537)</f>
        <v>1155.8120852017937</v>
      </c>
      <c r="Q537" s="63">
        <f>P537/P534</f>
        <v>0.3598524514468614</v>
      </c>
      <c r="R537" s="75">
        <f t="shared" si="2039"/>
        <v>0</v>
      </c>
      <c r="S537" s="57">
        <f t="shared" ref="S537:X537" si="2063">IF(G551&lt;&gt;0,G537+(G537/G534)*G551,G537)</f>
        <v>3</v>
      </c>
      <c r="T537" s="57">
        <f t="shared" si="2063"/>
        <v>1</v>
      </c>
      <c r="U537" s="57">
        <f t="shared" si="2063"/>
        <v>698.17208520179372</v>
      </c>
      <c r="V537" s="57">
        <f t="shared" si="2063"/>
        <v>0</v>
      </c>
      <c r="W537" s="57">
        <f t="shared" si="2063"/>
        <v>158</v>
      </c>
      <c r="X537" s="57">
        <f t="shared" si="2063"/>
        <v>0</v>
      </c>
      <c r="Y537" s="57">
        <f>0.76*M534</f>
        <v>295.64</v>
      </c>
      <c r="Z537" s="5"/>
      <c r="AB537" s="63">
        <f t="shared" ref="AB537" si="2064">IF(R537=0,0,R537/(R535+R538+R544))</f>
        <v>0</v>
      </c>
      <c r="AC537" s="63">
        <f t="shared" ref="AC537:AI537" si="2065">IF(S537=0,0,S537/(S535+S538+S544))</f>
        <v>0.42857142857142855</v>
      </c>
      <c r="AD537" s="63">
        <f t="shared" si="2065"/>
        <v>0.14285714285714285</v>
      </c>
      <c r="AE537" s="63">
        <f t="shared" si="2065"/>
        <v>0.39157303370786517</v>
      </c>
      <c r="AF537" s="63">
        <f t="shared" si="2065"/>
        <v>0</v>
      </c>
      <c r="AG537" s="63">
        <f t="shared" si="2065"/>
        <v>0.78606965174129351</v>
      </c>
      <c r="AH537" s="63">
        <f t="shared" si="2065"/>
        <v>0</v>
      </c>
      <c r="AI537" s="63">
        <f t="shared" si="2065"/>
        <v>0.75970827202354296</v>
      </c>
    </row>
    <row r="538" spans="1:35" ht="14.25" customHeight="1" x14ac:dyDescent="0.25">
      <c r="A538" s="17">
        <v>325</v>
      </c>
      <c r="B538" s="3" t="s">
        <v>107</v>
      </c>
      <c r="C538" s="3" t="s">
        <v>83</v>
      </c>
      <c r="D538" s="54">
        <f t="shared" si="2058"/>
        <v>0.47284605961616988</v>
      </c>
      <c r="E538" s="19">
        <f t="shared" si="2062"/>
        <v>1158</v>
      </c>
      <c r="F538" s="11">
        <v>390</v>
      </c>
      <c r="G538" s="11">
        <v>2</v>
      </c>
      <c r="H538" s="11">
        <v>2</v>
      </c>
      <c r="I538" s="11">
        <v>750</v>
      </c>
      <c r="J538" s="11">
        <v>1</v>
      </c>
      <c r="K538" s="11">
        <v>13</v>
      </c>
      <c r="L538" s="19">
        <v>0</v>
      </c>
      <c r="M538" s="7"/>
      <c r="P538" s="57">
        <f>SUM(P539:P543)</f>
        <v>1243.600538762332</v>
      </c>
      <c r="Q538" s="63">
        <f>P538/P534</f>
        <v>0.38718465416991321</v>
      </c>
      <c r="R538" s="75">
        <f t="shared" si="2039"/>
        <v>390</v>
      </c>
      <c r="S538" s="57">
        <f>SUM(S539:S543)</f>
        <v>2</v>
      </c>
      <c r="T538" s="57">
        <f t="shared" ref="T538:X538" si="2066">SUM(T539:T543)</f>
        <v>2</v>
      </c>
      <c r="U538" s="57">
        <f t="shared" si="2066"/>
        <v>751.26121076233176</v>
      </c>
      <c r="V538" s="57">
        <f t="shared" si="2066"/>
        <v>0</v>
      </c>
      <c r="W538" s="57">
        <f t="shared" si="2066"/>
        <v>13</v>
      </c>
      <c r="X538" s="57">
        <f t="shared" si="2066"/>
        <v>0</v>
      </c>
      <c r="Y538" s="57">
        <f>(M534-Y537)*D538/(1-D535)</f>
        <v>86.488704000000013</v>
      </c>
      <c r="Z538" s="5"/>
      <c r="AB538" s="63">
        <f t="shared" ref="AB538" si="2067">IF(R538=0,0,R538/(R535+R538+R544))</f>
        <v>0.8705357142857143</v>
      </c>
      <c r="AC538" s="63">
        <f t="shared" ref="AC538:AI538" si="2068">IF(S538=0,0,S538/(S535+S538+S544))</f>
        <v>0.2857142857142857</v>
      </c>
      <c r="AD538" s="63">
        <f t="shared" si="2068"/>
        <v>0.2857142857142857</v>
      </c>
      <c r="AE538" s="63">
        <f t="shared" si="2068"/>
        <v>0.42134831460674149</v>
      </c>
      <c r="AF538" s="63">
        <f t="shared" si="2068"/>
        <v>0</v>
      </c>
      <c r="AG538" s="63">
        <f t="shared" si="2068"/>
        <v>6.4676616915422883E-2</v>
      </c>
      <c r="AH538" s="63">
        <f t="shared" si="2068"/>
        <v>0</v>
      </c>
      <c r="AI538" s="63">
        <f t="shared" si="2068"/>
        <v>0.22225065574819275</v>
      </c>
    </row>
    <row r="539" spans="1:35" ht="14.25" customHeight="1" x14ac:dyDescent="0.25">
      <c r="A539" s="17">
        <v>325</v>
      </c>
      <c r="B539" s="3" t="s">
        <v>107</v>
      </c>
      <c r="C539" s="8" t="s">
        <v>84</v>
      </c>
      <c r="D539" s="54">
        <f t="shared" si="2058"/>
        <v>0.26868109432421394</v>
      </c>
      <c r="E539" s="19">
        <f t="shared" si="2062"/>
        <v>658</v>
      </c>
      <c r="F539" s="11">
        <v>18</v>
      </c>
      <c r="G539" s="11">
        <v>2</v>
      </c>
      <c r="H539" s="11">
        <v>1</v>
      </c>
      <c r="I539" s="11">
        <v>624</v>
      </c>
      <c r="J539" s="19">
        <v>0</v>
      </c>
      <c r="K539" s="11">
        <v>13</v>
      </c>
      <c r="L539" s="19">
        <v>0</v>
      </c>
      <c r="M539" s="7"/>
      <c r="P539" s="57">
        <f>SUM(R539:Y539)</f>
        <v>708.19403135426012</v>
      </c>
      <c r="Q539" s="63">
        <f>P539/P534</f>
        <v>0.22049030421616708</v>
      </c>
      <c r="R539" s="75">
        <f t="shared" si="2039"/>
        <v>18</v>
      </c>
      <c r="S539" s="57">
        <f t="shared" ref="S539:X539" si="2069">IF(G551&lt;&gt;0,G539+(G539/G534)*G551,G539)</f>
        <v>2</v>
      </c>
      <c r="T539" s="57">
        <f t="shared" si="2069"/>
        <v>1</v>
      </c>
      <c r="U539" s="57">
        <f t="shared" si="2069"/>
        <v>625.04932735426007</v>
      </c>
      <c r="V539" s="57">
        <f t="shared" si="2069"/>
        <v>0</v>
      </c>
      <c r="W539" s="57">
        <f t="shared" si="2069"/>
        <v>13</v>
      </c>
      <c r="X539" s="57">
        <f t="shared" si="2069"/>
        <v>0</v>
      </c>
      <c r="Y539" s="57">
        <f>(M534-Y537)*D539/(1-D535)</f>
        <v>49.144704000000011</v>
      </c>
      <c r="Z539" s="5"/>
      <c r="AB539" s="63">
        <f t="shared" ref="AB539" si="2070">IF(R539=0,0,R539/(R535+R538+R544))</f>
        <v>4.0178571428571432E-2</v>
      </c>
      <c r="AC539" s="63">
        <f t="shared" ref="AC539:AI539" si="2071">IF(S539=0,0,S539/(S535+S538+S544))</f>
        <v>0.2857142857142857</v>
      </c>
      <c r="AD539" s="63">
        <f t="shared" si="2071"/>
        <v>0.14285714285714285</v>
      </c>
      <c r="AE539" s="63">
        <f t="shared" si="2071"/>
        <v>0.35056179775280899</v>
      </c>
      <c r="AF539" s="63">
        <f t="shared" si="2071"/>
        <v>0</v>
      </c>
      <c r="AG539" s="63">
        <f t="shared" si="2071"/>
        <v>6.4676616915422883E-2</v>
      </c>
      <c r="AH539" s="63">
        <f t="shared" si="2071"/>
        <v>0</v>
      </c>
      <c r="AI539" s="63">
        <f t="shared" si="2071"/>
        <v>0.12628750559785046</v>
      </c>
    </row>
    <row r="540" spans="1:35" ht="14.25" customHeight="1" x14ac:dyDescent="0.25">
      <c r="A540" s="17">
        <v>325</v>
      </c>
      <c r="B540" s="3" t="s">
        <v>107</v>
      </c>
      <c r="C540" s="8" t="s">
        <v>85</v>
      </c>
      <c r="D540" s="54">
        <f t="shared" si="2058"/>
        <v>1.7558187015108206E-2</v>
      </c>
      <c r="E540" s="19">
        <f t="shared" si="2062"/>
        <v>43</v>
      </c>
      <c r="F540" s="11">
        <v>34</v>
      </c>
      <c r="G540" s="11">
        <v>0</v>
      </c>
      <c r="H540" s="19">
        <v>0</v>
      </c>
      <c r="I540" s="11">
        <v>9</v>
      </c>
      <c r="J540" s="19">
        <v>0</v>
      </c>
      <c r="K540" s="11">
        <v>0</v>
      </c>
      <c r="L540" s="19">
        <v>0</v>
      </c>
      <c r="M540" s="7"/>
      <c r="P540" s="57">
        <f t="shared" ref="P540:P550" si="2072">SUM(R540:Y540)</f>
        <v>46.226718529147988</v>
      </c>
      <c r="Q540" s="63">
        <f>P540/P534</f>
        <v>1.439230321090965E-2</v>
      </c>
      <c r="R540" s="75">
        <f t="shared" si="2039"/>
        <v>34</v>
      </c>
      <c r="S540" s="57">
        <f t="shared" ref="S540:X540" si="2073">IF(G551&lt;&gt;0,G540+(G540/G534)*G551,G540)</f>
        <v>0</v>
      </c>
      <c r="T540" s="57">
        <f t="shared" si="2073"/>
        <v>0</v>
      </c>
      <c r="U540" s="57">
        <f t="shared" si="2073"/>
        <v>9.0151345291479821</v>
      </c>
      <c r="V540" s="57">
        <f t="shared" si="2073"/>
        <v>0</v>
      </c>
      <c r="W540" s="57">
        <f t="shared" si="2073"/>
        <v>0</v>
      </c>
      <c r="X540" s="57">
        <f t="shared" si="2073"/>
        <v>0</v>
      </c>
      <c r="Y540" s="57">
        <f>(M534-Y537)*D540/(1-D535)</f>
        <v>3.2115840000000007</v>
      </c>
      <c r="Z540" s="5"/>
      <c r="AB540" s="63">
        <f t="shared" ref="AB540" si="2074">IF(R540=0,0,R540/(R535+R538+R544))</f>
        <v>7.5892857142857137E-2</v>
      </c>
      <c r="AC540" s="63">
        <f t="shared" ref="AC540:AI540" si="2075">IF(S540=0,0,S540/(S535+S538+S544))</f>
        <v>0</v>
      </c>
      <c r="AD540" s="63">
        <f t="shared" si="2075"/>
        <v>0</v>
      </c>
      <c r="AE540" s="63">
        <f t="shared" si="2075"/>
        <v>5.0561797752808986E-3</v>
      </c>
      <c r="AF540" s="63">
        <f t="shared" si="2075"/>
        <v>0</v>
      </c>
      <c r="AG540" s="63">
        <f t="shared" si="2075"/>
        <v>0</v>
      </c>
      <c r="AH540" s="63">
        <f t="shared" si="2075"/>
        <v>0</v>
      </c>
      <c r="AI540" s="63">
        <f t="shared" si="2075"/>
        <v>8.2528309129294378E-3</v>
      </c>
    </row>
    <row r="541" spans="1:35" ht="14.25" customHeight="1" x14ac:dyDescent="0.25">
      <c r="A541" s="17">
        <v>325</v>
      </c>
      <c r="B541" s="3" t="s">
        <v>107</v>
      </c>
      <c r="C541" s="8" t="s">
        <v>86</v>
      </c>
      <c r="D541" s="54">
        <f t="shared" si="2058"/>
        <v>0.13679052674561046</v>
      </c>
      <c r="E541" s="19">
        <f t="shared" si="2062"/>
        <v>335</v>
      </c>
      <c r="F541" s="11">
        <v>266</v>
      </c>
      <c r="G541" s="19">
        <v>0</v>
      </c>
      <c r="H541" s="11">
        <v>1</v>
      </c>
      <c r="I541" s="11">
        <v>68</v>
      </c>
      <c r="J541" s="19">
        <v>0</v>
      </c>
      <c r="K541" s="11">
        <v>0</v>
      </c>
      <c r="L541" s="19">
        <v>0</v>
      </c>
      <c r="M541" s="7"/>
      <c r="P541" s="57">
        <f t="shared" si="2072"/>
        <v>360.13482977578479</v>
      </c>
      <c r="Q541" s="63">
        <f>P541/P534</f>
        <v>0.11212497516288573</v>
      </c>
      <c r="R541" s="75">
        <f t="shared" si="2039"/>
        <v>266</v>
      </c>
      <c r="S541" s="57">
        <f t="shared" ref="S541:X541" si="2076">IF(G551&lt;&gt;0,G541+(G541/G534)*G551,G541)</f>
        <v>0</v>
      </c>
      <c r="T541" s="57">
        <f t="shared" si="2076"/>
        <v>1</v>
      </c>
      <c r="U541" s="57">
        <f t="shared" si="2076"/>
        <v>68.11434977578476</v>
      </c>
      <c r="V541" s="57">
        <f t="shared" si="2076"/>
        <v>0</v>
      </c>
      <c r="W541" s="57">
        <f t="shared" si="2076"/>
        <v>0</v>
      </c>
      <c r="X541" s="57">
        <f t="shared" si="2076"/>
        <v>0</v>
      </c>
      <c r="Y541" s="57">
        <f>(M534-Y537)*D541/(1-D535)</f>
        <v>25.020480000000006</v>
      </c>
      <c r="Z541" s="5"/>
      <c r="AB541" s="63">
        <f t="shared" ref="AB541" si="2077">IF(R541=0,0,R541/(R535+R538+R544))</f>
        <v>0.59375</v>
      </c>
      <c r="AC541" s="63">
        <f t="shared" ref="AC541:AI541" si="2078">IF(S541=0,0,S541/(S535+S538+S544))</f>
        <v>0</v>
      </c>
      <c r="AD541" s="63">
        <f t="shared" si="2078"/>
        <v>0.14285714285714285</v>
      </c>
      <c r="AE541" s="63">
        <f t="shared" si="2078"/>
        <v>3.8202247191011236E-2</v>
      </c>
      <c r="AF541" s="63">
        <f t="shared" si="2078"/>
        <v>0</v>
      </c>
      <c r="AG541" s="63">
        <f t="shared" si="2078"/>
        <v>0</v>
      </c>
      <c r="AH541" s="63">
        <f t="shared" si="2078"/>
        <v>0</v>
      </c>
      <c r="AI541" s="63">
        <f t="shared" si="2078"/>
        <v>6.4295310600729336E-2</v>
      </c>
    </row>
    <row r="542" spans="1:35" ht="14.25" customHeight="1" x14ac:dyDescent="0.25">
      <c r="A542" s="17">
        <v>325</v>
      </c>
      <c r="B542" s="3" t="s">
        <v>107</v>
      </c>
      <c r="C542" s="8" t="s">
        <v>87</v>
      </c>
      <c r="D542" s="54">
        <f t="shared" si="2058"/>
        <v>2.7358105349122089E-2</v>
      </c>
      <c r="E542" s="19">
        <f t="shared" si="2062"/>
        <v>67</v>
      </c>
      <c r="F542" s="11">
        <v>67</v>
      </c>
      <c r="G542" s="19">
        <v>0</v>
      </c>
      <c r="H542" s="19">
        <v>0</v>
      </c>
      <c r="I542" s="19">
        <v>0</v>
      </c>
      <c r="J542" s="19">
        <v>0</v>
      </c>
      <c r="K542" s="19">
        <v>0</v>
      </c>
      <c r="L542" s="19">
        <v>0</v>
      </c>
      <c r="M542" s="7"/>
      <c r="P542" s="57">
        <f t="shared" si="2072"/>
        <v>72.004096000000004</v>
      </c>
      <c r="Q542" s="63">
        <f>P542/P534</f>
        <v>2.2417874662810228E-2</v>
      </c>
      <c r="R542" s="75">
        <f t="shared" si="2039"/>
        <v>67</v>
      </c>
      <c r="S542" s="57">
        <f t="shared" ref="S542:X542" si="2079">IF(G551&lt;&gt;0,G542+(G542/G534)*G551,G542)</f>
        <v>0</v>
      </c>
      <c r="T542" s="57">
        <f t="shared" si="2079"/>
        <v>0</v>
      </c>
      <c r="U542" s="57">
        <f t="shared" si="2079"/>
        <v>0</v>
      </c>
      <c r="V542" s="57">
        <f t="shared" si="2079"/>
        <v>0</v>
      </c>
      <c r="W542" s="57">
        <f t="shared" si="2079"/>
        <v>0</v>
      </c>
      <c r="X542" s="57">
        <f t="shared" si="2079"/>
        <v>0</v>
      </c>
      <c r="Y542" s="57">
        <f>(M534-Y537)*D542/(1-D535)</f>
        <v>5.0040960000000005</v>
      </c>
      <c r="Z542" s="5"/>
      <c r="AB542" s="63">
        <f t="shared" ref="AB542" si="2080">IF(R542=0,0,R542/(R535+R538+R544))</f>
        <v>0.14955357142857142</v>
      </c>
      <c r="AC542" s="63">
        <f t="shared" ref="AC542:AI542" si="2081">IF(S542=0,0,S542/(S535+S538+S544))</f>
        <v>0</v>
      </c>
      <c r="AD542" s="63">
        <f t="shared" si="2081"/>
        <v>0</v>
      </c>
      <c r="AE542" s="63">
        <f t="shared" si="2081"/>
        <v>0</v>
      </c>
      <c r="AF542" s="63">
        <f t="shared" si="2081"/>
        <v>0</v>
      </c>
      <c r="AG542" s="63">
        <f t="shared" si="2081"/>
        <v>0</v>
      </c>
      <c r="AH542" s="63">
        <f t="shared" si="2081"/>
        <v>0</v>
      </c>
      <c r="AI542" s="63">
        <f t="shared" si="2081"/>
        <v>1.2859062120145866E-2</v>
      </c>
    </row>
    <row r="543" spans="1:35" ht="14.25" customHeight="1" x14ac:dyDescent="0.25">
      <c r="A543" s="17">
        <v>325</v>
      </c>
      <c r="B543" s="3" t="s">
        <v>107</v>
      </c>
      <c r="C543" s="8" t="s">
        <v>88</v>
      </c>
      <c r="D543" s="54">
        <f t="shared" si="2058"/>
        <v>2.1641486320947326E-2</v>
      </c>
      <c r="E543" s="19">
        <f t="shared" si="2062"/>
        <v>53</v>
      </c>
      <c r="F543" s="11">
        <v>4</v>
      </c>
      <c r="G543" s="11">
        <v>0</v>
      </c>
      <c r="H543" s="19">
        <v>0</v>
      </c>
      <c r="I543" s="11">
        <v>49</v>
      </c>
      <c r="J543" s="19">
        <v>0</v>
      </c>
      <c r="K543" s="11">
        <v>0</v>
      </c>
      <c r="L543" s="19">
        <v>0</v>
      </c>
      <c r="M543" s="7"/>
      <c r="P543" s="57">
        <f t="shared" si="2072"/>
        <v>57.04086310313901</v>
      </c>
      <c r="Q543" s="63">
        <f>P543/P534</f>
        <v>1.7759196917140473E-2</v>
      </c>
      <c r="R543" s="75">
        <f t="shared" si="2039"/>
        <v>4</v>
      </c>
      <c r="S543" s="57">
        <f t="shared" ref="S543:X543" si="2082">IF(G551&lt;&gt;0,G543+(G543/G534)*G551,G543)</f>
        <v>0</v>
      </c>
      <c r="T543" s="57">
        <f t="shared" si="2082"/>
        <v>0</v>
      </c>
      <c r="U543" s="57">
        <f t="shared" si="2082"/>
        <v>49.082399103139011</v>
      </c>
      <c r="V543" s="57">
        <f t="shared" si="2082"/>
        <v>0</v>
      </c>
      <c r="W543" s="57">
        <f t="shared" si="2082"/>
        <v>0</v>
      </c>
      <c r="X543" s="57">
        <f t="shared" si="2082"/>
        <v>0</v>
      </c>
      <c r="Y543" s="57">
        <f>(M534-Y537)*D543/(1-D535)</f>
        <v>3.9584640000000011</v>
      </c>
      <c r="Z543" s="5"/>
      <c r="AB543" s="63">
        <f t="shared" ref="AB543" si="2083">IF(R543=0,0,R543/(R535+R538+R544))</f>
        <v>8.9285714285714281E-3</v>
      </c>
      <c r="AC543" s="63">
        <f t="shared" ref="AC543:AI543" si="2084">IF(S543=0,0,S543/(S535+S538+S544))</f>
        <v>0</v>
      </c>
      <c r="AD543" s="63">
        <f t="shared" si="2084"/>
        <v>0</v>
      </c>
      <c r="AE543" s="63">
        <f t="shared" si="2084"/>
        <v>2.7528089887640446E-2</v>
      </c>
      <c r="AF543" s="63">
        <f t="shared" si="2084"/>
        <v>0</v>
      </c>
      <c r="AG543" s="63">
        <f t="shared" si="2084"/>
        <v>0</v>
      </c>
      <c r="AH543" s="63">
        <f t="shared" si="2084"/>
        <v>0</v>
      </c>
      <c r="AI543" s="63">
        <f t="shared" si="2084"/>
        <v>1.0172093915936284E-2</v>
      </c>
    </row>
    <row r="544" spans="1:35" ht="14.25" customHeight="1" x14ac:dyDescent="0.25">
      <c r="A544" s="17">
        <v>325</v>
      </c>
      <c r="B544" s="3" t="s">
        <v>107</v>
      </c>
      <c r="C544" s="3" t="s">
        <v>89</v>
      </c>
      <c r="D544" s="54">
        <f t="shared" si="2058"/>
        <v>3.8383013474887706E-2</v>
      </c>
      <c r="E544" s="19">
        <f t="shared" si="2062"/>
        <v>94</v>
      </c>
      <c r="F544" s="11">
        <v>53</v>
      </c>
      <c r="G544" s="19">
        <v>0</v>
      </c>
      <c r="H544" s="11">
        <v>4</v>
      </c>
      <c r="I544" s="11">
        <v>32</v>
      </c>
      <c r="J544" s="11">
        <v>4</v>
      </c>
      <c r="K544" s="11">
        <v>1</v>
      </c>
      <c r="L544" s="19">
        <v>0</v>
      </c>
      <c r="M544" s="7"/>
      <c r="P544" s="57">
        <f>SUM(P545:P550)</f>
        <v>95.842219187700195</v>
      </c>
      <c r="Q544" s="63">
        <f>P544/P534</f>
        <v>2.9839675470065597E-2</v>
      </c>
      <c r="R544" s="75">
        <f t="shared" si="2039"/>
        <v>53</v>
      </c>
      <c r="S544" s="57">
        <f>SUM(S545:S550)</f>
        <v>0</v>
      </c>
      <c r="T544" s="57">
        <f t="shared" ref="T544:X544" si="2085">SUM(T545:T550)</f>
        <v>3</v>
      </c>
      <c r="U544" s="57">
        <f t="shared" si="2085"/>
        <v>31.05213004484305</v>
      </c>
      <c r="V544" s="57">
        <f t="shared" si="2085"/>
        <v>1.1428571428571428</v>
      </c>
      <c r="W544" s="57">
        <f t="shared" si="2085"/>
        <v>1</v>
      </c>
      <c r="X544" s="57">
        <f t="shared" si="2085"/>
        <v>0</v>
      </c>
      <c r="Y544" s="57">
        <f>(M534-Y537)*D544/(1-D535)</f>
        <v>7.0206720000000011</v>
      </c>
      <c r="Z544" s="5"/>
      <c r="AB544" s="63">
        <f t="shared" ref="AB544" si="2086">IF(R544=0,0,R544/(R535+R538+R544))</f>
        <v>0.11830357142857142</v>
      </c>
      <c r="AC544" s="63">
        <f t="shared" ref="AC544:AI544" si="2087">IF(S544=0,0,S544/(S535+S538+S544))</f>
        <v>0</v>
      </c>
      <c r="AD544" s="63">
        <f t="shared" si="2087"/>
        <v>0.42857142857142855</v>
      </c>
      <c r="AE544" s="63">
        <f t="shared" si="2087"/>
        <v>1.7415730337078651E-2</v>
      </c>
      <c r="AF544" s="63">
        <f t="shared" si="2087"/>
        <v>0.5</v>
      </c>
      <c r="AG544" s="63">
        <f t="shared" si="2087"/>
        <v>4.9751243781094526E-3</v>
      </c>
      <c r="AH544" s="63">
        <f t="shared" si="2087"/>
        <v>0</v>
      </c>
      <c r="AI544" s="63">
        <f t="shared" si="2087"/>
        <v>1.804107222826435E-2</v>
      </c>
    </row>
    <row r="545" spans="1:35" ht="14.25" customHeight="1" x14ac:dyDescent="0.25">
      <c r="A545" s="17">
        <v>325</v>
      </c>
      <c r="B545" s="3" t="s">
        <v>107</v>
      </c>
      <c r="C545" s="8" t="s">
        <v>95</v>
      </c>
      <c r="D545" s="54">
        <f t="shared" si="2058"/>
        <v>2.1641486320947326E-2</v>
      </c>
      <c r="E545" s="19">
        <f t="shared" si="2062"/>
        <v>53</v>
      </c>
      <c r="F545" s="11">
        <v>28</v>
      </c>
      <c r="G545" s="11">
        <v>0</v>
      </c>
      <c r="H545" s="19">
        <v>0</v>
      </c>
      <c r="I545" s="11">
        <v>24</v>
      </c>
      <c r="J545" s="19">
        <v>0</v>
      </c>
      <c r="K545" s="11">
        <v>1</v>
      </c>
      <c r="L545" s="19">
        <v>0</v>
      </c>
      <c r="M545" s="7"/>
      <c r="P545" s="57">
        <f t="shared" si="2072"/>
        <v>56.998822744394623</v>
      </c>
      <c r="Q545" s="63">
        <f>P545/P534</f>
        <v>1.774610800212776E-2</v>
      </c>
      <c r="R545" s="75">
        <f t="shared" si="2039"/>
        <v>28</v>
      </c>
      <c r="S545" s="57">
        <f t="shared" ref="S545:X545" si="2088">IF(G551&lt;&gt;0,G545+(G545/G534)*G551,G545)</f>
        <v>0</v>
      </c>
      <c r="T545" s="57">
        <f t="shared" si="2088"/>
        <v>0</v>
      </c>
      <c r="U545" s="57">
        <f t="shared" si="2088"/>
        <v>24.04035874439462</v>
      </c>
      <c r="V545" s="57">
        <f t="shared" si="2088"/>
        <v>0</v>
      </c>
      <c r="W545" s="57">
        <f t="shared" si="2088"/>
        <v>1</v>
      </c>
      <c r="X545" s="57">
        <f t="shared" si="2088"/>
        <v>0</v>
      </c>
      <c r="Y545" s="57">
        <f>(M534-Y537)*D545/(1-D535)</f>
        <v>3.9584640000000011</v>
      </c>
      <c r="Z545" s="5"/>
      <c r="AB545" s="63">
        <f t="shared" ref="AB545" si="2089">IF(R545=0,0,R545/(R535+R538+R544))</f>
        <v>6.25E-2</v>
      </c>
      <c r="AC545" s="63">
        <f t="shared" ref="AC545:AI545" si="2090">IF(S545=0,0,S545/(S535+S538+S544))</f>
        <v>0</v>
      </c>
      <c r="AD545" s="63">
        <f t="shared" si="2090"/>
        <v>0</v>
      </c>
      <c r="AE545" s="63">
        <f t="shared" si="2090"/>
        <v>1.3483146067415731E-2</v>
      </c>
      <c r="AF545" s="63">
        <f t="shared" si="2090"/>
        <v>0</v>
      </c>
      <c r="AG545" s="63">
        <f t="shared" si="2090"/>
        <v>4.9751243781094526E-3</v>
      </c>
      <c r="AH545" s="63">
        <f t="shared" si="2090"/>
        <v>0</v>
      </c>
      <c r="AI545" s="63">
        <f t="shared" si="2090"/>
        <v>1.0172093915936284E-2</v>
      </c>
    </row>
    <row r="546" spans="1:35" s="10" customFormat="1" ht="14.25" customHeight="1" x14ac:dyDescent="0.25">
      <c r="A546" s="17">
        <v>325</v>
      </c>
      <c r="B546" s="3" t="s">
        <v>107</v>
      </c>
      <c r="C546" s="8" t="s">
        <v>90</v>
      </c>
      <c r="D546" s="54">
        <f t="shared" si="2058"/>
        <v>7.3499387505104128E-3</v>
      </c>
      <c r="E546" s="19">
        <f t="shared" si="2062"/>
        <v>18</v>
      </c>
      <c r="F546" s="11">
        <v>18</v>
      </c>
      <c r="G546" s="19">
        <v>0</v>
      </c>
      <c r="H546" s="19">
        <v>0</v>
      </c>
      <c r="I546" s="19">
        <v>0</v>
      </c>
      <c r="J546" s="19">
        <v>0</v>
      </c>
      <c r="K546" s="19">
        <v>0</v>
      </c>
      <c r="L546" s="19">
        <v>0</v>
      </c>
      <c r="M546" s="7"/>
      <c r="N546" s="1"/>
      <c r="O546" s="1"/>
      <c r="P546" s="57">
        <f t="shared" si="2072"/>
        <v>19.344384000000002</v>
      </c>
      <c r="Q546" s="63">
        <f>P546/P534</f>
        <v>6.0227125959788673E-3</v>
      </c>
      <c r="R546" s="75">
        <f t="shared" si="2039"/>
        <v>18</v>
      </c>
      <c r="S546" s="57">
        <f t="shared" ref="S546:X546" si="2091">IF(G551&lt;&gt;0,G546+(G546/G534)*G551,G546)</f>
        <v>0</v>
      </c>
      <c r="T546" s="57">
        <f t="shared" si="2091"/>
        <v>0</v>
      </c>
      <c r="U546" s="57">
        <f t="shared" si="2091"/>
        <v>0</v>
      </c>
      <c r="V546" s="57">
        <f t="shared" si="2091"/>
        <v>0</v>
      </c>
      <c r="W546" s="57">
        <f t="shared" si="2091"/>
        <v>0</v>
      </c>
      <c r="X546" s="57">
        <f t="shared" si="2091"/>
        <v>0</v>
      </c>
      <c r="Y546" s="57">
        <f>(M534-Y537)*D546/(1-D535)</f>
        <v>1.3443840000000005</v>
      </c>
      <c r="Z546" s="5"/>
      <c r="AA546" s="1"/>
      <c r="AB546" s="63">
        <f t="shared" ref="AB546" si="2092">IF(R546=0,0,R546/(R535+R538+R544))</f>
        <v>4.0178571428571432E-2</v>
      </c>
      <c r="AC546" s="63">
        <f t="shared" ref="AC546:AI546" si="2093">IF(S546=0,0,S546/(S535+S538+S544))</f>
        <v>0</v>
      </c>
      <c r="AD546" s="63">
        <f t="shared" si="2093"/>
        <v>0</v>
      </c>
      <c r="AE546" s="63">
        <f t="shared" si="2093"/>
        <v>0</v>
      </c>
      <c r="AF546" s="63">
        <f t="shared" si="2093"/>
        <v>0</v>
      </c>
      <c r="AG546" s="63">
        <f t="shared" si="2093"/>
        <v>0</v>
      </c>
      <c r="AH546" s="63">
        <f t="shared" si="2093"/>
        <v>0</v>
      </c>
      <c r="AI546" s="63">
        <f t="shared" si="2093"/>
        <v>3.4546734054123232E-3</v>
      </c>
    </row>
    <row r="547" spans="1:35" ht="14.25" customHeight="1" x14ac:dyDescent="0.25">
      <c r="A547" s="17">
        <v>325</v>
      </c>
      <c r="B547" s="3" t="s">
        <v>107</v>
      </c>
      <c r="C547" s="8" t="s">
        <v>118</v>
      </c>
      <c r="D547" s="54">
        <f t="shared" si="2058"/>
        <v>4.0832993058391182E-3</v>
      </c>
      <c r="E547" s="19">
        <f t="shared" si="2062"/>
        <v>10</v>
      </c>
      <c r="F547" s="11">
        <v>6</v>
      </c>
      <c r="G547" s="11">
        <v>0</v>
      </c>
      <c r="H547" s="19">
        <v>0</v>
      </c>
      <c r="I547" s="11">
        <v>4</v>
      </c>
      <c r="J547" s="19">
        <v>0</v>
      </c>
      <c r="K547" s="11">
        <v>0</v>
      </c>
      <c r="L547" s="19">
        <v>0</v>
      </c>
      <c r="M547" s="7"/>
      <c r="P547" s="57">
        <f t="shared" si="2072"/>
        <v>10.753606457399105</v>
      </c>
      <c r="Q547" s="63">
        <f>P547/P534</f>
        <v>3.3480456686125165E-3</v>
      </c>
      <c r="R547" s="75">
        <f t="shared" si="2039"/>
        <v>6</v>
      </c>
      <c r="S547" s="57">
        <f t="shared" ref="S547:X547" si="2094">IF(G551&lt;&gt;0,G547+(G547/G534)*G551,G547)</f>
        <v>0</v>
      </c>
      <c r="T547" s="57">
        <f t="shared" si="2094"/>
        <v>0</v>
      </c>
      <c r="U547" s="57">
        <f t="shared" si="2094"/>
        <v>4.006726457399103</v>
      </c>
      <c r="V547" s="57">
        <f t="shared" si="2094"/>
        <v>0</v>
      </c>
      <c r="W547" s="57">
        <f t="shared" si="2094"/>
        <v>0</v>
      </c>
      <c r="X547" s="57">
        <f t="shared" si="2094"/>
        <v>0</v>
      </c>
      <c r="Y547" s="57">
        <f>(M534-Y537)*D547/(1-D535)</f>
        <v>0.74688000000000021</v>
      </c>
      <c r="Z547" s="5"/>
      <c r="AB547" s="63">
        <f t="shared" ref="AB547" si="2095">IF(R547=0,0,R547/(R535+R538+R544))</f>
        <v>1.3392857142857142E-2</v>
      </c>
      <c r="AC547" s="63">
        <f t="shared" ref="AC547:AI547" si="2096">IF(S547=0,0,S547/(S535+S538+S544))</f>
        <v>0</v>
      </c>
      <c r="AD547" s="63">
        <f t="shared" si="2096"/>
        <v>0</v>
      </c>
      <c r="AE547" s="63">
        <f t="shared" si="2096"/>
        <v>2.2471910112359548E-3</v>
      </c>
      <c r="AF547" s="63">
        <f t="shared" si="2096"/>
        <v>0</v>
      </c>
      <c r="AG547" s="63">
        <f t="shared" si="2096"/>
        <v>0</v>
      </c>
      <c r="AH547" s="63">
        <f t="shared" si="2096"/>
        <v>0</v>
      </c>
      <c r="AI547" s="63">
        <f t="shared" si="2096"/>
        <v>1.9192630030068461E-3</v>
      </c>
    </row>
    <row r="548" spans="1:35" ht="14.25" customHeight="1" x14ac:dyDescent="0.25">
      <c r="A548" s="17">
        <v>325</v>
      </c>
      <c r="B548" s="3" t="s">
        <v>107</v>
      </c>
      <c r="C548" s="8" t="s">
        <v>91</v>
      </c>
      <c r="D548" s="54">
        <f t="shared" si="2058"/>
        <v>1.6333197223356473E-3</v>
      </c>
      <c r="E548" s="19">
        <f t="shared" si="2062"/>
        <v>4</v>
      </c>
      <c r="F548" s="19">
        <v>0</v>
      </c>
      <c r="G548" s="19">
        <v>0</v>
      </c>
      <c r="H548" s="11">
        <v>3</v>
      </c>
      <c r="I548" s="19">
        <v>0</v>
      </c>
      <c r="J548" s="11">
        <v>1</v>
      </c>
      <c r="K548" s="19">
        <v>0</v>
      </c>
      <c r="L548" s="19">
        <v>0</v>
      </c>
      <c r="M548" s="7"/>
      <c r="P548" s="57">
        <f t="shared" si="2072"/>
        <v>4.4416091428571427</v>
      </c>
      <c r="Q548" s="63">
        <f>P548/P534</f>
        <v>1.3828579566607347E-3</v>
      </c>
      <c r="R548" s="75">
        <f t="shared" si="2039"/>
        <v>0</v>
      </c>
      <c r="S548" s="57">
        <f t="shared" ref="S548:X548" si="2097">IF(G551&lt;&gt;0,G548+(G548/G534)*G551,G548)</f>
        <v>0</v>
      </c>
      <c r="T548" s="57">
        <f t="shared" si="2097"/>
        <v>3</v>
      </c>
      <c r="U548" s="57">
        <f t="shared" si="2097"/>
        <v>0</v>
      </c>
      <c r="V548" s="57">
        <f t="shared" si="2097"/>
        <v>1.1428571428571428</v>
      </c>
      <c r="W548" s="57">
        <f t="shared" si="2097"/>
        <v>0</v>
      </c>
      <c r="X548" s="57">
        <f t="shared" si="2097"/>
        <v>0</v>
      </c>
      <c r="Y548" s="57">
        <f>(M534-Y537)*D548/(1-D535)</f>
        <v>0.29875200000000007</v>
      </c>
      <c r="Z548" s="6"/>
      <c r="AB548" s="63">
        <f t="shared" ref="AB548" si="2098">IF(R548=0,0,R548/(R535+R538+R544))</f>
        <v>0</v>
      </c>
      <c r="AC548" s="63">
        <f t="shared" ref="AC548:AI548" si="2099">IF(S548=0,0,S548/(S535+S538+S544))</f>
        <v>0</v>
      </c>
      <c r="AD548" s="63">
        <f t="shared" si="2099"/>
        <v>0.42857142857142855</v>
      </c>
      <c r="AE548" s="63">
        <f t="shared" si="2099"/>
        <v>0</v>
      </c>
      <c r="AF548" s="63">
        <f t="shared" si="2099"/>
        <v>0.5</v>
      </c>
      <c r="AG548" s="63">
        <f t="shared" si="2099"/>
        <v>0</v>
      </c>
      <c r="AH548" s="63">
        <f t="shared" si="2099"/>
        <v>0</v>
      </c>
      <c r="AI548" s="63">
        <f t="shared" si="2099"/>
        <v>7.6770520120273843E-4</v>
      </c>
    </row>
    <row r="549" spans="1:35" ht="14.25" customHeight="1" x14ac:dyDescent="0.25">
      <c r="A549" s="17">
        <v>325</v>
      </c>
      <c r="B549" s="3" t="s">
        <v>107</v>
      </c>
      <c r="C549" s="8" t="s">
        <v>92</v>
      </c>
      <c r="D549" s="54">
        <f t="shared" si="2058"/>
        <v>4.0832993058391182E-4</v>
      </c>
      <c r="E549" s="19">
        <f t="shared" si="2062"/>
        <v>1</v>
      </c>
      <c r="F549" s="11">
        <v>0</v>
      </c>
      <c r="G549" s="11">
        <v>0</v>
      </c>
      <c r="H549" s="19">
        <v>0</v>
      </c>
      <c r="I549" s="11">
        <v>1</v>
      </c>
      <c r="J549" s="19">
        <v>0</v>
      </c>
      <c r="K549" s="11">
        <v>0</v>
      </c>
      <c r="L549" s="19">
        <v>0</v>
      </c>
      <c r="M549" s="7"/>
      <c r="P549" s="57">
        <f t="shared" si="2072"/>
        <v>1.0763696143497758</v>
      </c>
      <c r="Q549" s="63">
        <f>P549/P534</f>
        <v>3.3511870082155679E-4</v>
      </c>
      <c r="R549" s="75">
        <f t="shared" si="2039"/>
        <v>0</v>
      </c>
      <c r="S549" s="57">
        <f t="shared" ref="S549:X549" si="2100">IF(G551&lt;&gt;0,G549+(G549/G534)*G551,G549)</f>
        <v>0</v>
      </c>
      <c r="T549" s="57">
        <f t="shared" si="2100"/>
        <v>0</v>
      </c>
      <c r="U549" s="57">
        <f t="shared" si="2100"/>
        <v>1.0016816143497758</v>
      </c>
      <c r="V549" s="57">
        <f t="shared" si="2100"/>
        <v>0</v>
      </c>
      <c r="W549" s="57">
        <f t="shared" si="2100"/>
        <v>0</v>
      </c>
      <c r="X549" s="57">
        <f t="shared" si="2100"/>
        <v>0</v>
      </c>
      <c r="Y549" s="57">
        <f>(M534-Y537)*D549/(1-D535)</f>
        <v>7.4688000000000018E-2</v>
      </c>
      <c r="Z549" s="5"/>
      <c r="AB549" s="63">
        <f t="shared" ref="AB549" si="2101">IF(R549=0,0,R549/(R535+R538+R544))</f>
        <v>0</v>
      </c>
      <c r="AC549" s="63">
        <f t="shared" ref="AC549:AI549" si="2102">IF(S549=0,0,S549/(S535+S538+S544))</f>
        <v>0</v>
      </c>
      <c r="AD549" s="63">
        <f t="shared" si="2102"/>
        <v>0</v>
      </c>
      <c r="AE549" s="63">
        <f t="shared" si="2102"/>
        <v>5.6179775280898871E-4</v>
      </c>
      <c r="AF549" s="63">
        <f t="shared" si="2102"/>
        <v>0</v>
      </c>
      <c r="AG549" s="63">
        <f t="shared" si="2102"/>
        <v>0</v>
      </c>
      <c r="AH549" s="63">
        <f t="shared" si="2102"/>
        <v>0</v>
      </c>
      <c r="AI549" s="63">
        <f t="shared" si="2102"/>
        <v>1.9192630030068461E-4</v>
      </c>
    </row>
    <row r="550" spans="1:35" ht="14.25" customHeight="1" x14ac:dyDescent="0.25">
      <c r="A550" s="17">
        <v>325</v>
      </c>
      <c r="B550" s="3" t="s">
        <v>107</v>
      </c>
      <c r="C550" s="8" t="s">
        <v>93</v>
      </c>
      <c r="D550" s="54">
        <f t="shared" si="2058"/>
        <v>1.2249897917517355E-3</v>
      </c>
      <c r="E550" s="19">
        <f t="shared" si="2062"/>
        <v>3</v>
      </c>
      <c r="F550" s="11">
        <v>1</v>
      </c>
      <c r="G550" s="19">
        <v>0</v>
      </c>
      <c r="H550" s="19">
        <v>0</v>
      </c>
      <c r="I550" s="11">
        <v>2</v>
      </c>
      <c r="J550" s="19">
        <v>0</v>
      </c>
      <c r="K550" s="11">
        <v>0</v>
      </c>
      <c r="L550" s="19">
        <v>0</v>
      </c>
      <c r="M550" s="7"/>
      <c r="P550" s="57">
        <f t="shared" si="2072"/>
        <v>3.2274272286995518</v>
      </c>
      <c r="Q550" s="63">
        <f>P550/P534</f>
        <v>1.0048325458641618E-3</v>
      </c>
      <c r="R550" s="75">
        <f t="shared" si="2039"/>
        <v>1</v>
      </c>
      <c r="S550" s="57">
        <f t="shared" ref="S550:X550" si="2103">IF(G551&lt;&gt;0,G550+(G550/G534)*G551,G550)</f>
        <v>0</v>
      </c>
      <c r="T550" s="57">
        <f t="shared" si="2103"/>
        <v>0</v>
      </c>
      <c r="U550" s="57">
        <f t="shared" si="2103"/>
        <v>2.0033632286995515</v>
      </c>
      <c r="V550" s="57">
        <f t="shared" si="2103"/>
        <v>0</v>
      </c>
      <c r="W550" s="57">
        <f t="shared" si="2103"/>
        <v>0</v>
      </c>
      <c r="X550" s="57">
        <f t="shared" si="2103"/>
        <v>0</v>
      </c>
      <c r="Y550" s="57">
        <f>(M534-Y537)*D550/(1-D535)</f>
        <v>0.22406400000000007</v>
      </c>
      <c r="Z550" s="5"/>
      <c r="AB550" s="63">
        <f t="shared" ref="AB550" si="2104">IF(R550=0,0,R550/(R535+R538+R544))</f>
        <v>2.232142857142857E-3</v>
      </c>
      <c r="AC550" s="63">
        <f t="shared" ref="AC550:AI550" si="2105">IF(S550=0,0,S550/(S535+S538+S544))</f>
        <v>0</v>
      </c>
      <c r="AD550" s="63">
        <f t="shared" si="2105"/>
        <v>0</v>
      </c>
      <c r="AE550" s="63">
        <f t="shared" si="2105"/>
        <v>1.1235955056179774E-3</v>
      </c>
      <c r="AF550" s="63">
        <f t="shared" si="2105"/>
        <v>0</v>
      </c>
      <c r="AG550" s="63">
        <f t="shared" si="2105"/>
        <v>0</v>
      </c>
      <c r="AH550" s="63">
        <f t="shared" si="2105"/>
        <v>0</v>
      </c>
      <c r="AI550" s="63">
        <f t="shared" si="2105"/>
        <v>5.7577890090205379E-4</v>
      </c>
    </row>
    <row r="551" spans="1:35" ht="14.25" customHeight="1" x14ac:dyDescent="0.25">
      <c r="A551" s="17">
        <v>325</v>
      </c>
      <c r="B551" s="3" t="s">
        <v>107</v>
      </c>
      <c r="C551" s="3" t="s">
        <v>94</v>
      </c>
      <c r="D551" s="54"/>
      <c r="E551" s="11">
        <v>773</v>
      </c>
      <c r="F551" s="11">
        <v>3</v>
      </c>
      <c r="G551" s="19">
        <v>0</v>
      </c>
      <c r="H551" s="19">
        <v>0</v>
      </c>
      <c r="I551" s="11">
        <v>3</v>
      </c>
      <c r="J551" s="11">
        <v>1</v>
      </c>
      <c r="K551" s="11">
        <v>0</v>
      </c>
      <c r="L551" s="11">
        <v>765</v>
      </c>
      <c r="M551" s="7"/>
      <c r="R551" s="75">
        <f t="shared" si="2039"/>
        <v>3</v>
      </c>
      <c r="S551" s="10"/>
      <c r="T551" s="10"/>
      <c r="U551" s="10"/>
      <c r="V551" s="10"/>
      <c r="W551" s="10"/>
    </row>
    <row r="552" spans="1:35" ht="14.25" customHeight="1" x14ac:dyDescent="0.25">
      <c r="A552" s="3"/>
      <c r="B552" s="3"/>
      <c r="C552" s="8"/>
      <c r="D552" s="8"/>
      <c r="E552" s="11"/>
      <c r="F552" s="11"/>
      <c r="G552" s="11"/>
      <c r="H552" s="11"/>
      <c r="I552" s="11"/>
      <c r="J552" s="11"/>
      <c r="K552" s="11"/>
      <c r="L552" s="11"/>
      <c r="M552" s="10"/>
      <c r="N552" s="10"/>
      <c r="O552" s="10"/>
      <c r="R552" s="75">
        <f t="shared" si="2039"/>
        <v>0</v>
      </c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4.25" customHeight="1" x14ac:dyDescent="0.25">
      <c r="A553" s="17">
        <v>325110</v>
      </c>
      <c r="B553" s="3" t="s">
        <v>64</v>
      </c>
      <c r="C553" s="3" t="s">
        <v>120</v>
      </c>
      <c r="D553" s="3"/>
      <c r="E553" s="11">
        <v>568</v>
      </c>
      <c r="F553" s="11">
        <v>22</v>
      </c>
      <c r="G553" s="11">
        <v>1</v>
      </c>
      <c r="H553" s="19">
        <v>0</v>
      </c>
      <c r="I553" s="11">
        <v>248</v>
      </c>
      <c r="J553" s="11">
        <v>1</v>
      </c>
      <c r="K553" s="11">
        <v>0</v>
      </c>
      <c r="L553" s="11">
        <v>295</v>
      </c>
      <c r="M553" s="10">
        <f>VLOOKUP(A553,'2010 Byproducts'!$A$14:$D$97,4,FALSE)</f>
        <v>191</v>
      </c>
      <c r="N553" s="10">
        <f>L553-M553</f>
        <v>104</v>
      </c>
      <c r="O553" s="10"/>
      <c r="P553" s="10">
        <f>SUM(P554,P557,P563)</f>
        <v>570.67411764705889</v>
      </c>
      <c r="Q553" s="10"/>
      <c r="R553" s="75">
        <f t="shared" si="2039"/>
        <v>22</v>
      </c>
      <c r="Z553" s="63">
        <f>R553/(P553-R553)</f>
        <v>4.0096660827277732E-2</v>
      </c>
      <c r="AA553" s="63">
        <f>(P556-R556)/(P553-R553)</f>
        <v>0.34658095558705154</v>
      </c>
      <c r="AB553" s="63"/>
    </row>
    <row r="554" spans="1:35" ht="14.25" customHeight="1" x14ac:dyDescent="0.25">
      <c r="A554" s="17">
        <v>325110</v>
      </c>
      <c r="B554" s="3" t="s">
        <v>64</v>
      </c>
      <c r="C554" s="3" t="s">
        <v>82</v>
      </c>
      <c r="D554" s="54">
        <f>E554/(E553-E570)</f>
        <v>0.25</v>
      </c>
      <c r="E554" s="19">
        <f t="shared" ref="E554:E569" si="2106">SUM(F554:L554)</f>
        <v>68</v>
      </c>
      <c r="F554" s="19">
        <v>0</v>
      </c>
      <c r="G554" s="11">
        <v>1</v>
      </c>
      <c r="H554" s="19">
        <v>0</v>
      </c>
      <c r="I554" s="11">
        <v>67</v>
      </c>
      <c r="J554" s="11">
        <v>0</v>
      </c>
      <c r="K554" s="11">
        <v>0</v>
      </c>
      <c r="L554" s="19">
        <v>0</v>
      </c>
      <c r="M554" s="7"/>
      <c r="P554" s="57">
        <f>SUM(P555:P556)</f>
        <v>317.15999999999997</v>
      </c>
      <c r="Q554" s="63">
        <f>P554/P553</f>
        <v>0.55576377163849555</v>
      </c>
      <c r="R554" s="75">
        <f t="shared" si="2039"/>
        <v>0</v>
      </c>
      <c r="S554" s="57">
        <f>SUM(S555:S556)</f>
        <v>1</v>
      </c>
      <c r="T554" s="57">
        <f t="shared" ref="T554:X554" si="2107">SUM(T555:T556)</f>
        <v>0</v>
      </c>
      <c r="U554" s="57">
        <f t="shared" si="2107"/>
        <v>67</v>
      </c>
      <c r="V554" s="57">
        <f t="shared" si="2107"/>
        <v>0</v>
      </c>
      <c r="W554" s="57">
        <f t="shared" si="2107"/>
        <v>0</v>
      </c>
      <c r="X554" s="57">
        <f t="shared" si="2107"/>
        <v>0</v>
      </c>
      <c r="Y554" s="57">
        <f>Y556</f>
        <v>145.16</v>
      </c>
      <c r="Z554" s="63"/>
      <c r="AB554" s="63">
        <f t="shared" ref="AB554" si="2108">IF(R554=0,0,R554/(R554+R557+R563))</f>
        <v>0</v>
      </c>
      <c r="AC554" s="63">
        <f t="shared" ref="AC554:AI554" si="2109">IF(S554=0,0,S554/(S554+S557+S563))</f>
        <v>1</v>
      </c>
      <c r="AD554" s="63">
        <f t="shared" si="2109"/>
        <v>0</v>
      </c>
      <c r="AE554" s="63">
        <f t="shared" si="2109"/>
        <v>0.26587301587301587</v>
      </c>
      <c r="AF554" s="63">
        <f t="shared" si="2109"/>
        <v>0</v>
      </c>
      <c r="AG554" s="63">
        <f t="shared" si="2109"/>
        <v>0</v>
      </c>
      <c r="AH554" s="63">
        <f t="shared" si="2109"/>
        <v>0</v>
      </c>
      <c r="AI554" s="63">
        <f t="shared" si="2109"/>
        <v>0.76089517078916369</v>
      </c>
    </row>
    <row r="555" spans="1:35" ht="14.25" customHeight="1" x14ac:dyDescent="0.25">
      <c r="A555" s="17">
        <v>325110</v>
      </c>
      <c r="B555" s="3" t="s">
        <v>64</v>
      </c>
      <c r="C555" s="8" t="s">
        <v>152</v>
      </c>
      <c r="D555" s="54">
        <f>E555/(E553-E570)</f>
        <v>8.455882352941177E-2</v>
      </c>
      <c r="E555" s="19">
        <f t="shared" si="2106"/>
        <v>23</v>
      </c>
      <c r="F555" s="19">
        <v>0</v>
      </c>
      <c r="G555" s="11">
        <v>1</v>
      </c>
      <c r="H555" s="19">
        <v>0</v>
      </c>
      <c r="I555" s="11">
        <v>22</v>
      </c>
      <c r="J555" s="11">
        <v>0</v>
      </c>
      <c r="K555" s="11">
        <v>0</v>
      </c>
      <c r="L555" s="19">
        <v>0</v>
      </c>
      <c r="M555" s="7"/>
      <c r="P555" s="57">
        <f>SUM(R555:Y555)+N553</f>
        <v>127</v>
      </c>
      <c r="Q555" s="63">
        <f>P555/P553</f>
        <v>0.22254382330082273</v>
      </c>
      <c r="R555" s="75">
        <f t="shared" si="2039"/>
        <v>0</v>
      </c>
      <c r="S555" s="57">
        <f t="shared" ref="S555:X555" si="2110">IF(G570&lt;&gt;0,G555+(G555/G553)*G570,G555)</f>
        <v>1</v>
      </c>
      <c r="T555" s="57">
        <f t="shared" si="2110"/>
        <v>0</v>
      </c>
      <c r="U555" s="57">
        <f t="shared" si="2110"/>
        <v>22</v>
      </c>
      <c r="V555" s="57">
        <f t="shared" si="2110"/>
        <v>0</v>
      </c>
      <c r="W555" s="57">
        <f t="shared" si="2110"/>
        <v>0</v>
      </c>
      <c r="X555" s="57">
        <f t="shared" si="2110"/>
        <v>0</v>
      </c>
      <c r="Y555" s="57">
        <v>0</v>
      </c>
      <c r="Z555" s="5"/>
      <c r="AB555" s="63">
        <f t="shared" ref="AB555" si="2111">IF(R555=0,0,R555/(R554+R557+R563))</f>
        <v>0</v>
      </c>
      <c r="AC555" s="63">
        <f t="shared" ref="AC555:AI555" si="2112">IF(S555=0,0,S555/(S554+S557+S563))</f>
        <v>1</v>
      </c>
      <c r="AD555" s="63">
        <f t="shared" si="2112"/>
        <v>0</v>
      </c>
      <c r="AE555" s="63">
        <f t="shared" si="2112"/>
        <v>8.7301587301587297E-2</v>
      </c>
      <c r="AF555" s="63">
        <f t="shared" si="2112"/>
        <v>0</v>
      </c>
      <c r="AG555" s="63">
        <f t="shared" si="2112"/>
        <v>0</v>
      </c>
      <c r="AH555" s="63">
        <f t="shared" si="2112"/>
        <v>0</v>
      </c>
      <c r="AI555" s="63">
        <f t="shared" si="2112"/>
        <v>0</v>
      </c>
    </row>
    <row r="556" spans="1:35" ht="14.25" customHeight="1" x14ac:dyDescent="0.25">
      <c r="A556" s="17">
        <v>325110</v>
      </c>
      <c r="B556" s="3" t="s">
        <v>64</v>
      </c>
      <c r="C556" s="8" t="s">
        <v>151</v>
      </c>
      <c r="D556" s="54">
        <f>E556/(E553-E570)</f>
        <v>0.16544117647058823</v>
      </c>
      <c r="E556" s="19">
        <f t="shared" si="2106"/>
        <v>45</v>
      </c>
      <c r="F556" s="11">
        <v>0</v>
      </c>
      <c r="G556" s="19">
        <v>0</v>
      </c>
      <c r="H556" s="19">
        <v>0</v>
      </c>
      <c r="I556" s="11">
        <v>45</v>
      </c>
      <c r="J556" s="11">
        <v>0</v>
      </c>
      <c r="K556" s="11">
        <v>0</v>
      </c>
      <c r="L556" s="19">
        <v>0</v>
      </c>
      <c r="M556" s="7"/>
      <c r="P556" s="57">
        <f>SUM(R556:Y556)</f>
        <v>190.16</v>
      </c>
      <c r="Q556" s="63">
        <f>P556/P553</f>
        <v>0.33321994833767282</v>
      </c>
      <c r="R556" s="75">
        <f t="shared" si="2039"/>
        <v>0</v>
      </c>
      <c r="S556" s="57">
        <f t="shared" ref="S556:X556" si="2113">IF(G570&lt;&gt;0,G556+(G556/G553)*G570,G556)</f>
        <v>0</v>
      </c>
      <c r="T556" s="57">
        <f t="shared" si="2113"/>
        <v>0</v>
      </c>
      <c r="U556" s="57">
        <f t="shared" si="2113"/>
        <v>45</v>
      </c>
      <c r="V556" s="57">
        <f t="shared" si="2113"/>
        <v>0</v>
      </c>
      <c r="W556" s="57">
        <f t="shared" si="2113"/>
        <v>0</v>
      </c>
      <c r="X556" s="57">
        <f t="shared" si="2113"/>
        <v>0</v>
      </c>
      <c r="Y556" s="57">
        <f>0.76*M553</f>
        <v>145.16</v>
      </c>
      <c r="Z556" s="5"/>
      <c r="AB556" s="63">
        <f t="shared" ref="AB556" si="2114">IF(R556=0,0,R556/(R554+R557+R563))</f>
        <v>0</v>
      </c>
      <c r="AC556" s="63">
        <f t="shared" ref="AC556:AI556" si="2115">IF(S556=0,0,S556/(S554+S557+S563))</f>
        <v>0</v>
      </c>
      <c r="AD556" s="63">
        <f t="shared" si="2115"/>
        <v>0</v>
      </c>
      <c r="AE556" s="63">
        <f t="shared" si="2115"/>
        <v>0.17857142857142858</v>
      </c>
      <c r="AF556" s="63">
        <f t="shared" si="2115"/>
        <v>0</v>
      </c>
      <c r="AG556" s="63">
        <f t="shared" si="2115"/>
        <v>0</v>
      </c>
      <c r="AH556" s="63">
        <f t="shared" si="2115"/>
        <v>0</v>
      </c>
      <c r="AI556" s="63">
        <f t="shared" si="2115"/>
        <v>0.76089517078916369</v>
      </c>
    </row>
    <row r="557" spans="1:35" ht="14.25" customHeight="1" x14ac:dyDescent="0.25">
      <c r="A557" s="17">
        <v>325110</v>
      </c>
      <c r="B557" s="3" t="s">
        <v>64</v>
      </c>
      <c r="C557" s="3" t="s">
        <v>83</v>
      </c>
      <c r="D557" s="54">
        <f>E557/(E553-E570)</f>
        <v>0.73897058823529416</v>
      </c>
      <c r="E557" s="19">
        <f t="shared" si="2106"/>
        <v>201</v>
      </c>
      <c r="F557" s="11">
        <v>21</v>
      </c>
      <c r="G557" s="11">
        <v>0</v>
      </c>
      <c r="H557" s="19">
        <v>0</v>
      </c>
      <c r="I557" s="11">
        <v>180</v>
      </c>
      <c r="J557" s="19">
        <v>0</v>
      </c>
      <c r="K557" s="11">
        <v>0</v>
      </c>
      <c r="L557" s="19">
        <v>0</v>
      </c>
      <c r="M557" s="7"/>
      <c r="P557" s="57">
        <f>SUM(P558:P562)</f>
        <v>251.06470588235294</v>
      </c>
      <c r="Q557" s="63">
        <f>P557/P553</f>
        <v>0.43994409088941244</v>
      </c>
      <c r="R557" s="75">
        <f t="shared" si="2039"/>
        <v>21</v>
      </c>
      <c r="S557" s="57">
        <f>SUM(S558:S562)</f>
        <v>0</v>
      </c>
      <c r="T557" s="57">
        <f t="shared" ref="T557:X557" si="2116">SUM(T558:T562)</f>
        <v>0</v>
      </c>
      <c r="U557" s="57">
        <f t="shared" si="2116"/>
        <v>184</v>
      </c>
      <c r="V557" s="57">
        <f t="shared" si="2116"/>
        <v>0</v>
      </c>
      <c r="W557" s="57">
        <f t="shared" si="2116"/>
        <v>0</v>
      </c>
      <c r="X557" s="57">
        <f t="shared" si="2116"/>
        <v>0</v>
      </c>
      <c r="Y557" s="57">
        <f>(M553-Y556)*D557/(1-D554)</f>
        <v>45.165882352941189</v>
      </c>
      <c r="Z557" s="5"/>
      <c r="AB557" s="63">
        <f t="shared" ref="AB557" si="2117">IF(R557=0,0,R557/(R554+R557+R563))</f>
        <v>0.95454545454545459</v>
      </c>
      <c r="AC557" s="63">
        <f t="shared" ref="AC557:AI557" si="2118">IF(S557=0,0,S557/(S554+S557+S563))</f>
        <v>0</v>
      </c>
      <c r="AD557" s="63">
        <f t="shared" si="2118"/>
        <v>0</v>
      </c>
      <c r="AE557" s="63">
        <f t="shared" si="2118"/>
        <v>0.73015873015873012</v>
      </c>
      <c r="AF557" s="63">
        <f t="shared" si="2118"/>
        <v>0</v>
      </c>
      <c r="AG557" s="63">
        <f t="shared" si="2118"/>
        <v>0</v>
      </c>
      <c r="AH557" s="63">
        <f t="shared" si="2118"/>
        <v>0</v>
      </c>
      <c r="AI557" s="63">
        <f t="shared" si="2118"/>
        <v>0.23674911660777392</v>
      </c>
    </row>
    <row r="558" spans="1:35" ht="14.25" customHeight="1" x14ac:dyDescent="0.25">
      <c r="A558" s="17">
        <v>325110</v>
      </c>
      <c r="B558" s="3" t="s">
        <v>64</v>
      </c>
      <c r="C558" s="8" t="s">
        <v>84</v>
      </c>
      <c r="D558" s="54">
        <f>E558/(E553-E570)</f>
        <v>0.52941176470588236</v>
      </c>
      <c r="E558" s="19">
        <f t="shared" si="2106"/>
        <v>144</v>
      </c>
      <c r="F558" s="19">
        <v>0</v>
      </c>
      <c r="G558" s="11">
        <v>0</v>
      </c>
      <c r="H558" s="19">
        <v>0</v>
      </c>
      <c r="I558" s="53">
        <f>I557*0.8</f>
        <v>144</v>
      </c>
      <c r="J558" s="11">
        <v>0</v>
      </c>
      <c r="K558" s="11">
        <v>0</v>
      </c>
      <c r="L558" s="19">
        <v>0</v>
      </c>
      <c r="M558" s="7"/>
      <c r="P558" s="57">
        <f>SUM(R558:Y558)</f>
        <v>176.35764705882355</v>
      </c>
      <c r="Q558" s="63">
        <f>P558/P553</f>
        <v>0.30903389799061171</v>
      </c>
      <c r="R558" s="75">
        <f t="shared" si="2039"/>
        <v>0</v>
      </c>
      <c r="S558" s="57">
        <f t="shared" ref="S558:X558" si="2119">IF(G570&lt;&gt;0,G558+(G558/G553)*G570,G558)</f>
        <v>0</v>
      </c>
      <c r="T558" s="57">
        <f t="shared" si="2119"/>
        <v>0</v>
      </c>
      <c r="U558" s="57">
        <f t="shared" si="2119"/>
        <v>144</v>
      </c>
      <c r="V558" s="57">
        <f t="shared" si="2119"/>
        <v>0</v>
      </c>
      <c r="W558" s="57">
        <f t="shared" si="2119"/>
        <v>0</v>
      </c>
      <c r="X558" s="57">
        <f t="shared" si="2119"/>
        <v>0</v>
      </c>
      <c r="Y558" s="57">
        <f>(M553-Y556)*D558/(1-D554)</f>
        <v>32.357647058823531</v>
      </c>
      <c r="Z558" s="5"/>
      <c r="AB558" s="63">
        <f t="shared" ref="AB558" si="2120">IF(R558=0,0,R558/(R554+R557+R563))</f>
        <v>0</v>
      </c>
      <c r="AC558" s="63">
        <f t="shared" ref="AC558:AI558" si="2121">IF(S558=0,0,S558/(S554+S557+S563))</f>
        <v>0</v>
      </c>
      <c r="AD558" s="63">
        <f t="shared" si="2121"/>
        <v>0</v>
      </c>
      <c r="AE558" s="63">
        <f t="shared" si="2121"/>
        <v>0.5714285714285714</v>
      </c>
      <c r="AF558" s="63">
        <f t="shared" si="2121"/>
        <v>0</v>
      </c>
      <c r="AG558" s="63">
        <f t="shared" si="2121"/>
        <v>0</v>
      </c>
      <c r="AH558" s="63">
        <f t="shared" si="2121"/>
        <v>0</v>
      </c>
      <c r="AI558" s="63">
        <f t="shared" si="2121"/>
        <v>0.16961130742049471</v>
      </c>
    </row>
    <row r="559" spans="1:35" ht="14.25" customHeight="1" x14ac:dyDescent="0.25">
      <c r="A559" s="17">
        <v>325110</v>
      </c>
      <c r="B559" s="3" t="s">
        <v>64</v>
      </c>
      <c r="C559" s="8" t="s">
        <v>85</v>
      </c>
      <c r="D559" s="54">
        <f>E559/(E553-E570)</f>
        <v>2.5735294117647058E-2</v>
      </c>
      <c r="E559" s="19">
        <f t="shared" si="2106"/>
        <v>7</v>
      </c>
      <c r="F559" s="11">
        <v>4</v>
      </c>
      <c r="G559" s="11">
        <v>0</v>
      </c>
      <c r="H559" s="11">
        <v>0</v>
      </c>
      <c r="I559" s="11">
        <v>3</v>
      </c>
      <c r="J559" s="19">
        <v>0</v>
      </c>
      <c r="K559" s="11">
        <v>0</v>
      </c>
      <c r="L559" s="19">
        <v>0</v>
      </c>
      <c r="M559" s="7"/>
      <c r="P559" s="57">
        <f t="shared" ref="P559:P569" si="2122">SUM(R559:Y559)</f>
        <v>8.5729411764705876</v>
      </c>
      <c r="Q559" s="63">
        <f>P559/P553</f>
        <v>1.5022481152321401E-2</v>
      </c>
      <c r="R559" s="75">
        <f t="shared" si="2039"/>
        <v>4</v>
      </c>
      <c r="S559" s="57">
        <f t="shared" ref="S559:X559" si="2123">IF(G570&lt;&gt;0,G559+(G559/G553)*G570,G559)</f>
        <v>0</v>
      </c>
      <c r="T559" s="57">
        <f t="shared" si="2123"/>
        <v>0</v>
      </c>
      <c r="U559" s="57">
        <f t="shared" si="2123"/>
        <v>3</v>
      </c>
      <c r="V559" s="57">
        <f t="shared" si="2123"/>
        <v>0</v>
      </c>
      <c r="W559" s="57">
        <f t="shared" si="2123"/>
        <v>0</v>
      </c>
      <c r="X559" s="57">
        <f t="shared" si="2123"/>
        <v>0</v>
      </c>
      <c r="Y559" s="57">
        <f>(M553-Y556)*D559/(1-D554)</f>
        <v>1.5729411764705883</v>
      </c>
      <c r="Z559" s="5"/>
      <c r="AB559" s="63">
        <f t="shared" ref="AB559" si="2124">IF(R559=0,0,R559/(R554+R557+R563))</f>
        <v>0.18181818181818182</v>
      </c>
      <c r="AC559" s="63">
        <f t="shared" ref="AC559:AI559" si="2125">IF(S559=0,0,S559/(S554+S557+S563))</f>
        <v>0</v>
      </c>
      <c r="AD559" s="63">
        <f t="shared" si="2125"/>
        <v>0</v>
      </c>
      <c r="AE559" s="63">
        <f t="shared" si="2125"/>
        <v>1.1904761904761904E-2</v>
      </c>
      <c r="AF559" s="63">
        <f t="shared" si="2125"/>
        <v>0</v>
      </c>
      <c r="AG559" s="63">
        <f t="shared" si="2125"/>
        <v>0</v>
      </c>
      <c r="AH559" s="63">
        <f t="shared" si="2125"/>
        <v>0</v>
      </c>
      <c r="AI559" s="63">
        <f t="shared" si="2125"/>
        <v>8.2449941107184919E-3</v>
      </c>
    </row>
    <row r="560" spans="1:35" ht="14.25" customHeight="1" x14ac:dyDescent="0.25">
      <c r="A560" s="17">
        <v>325110</v>
      </c>
      <c r="B560" s="3" t="s">
        <v>64</v>
      </c>
      <c r="C560" s="8" t="s">
        <v>86</v>
      </c>
      <c r="D560" s="54">
        <f>E560/(E553-E570)</f>
        <v>0.1875</v>
      </c>
      <c r="E560" s="19">
        <f t="shared" si="2106"/>
        <v>51</v>
      </c>
      <c r="F560" s="11">
        <v>15</v>
      </c>
      <c r="G560" s="11">
        <v>0</v>
      </c>
      <c r="H560" s="19">
        <v>0</v>
      </c>
      <c r="I560" s="53">
        <f>I557*0.2</f>
        <v>36</v>
      </c>
      <c r="J560" s="11">
        <v>0</v>
      </c>
      <c r="K560" s="11">
        <v>0</v>
      </c>
      <c r="L560" s="19">
        <v>0</v>
      </c>
      <c r="M560" s="7"/>
      <c r="P560" s="57">
        <f t="shared" si="2122"/>
        <v>62.46</v>
      </c>
      <c r="Q560" s="63">
        <f>P560/P553</f>
        <v>0.10944950553834164</v>
      </c>
      <c r="R560" s="75">
        <f t="shared" si="2039"/>
        <v>15</v>
      </c>
      <c r="S560" s="57">
        <f t="shared" ref="S560:X560" si="2126">IF(G570&lt;&gt;0,G560+(G560/G553)*G570,G560)</f>
        <v>0</v>
      </c>
      <c r="T560" s="57">
        <f t="shared" si="2126"/>
        <v>0</v>
      </c>
      <c r="U560" s="57">
        <f t="shared" si="2126"/>
        <v>36</v>
      </c>
      <c r="V560" s="57">
        <f t="shared" si="2126"/>
        <v>0</v>
      </c>
      <c r="W560" s="57">
        <f t="shared" si="2126"/>
        <v>0</v>
      </c>
      <c r="X560" s="57">
        <f t="shared" si="2126"/>
        <v>0</v>
      </c>
      <c r="Y560" s="57">
        <f>(M553-Y556)*D560/(1-D554)</f>
        <v>11.46</v>
      </c>
      <c r="Z560" s="5"/>
      <c r="AB560" s="63">
        <f t="shared" ref="AB560" si="2127">IF(R560=0,0,R560/(R554+R557+R563))</f>
        <v>0.68181818181818177</v>
      </c>
      <c r="AC560" s="63">
        <f t="shared" ref="AC560:AI560" si="2128">IF(S560=0,0,S560/(S554+S557+S563))</f>
        <v>0</v>
      </c>
      <c r="AD560" s="63">
        <f t="shared" si="2128"/>
        <v>0</v>
      </c>
      <c r="AE560" s="63">
        <f t="shared" si="2128"/>
        <v>0.14285714285714285</v>
      </c>
      <c r="AF560" s="63">
        <f t="shared" si="2128"/>
        <v>0</v>
      </c>
      <c r="AG560" s="63">
        <f t="shared" si="2128"/>
        <v>0</v>
      </c>
      <c r="AH560" s="63">
        <f t="shared" si="2128"/>
        <v>0</v>
      </c>
      <c r="AI560" s="63">
        <f t="shared" si="2128"/>
        <v>6.0070671378091876E-2</v>
      </c>
    </row>
    <row r="561" spans="1:35" ht="14.25" customHeight="1" x14ac:dyDescent="0.25">
      <c r="A561" s="17">
        <v>325110</v>
      </c>
      <c r="B561" s="3" t="s">
        <v>64</v>
      </c>
      <c r="C561" s="8" t="s">
        <v>87</v>
      </c>
      <c r="D561" s="54">
        <f>E561/(E553-E570)</f>
        <v>7.3529411764705881E-3</v>
      </c>
      <c r="E561" s="19">
        <f t="shared" si="2106"/>
        <v>2</v>
      </c>
      <c r="F561" s="11">
        <v>2</v>
      </c>
      <c r="G561" s="19">
        <v>0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7"/>
      <c r="P561" s="57">
        <f t="shared" si="2122"/>
        <v>2.4494117647058822</v>
      </c>
      <c r="Q561" s="63">
        <f>P561/P553</f>
        <v>4.2921374720918289E-3</v>
      </c>
      <c r="R561" s="75">
        <f t="shared" si="2039"/>
        <v>2</v>
      </c>
      <c r="S561" s="57">
        <f t="shared" ref="S561:X561" si="2129">IF(G570&lt;&gt;0,G561+(G561/G553)*G570,G561)</f>
        <v>0</v>
      </c>
      <c r="T561" s="57">
        <f t="shared" si="2129"/>
        <v>0</v>
      </c>
      <c r="U561" s="57">
        <f t="shared" si="2129"/>
        <v>0</v>
      </c>
      <c r="V561" s="57">
        <f t="shared" si="2129"/>
        <v>0</v>
      </c>
      <c r="W561" s="57">
        <f t="shared" si="2129"/>
        <v>0</v>
      </c>
      <c r="X561" s="57">
        <f t="shared" si="2129"/>
        <v>0</v>
      </c>
      <c r="Y561" s="57">
        <f>(M553-Y556)*D561/(1-D554)</f>
        <v>0.4494117647058824</v>
      </c>
      <c r="Z561" s="5"/>
      <c r="AB561" s="63">
        <f t="shared" ref="AB561" si="2130">IF(R561=0,0,R561/(R554+R557+R563))</f>
        <v>9.0909090909090912E-2</v>
      </c>
      <c r="AC561" s="63">
        <f t="shared" ref="AC561:AI561" si="2131">IF(S561=0,0,S561/(S554+S557+S563))</f>
        <v>0</v>
      </c>
      <c r="AD561" s="63">
        <f t="shared" si="2131"/>
        <v>0</v>
      </c>
      <c r="AE561" s="63">
        <f t="shared" si="2131"/>
        <v>0</v>
      </c>
      <c r="AF561" s="63">
        <f t="shared" si="2131"/>
        <v>0</v>
      </c>
      <c r="AG561" s="63">
        <f t="shared" si="2131"/>
        <v>0</v>
      </c>
      <c r="AH561" s="63">
        <f t="shared" si="2131"/>
        <v>0</v>
      </c>
      <c r="AI561" s="63">
        <f t="shared" si="2131"/>
        <v>2.3557126030624266E-3</v>
      </c>
    </row>
    <row r="562" spans="1:35" ht="14.25" customHeight="1" x14ac:dyDescent="0.25">
      <c r="A562" s="17">
        <v>325110</v>
      </c>
      <c r="B562" s="3" t="s">
        <v>64</v>
      </c>
      <c r="C562" s="8" t="s">
        <v>88</v>
      </c>
      <c r="D562" s="54">
        <f>E562/(E553-E570)</f>
        <v>3.6764705882352941E-3</v>
      </c>
      <c r="E562" s="19">
        <f t="shared" si="2106"/>
        <v>1</v>
      </c>
      <c r="F562" s="19">
        <v>0</v>
      </c>
      <c r="G562" s="11">
        <v>0</v>
      </c>
      <c r="H562" s="19">
        <v>0</v>
      </c>
      <c r="I562" s="11">
        <v>1</v>
      </c>
      <c r="J562" s="19">
        <v>0</v>
      </c>
      <c r="K562" s="11">
        <v>0</v>
      </c>
      <c r="L562" s="19">
        <v>0</v>
      </c>
      <c r="M562" s="7"/>
      <c r="P562" s="57">
        <f t="shared" si="2122"/>
        <v>1.2247058823529411</v>
      </c>
      <c r="Q562" s="63">
        <f>P562/P553</f>
        <v>2.1460687360459144E-3</v>
      </c>
      <c r="R562" s="75">
        <f t="shared" si="2039"/>
        <v>0</v>
      </c>
      <c r="S562" s="57">
        <f t="shared" ref="S562:X562" si="2132">IF(G570&lt;&gt;0,G562+(G562/G553)*G570,G562)</f>
        <v>0</v>
      </c>
      <c r="T562" s="57">
        <f t="shared" si="2132"/>
        <v>0</v>
      </c>
      <c r="U562" s="57">
        <f t="shared" si="2132"/>
        <v>1</v>
      </c>
      <c r="V562" s="57">
        <f t="shared" si="2132"/>
        <v>0</v>
      </c>
      <c r="W562" s="57">
        <f t="shared" si="2132"/>
        <v>0</v>
      </c>
      <c r="X562" s="57">
        <f t="shared" si="2132"/>
        <v>0</v>
      </c>
      <c r="Y562" s="57">
        <f>(M553-Y556)*D562/(1-D554)</f>
        <v>0.2247058823529412</v>
      </c>
      <c r="Z562" s="5"/>
      <c r="AB562" s="63">
        <f t="shared" ref="AB562" si="2133">IF(R562=0,0,R562/(R554+R557+R563))</f>
        <v>0</v>
      </c>
      <c r="AC562" s="63">
        <f t="shared" ref="AC562:AI562" si="2134">IF(S562=0,0,S562/(S554+S557+S563))</f>
        <v>0</v>
      </c>
      <c r="AD562" s="63">
        <f t="shared" si="2134"/>
        <v>0</v>
      </c>
      <c r="AE562" s="63">
        <f t="shared" si="2134"/>
        <v>3.968253968253968E-3</v>
      </c>
      <c r="AF562" s="63">
        <f t="shared" si="2134"/>
        <v>0</v>
      </c>
      <c r="AG562" s="63">
        <f t="shared" si="2134"/>
        <v>0</v>
      </c>
      <c r="AH562" s="63">
        <f t="shared" si="2134"/>
        <v>0</v>
      </c>
      <c r="AI562" s="63">
        <f t="shared" si="2134"/>
        <v>1.1778563015312133E-3</v>
      </c>
    </row>
    <row r="563" spans="1:35" ht="14.25" customHeight="1" x14ac:dyDescent="0.25">
      <c r="A563" s="17">
        <v>325110</v>
      </c>
      <c r="B563" s="3" t="s">
        <v>64</v>
      </c>
      <c r="C563" s="3" t="s">
        <v>89</v>
      </c>
      <c r="D563" s="54">
        <f>E563/(E553-E570)</f>
        <v>7.3529411764705881E-3</v>
      </c>
      <c r="E563" s="19">
        <f t="shared" si="2106"/>
        <v>2</v>
      </c>
      <c r="F563" s="11">
        <v>1</v>
      </c>
      <c r="G563" s="11">
        <v>0</v>
      </c>
      <c r="H563" s="19">
        <v>0</v>
      </c>
      <c r="I563" s="11">
        <v>1</v>
      </c>
      <c r="J563" s="19">
        <v>0</v>
      </c>
      <c r="K563" s="11">
        <v>0</v>
      </c>
      <c r="L563" s="19">
        <v>0</v>
      </c>
      <c r="M563" s="7"/>
      <c r="P563" s="57">
        <f>SUM(P564:P569)</f>
        <v>2.4494117647058822</v>
      </c>
      <c r="Q563" s="63">
        <f>P563/P553</f>
        <v>4.2921374720918289E-3</v>
      </c>
      <c r="R563" s="75">
        <f t="shared" si="2039"/>
        <v>1</v>
      </c>
      <c r="S563" s="57">
        <f>SUM(S564:S569)</f>
        <v>0</v>
      </c>
      <c r="T563" s="57">
        <f t="shared" ref="T563:X563" si="2135">SUM(T564:T569)</f>
        <v>0</v>
      </c>
      <c r="U563" s="57">
        <f t="shared" si="2135"/>
        <v>1</v>
      </c>
      <c r="V563" s="57">
        <f t="shared" si="2135"/>
        <v>0</v>
      </c>
      <c r="W563" s="57">
        <f t="shared" si="2135"/>
        <v>0</v>
      </c>
      <c r="X563" s="57">
        <f t="shared" si="2135"/>
        <v>0</v>
      </c>
      <c r="Y563" s="57">
        <f>(M553-Y556)*D563/(1-D554)</f>
        <v>0.4494117647058824</v>
      </c>
      <c r="Z563" s="5"/>
      <c r="AB563" s="63">
        <f t="shared" ref="AB563" si="2136">IF(R563=0,0,R563/(R554+R557+R563))</f>
        <v>4.5454545454545456E-2</v>
      </c>
      <c r="AC563" s="63">
        <f t="shared" ref="AC563:AI563" si="2137">IF(S563=0,0,S563/(S554+S557+S563))</f>
        <v>0</v>
      </c>
      <c r="AD563" s="63">
        <f t="shared" si="2137"/>
        <v>0</v>
      </c>
      <c r="AE563" s="63">
        <f t="shared" si="2137"/>
        <v>3.968253968253968E-3</v>
      </c>
      <c r="AF563" s="63">
        <f t="shared" si="2137"/>
        <v>0</v>
      </c>
      <c r="AG563" s="63">
        <f t="shared" si="2137"/>
        <v>0</v>
      </c>
      <c r="AH563" s="63">
        <f t="shared" si="2137"/>
        <v>0</v>
      </c>
      <c r="AI563" s="63">
        <f t="shared" si="2137"/>
        <v>2.3557126030624266E-3</v>
      </c>
    </row>
    <row r="564" spans="1:35" s="10" customFormat="1" ht="14.25" customHeight="1" x14ac:dyDescent="0.25">
      <c r="A564" s="17">
        <v>325110</v>
      </c>
      <c r="B564" s="3" t="s">
        <v>64</v>
      </c>
      <c r="C564" s="8" t="s">
        <v>95</v>
      </c>
      <c r="D564" s="54">
        <f>E564/(E553-E570)</f>
        <v>3.6764705882352941E-3</v>
      </c>
      <c r="E564" s="19">
        <f t="shared" si="2106"/>
        <v>1</v>
      </c>
      <c r="F564" s="11">
        <v>1</v>
      </c>
      <c r="G564" s="11">
        <v>0</v>
      </c>
      <c r="H564" s="11">
        <v>0</v>
      </c>
      <c r="I564" s="19">
        <v>0</v>
      </c>
      <c r="J564" s="11">
        <v>0</v>
      </c>
      <c r="K564" s="11">
        <v>0</v>
      </c>
      <c r="L564" s="19">
        <v>0</v>
      </c>
      <c r="M564" s="7"/>
      <c r="N564" s="1"/>
      <c r="O564" s="1"/>
      <c r="P564" s="57">
        <f t="shared" si="2122"/>
        <v>1.2247058823529411</v>
      </c>
      <c r="Q564" s="63">
        <f>P564/P553</f>
        <v>2.1460687360459144E-3</v>
      </c>
      <c r="R564" s="75">
        <f t="shared" si="2039"/>
        <v>1</v>
      </c>
      <c r="S564" s="57">
        <f t="shared" ref="S564:X564" si="2138">IF(G570&lt;&gt;0,G564+(G564/G553)*G570,G564)</f>
        <v>0</v>
      </c>
      <c r="T564" s="57">
        <f t="shared" si="2138"/>
        <v>0</v>
      </c>
      <c r="U564" s="57">
        <f t="shared" si="2138"/>
        <v>0</v>
      </c>
      <c r="V564" s="57">
        <f t="shared" si="2138"/>
        <v>0</v>
      </c>
      <c r="W564" s="57">
        <f t="shared" si="2138"/>
        <v>0</v>
      </c>
      <c r="X564" s="57">
        <f t="shared" si="2138"/>
        <v>0</v>
      </c>
      <c r="Y564" s="57">
        <f>(M553-Y556)*D564/(1-D554)</f>
        <v>0.2247058823529412</v>
      </c>
      <c r="Z564" s="5"/>
      <c r="AA564" s="1"/>
      <c r="AB564" s="63">
        <f t="shared" ref="AB564" si="2139">IF(R564=0,0,R564/(R554+R557+R563))</f>
        <v>4.5454545454545456E-2</v>
      </c>
      <c r="AC564" s="63">
        <f t="shared" ref="AC564:AI564" si="2140">IF(S564=0,0,S564/(S554+S557+S563))</f>
        <v>0</v>
      </c>
      <c r="AD564" s="63">
        <f t="shared" si="2140"/>
        <v>0</v>
      </c>
      <c r="AE564" s="63">
        <f t="shared" si="2140"/>
        <v>0</v>
      </c>
      <c r="AF564" s="63">
        <f t="shared" si="2140"/>
        <v>0</v>
      </c>
      <c r="AG564" s="63">
        <f t="shared" si="2140"/>
        <v>0</v>
      </c>
      <c r="AH564" s="63">
        <f t="shared" si="2140"/>
        <v>0</v>
      </c>
      <c r="AI564" s="63">
        <f t="shared" si="2140"/>
        <v>1.1778563015312133E-3</v>
      </c>
    </row>
    <row r="565" spans="1:35" ht="14.25" customHeight="1" x14ac:dyDescent="0.25">
      <c r="A565" s="17">
        <v>325110</v>
      </c>
      <c r="B565" s="3" t="s">
        <v>64</v>
      </c>
      <c r="C565" s="8" t="s">
        <v>90</v>
      </c>
      <c r="D565" s="54">
        <f>E565/(E553-E570)</f>
        <v>0</v>
      </c>
      <c r="E565" s="19">
        <f t="shared" si="2106"/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19">
        <v>0</v>
      </c>
      <c r="L565" s="19">
        <v>0</v>
      </c>
      <c r="M565" s="7"/>
      <c r="P565" s="57">
        <f t="shared" si="2122"/>
        <v>0</v>
      </c>
      <c r="Q565" s="63">
        <f>P565/P553</f>
        <v>0</v>
      </c>
      <c r="R565" s="75">
        <f t="shared" si="2039"/>
        <v>0</v>
      </c>
      <c r="S565" s="57">
        <f t="shared" ref="S565:X565" si="2141">IF(G570&lt;&gt;0,G565+(G565/G553)*G570,G565)</f>
        <v>0</v>
      </c>
      <c r="T565" s="57">
        <f t="shared" si="2141"/>
        <v>0</v>
      </c>
      <c r="U565" s="57">
        <f t="shared" si="2141"/>
        <v>0</v>
      </c>
      <c r="V565" s="57">
        <f t="shared" si="2141"/>
        <v>0</v>
      </c>
      <c r="W565" s="57">
        <f t="shared" si="2141"/>
        <v>0</v>
      </c>
      <c r="X565" s="57">
        <f t="shared" si="2141"/>
        <v>0</v>
      </c>
      <c r="Y565" s="57">
        <f>(M553-Y556)*D565/(1-D554)</f>
        <v>0</v>
      </c>
      <c r="Z565" s="5"/>
      <c r="AB565" s="63">
        <f t="shared" ref="AB565" si="2142">IF(R565=0,0,R565/(R554+R557+R563))</f>
        <v>0</v>
      </c>
      <c r="AC565" s="63">
        <f t="shared" ref="AC565:AI565" si="2143">IF(S565=0,0,S565/(S554+S557+S563))</f>
        <v>0</v>
      </c>
      <c r="AD565" s="63">
        <f t="shared" si="2143"/>
        <v>0</v>
      </c>
      <c r="AE565" s="63">
        <f t="shared" si="2143"/>
        <v>0</v>
      </c>
      <c r="AF565" s="63">
        <f t="shared" si="2143"/>
        <v>0</v>
      </c>
      <c r="AG565" s="63">
        <f t="shared" si="2143"/>
        <v>0</v>
      </c>
      <c r="AH565" s="63">
        <f t="shared" si="2143"/>
        <v>0</v>
      </c>
      <c r="AI565" s="63">
        <f t="shared" si="2143"/>
        <v>0</v>
      </c>
    </row>
    <row r="566" spans="1:35" ht="14.25" customHeight="1" x14ac:dyDescent="0.25">
      <c r="A566" s="17">
        <v>325110</v>
      </c>
      <c r="B566" s="3" t="s">
        <v>64</v>
      </c>
      <c r="C566" s="8" t="s">
        <v>118</v>
      </c>
      <c r="D566" s="54">
        <f>E566/(E553-E570)</f>
        <v>0</v>
      </c>
      <c r="E566" s="19">
        <f t="shared" si="2106"/>
        <v>0</v>
      </c>
      <c r="F566" s="19">
        <v>0</v>
      </c>
      <c r="G566" s="11">
        <v>0</v>
      </c>
      <c r="H566" s="11">
        <v>0</v>
      </c>
      <c r="I566" s="19">
        <v>0</v>
      </c>
      <c r="J566" s="19">
        <v>0</v>
      </c>
      <c r="K566" s="11">
        <v>0</v>
      </c>
      <c r="L566" s="19">
        <v>0</v>
      </c>
      <c r="M566" s="7"/>
      <c r="P566" s="57">
        <f t="shared" si="2122"/>
        <v>0</v>
      </c>
      <c r="Q566" s="63">
        <f>P566/P553</f>
        <v>0</v>
      </c>
      <c r="R566" s="75">
        <f t="shared" si="2039"/>
        <v>0</v>
      </c>
      <c r="S566" s="57">
        <f t="shared" ref="S566:X566" si="2144">IF(G570&lt;&gt;0,G566+(G566/G553)*G570,G566)</f>
        <v>0</v>
      </c>
      <c r="T566" s="57">
        <f t="shared" si="2144"/>
        <v>0</v>
      </c>
      <c r="U566" s="57">
        <f t="shared" si="2144"/>
        <v>0</v>
      </c>
      <c r="V566" s="57">
        <f t="shared" si="2144"/>
        <v>0</v>
      </c>
      <c r="W566" s="57">
        <f t="shared" si="2144"/>
        <v>0</v>
      </c>
      <c r="X566" s="57">
        <f t="shared" si="2144"/>
        <v>0</v>
      </c>
      <c r="Y566" s="57">
        <f>(M553-Y556)*D566/(1-D554)</f>
        <v>0</v>
      </c>
      <c r="Z566" s="5"/>
      <c r="AB566" s="63">
        <f t="shared" ref="AB566" si="2145">IF(R566=0,0,R566/(R554+R557+R563))</f>
        <v>0</v>
      </c>
      <c r="AC566" s="63">
        <f t="shared" ref="AC566:AI566" si="2146">IF(S566=0,0,S566/(S554+S557+S563))</f>
        <v>0</v>
      </c>
      <c r="AD566" s="63">
        <f t="shared" si="2146"/>
        <v>0</v>
      </c>
      <c r="AE566" s="63">
        <f t="shared" si="2146"/>
        <v>0</v>
      </c>
      <c r="AF566" s="63">
        <f t="shared" si="2146"/>
        <v>0</v>
      </c>
      <c r="AG566" s="63">
        <f t="shared" si="2146"/>
        <v>0</v>
      </c>
      <c r="AH566" s="63">
        <f t="shared" si="2146"/>
        <v>0</v>
      </c>
      <c r="AI566" s="63">
        <f t="shared" si="2146"/>
        <v>0</v>
      </c>
    </row>
    <row r="567" spans="1:35" ht="14.25" customHeight="1" x14ac:dyDescent="0.25">
      <c r="A567" s="17">
        <v>325110</v>
      </c>
      <c r="B567" s="3" t="s">
        <v>64</v>
      </c>
      <c r="C567" s="8" t="s">
        <v>91</v>
      </c>
      <c r="D567" s="54">
        <f>E567/(E553-E570)</f>
        <v>0</v>
      </c>
      <c r="E567" s="19">
        <f t="shared" si="2106"/>
        <v>0</v>
      </c>
      <c r="F567" s="19">
        <v>0</v>
      </c>
      <c r="G567" s="19">
        <v>0</v>
      </c>
      <c r="H567" s="19">
        <v>0</v>
      </c>
      <c r="I567" s="11">
        <v>0</v>
      </c>
      <c r="J567" s="19">
        <v>0</v>
      </c>
      <c r="K567" s="19">
        <v>0</v>
      </c>
      <c r="L567" s="19">
        <v>0</v>
      </c>
      <c r="M567" s="7"/>
      <c r="P567" s="57">
        <f t="shared" si="2122"/>
        <v>0</v>
      </c>
      <c r="Q567" s="63">
        <f>P567/P553</f>
        <v>0</v>
      </c>
      <c r="R567" s="75">
        <f t="shared" si="2039"/>
        <v>0</v>
      </c>
      <c r="S567" s="57">
        <f t="shared" ref="S567:X567" si="2147">IF(G570&lt;&gt;0,G567+(G567/G553)*G570,G567)</f>
        <v>0</v>
      </c>
      <c r="T567" s="57">
        <f t="shared" si="2147"/>
        <v>0</v>
      </c>
      <c r="U567" s="57">
        <f t="shared" si="2147"/>
        <v>0</v>
      </c>
      <c r="V567" s="57">
        <f t="shared" si="2147"/>
        <v>0</v>
      </c>
      <c r="W567" s="57">
        <f t="shared" si="2147"/>
        <v>0</v>
      </c>
      <c r="X567" s="57">
        <f t="shared" si="2147"/>
        <v>0</v>
      </c>
      <c r="Y567" s="57">
        <f>(M553-Y556)*D567/(1-D554)</f>
        <v>0</v>
      </c>
      <c r="Z567" s="5"/>
      <c r="AB567" s="63">
        <f t="shared" ref="AB567" si="2148">IF(R567=0,0,R567/(R554+R557+R563))</f>
        <v>0</v>
      </c>
      <c r="AC567" s="63">
        <f t="shared" ref="AC567:AI567" si="2149">IF(S567=0,0,S567/(S554+S557+S563))</f>
        <v>0</v>
      </c>
      <c r="AD567" s="63">
        <f t="shared" si="2149"/>
        <v>0</v>
      </c>
      <c r="AE567" s="63">
        <f t="shared" si="2149"/>
        <v>0</v>
      </c>
      <c r="AF567" s="63">
        <f t="shared" si="2149"/>
        <v>0</v>
      </c>
      <c r="AG567" s="63">
        <f t="shared" si="2149"/>
        <v>0</v>
      </c>
      <c r="AH567" s="63">
        <f t="shared" si="2149"/>
        <v>0</v>
      </c>
      <c r="AI567" s="63">
        <f t="shared" si="2149"/>
        <v>0</v>
      </c>
    </row>
    <row r="568" spans="1:35" ht="14.25" customHeight="1" x14ac:dyDescent="0.25">
      <c r="A568" s="17">
        <v>325110</v>
      </c>
      <c r="B568" s="3" t="s">
        <v>64</v>
      </c>
      <c r="C568" s="8" t="s">
        <v>92</v>
      </c>
      <c r="D568" s="54">
        <f>E568/(E553-E570)</f>
        <v>0</v>
      </c>
      <c r="E568" s="19">
        <f t="shared" si="2106"/>
        <v>0</v>
      </c>
      <c r="F568" s="11">
        <v>0</v>
      </c>
      <c r="G568" s="11">
        <v>0</v>
      </c>
      <c r="H568" s="19">
        <v>0</v>
      </c>
      <c r="I568" s="19">
        <v>0</v>
      </c>
      <c r="J568" s="11">
        <v>0</v>
      </c>
      <c r="K568" s="11">
        <v>0</v>
      </c>
      <c r="L568" s="19">
        <v>0</v>
      </c>
      <c r="M568" s="7"/>
      <c r="P568" s="57">
        <f t="shared" si="2122"/>
        <v>0</v>
      </c>
      <c r="Q568" s="63">
        <f>P568/P553</f>
        <v>0</v>
      </c>
      <c r="R568" s="75">
        <f t="shared" si="2039"/>
        <v>0</v>
      </c>
      <c r="S568" s="57">
        <f t="shared" ref="S568:X568" si="2150">IF(G570&lt;&gt;0,G568+(G568/G553)*G570,G568)</f>
        <v>0</v>
      </c>
      <c r="T568" s="57">
        <f t="shared" si="2150"/>
        <v>0</v>
      </c>
      <c r="U568" s="57">
        <f t="shared" si="2150"/>
        <v>0</v>
      </c>
      <c r="V568" s="57">
        <f t="shared" si="2150"/>
        <v>0</v>
      </c>
      <c r="W568" s="57">
        <f t="shared" si="2150"/>
        <v>0</v>
      </c>
      <c r="X568" s="57">
        <f t="shared" si="2150"/>
        <v>0</v>
      </c>
      <c r="Y568" s="57">
        <f>(M553-Y556)*D568/(1-D554)</f>
        <v>0</v>
      </c>
      <c r="Z568" s="6"/>
      <c r="AB568" s="63">
        <f t="shared" ref="AB568" si="2151">IF(R568=0,0,R568/(R554+R557+R563))</f>
        <v>0</v>
      </c>
      <c r="AC568" s="63">
        <f t="shared" ref="AC568:AI568" si="2152">IF(S568=0,0,S568/(S554+S557+S563))</f>
        <v>0</v>
      </c>
      <c r="AD568" s="63">
        <f t="shared" si="2152"/>
        <v>0</v>
      </c>
      <c r="AE568" s="63">
        <f t="shared" si="2152"/>
        <v>0</v>
      </c>
      <c r="AF568" s="63">
        <f t="shared" si="2152"/>
        <v>0</v>
      </c>
      <c r="AG568" s="63">
        <f t="shared" si="2152"/>
        <v>0</v>
      </c>
      <c r="AH568" s="63">
        <f t="shared" si="2152"/>
        <v>0</v>
      </c>
      <c r="AI568" s="63">
        <f t="shared" si="2152"/>
        <v>0</v>
      </c>
    </row>
    <row r="569" spans="1:35" ht="14.25" customHeight="1" x14ac:dyDescent="0.25">
      <c r="A569" s="17">
        <v>325110</v>
      </c>
      <c r="B569" s="3" t="s">
        <v>64</v>
      </c>
      <c r="C569" s="8" t="s">
        <v>93</v>
      </c>
      <c r="D569" s="54">
        <f>E569/(E553-E570)</f>
        <v>3.6764705882352941E-3</v>
      </c>
      <c r="E569" s="19">
        <f t="shared" si="2106"/>
        <v>1</v>
      </c>
      <c r="F569" s="11">
        <v>0</v>
      </c>
      <c r="G569" s="11">
        <v>0</v>
      </c>
      <c r="H569" s="19">
        <v>0</v>
      </c>
      <c r="I569" s="11">
        <v>1</v>
      </c>
      <c r="J569" s="11">
        <v>0</v>
      </c>
      <c r="K569" s="11">
        <v>0</v>
      </c>
      <c r="L569" s="19">
        <v>0</v>
      </c>
      <c r="M569" s="7"/>
      <c r="P569" s="57">
        <f t="shared" si="2122"/>
        <v>1.2247058823529411</v>
      </c>
      <c r="Q569" s="63">
        <f>P569/P553</f>
        <v>2.1460687360459144E-3</v>
      </c>
      <c r="R569" s="75">
        <f t="shared" si="2039"/>
        <v>0</v>
      </c>
      <c r="S569" s="57">
        <f t="shared" ref="S569:X569" si="2153">IF(G570&lt;&gt;0,G569+(G569/G553)*G570,G569)</f>
        <v>0</v>
      </c>
      <c r="T569" s="57">
        <f t="shared" si="2153"/>
        <v>0</v>
      </c>
      <c r="U569" s="57">
        <f t="shared" si="2153"/>
        <v>1</v>
      </c>
      <c r="V569" s="57">
        <f t="shared" si="2153"/>
        <v>0</v>
      </c>
      <c r="W569" s="57">
        <f t="shared" si="2153"/>
        <v>0</v>
      </c>
      <c r="X569" s="57">
        <f t="shared" si="2153"/>
        <v>0</v>
      </c>
      <c r="Y569" s="57">
        <f>(M553-Y556)*D569/(1-D554)</f>
        <v>0.2247058823529412</v>
      </c>
      <c r="Z569" s="5"/>
      <c r="AB569" s="63">
        <f t="shared" ref="AB569" si="2154">IF(R569=0,0,R569/(R554+R557+R563))</f>
        <v>0</v>
      </c>
      <c r="AC569" s="63">
        <f t="shared" ref="AC569:AI569" si="2155">IF(S569=0,0,S569/(S554+S557+S563))</f>
        <v>0</v>
      </c>
      <c r="AD569" s="63">
        <f t="shared" si="2155"/>
        <v>0</v>
      </c>
      <c r="AE569" s="63">
        <f t="shared" si="2155"/>
        <v>3.968253968253968E-3</v>
      </c>
      <c r="AF569" s="63">
        <f t="shared" si="2155"/>
        <v>0</v>
      </c>
      <c r="AG569" s="63">
        <f t="shared" si="2155"/>
        <v>0</v>
      </c>
      <c r="AH569" s="63">
        <f t="shared" si="2155"/>
        <v>0</v>
      </c>
      <c r="AI569" s="63">
        <f t="shared" si="2155"/>
        <v>1.1778563015312133E-3</v>
      </c>
    </row>
    <row r="570" spans="1:35" ht="14.25" customHeight="1" x14ac:dyDescent="0.25">
      <c r="A570" s="17">
        <v>325110</v>
      </c>
      <c r="B570" s="3" t="s">
        <v>64</v>
      </c>
      <c r="C570" s="3" t="s">
        <v>94</v>
      </c>
      <c r="D570" s="59"/>
      <c r="E570" s="11">
        <v>296</v>
      </c>
      <c r="F570" s="19">
        <v>0</v>
      </c>
      <c r="G570" s="11">
        <v>0</v>
      </c>
      <c r="H570" s="19">
        <v>0</v>
      </c>
      <c r="I570" s="19">
        <v>0</v>
      </c>
      <c r="J570" s="11">
        <v>1</v>
      </c>
      <c r="K570" s="11">
        <v>0</v>
      </c>
      <c r="L570" s="11">
        <v>295</v>
      </c>
      <c r="M570" s="7"/>
      <c r="N570" s="10"/>
      <c r="O570" s="10"/>
      <c r="R570" s="75">
        <f t="shared" si="2039"/>
        <v>0</v>
      </c>
      <c r="Z570" s="5"/>
    </row>
    <row r="571" spans="1:35" ht="14.25" customHeight="1" x14ac:dyDescent="0.25">
      <c r="A571" s="3"/>
      <c r="B571" s="3"/>
      <c r="C571" s="8"/>
      <c r="D571" s="8"/>
      <c r="E571" s="11"/>
      <c r="F571" s="11"/>
      <c r="G571" s="11"/>
      <c r="H571" s="11"/>
      <c r="I571" s="11"/>
      <c r="J571" s="11"/>
      <c r="K571" s="11"/>
      <c r="L571" s="11"/>
      <c r="M571" s="7"/>
      <c r="R571" s="75">
        <f t="shared" si="2039"/>
        <v>0</v>
      </c>
      <c r="S571" s="10"/>
      <c r="T571" s="10"/>
      <c r="U571" s="10"/>
      <c r="V571" s="10"/>
      <c r="W571" s="10"/>
      <c r="X571" s="10"/>
    </row>
    <row r="572" spans="1:35" ht="14.25" customHeight="1" x14ac:dyDescent="0.25">
      <c r="A572" s="17">
        <v>325120</v>
      </c>
      <c r="B572" s="3" t="s">
        <v>65</v>
      </c>
      <c r="C572" s="3" t="s">
        <v>120</v>
      </c>
      <c r="D572" s="3"/>
      <c r="E572" s="11">
        <v>96</v>
      </c>
      <c r="F572" s="11">
        <v>66</v>
      </c>
      <c r="G572" s="11">
        <v>0</v>
      </c>
      <c r="H572" s="19">
        <v>0</v>
      </c>
      <c r="I572" s="11">
        <v>27</v>
      </c>
      <c r="J572" s="19">
        <v>0</v>
      </c>
      <c r="K572" s="11">
        <v>0</v>
      </c>
      <c r="L572" s="11">
        <v>3</v>
      </c>
      <c r="M572" s="10">
        <f>VLOOKUP(A572,'2010 Byproducts'!$A$14:$D$97,4,FALSE)</f>
        <v>0</v>
      </c>
      <c r="N572" s="10">
        <f>L572-M572</f>
        <v>3</v>
      </c>
      <c r="O572" s="10"/>
      <c r="P572" s="10">
        <f>SUM(P573,P576,P582)</f>
        <v>94</v>
      </c>
      <c r="Q572" s="10"/>
      <c r="R572" s="75">
        <f t="shared" si="2039"/>
        <v>66</v>
      </c>
      <c r="Z572" s="63">
        <f>R572/(P572-R572)</f>
        <v>2.3571428571428572</v>
      </c>
      <c r="AA572" s="63">
        <f>(P575-R575)/(P572-R572)</f>
        <v>0.4642857142857143</v>
      </c>
      <c r="AB572" s="63"/>
    </row>
    <row r="573" spans="1:35" ht="14.25" customHeight="1" x14ac:dyDescent="0.25">
      <c r="A573" s="17">
        <v>325120</v>
      </c>
      <c r="B573" s="3" t="s">
        <v>65</v>
      </c>
      <c r="C573" s="3" t="s">
        <v>82</v>
      </c>
      <c r="D573" s="54">
        <f>E573/(E572-E589)</f>
        <v>0.16129032258064516</v>
      </c>
      <c r="E573" s="19">
        <f t="shared" ref="E573:E588" si="2156">SUM(F573:L573)</f>
        <v>15</v>
      </c>
      <c r="F573" s="19">
        <v>0</v>
      </c>
      <c r="G573" s="11">
        <v>0</v>
      </c>
      <c r="H573" s="19">
        <v>0</v>
      </c>
      <c r="I573" s="19">
        <v>15</v>
      </c>
      <c r="J573" s="11">
        <v>0</v>
      </c>
      <c r="K573" s="11">
        <v>0</v>
      </c>
      <c r="L573" s="19">
        <v>0</v>
      </c>
      <c r="M573" s="7"/>
      <c r="P573" s="57">
        <f>SUM(P574:P575)</f>
        <v>18</v>
      </c>
      <c r="Q573" s="63">
        <f>P573/P572</f>
        <v>0.19148936170212766</v>
      </c>
      <c r="R573" s="75">
        <f t="shared" si="2039"/>
        <v>0</v>
      </c>
      <c r="S573" s="57">
        <f>SUM(S574:S575)</f>
        <v>0</v>
      </c>
      <c r="T573" s="57">
        <f t="shared" ref="T573:X573" si="2157">SUM(T574:T575)</f>
        <v>0</v>
      </c>
      <c r="U573" s="57">
        <f t="shared" si="2157"/>
        <v>15</v>
      </c>
      <c r="V573" s="57">
        <f t="shared" si="2157"/>
        <v>0</v>
      </c>
      <c r="W573" s="57">
        <f t="shared" si="2157"/>
        <v>0</v>
      </c>
      <c r="X573" s="57">
        <f t="shared" si="2157"/>
        <v>0</v>
      </c>
      <c r="Y573" s="57">
        <f>Y575</f>
        <v>0</v>
      </c>
      <c r="Z573" s="5"/>
      <c r="AB573" s="63">
        <f t="shared" ref="AB573" si="2158">IF(R573=0,0,R573/(R573+R576+R582))</f>
        <v>0</v>
      </c>
      <c r="AC573" s="63">
        <f t="shared" ref="AC573:AI573" si="2159">IF(S573=0,0,S573/(S573+S576+S582))</f>
        <v>0</v>
      </c>
      <c r="AD573" s="63">
        <f t="shared" si="2159"/>
        <v>0</v>
      </c>
      <c r="AE573" s="63">
        <f t="shared" si="2159"/>
        <v>0.57692307692307687</v>
      </c>
      <c r="AF573" s="63">
        <f t="shared" si="2159"/>
        <v>0</v>
      </c>
      <c r="AG573" s="63">
        <f t="shared" si="2159"/>
        <v>0</v>
      </c>
      <c r="AH573" s="63">
        <f t="shared" si="2159"/>
        <v>0</v>
      </c>
      <c r="AI573" s="63">
        <f t="shared" si="2159"/>
        <v>0</v>
      </c>
    </row>
    <row r="574" spans="1:35" ht="14.25" customHeight="1" x14ac:dyDescent="0.25">
      <c r="A574" s="17">
        <v>325120</v>
      </c>
      <c r="B574" s="3" t="s">
        <v>65</v>
      </c>
      <c r="C574" s="8" t="s">
        <v>152</v>
      </c>
      <c r="D574" s="54">
        <f>E574/(E572-E589)</f>
        <v>2.1505376344086023E-2</v>
      </c>
      <c r="E574" s="19">
        <f t="shared" si="2156"/>
        <v>2</v>
      </c>
      <c r="F574" s="19">
        <v>0</v>
      </c>
      <c r="G574" s="11">
        <v>0</v>
      </c>
      <c r="H574" s="19">
        <v>0</v>
      </c>
      <c r="I574" s="11">
        <v>2</v>
      </c>
      <c r="J574" s="11">
        <v>0</v>
      </c>
      <c r="K574" s="11">
        <v>0</v>
      </c>
      <c r="L574" s="19">
        <v>0</v>
      </c>
      <c r="M574" s="7"/>
      <c r="P574" s="57">
        <f>SUM(R574:Y574)+N572</f>
        <v>5</v>
      </c>
      <c r="Q574" s="63">
        <f>P574/P572</f>
        <v>5.3191489361702128E-2</v>
      </c>
      <c r="R574" s="75">
        <f t="shared" si="2039"/>
        <v>0</v>
      </c>
      <c r="S574" s="57">
        <f t="shared" ref="S574:X574" si="2160">IF(G589&lt;&gt;0,G574+(G574/G572)*G589,G574)</f>
        <v>0</v>
      </c>
      <c r="T574" s="57">
        <f t="shared" si="2160"/>
        <v>0</v>
      </c>
      <c r="U574" s="57">
        <f t="shared" si="2160"/>
        <v>2</v>
      </c>
      <c r="V574" s="57">
        <f t="shared" si="2160"/>
        <v>0</v>
      </c>
      <c r="W574" s="57">
        <f t="shared" si="2160"/>
        <v>0</v>
      </c>
      <c r="X574" s="57">
        <f t="shared" si="2160"/>
        <v>0</v>
      </c>
      <c r="Y574" s="57">
        <v>0</v>
      </c>
      <c r="Z574" s="5"/>
      <c r="AB574" s="63">
        <f t="shared" ref="AB574" si="2161">IF(R574=0,0,R574/(R573+R576+R582))</f>
        <v>0</v>
      </c>
      <c r="AC574" s="63">
        <f t="shared" ref="AC574:AI574" si="2162">IF(S574=0,0,S574/(S573+S576+S582))</f>
        <v>0</v>
      </c>
      <c r="AD574" s="63">
        <f t="shared" si="2162"/>
        <v>0</v>
      </c>
      <c r="AE574" s="63">
        <f t="shared" si="2162"/>
        <v>7.6923076923076927E-2</v>
      </c>
      <c r="AF574" s="63">
        <f t="shared" si="2162"/>
        <v>0</v>
      </c>
      <c r="AG574" s="63">
        <f t="shared" si="2162"/>
        <v>0</v>
      </c>
      <c r="AH574" s="63">
        <f t="shared" si="2162"/>
        <v>0</v>
      </c>
      <c r="AI574" s="63">
        <f t="shared" si="2162"/>
        <v>0</v>
      </c>
    </row>
    <row r="575" spans="1:35" ht="14.25" customHeight="1" x14ac:dyDescent="0.25">
      <c r="A575" s="17">
        <v>325120</v>
      </c>
      <c r="B575" s="3" t="s">
        <v>65</v>
      </c>
      <c r="C575" s="8" t="s">
        <v>151</v>
      </c>
      <c r="D575" s="54">
        <f>E575/(E572-E589)</f>
        <v>0.13978494623655913</v>
      </c>
      <c r="E575" s="19">
        <f t="shared" si="2156"/>
        <v>13</v>
      </c>
      <c r="F575" s="11">
        <v>0</v>
      </c>
      <c r="G575" s="11">
        <v>0</v>
      </c>
      <c r="H575" s="19">
        <v>0</v>
      </c>
      <c r="I575" s="19">
        <v>13</v>
      </c>
      <c r="J575" s="11">
        <v>0</v>
      </c>
      <c r="K575" s="11">
        <v>0</v>
      </c>
      <c r="L575" s="19">
        <v>0</v>
      </c>
      <c r="M575" s="7"/>
      <c r="P575" s="57">
        <f>SUM(R575:Y575)</f>
        <v>13</v>
      </c>
      <c r="Q575" s="63">
        <f>P575/P572</f>
        <v>0.13829787234042554</v>
      </c>
      <c r="R575" s="75">
        <f t="shared" si="2039"/>
        <v>0</v>
      </c>
      <c r="S575" s="57">
        <f t="shared" ref="S575:X575" si="2163">IF(G589&lt;&gt;0,G575+(G575/G572)*G589,G575)</f>
        <v>0</v>
      </c>
      <c r="T575" s="57">
        <f t="shared" si="2163"/>
        <v>0</v>
      </c>
      <c r="U575" s="57">
        <f t="shared" si="2163"/>
        <v>13</v>
      </c>
      <c r="V575" s="57">
        <f t="shared" si="2163"/>
        <v>0</v>
      </c>
      <c r="W575" s="57">
        <f t="shared" si="2163"/>
        <v>0</v>
      </c>
      <c r="X575" s="57">
        <f t="shared" si="2163"/>
        <v>0</v>
      </c>
      <c r="Y575" s="57">
        <f>0.76*M572</f>
        <v>0</v>
      </c>
      <c r="Z575" s="5"/>
      <c r="AB575" s="63">
        <f t="shared" ref="AB575" si="2164">IF(R575=0,0,R575/(R573+R576+R582))</f>
        <v>0</v>
      </c>
      <c r="AC575" s="63">
        <f t="shared" ref="AC575:AI575" si="2165">IF(S575=0,0,S575/(S573+S576+S582))</f>
        <v>0</v>
      </c>
      <c r="AD575" s="63">
        <f t="shared" si="2165"/>
        <v>0</v>
      </c>
      <c r="AE575" s="63">
        <f t="shared" si="2165"/>
        <v>0.5</v>
      </c>
      <c r="AF575" s="63">
        <f t="shared" si="2165"/>
        <v>0</v>
      </c>
      <c r="AG575" s="63">
        <f t="shared" si="2165"/>
        <v>0</v>
      </c>
      <c r="AH575" s="63">
        <f t="shared" si="2165"/>
        <v>0</v>
      </c>
      <c r="AI575" s="63">
        <f t="shared" si="2165"/>
        <v>0</v>
      </c>
    </row>
    <row r="576" spans="1:35" ht="14.25" customHeight="1" x14ac:dyDescent="0.25">
      <c r="A576" s="17">
        <v>325120</v>
      </c>
      <c r="B576" s="3" t="s">
        <v>65</v>
      </c>
      <c r="C576" s="3" t="s">
        <v>83</v>
      </c>
      <c r="D576" s="54">
        <f>E576/(E572-E589)</f>
        <v>0.81720430107526887</v>
      </c>
      <c r="E576" s="19">
        <f t="shared" si="2156"/>
        <v>76</v>
      </c>
      <c r="F576" s="11">
        <v>64</v>
      </c>
      <c r="G576" s="11">
        <v>0</v>
      </c>
      <c r="H576" s="19">
        <v>0</v>
      </c>
      <c r="I576" s="11">
        <v>12</v>
      </c>
      <c r="J576" s="19">
        <v>0</v>
      </c>
      <c r="K576" s="11">
        <v>0</v>
      </c>
      <c r="L576" s="19">
        <v>0</v>
      </c>
      <c r="M576" s="7"/>
      <c r="P576" s="57">
        <f>SUM(P577:P581)</f>
        <v>75</v>
      </c>
      <c r="Q576" s="63">
        <f>P576/P572</f>
        <v>0.7978723404255319</v>
      </c>
      <c r="R576" s="75">
        <f t="shared" si="2039"/>
        <v>64</v>
      </c>
      <c r="S576" s="57">
        <f>SUM(S577:S581)</f>
        <v>0</v>
      </c>
      <c r="T576" s="57">
        <f t="shared" ref="T576:X576" si="2166">SUM(T577:T581)</f>
        <v>0</v>
      </c>
      <c r="U576" s="57">
        <f t="shared" si="2166"/>
        <v>11</v>
      </c>
      <c r="V576" s="57">
        <f t="shared" si="2166"/>
        <v>0</v>
      </c>
      <c r="W576" s="57">
        <f t="shared" si="2166"/>
        <v>0</v>
      </c>
      <c r="X576" s="57">
        <f t="shared" si="2166"/>
        <v>0</v>
      </c>
      <c r="Y576" s="57">
        <f>(M572-Y575)*D576/(1-D573)</f>
        <v>0</v>
      </c>
      <c r="Z576" s="5"/>
      <c r="AB576" s="63">
        <f t="shared" ref="AB576" si="2167">IF(R576=0,0,R576/(R573+R576+R582))</f>
        <v>0.96969696969696972</v>
      </c>
      <c r="AC576" s="63">
        <f t="shared" ref="AC576:AI576" si="2168">IF(S576=0,0,S576/(S573+S576+S582))</f>
        <v>0</v>
      </c>
      <c r="AD576" s="63">
        <f t="shared" si="2168"/>
        <v>0</v>
      </c>
      <c r="AE576" s="63">
        <f t="shared" si="2168"/>
        <v>0.42307692307692307</v>
      </c>
      <c r="AF576" s="63">
        <f t="shared" si="2168"/>
        <v>0</v>
      </c>
      <c r="AG576" s="63">
        <f t="shared" si="2168"/>
        <v>0</v>
      </c>
      <c r="AH576" s="63">
        <f t="shared" si="2168"/>
        <v>0</v>
      </c>
      <c r="AI576" s="63">
        <f t="shared" si="2168"/>
        <v>0</v>
      </c>
    </row>
    <row r="577" spans="1:35" ht="14.25" customHeight="1" x14ac:dyDescent="0.25">
      <c r="A577" s="17">
        <v>325120</v>
      </c>
      <c r="B577" s="3" t="s">
        <v>65</v>
      </c>
      <c r="C577" s="8" t="s">
        <v>84</v>
      </c>
      <c r="D577" s="54">
        <f>E577/(E572-E589)</f>
        <v>4.3010752688172046E-2</v>
      </c>
      <c r="E577" s="19">
        <f t="shared" si="2156"/>
        <v>4</v>
      </c>
      <c r="F577" s="11">
        <v>1</v>
      </c>
      <c r="G577" s="11">
        <v>0</v>
      </c>
      <c r="H577" s="19">
        <v>0</v>
      </c>
      <c r="I577" s="11">
        <v>3</v>
      </c>
      <c r="J577" s="11">
        <v>0</v>
      </c>
      <c r="K577" s="11">
        <v>0</v>
      </c>
      <c r="L577" s="19">
        <v>0</v>
      </c>
      <c r="M577" s="7"/>
      <c r="P577" s="57">
        <f>SUM(R577:Y577)</f>
        <v>4</v>
      </c>
      <c r="Q577" s="63">
        <f>P577/P572</f>
        <v>4.2553191489361701E-2</v>
      </c>
      <c r="R577" s="75">
        <f t="shared" si="2039"/>
        <v>1</v>
      </c>
      <c r="S577" s="57">
        <f t="shared" ref="S577:X577" si="2169">IF(G589&lt;&gt;0,G577+(G577/G572)*G589,G577)</f>
        <v>0</v>
      </c>
      <c r="T577" s="57">
        <f t="shared" si="2169"/>
        <v>0</v>
      </c>
      <c r="U577" s="57">
        <f t="shared" si="2169"/>
        <v>3</v>
      </c>
      <c r="V577" s="57">
        <f t="shared" si="2169"/>
        <v>0</v>
      </c>
      <c r="W577" s="57">
        <f t="shared" si="2169"/>
        <v>0</v>
      </c>
      <c r="X577" s="57">
        <f t="shared" si="2169"/>
        <v>0</v>
      </c>
      <c r="Y577" s="57">
        <f>(M572-Y575)*D577/(1-D573)</f>
        <v>0</v>
      </c>
      <c r="Z577" s="5"/>
      <c r="AB577" s="63">
        <f t="shared" ref="AB577" si="2170">IF(R577=0,0,R577/(R573+R576+R582))</f>
        <v>1.5151515151515152E-2</v>
      </c>
      <c r="AC577" s="63">
        <f t="shared" ref="AC577:AI577" si="2171">IF(S577=0,0,S577/(S573+S576+S582))</f>
        <v>0</v>
      </c>
      <c r="AD577" s="63">
        <f t="shared" si="2171"/>
        <v>0</v>
      </c>
      <c r="AE577" s="63">
        <f t="shared" si="2171"/>
        <v>0.11538461538461539</v>
      </c>
      <c r="AF577" s="63">
        <f t="shared" si="2171"/>
        <v>0</v>
      </c>
      <c r="AG577" s="63">
        <f t="shared" si="2171"/>
        <v>0</v>
      </c>
      <c r="AH577" s="63">
        <f t="shared" si="2171"/>
        <v>0</v>
      </c>
      <c r="AI577" s="63">
        <f t="shared" si="2171"/>
        <v>0</v>
      </c>
    </row>
    <row r="578" spans="1:35" ht="14.25" customHeight="1" x14ac:dyDescent="0.25">
      <c r="A578" s="17">
        <v>325120</v>
      </c>
      <c r="B578" s="3" t="s">
        <v>65</v>
      </c>
      <c r="C578" s="8" t="s">
        <v>85</v>
      </c>
      <c r="D578" s="54">
        <f>E578/(E572-E589)</f>
        <v>1.0752688172043012E-2</v>
      </c>
      <c r="E578" s="19">
        <f t="shared" si="2156"/>
        <v>1</v>
      </c>
      <c r="F578" s="11">
        <v>1</v>
      </c>
      <c r="G578" s="11">
        <v>0</v>
      </c>
      <c r="H578" s="19">
        <v>0</v>
      </c>
      <c r="I578" s="19">
        <v>0</v>
      </c>
      <c r="J578" s="11">
        <v>0</v>
      </c>
      <c r="K578" s="11">
        <v>0</v>
      </c>
      <c r="L578" s="19">
        <v>0</v>
      </c>
      <c r="M578" s="7"/>
      <c r="P578" s="57">
        <f t="shared" ref="P578:P588" si="2172">SUM(R578:Y578)</f>
        <v>1</v>
      </c>
      <c r="Q578" s="63">
        <f>P578/P572</f>
        <v>1.0638297872340425E-2</v>
      </c>
      <c r="R578" s="75">
        <f t="shared" si="2039"/>
        <v>1</v>
      </c>
      <c r="S578" s="57">
        <f t="shared" ref="S578:X578" si="2173">IF(G589&lt;&gt;0,G578+(G578/G572)*G589,G578)</f>
        <v>0</v>
      </c>
      <c r="T578" s="57">
        <f t="shared" si="2173"/>
        <v>0</v>
      </c>
      <c r="U578" s="57">
        <f t="shared" si="2173"/>
        <v>0</v>
      </c>
      <c r="V578" s="57">
        <f t="shared" si="2173"/>
        <v>0</v>
      </c>
      <c r="W578" s="57">
        <f t="shared" si="2173"/>
        <v>0</v>
      </c>
      <c r="X578" s="57">
        <f t="shared" si="2173"/>
        <v>0</v>
      </c>
      <c r="Y578" s="57">
        <f>(M572-Y575)*D578/(1-D573)</f>
        <v>0</v>
      </c>
      <c r="Z578" s="5"/>
      <c r="AB578" s="63">
        <f t="shared" ref="AB578" si="2174">IF(R578=0,0,R578/(R573+R576+R582))</f>
        <v>1.5151515151515152E-2</v>
      </c>
      <c r="AC578" s="63">
        <f t="shared" ref="AC578:AI578" si="2175">IF(S578=0,0,S578/(S573+S576+S582))</f>
        <v>0</v>
      </c>
      <c r="AD578" s="63">
        <f t="shared" si="2175"/>
        <v>0</v>
      </c>
      <c r="AE578" s="63">
        <f t="shared" si="2175"/>
        <v>0</v>
      </c>
      <c r="AF578" s="63">
        <f t="shared" si="2175"/>
        <v>0</v>
      </c>
      <c r="AG578" s="63">
        <f t="shared" si="2175"/>
        <v>0</v>
      </c>
      <c r="AH578" s="63">
        <f t="shared" si="2175"/>
        <v>0</v>
      </c>
      <c r="AI578" s="63">
        <f t="shared" si="2175"/>
        <v>0</v>
      </c>
    </row>
    <row r="579" spans="1:35" ht="14.25" customHeight="1" x14ac:dyDescent="0.25">
      <c r="A579" s="17">
        <v>325120</v>
      </c>
      <c r="B579" s="3" t="s">
        <v>65</v>
      </c>
      <c r="C579" s="8" t="s">
        <v>86</v>
      </c>
      <c r="D579" s="54">
        <f>E579/(E572-E589)</f>
        <v>0.45161290322580644</v>
      </c>
      <c r="E579" s="19">
        <f t="shared" si="2156"/>
        <v>42</v>
      </c>
      <c r="F579" s="11">
        <v>42</v>
      </c>
      <c r="G579" s="11">
        <v>0</v>
      </c>
      <c r="H579" s="19">
        <v>0</v>
      </c>
      <c r="I579" s="11">
        <v>0</v>
      </c>
      <c r="J579" s="19">
        <v>0</v>
      </c>
      <c r="K579" s="11">
        <v>0</v>
      </c>
      <c r="L579" s="19">
        <v>0</v>
      </c>
      <c r="M579" s="7"/>
      <c r="P579" s="57">
        <f t="shared" si="2172"/>
        <v>42</v>
      </c>
      <c r="Q579" s="63">
        <f>P579/P572</f>
        <v>0.44680851063829785</v>
      </c>
      <c r="R579" s="75">
        <f t="shared" si="2039"/>
        <v>42</v>
      </c>
      <c r="S579" s="57">
        <f t="shared" ref="S579:X579" si="2176">IF(G589&lt;&gt;0,G579+(G579/G572)*G589,G579)</f>
        <v>0</v>
      </c>
      <c r="T579" s="57">
        <f t="shared" si="2176"/>
        <v>0</v>
      </c>
      <c r="U579" s="57">
        <f t="shared" si="2176"/>
        <v>0</v>
      </c>
      <c r="V579" s="57">
        <f t="shared" si="2176"/>
        <v>0</v>
      </c>
      <c r="W579" s="57">
        <f t="shared" si="2176"/>
        <v>0</v>
      </c>
      <c r="X579" s="57">
        <f t="shared" si="2176"/>
        <v>0</v>
      </c>
      <c r="Y579" s="57">
        <f>(M572-Y575)*D579/(1-D573)</f>
        <v>0</v>
      </c>
      <c r="Z579" s="5"/>
      <c r="AB579" s="63">
        <f t="shared" ref="AB579" si="2177">IF(R579=0,0,R579/(R573+R576+R582))</f>
        <v>0.63636363636363635</v>
      </c>
      <c r="AC579" s="63">
        <f t="shared" ref="AC579:AI579" si="2178">IF(S579=0,0,S579/(S573+S576+S582))</f>
        <v>0</v>
      </c>
      <c r="AD579" s="63">
        <f t="shared" si="2178"/>
        <v>0</v>
      </c>
      <c r="AE579" s="63">
        <f t="shared" si="2178"/>
        <v>0</v>
      </c>
      <c r="AF579" s="63">
        <f t="shared" si="2178"/>
        <v>0</v>
      </c>
      <c r="AG579" s="63">
        <f t="shared" si="2178"/>
        <v>0</v>
      </c>
      <c r="AH579" s="63">
        <f t="shared" si="2178"/>
        <v>0</v>
      </c>
      <c r="AI579" s="63">
        <f t="shared" si="2178"/>
        <v>0</v>
      </c>
    </row>
    <row r="580" spans="1:35" ht="14.25" customHeight="1" x14ac:dyDescent="0.25">
      <c r="A580" s="17">
        <v>325120</v>
      </c>
      <c r="B580" s="3" t="s">
        <v>65</v>
      </c>
      <c r="C580" s="8" t="s">
        <v>87</v>
      </c>
      <c r="D580" s="54">
        <f>E580/(E572-E589)</f>
        <v>0.21505376344086022</v>
      </c>
      <c r="E580" s="19">
        <f t="shared" si="2156"/>
        <v>20</v>
      </c>
      <c r="F580" s="11">
        <v>20</v>
      </c>
      <c r="G580" s="19">
        <v>0</v>
      </c>
      <c r="H580" s="19">
        <v>0</v>
      </c>
      <c r="I580" s="19">
        <v>0</v>
      </c>
      <c r="J580" s="19">
        <v>0</v>
      </c>
      <c r="K580" s="19">
        <v>0</v>
      </c>
      <c r="L580" s="19">
        <v>0</v>
      </c>
      <c r="M580" s="7"/>
      <c r="P580" s="57">
        <f t="shared" si="2172"/>
        <v>20</v>
      </c>
      <c r="Q580" s="63">
        <f>P580/P572</f>
        <v>0.21276595744680851</v>
      </c>
      <c r="R580" s="75">
        <f t="shared" si="2039"/>
        <v>20</v>
      </c>
      <c r="S580" s="57">
        <f t="shared" ref="S580:X580" si="2179">IF(G589&lt;&gt;0,G580+(G580/G572)*G589,G580)</f>
        <v>0</v>
      </c>
      <c r="T580" s="57">
        <f t="shared" si="2179"/>
        <v>0</v>
      </c>
      <c r="U580" s="57">
        <f t="shared" si="2179"/>
        <v>0</v>
      </c>
      <c r="V580" s="57">
        <f t="shared" si="2179"/>
        <v>0</v>
      </c>
      <c r="W580" s="57">
        <f t="shared" si="2179"/>
        <v>0</v>
      </c>
      <c r="X580" s="57">
        <f t="shared" si="2179"/>
        <v>0</v>
      </c>
      <c r="Y580" s="57">
        <f>(M572-Y575)*D580/(1-D573)</f>
        <v>0</v>
      </c>
      <c r="Z580" s="5"/>
      <c r="AB580" s="63">
        <f t="shared" ref="AB580" si="2180">IF(R580=0,0,R580/(R573+R576+R582))</f>
        <v>0.30303030303030304</v>
      </c>
      <c r="AC580" s="63">
        <f t="shared" ref="AC580:AI580" si="2181">IF(S580=0,0,S580/(S573+S576+S582))</f>
        <v>0</v>
      </c>
      <c r="AD580" s="63">
        <f t="shared" si="2181"/>
        <v>0</v>
      </c>
      <c r="AE580" s="63">
        <f t="shared" si="2181"/>
        <v>0</v>
      </c>
      <c r="AF580" s="63">
        <f t="shared" si="2181"/>
        <v>0</v>
      </c>
      <c r="AG580" s="63">
        <f t="shared" si="2181"/>
        <v>0</v>
      </c>
      <c r="AH580" s="63">
        <f t="shared" si="2181"/>
        <v>0</v>
      </c>
      <c r="AI580" s="63">
        <f t="shared" si="2181"/>
        <v>0</v>
      </c>
    </row>
    <row r="581" spans="1:35" ht="14.25" customHeight="1" x14ac:dyDescent="0.25">
      <c r="A581" s="17">
        <v>325120</v>
      </c>
      <c r="B581" s="3" t="s">
        <v>65</v>
      </c>
      <c r="C581" s="8" t="s">
        <v>88</v>
      </c>
      <c r="D581" s="54">
        <f>E581/(E572-E589)</f>
        <v>8.6021505376344093E-2</v>
      </c>
      <c r="E581" s="19">
        <f t="shared" si="2156"/>
        <v>8</v>
      </c>
      <c r="F581" s="19">
        <v>0</v>
      </c>
      <c r="G581" s="11">
        <v>0</v>
      </c>
      <c r="H581" s="11">
        <v>0</v>
      </c>
      <c r="I581" s="11">
        <v>8</v>
      </c>
      <c r="J581" s="19">
        <v>0</v>
      </c>
      <c r="K581" s="11">
        <v>0</v>
      </c>
      <c r="L581" s="19">
        <v>0</v>
      </c>
      <c r="M581" s="7"/>
      <c r="P581" s="57">
        <f t="shared" si="2172"/>
        <v>8</v>
      </c>
      <c r="Q581" s="63">
        <f>P581/P572</f>
        <v>8.5106382978723402E-2</v>
      </c>
      <c r="R581" s="75">
        <f t="shared" si="2039"/>
        <v>0</v>
      </c>
      <c r="S581" s="57">
        <f t="shared" ref="S581:X581" si="2182">IF(G589&lt;&gt;0,G581+(G581/G572)*G589,G581)</f>
        <v>0</v>
      </c>
      <c r="T581" s="57">
        <f t="shared" si="2182"/>
        <v>0</v>
      </c>
      <c r="U581" s="57">
        <f t="shared" si="2182"/>
        <v>8</v>
      </c>
      <c r="V581" s="57">
        <f t="shared" si="2182"/>
        <v>0</v>
      </c>
      <c r="W581" s="57">
        <f t="shared" si="2182"/>
        <v>0</v>
      </c>
      <c r="X581" s="57">
        <f t="shared" si="2182"/>
        <v>0</v>
      </c>
      <c r="Y581" s="57">
        <f>(M572-Y575)*D581/(1-D573)</f>
        <v>0</v>
      </c>
      <c r="Z581" s="5"/>
      <c r="AB581" s="63">
        <f t="shared" ref="AB581" si="2183">IF(R581=0,0,R581/(R573+R576+R582))</f>
        <v>0</v>
      </c>
      <c r="AC581" s="63">
        <f t="shared" ref="AC581:AI581" si="2184">IF(S581=0,0,S581/(S573+S576+S582))</f>
        <v>0</v>
      </c>
      <c r="AD581" s="63">
        <f t="shared" si="2184"/>
        <v>0</v>
      </c>
      <c r="AE581" s="63">
        <f t="shared" si="2184"/>
        <v>0.30769230769230771</v>
      </c>
      <c r="AF581" s="63">
        <f t="shared" si="2184"/>
        <v>0</v>
      </c>
      <c r="AG581" s="63">
        <f t="shared" si="2184"/>
        <v>0</v>
      </c>
      <c r="AH581" s="63">
        <f t="shared" si="2184"/>
        <v>0</v>
      </c>
      <c r="AI581" s="63">
        <f t="shared" si="2184"/>
        <v>0</v>
      </c>
    </row>
    <row r="582" spans="1:35" s="10" customFormat="1" ht="14.25" customHeight="1" x14ac:dyDescent="0.25">
      <c r="A582" s="17">
        <v>325120</v>
      </c>
      <c r="B582" s="3" t="s">
        <v>65</v>
      </c>
      <c r="C582" s="3" t="s">
        <v>89</v>
      </c>
      <c r="D582" s="54">
        <f>E582/(E572-E589)</f>
        <v>2.1505376344086023E-2</v>
      </c>
      <c r="E582" s="19">
        <f t="shared" si="2156"/>
        <v>2</v>
      </c>
      <c r="F582" s="11">
        <v>2</v>
      </c>
      <c r="G582" s="11">
        <v>0</v>
      </c>
      <c r="H582" s="19">
        <v>0</v>
      </c>
      <c r="I582" s="19">
        <v>0</v>
      </c>
      <c r="J582" s="19">
        <v>0</v>
      </c>
      <c r="K582" s="11">
        <v>0</v>
      </c>
      <c r="L582" s="19">
        <v>0</v>
      </c>
      <c r="M582" s="7"/>
      <c r="N582" s="1"/>
      <c r="O582" s="1"/>
      <c r="P582" s="57">
        <f>SUM(P583:P588)</f>
        <v>1</v>
      </c>
      <c r="Q582" s="63">
        <f>P582/P572</f>
        <v>1.0638297872340425E-2</v>
      </c>
      <c r="R582" s="75">
        <f t="shared" si="2039"/>
        <v>2</v>
      </c>
      <c r="S582" s="57">
        <f>SUM(S583:S588)</f>
        <v>0</v>
      </c>
      <c r="T582" s="57">
        <f t="shared" ref="T582:X582" si="2185">SUM(T583:T588)</f>
        <v>0</v>
      </c>
      <c r="U582" s="57">
        <f t="shared" si="2185"/>
        <v>0</v>
      </c>
      <c r="V582" s="57">
        <f t="shared" si="2185"/>
        <v>0</v>
      </c>
      <c r="W582" s="57">
        <f t="shared" si="2185"/>
        <v>0</v>
      </c>
      <c r="X582" s="57">
        <f t="shared" si="2185"/>
        <v>0</v>
      </c>
      <c r="Y582" s="57">
        <f>(M572-Y575)*D582/(1-D573)</f>
        <v>0</v>
      </c>
      <c r="Z582" s="5"/>
      <c r="AA582" s="1"/>
      <c r="AB582" s="63">
        <f t="shared" ref="AB582" si="2186">IF(R582=0,0,R582/(R573+R576+R582))</f>
        <v>3.0303030303030304E-2</v>
      </c>
      <c r="AC582" s="63">
        <f t="shared" ref="AC582:AI582" si="2187">IF(S582=0,0,S582/(S573+S576+S582))</f>
        <v>0</v>
      </c>
      <c r="AD582" s="63">
        <f t="shared" si="2187"/>
        <v>0</v>
      </c>
      <c r="AE582" s="63">
        <f t="shared" si="2187"/>
        <v>0</v>
      </c>
      <c r="AF582" s="63">
        <f t="shared" si="2187"/>
        <v>0</v>
      </c>
      <c r="AG582" s="63">
        <f t="shared" si="2187"/>
        <v>0</v>
      </c>
      <c r="AH582" s="63">
        <f t="shared" si="2187"/>
        <v>0</v>
      </c>
      <c r="AI582" s="63">
        <f t="shared" si="2187"/>
        <v>0</v>
      </c>
    </row>
    <row r="583" spans="1:35" ht="14.25" customHeight="1" x14ac:dyDescent="0.25">
      <c r="A583" s="17">
        <v>325120</v>
      </c>
      <c r="B583" s="3" t="s">
        <v>65</v>
      </c>
      <c r="C583" s="8" t="s">
        <v>95</v>
      </c>
      <c r="D583" s="54">
        <f>E583/(E572-E589)</f>
        <v>1.0752688172043012E-2</v>
      </c>
      <c r="E583" s="19">
        <f t="shared" si="2156"/>
        <v>1</v>
      </c>
      <c r="F583" s="11">
        <v>1</v>
      </c>
      <c r="G583" s="11">
        <v>0</v>
      </c>
      <c r="H583" s="19">
        <v>0</v>
      </c>
      <c r="I583" s="19">
        <v>0</v>
      </c>
      <c r="J583" s="11">
        <v>0</v>
      </c>
      <c r="K583" s="11">
        <v>0</v>
      </c>
      <c r="L583" s="19">
        <v>0</v>
      </c>
      <c r="M583" s="7"/>
      <c r="P583" s="57">
        <f t="shared" si="2172"/>
        <v>1</v>
      </c>
      <c r="Q583" s="63">
        <f>P583/P572</f>
        <v>1.0638297872340425E-2</v>
      </c>
      <c r="R583" s="75">
        <f t="shared" si="2039"/>
        <v>1</v>
      </c>
      <c r="S583" s="57">
        <f t="shared" ref="S583:X583" si="2188">IF(G589&lt;&gt;0,G583+(G583/G572)*G589,G583)</f>
        <v>0</v>
      </c>
      <c r="T583" s="57">
        <f t="shared" si="2188"/>
        <v>0</v>
      </c>
      <c r="U583" s="57">
        <f t="shared" si="2188"/>
        <v>0</v>
      </c>
      <c r="V583" s="57">
        <f t="shared" si="2188"/>
        <v>0</v>
      </c>
      <c r="W583" s="57">
        <f t="shared" si="2188"/>
        <v>0</v>
      </c>
      <c r="X583" s="57">
        <f t="shared" si="2188"/>
        <v>0</v>
      </c>
      <c r="Y583" s="57">
        <f>(M572-Y575)*D583/(1-D573)</f>
        <v>0</v>
      </c>
      <c r="Z583" s="5"/>
      <c r="AB583" s="63">
        <f t="shared" ref="AB583" si="2189">IF(R583=0,0,R583/(R573+R576+R582))</f>
        <v>1.5151515151515152E-2</v>
      </c>
      <c r="AC583" s="63">
        <f t="shared" ref="AC583:AI583" si="2190">IF(S583=0,0,S583/(S573+S576+S582))</f>
        <v>0</v>
      </c>
      <c r="AD583" s="63">
        <f t="shared" si="2190"/>
        <v>0</v>
      </c>
      <c r="AE583" s="63">
        <f t="shared" si="2190"/>
        <v>0</v>
      </c>
      <c r="AF583" s="63">
        <f t="shared" si="2190"/>
        <v>0</v>
      </c>
      <c r="AG583" s="63">
        <f t="shared" si="2190"/>
        <v>0</v>
      </c>
      <c r="AH583" s="63">
        <f t="shared" si="2190"/>
        <v>0</v>
      </c>
      <c r="AI583" s="63">
        <f t="shared" si="2190"/>
        <v>0</v>
      </c>
    </row>
    <row r="584" spans="1:35" ht="14.25" customHeight="1" x14ac:dyDescent="0.25">
      <c r="A584" s="17">
        <v>325120</v>
      </c>
      <c r="B584" s="3" t="s">
        <v>65</v>
      </c>
      <c r="C584" s="8" t="s">
        <v>90</v>
      </c>
      <c r="D584" s="54">
        <f>E584/(E572-E589)</f>
        <v>0</v>
      </c>
      <c r="E584" s="19">
        <f t="shared" si="2156"/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7"/>
      <c r="P584" s="57">
        <f t="shared" si="2172"/>
        <v>0</v>
      </c>
      <c r="Q584" s="63">
        <f>P584/P572</f>
        <v>0</v>
      </c>
      <c r="R584" s="75">
        <f t="shared" si="2039"/>
        <v>0</v>
      </c>
      <c r="S584" s="57">
        <f t="shared" ref="S584:X584" si="2191">IF(G589&lt;&gt;0,G584+(G584/G572)*G589,G584)</f>
        <v>0</v>
      </c>
      <c r="T584" s="57">
        <f t="shared" si="2191"/>
        <v>0</v>
      </c>
      <c r="U584" s="57">
        <f t="shared" si="2191"/>
        <v>0</v>
      </c>
      <c r="V584" s="57">
        <f t="shared" si="2191"/>
        <v>0</v>
      </c>
      <c r="W584" s="57">
        <f t="shared" si="2191"/>
        <v>0</v>
      </c>
      <c r="X584" s="57">
        <f t="shared" si="2191"/>
        <v>0</v>
      </c>
      <c r="Y584" s="57">
        <f>(M572-Y575)*D584/(1-D573)</f>
        <v>0</v>
      </c>
      <c r="Z584" s="5"/>
      <c r="AB584" s="63">
        <f t="shared" ref="AB584" si="2192">IF(R584=0,0,R584/(R573+R576+R582))</f>
        <v>0</v>
      </c>
      <c r="AC584" s="63">
        <f t="shared" ref="AC584:AI584" si="2193">IF(S584=0,0,S584/(S573+S576+S582))</f>
        <v>0</v>
      </c>
      <c r="AD584" s="63">
        <f t="shared" si="2193"/>
        <v>0</v>
      </c>
      <c r="AE584" s="63">
        <f t="shared" si="2193"/>
        <v>0</v>
      </c>
      <c r="AF584" s="63">
        <f t="shared" si="2193"/>
        <v>0</v>
      </c>
      <c r="AG584" s="63">
        <f t="shared" si="2193"/>
        <v>0</v>
      </c>
      <c r="AH584" s="63">
        <f t="shared" si="2193"/>
        <v>0</v>
      </c>
      <c r="AI584" s="63">
        <f t="shared" si="2193"/>
        <v>0</v>
      </c>
    </row>
    <row r="585" spans="1:35" ht="14.25" customHeight="1" x14ac:dyDescent="0.25">
      <c r="A585" s="17">
        <v>325120</v>
      </c>
      <c r="B585" s="3" t="s">
        <v>65</v>
      </c>
      <c r="C585" s="8" t="s">
        <v>118</v>
      </c>
      <c r="D585" s="54">
        <f>E585/(E572-E589)</f>
        <v>0</v>
      </c>
      <c r="E585" s="19">
        <f t="shared" si="2156"/>
        <v>0</v>
      </c>
      <c r="F585" s="19">
        <v>0</v>
      </c>
      <c r="G585" s="11">
        <v>0</v>
      </c>
      <c r="H585" s="19">
        <v>0</v>
      </c>
      <c r="I585" s="11">
        <v>0</v>
      </c>
      <c r="J585" s="11">
        <v>0</v>
      </c>
      <c r="K585" s="11">
        <v>0</v>
      </c>
      <c r="L585" s="19">
        <v>0</v>
      </c>
      <c r="M585" s="7"/>
      <c r="P585" s="57">
        <f t="shared" si="2172"/>
        <v>0</v>
      </c>
      <c r="Q585" s="63">
        <f>P585/P572</f>
        <v>0</v>
      </c>
      <c r="R585" s="75">
        <f t="shared" si="2039"/>
        <v>0</v>
      </c>
      <c r="S585" s="57">
        <f t="shared" ref="S585:X585" si="2194">IF(G589&lt;&gt;0,G585+(G585/G572)*G589,G585)</f>
        <v>0</v>
      </c>
      <c r="T585" s="57">
        <f t="shared" si="2194"/>
        <v>0</v>
      </c>
      <c r="U585" s="57">
        <f t="shared" si="2194"/>
        <v>0</v>
      </c>
      <c r="V585" s="57">
        <f t="shared" si="2194"/>
        <v>0</v>
      </c>
      <c r="W585" s="57">
        <f t="shared" si="2194"/>
        <v>0</v>
      </c>
      <c r="X585" s="57">
        <f t="shared" si="2194"/>
        <v>0</v>
      </c>
      <c r="Y585" s="57">
        <f>(M572-Y575)*D585/(1-D573)</f>
        <v>0</v>
      </c>
      <c r="Z585" s="5"/>
      <c r="AB585" s="63">
        <f t="shared" ref="AB585" si="2195">IF(R585=0,0,R585/(R573+R576+R582))</f>
        <v>0</v>
      </c>
      <c r="AC585" s="63">
        <f t="shared" ref="AC585:AI585" si="2196">IF(S585=0,0,S585/(S573+S576+S582))</f>
        <v>0</v>
      </c>
      <c r="AD585" s="63">
        <f t="shared" si="2196"/>
        <v>0</v>
      </c>
      <c r="AE585" s="63">
        <f t="shared" si="2196"/>
        <v>0</v>
      </c>
      <c r="AF585" s="63">
        <f t="shared" si="2196"/>
        <v>0</v>
      </c>
      <c r="AG585" s="63">
        <f t="shared" si="2196"/>
        <v>0</v>
      </c>
      <c r="AH585" s="63">
        <f t="shared" si="2196"/>
        <v>0</v>
      </c>
      <c r="AI585" s="63">
        <f t="shared" si="2196"/>
        <v>0</v>
      </c>
    </row>
    <row r="586" spans="1:35" ht="14.25" customHeight="1" x14ac:dyDescent="0.25">
      <c r="A586" s="17">
        <v>325120</v>
      </c>
      <c r="B586" s="3" t="s">
        <v>65</v>
      </c>
      <c r="C586" s="8" t="s">
        <v>91</v>
      </c>
      <c r="D586" s="54">
        <f>E586/(E572-E589)</f>
        <v>0</v>
      </c>
      <c r="E586" s="19">
        <f t="shared" si="2156"/>
        <v>0</v>
      </c>
      <c r="F586" s="11">
        <v>0</v>
      </c>
      <c r="G586" s="19">
        <v>0</v>
      </c>
      <c r="H586" s="19">
        <v>0</v>
      </c>
      <c r="I586" s="11">
        <v>0</v>
      </c>
      <c r="J586" s="19">
        <v>0</v>
      </c>
      <c r="K586" s="19">
        <v>0</v>
      </c>
      <c r="L586" s="19">
        <v>0</v>
      </c>
      <c r="M586" s="7"/>
      <c r="P586" s="57">
        <f t="shared" si="2172"/>
        <v>0</v>
      </c>
      <c r="Q586" s="63">
        <f>P586/P572</f>
        <v>0</v>
      </c>
      <c r="R586" s="75">
        <f t="shared" si="2039"/>
        <v>0</v>
      </c>
      <c r="S586" s="57">
        <f t="shared" ref="S586:X586" si="2197">IF(G589&lt;&gt;0,G586+(G586/G572)*G589,G586)</f>
        <v>0</v>
      </c>
      <c r="T586" s="57">
        <f t="shared" si="2197"/>
        <v>0</v>
      </c>
      <c r="U586" s="57">
        <f t="shared" si="2197"/>
        <v>0</v>
      </c>
      <c r="V586" s="57">
        <f t="shared" si="2197"/>
        <v>0</v>
      </c>
      <c r="W586" s="57">
        <f t="shared" si="2197"/>
        <v>0</v>
      </c>
      <c r="X586" s="57">
        <f t="shared" si="2197"/>
        <v>0</v>
      </c>
      <c r="Y586" s="57">
        <f>(M572-Y575)*D586/(1-D573)</f>
        <v>0</v>
      </c>
      <c r="Z586" s="6"/>
      <c r="AB586" s="63">
        <f t="shared" ref="AB586" si="2198">IF(R586=0,0,R586/(R573+R576+R582))</f>
        <v>0</v>
      </c>
      <c r="AC586" s="63">
        <f t="shared" ref="AC586:AI586" si="2199">IF(S586=0,0,S586/(S573+S576+S582))</f>
        <v>0</v>
      </c>
      <c r="AD586" s="63">
        <f t="shared" si="2199"/>
        <v>0</v>
      </c>
      <c r="AE586" s="63">
        <f t="shared" si="2199"/>
        <v>0</v>
      </c>
      <c r="AF586" s="63">
        <f t="shared" si="2199"/>
        <v>0</v>
      </c>
      <c r="AG586" s="63">
        <f t="shared" si="2199"/>
        <v>0</v>
      </c>
      <c r="AH586" s="63">
        <f t="shared" si="2199"/>
        <v>0</v>
      </c>
      <c r="AI586" s="63">
        <f t="shared" si="2199"/>
        <v>0</v>
      </c>
    </row>
    <row r="587" spans="1:35" ht="14.25" customHeight="1" x14ac:dyDescent="0.25">
      <c r="A587" s="17">
        <v>325120</v>
      </c>
      <c r="B587" s="3" t="s">
        <v>65</v>
      </c>
      <c r="C587" s="8" t="s">
        <v>92</v>
      </c>
      <c r="D587" s="54">
        <f>E587/(E572-E589)</f>
        <v>0</v>
      </c>
      <c r="E587" s="19">
        <f t="shared" si="2156"/>
        <v>0</v>
      </c>
      <c r="F587" s="11">
        <v>0</v>
      </c>
      <c r="G587" s="11">
        <v>0</v>
      </c>
      <c r="H587" s="19">
        <v>0</v>
      </c>
      <c r="I587" s="11">
        <v>0</v>
      </c>
      <c r="J587" s="11">
        <v>0</v>
      </c>
      <c r="K587" s="11">
        <v>0</v>
      </c>
      <c r="L587" s="19">
        <v>0</v>
      </c>
      <c r="M587" s="7"/>
      <c r="P587" s="57">
        <f t="shared" si="2172"/>
        <v>0</v>
      </c>
      <c r="Q587" s="63">
        <f>P587/P572</f>
        <v>0</v>
      </c>
      <c r="R587" s="75">
        <f t="shared" si="2039"/>
        <v>0</v>
      </c>
      <c r="S587" s="57">
        <f t="shared" ref="S587:X587" si="2200">IF(G589&lt;&gt;0,G587+(G587/G572)*G589,G587)</f>
        <v>0</v>
      </c>
      <c r="T587" s="57">
        <f t="shared" si="2200"/>
        <v>0</v>
      </c>
      <c r="U587" s="57">
        <f t="shared" si="2200"/>
        <v>0</v>
      </c>
      <c r="V587" s="57">
        <f t="shared" si="2200"/>
        <v>0</v>
      </c>
      <c r="W587" s="57">
        <f t="shared" si="2200"/>
        <v>0</v>
      </c>
      <c r="X587" s="57">
        <f t="shared" si="2200"/>
        <v>0</v>
      </c>
      <c r="Y587" s="57">
        <f>(M572-Y575)*D587/(1-D573)</f>
        <v>0</v>
      </c>
      <c r="Z587" s="5"/>
      <c r="AB587" s="63">
        <f t="shared" ref="AB587" si="2201">IF(R587=0,0,R587/(R573+R576+R582))</f>
        <v>0</v>
      </c>
      <c r="AC587" s="63">
        <f t="shared" ref="AC587:AI587" si="2202">IF(S587=0,0,S587/(S573+S576+S582))</f>
        <v>0</v>
      </c>
      <c r="AD587" s="63">
        <f t="shared" si="2202"/>
        <v>0</v>
      </c>
      <c r="AE587" s="63">
        <f t="shared" si="2202"/>
        <v>0</v>
      </c>
      <c r="AF587" s="63">
        <f t="shared" si="2202"/>
        <v>0</v>
      </c>
      <c r="AG587" s="63">
        <f t="shared" si="2202"/>
        <v>0</v>
      </c>
      <c r="AH587" s="63">
        <f t="shared" si="2202"/>
        <v>0</v>
      </c>
      <c r="AI587" s="63">
        <f t="shared" si="2202"/>
        <v>0</v>
      </c>
    </row>
    <row r="588" spans="1:35" ht="14.25" customHeight="1" x14ac:dyDescent="0.25">
      <c r="A588" s="17">
        <v>325120</v>
      </c>
      <c r="B588" s="3" t="s">
        <v>65</v>
      </c>
      <c r="C588" s="8" t="s">
        <v>93</v>
      </c>
      <c r="D588" s="54">
        <f>E588/(E572-E589)</f>
        <v>0</v>
      </c>
      <c r="E588" s="19">
        <f t="shared" si="2156"/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9">
        <v>0</v>
      </c>
      <c r="M588" s="7"/>
      <c r="N588" s="10"/>
      <c r="O588" s="10"/>
      <c r="P588" s="57">
        <f t="shared" si="2172"/>
        <v>0</v>
      </c>
      <c r="Q588" s="63">
        <f>P588/P572</f>
        <v>0</v>
      </c>
      <c r="R588" s="75">
        <f t="shared" si="2039"/>
        <v>0</v>
      </c>
      <c r="S588" s="57">
        <f t="shared" ref="S588:X588" si="2203">IF(G589&lt;&gt;0,G588+(G588/G572)*G589,G588)</f>
        <v>0</v>
      </c>
      <c r="T588" s="57">
        <f t="shared" si="2203"/>
        <v>0</v>
      </c>
      <c r="U588" s="57">
        <f t="shared" si="2203"/>
        <v>0</v>
      </c>
      <c r="V588" s="57">
        <f t="shared" si="2203"/>
        <v>0</v>
      </c>
      <c r="W588" s="57">
        <f t="shared" si="2203"/>
        <v>0</v>
      </c>
      <c r="X588" s="57">
        <f t="shared" si="2203"/>
        <v>0</v>
      </c>
      <c r="Y588" s="57">
        <f>(M572-Y575)*D588/(1-D573)</f>
        <v>0</v>
      </c>
      <c r="Z588" s="5"/>
      <c r="AB588" s="63">
        <f t="shared" ref="AB588" si="2204">IF(R588=0,0,R588/(R573+R576+R582))</f>
        <v>0</v>
      </c>
      <c r="AC588" s="63">
        <f t="shared" ref="AC588:AI588" si="2205">IF(S588=0,0,S588/(S573+S576+S582))</f>
        <v>0</v>
      </c>
      <c r="AD588" s="63">
        <f t="shared" si="2205"/>
        <v>0</v>
      </c>
      <c r="AE588" s="63">
        <f t="shared" si="2205"/>
        <v>0</v>
      </c>
      <c r="AF588" s="63">
        <f t="shared" si="2205"/>
        <v>0</v>
      </c>
      <c r="AG588" s="63">
        <f t="shared" si="2205"/>
        <v>0</v>
      </c>
      <c r="AH588" s="63">
        <f t="shared" si="2205"/>
        <v>0</v>
      </c>
      <c r="AI588" s="63">
        <f t="shared" si="2205"/>
        <v>0</v>
      </c>
    </row>
    <row r="589" spans="1:35" ht="14.25" customHeight="1" x14ac:dyDescent="0.25">
      <c r="A589" s="17">
        <v>325120</v>
      </c>
      <c r="B589" s="3" t="s">
        <v>65</v>
      </c>
      <c r="C589" s="3" t="s">
        <v>94</v>
      </c>
      <c r="D589" s="3"/>
      <c r="E589" s="11">
        <v>3</v>
      </c>
      <c r="F589" s="11">
        <v>1</v>
      </c>
      <c r="G589" s="11">
        <v>0</v>
      </c>
      <c r="H589" s="19">
        <v>0</v>
      </c>
      <c r="I589" s="11">
        <v>0</v>
      </c>
      <c r="J589" s="19">
        <v>0</v>
      </c>
      <c r="K589" s="11">
        <v>0</v>
      </c>
      <c r="L589" s="11">
        <v>3</v>
      </c>
      <c r="M589" s="7"/>
      <c r="R589" s="75">
        <f t="shared" si="2039"/>
        <v>1</v>
      </c>
    </row>
    <row r="590" spans="1:35" ht="14.25" customHeight="1" x14ac:dyDescent="0.25">
      <c r="A590" s="3"/>
      <c r="B590" s="3"/>
      <c r="C590" s="8"/>
      <c r="D590" s="8"/>
      <c r="E590" s="11"/>
      <c r="F590" s="11"/>
      <c r="G590" s="11"/>
      <c r="H590" s="11"/>
      <c r="I590" s="11"/>
      <c r="J590" s="11"/>
      <c r="K590" s="11"/>
      <c r="L590" s="11"/>
      <c r="M590" s="7"/>
      <c r="P590" s="10"/>
      <c r="Q590" s="10"/>
      <c r="R590" s="75">
        <f t="shared" si="2039"/>
        <v>0</v>
      </c>
      <c r="X590" s="10"/>
      <c r="Z590" s="10"/>
      <c r="AB590" s="10"/>
    </row>
    <row r="591" spans="1:35" ht="14.25" customHeight="1" x14ac:dyDescent="0.25">
      <c r="A591" s="17">
        <v>325181</v>
      </c>
      <c r="B591" s="3" t="s">
        <v>66</v>
      </c>
      <c r="C591" s="3" t="s">
        <v>120</v>
      </c>
      <c r="D591" s="3"/>
      <c r="E591" s="53">
        <f t="shared" ref="E591:E607" si="2206">SUM(F591:L591)</f>
        <v>226.89655172413794</v>
      </c>
      <c r="F591" s="11">
        <v>32</v>
      </c>
      <c r="G591" s="11">
        <v>0</v>
      </c>
      <c r="H591" s="19">
        <v>0</v>
      </c>
      <c r="I591" s="53">
        <f>I592+I595</f>
        <v>138.89655172413794</v>
      </c>
      <c r="J591" s="19">
        <v>0</v>
      </c>
      <c r="K591" s="11">
        <v>39</v>
      </c>
      <c r="L591" s="11">
        <v>17</v>
      </c>
      <c r="M591" s="10">
        <f>VLOOKUP(A591,'2010 Byproducts'!$A$14:$D$97,4,FALSE)</f>
        <v>1</v>
      </c>
      <c r="N591" s="10">
        <f>L591-M591</f>
        <v>16</v>
      </c>
      <c r="O591" s="10"/>
      <c r="P591" s="10">
        <f>SUM(P592,P595,P601)</f>
        <v>224.89412494589524</v>
      </c>
      <c r="Q591" s="10"/>
      <c r="R591" s="75">
        <f t="shared" ref="R591:R654" si="2207">F591</f>
        <v>32</v>
      </c>
      <c r="Z591" s="63">
        <f>R591/(P591-R591)</f>
        <v>0.16589411424000425</v>
      </c>
      <c r="AA591" s="63">
        <f>(P594-R594)/(P591-R591)</f>
        <v>0.5430958564932139</v>
      </c>
      <c r="AB591" s="63"/>
    </row>
    <row r="592" spans="1:35" ht="14.25" customHeight="1" x14ac:dyDescent="0.25">
      <c r="A592" s="17">
        <v>325181</v>
      </c>
      <c r="B592" s="3" t="s">
        <v>66</v>
      </c>
      <c r="C592" s="3" t="s">
        <v>82</v>
      </c>
      <c r="D592" s="54">
        <f>E592/(E591-E608)</f>
        <v>0.52883193691473629</v>
      </c>
      <c r="E592" s="19">
        <f t="shared" si="2206"/>
        <v>111</v>
      </c>
      <c r="F592" s="19">
        <v>0</v>
      </c>
      <c r="G592" s="11">
        <v>0</v>
      </c>
      <c r="H592" s="19">
        <v>0</v>
      </c>
      <c r="I592" s="11">
        <v>76</v>
      </c>
      <c r="J592" s="19">
        <v>0</v>
      </c>
      <c r="K592" s="11">
        <v>35</v>
      </c>
      <c r="L592" s="19">
        <v>0</v>
      </c>
      <c r="M592" s="7"/>
      <c r="P592" s="57">
        <f>SUM(P593:P594)</f>
        <v>126.76</v>
      </c>
      <c r="Q592" s="63">
        <f>P592/P591</f>
        <v>0.56364300325984851</v>
      </c>
      <c r="R592" s="75">
        <f t="shared" si="2207"/>
        <v>0</v>
      </c>
      <c r="S592" s="57">
        <f>SUM(S593:S594)</f>
        <v>0</v>
      </c>
      <c r="T592" s="57">
        <f t="shared" ref="T592:X592" si="2208">SUM(T593:T594)</f>
        <v>0</v>
      </c>
      <c r="U592" s="57">
        <f t="shared" si="2208"/>
        <v>75</v>
      </c>
      <c r="V592" s="57">
        <f t="shared" si="2208"/>
        <v>0</v>
      </c>
      <c r="W592" s="57">
        <f t="shared" si="2208"/>
        <v>35</v>
      </c>
      <c r="X592" s="57">
        <f t="shared" si="2208"/>
        <v>0</v>
      </c>
      <c r="Y592" s="57">
        <f>Y594</f>
        <v>0.76</v>
      </c>
      <c r="Z592" s="63"/>
      <c r="AB592" s="63">
        <f t="shared" ref="AB592" si="2209">IF(R592=0,0,R592/(R592+R595+R601))</f>
        <v>0</v>
      </c>
      <c r="AC592" s="63">
        <f t="shared" ref="AC592:AI592" si="2210">IF(S592=0,0,S592/(S592+S595+S601))</f>
        <v>0</v>
      </c>
      <c r="AD592" s="63">
        <f t="shared" si="2210"/>
        <v>0</v>
      </c>
      <c r="AE592" s="63">
        <f t="shared" si="2210"/>
        <v>0.54388597149287321</v>
      </c>
      <c r="AF592" s="63">
        <f t="shared" si="2210"/>
        <v>0</v>
      </c>
      <c r="AG592" s="63">
        <f t="shared" si="2210"/>
        <v>0.89743589743589747</v>
      </c>
      <c r="AH592" s="63">
        <f t="shared" si="2210"/>
        <v>0</v>
      </c>
      <c r="AI592" s="63">
        <f t="shared" si="2210"/>
        <v>0.76000000000000012</v>
      </c>
    </row>
    <row r="593" spans="1:35" ht="14.25" customHeight="1" x14ac:dyDescent="0.25">
      <c r="A593" s="17">
        <v>325181</v>
      </c>
      <c r="B593" s="3" t="s">
        <v>66</v>
      </c>
      <c r="C593" s="8" t="s">
        <v>152</v>
      </c>
      <c r="D593" s="54">
        <f>E593/(E591-E608)</f>
        <v>2.8585510103499259E-2</v>
      </c>
      <c r="E593" s="19">
        <f t="shared" si="2206"/>
        <v>6</v>
      </c>
      <c r="F593" s="19">
        <v>0</v>
      </c>
      <c r="G593" s="11">
        <v>0</v>
      </c>
      <c r="H593" s="19">
        <v>0</v>
      </c>
      <c r="I593" s="11">
        <v>6</v>
      </c>
      <c r="J593" s="11">
        <v>0</v>
      </c>
      <c r="K593" s="11">
        <v>0</v>
      </c>
      <c r="L593" s="19">
        <v>0</v>
      </c>
      <c r="M593" s="7"/>
      <c r="P593" s="57">
        <f>SUM(R593:Y593)+N591</f>
        <v>22</v>
      </c>
      <c r="Q593" s="63">
        <f>P593/P591</f>
        <v>9.7823809338250758E-2</v>
      </c>
      <c r="R593" s="75">
        <f t="shared" si="2207"/>
        <v>0</v>
      </c>
      <c r="S593" s="57">
        <f t="shared" ref="S593:X593" si="2211">IF(G608&lt;&gt;0,G593+(G593/G591)*G608,G593)</f>
        <v>0</v>
      </c>
      <c r="T593" s="57">
        <f t="shared" si="2211"/>
        <v>0</v>
      </c>
      <c r="U593" s="57">
        <f t="shared" si="2211"/>
        <v>6</v>
      </c>
      <c r="V593" s="57">
        <f t="shared" si="2211"/>
        <v>0</v>
      </c>
      <c r="W593" s="57">
        <f t="shared" si="2211"/>
        <v>0</v>
      </c>
      <c r="X593" s="57">
        <f t="shared" si="2211"/>
        <v>0</v>
      </c>
      <c r="Y593" s="57">
        <v>0</v>
      </c>
      <c r="AB593" s="63">
        <f t="shared" ref="AB593" si="2212">IF(R593=0,0,R593/(R592+R595+R601))</f>
        <v>0</v>
      </c>
      <c r="AC593" s="63">
        <f t="shared" ref="AC593:AI593" si="2213">IF(S593=0,0,S593/(S592+S595+S601))</f>
        <v>0</v>
      </c>
      <c r="AD593" s="63">
        <f t="shared" si="2213"/>
        <v>0</v>
      </c>
      <c r="AE593" s="63">
        <f t="shared" si="2213"/>
        <v>4.3510877719429859E-2</v>
      </c>
      <c r="AF593" s="63">
        <f t="shared" si="2213"/>
        <v>0</v>
      </c>
      <c r="AG593" s="63">
        <f t="shared" si="2213"/>
        <v>0</v>
      </c>
      <c r="AH593" s="63">
        <f t="shared" si="2213"/>
        <v>0</v>
      </c>
      <c r="AI593" s="63">
        <f t="shared" si="2213"/>
        <v>0</v>
      </c>
    </row>
    <row r="594" spans="1:35" ht="14.25" customHeight="1" x14ac:dyDescent="0.25">
      <c r="A594" s="17">
        <v>325181</v>
      </c>
      <c r="B594" s="3" t="s">
        <v>66</v>
      </c>
      <c r="C594" s="8" t="s">
        <v>151</v>
      </c>
      <c r="D594" s="54">
        <f>E594/(E591-E608)</f>
        <v>0.49548217512732051</v>
      </c>
      <c r="E594" s="19">
        <f t="shared" si="2206"/>
        <v>104</v>
      </c>
      <c r="F594" s="11">
        <v>0</v>
      </c>
      <c r="G594" s="11">
        <v>0</v>
      </c>
      <c r="H594" s="19">
        <v>0</v>
      </c>
      <c r="I594" s="11">
        <v>69</v>
      </c>
      <c r="J594" s="19">
        <v>0</v>
      </c>
      <c r="K594" s="11">
        <v>35</v>
      </c>
      <c r="L594" s="19">
        <v>0</v>
      </c>
      <c r="M594" s="7"/>
      <c r="P594" s="57">
        <f>SUM(R594:Y594)</f>
        <v>104.76</v>
      </c>
      <c r="Q594" s="63">
        <f>P594/P591</f>
        <v>0.46581919392159771</v>
      </c>
      <c r="R594" s="75">
        <f t="shared" si="2207"/>
        <v>0</v>
      </c>
      <c r="S594" s="57">
        <f t="shared" ref="S594:X594" si="2214">IF(G608&lt;&gt;0,G594+(G594/G591)*G608,G594)</f>
        <v>0</v>
      </c>
      <c r="T594" s="57">
        <f t="shared" si="2214"/>
        <v>0</v>
      </c>
      <c r="U594" s="57">
        <f t="shared" si="2214"/>
        <v>69</v>
      </c>
      <c r="V594" s="57">
        <f t="shared" si="2214"/>
        <v>0</v>
      </c>
      <c r="W594" s="57">
        <f t="shared" si="2214"/>
        <v>35</v>
      </c>
      <c r="X594" s="57">
        <f t="shared" si="2214"/>
        <v>0</v>
      </c>
      <c r="Y594" s="57">
        <f>0.76*M591</f>
        <v>0.76</v>
      </c>
      <c r="AB594" s="63">
        <f t="shared" ref="AB594" si="2215">IF(R594=0,0,R594/(R592+R595+R601))</f>
        <v>0</v>
      </c>
      <c r="AC594" s="63">
        <f t="shared" ref="AC594:AI594" si="2216">IF(S594=0,0,S594/(S592+S595+S601))</f>
        <v>0</v>
      </c>
      <c r="AD594" s="63">
        <f t="shared" si="2216"/>
        <v>0</v>
      </c>
      <c r="AE594" s="63">
        <f t="shared" si="2216"/>
        <v>0.50037509377344336</v>
      </c>
      <c r="AF594" s="63">
        <f t="shared" si="2216"/>
        <v>0</v>
      </c>
      <c r="AG594" s="63">
        <f t="shared" si="2216"/>
        <v>0.89743589743589747</v>
      </c>
      <c r="AH594" s="63">
        <f t="shared" si="2216"/>
        <v>0</v>
      </c>
      <c r="AI594" s="63">
        <f t="shared" si="2216"/>
        <v>0.76000000000000012</v>
      </c>
    </row>
    <row r="595" spans="1:35" ht="14.25" customHeight="1" x14ac:dyDescent="0.25">
      <c r="A595" s="17">
        <v>325181</v>
      </c>
      <c r="B595" s="3" t="s">
        <v>66</v>
      </c>
      <c r="C595" s="3" t="s">
        <v>83</v>
      </c>
      <c r="D595" s="54">
        <f>E595/(E591-E608)</f>
        <v>0.46640381140134712</v>
      </c>
      <c r="E595" s="19">
        <f t="shared" si="2206"/>
        <v>97.896551724137936</v>
      </c>
      <c r="F595" s="11">
        <v>31</v>
      </c>
      <c r="G595" s="11">
        <v>0</v>
      </c>
      <c r="H595" s="19">
        <v>0</v>
      </c>
      <c r="I595" s="53">
        <f>(48/58)*I592</f>
        <v>62.896551724137929</v>
      </c>
      <c r="J595" s="19">
        <v>0</v>
      </c>
      <c r="K595" s="11">
        <v>4</v>
      </c>
      <c r="L595" s="19">
        <v>0</v>
      </c>
      <c r="M595" s="7"/>
      <c r="P595" s="57">
        <f>SUM(P596:P600)</f>
        <v>97.131698167652573</v>
      </c>
      <c r="Q595" s="63">
        <f>P595/P591</f>
        <v>0.43189966919331663</v>
      </c>
      <c r="R595" s="75">
        <f t="shared" si="2207"/>
        <v>31</v>
      </c>
      <c r="S595" s="57">
        <f>SUM(S596:S600)</f>
        <v>0</v>
      </c>
      <c r="T595" s="57">
        <f t="shared" ref="T595:X595" si="2217">SUM(T596:T600)</f>
        <v>0</v>
      </c>
      <c r="U595" s="57">
        <f t="shared" si="2217"/>
        <v>62.896551724137929</v>
      </c>
      <c r="V595" s="57">
        <f t="shared" si="2217"/>
        <v>0</v>
      </c>
      <c r="W595" s="57">
        <f t="shared" si="2217"/>
        <v>4</v>
      </c>
      <c r="X595" s="57">
        <f t="shared" si="2217"/>
        <v>0</v>
      </c>
      <c r="Y595" s="57">
        <f>(M591-Y594)*D595/(1-D592)</f>
        <v>0.23757322175732215</v>
      </c>
      <c r="AB595" s="63">
        <f t="shared" ref="AB595" si="2218">IF(R595=0,0,R595/(R592+R595+R601))</f>
        <v>0.96875</v>
      </c>
      <c r="AC595" s="63">
        <f t="shared" ref="AC595:AI595" si="2219">IF(S595=0,0,S595/(S592+S595+S601))</f>
        <v>0</v>
      </c>
      <c r="AD595" s="63">
        <f t="shared" si="2219"/>
        <v>0</v>
      </c>
      <c r="AE595" s="63">
        <f t="shared" si="2219"/>
        <v>0.45611402850712673</v>
      </c>
      <c r="AF595" s="63">
        <f t="shared" si="2219"/>
        <v>0</v>
      </c>
      <c r="AG595" s="63">
        <f t="shared" si="2219"/>
        <v>0.10256410256410256</v>
      </c>
      <c r="AH595" s="63">
        <f t="shared" si="2219"/>
        <v>0</v>
      </c>
      <c r="AI595" s="63">
        <f t="shared" si="2219"/>
        <v>0.23757322175732218</v>
      </c>
    </row>
    <row r="596" spans="1:35" ht="14.25" customHeight="1" x14ac:dyDescent="0.25">
      <c r="A596" s="17">
        <v>325181</v>
      </c>
      <c r="B596" s="3" t="s">
        <v>66</v>
      </c>
      <c r="C596" s="8" t="s">
        <v>84</v>
      </c>
      <c r="D596" s="54">
        <f>E596/(E591-E608)</f>
        <v>0.11269919500574996</v>
      </c>
      <c r="E596" s="19">
        <f t="shared" si="2206"/>
        <v>23.655172413793103</v>
      </c>
      <c r="F596" s="19">
        <v>0</v>
      </c>
      <c r="G596" s="11">
        <v>0</v>
      </c>
      <c r="H596" s="11">
        <v>0</v>
      </c>
      <c r="I596" s="53">
        <f>(15/48)*I595</f>
        <v>19.655172413793103</v>
      </c>
      <c r="J596" s="19">
        <v>0</v>
      </c>
      <c r="K596" s="11">
        <v>4</v>
      </c>
      <c r="L596" s="19">
        <v>0</v>
      </c>
      <c r="M596" s="7"/>
      <c r="P596" s="57">
        <f>SUM(R596:Y596)</f>
        <v>23.71257827153369</v>
      </c>
      <c r="Q596" s="63">
        <f>P596/P591</f>
        <v>0.10543885162512998</v>
      </c>
      <c r="R596" s="75">
        <f t="shared" si="2207"/>
        <v>0</v>
      </c>
      <c r="S596" s="57">
        <f t="shared" ref="S596:X596" si="2220">IF(G608&lt;&gt;0,G596+(G596/G591)*G608,G596)</f>
        <v>0</v>
      </c>
      <c r="T596" s="57">
        <f t="shared" si="2220"/>
        <v>0</v>
      </c>
      <c r="U596" s="57">
        <f t="shared" si="2220"/>
        <v>19.655172413793103</v>
      </c>
      <c r="V596" s="57">
        <f t="shared" si="2220"/>
        <v>0</v>
      </c>
      <c r="W596" s="57">
        <f t="shared" si="2220"/>
        <v>4</v>
      </c>
      <c r="X596" s="57">
        <f t="shared" si="2220"/>
        <v>0</v>
      </c>
      <c r="Y596" s="57">
        <f>(M591-Y594)*D596/(1-D592)</f>
        <v>5.7405857740585764E-2</v>
      </c>
      <c r="AB596" s="63">
        <f t="shared" ref="AB596" si="2221">IF(R596=0,0,R596/(R592+R595+R601))</f>
        <v>0</v>
      </c>
      <c r="AC596" s="63">
        <f t="shared" ref="AC596:AI596" si="2222">IF(S596=0,0,S596/(S592+S595+S601))</f>
        <v>0</v>
      </c>
      <c r="AD596" s="63">
        <f t="shared" si="2222"/>
        <v>0</v>
      </c>
      <c r="AE596" s="63">
        <f t="shared" si="2222"/>
        <v>0.14253563390847712</v>
      </c>
      <c r="AF596" s="63">
        <f t="shared" si="2222"/>
        <v>0</v>
      </c>
      <c r="AG596" s="63">
        <f t="shared" si="2222"/>
        <v>0.10256410256410256</v>
      </c>
      <c r="AH596" s="63">
        <f t="shared" si="2222"/>
        <v>0</v>
      </c>
      <c r="AI596" s="63">
        <f t="shared" si="2222"/>
        <v>5.7405857740585771E-2</v>
      </c>
    </row>
    <row r="597" spans="1:35" ht="14.25" customHeight="1" x14ac:dyDescent="0.25">
      <c r="A597" s="17">
        <v>325181</v>
      </c>
      <c r="B597" s="3" t="s">
        <v>66</v>
      </c>
      <c r="C597" s="8" t="s">
        <v>85</v>
      </c>
      <c r="D597" s="54">
        <f>E597/(E591-E608)</f>
        <v>0</v>
      </c>
      <c r="E597" s="19">
        <f t="shared" si="2206"/>
        <v>0</v>
      </c>
      <c r="F597" s="19">
        <v>0</v>
      </c>
      <c r="G597" s="11">
        <v>0</v>
      </c>
      <c r="H597" s="11">
        <v>0</v>
      </c>
      <c r="I597" s="11">
        <v>0</v>
      </c>
      <c r="J597" s="11">
        <v>0</v>
      </c>
      <c r="K597" s="11">
        <v>0</v>
      </c>
      <c r="L597" s="19">
        <v>0</v>
      </c>
      <c r="M597" s="7"/>
      <c r="P597" s="57">
        <f t="shared" ref="P597:P607" si="2223">SUM(R597:Y597)</f>
        <v>0</v>
      </c>
      <c r="Q597" s="63">
        <f>P597/P591</f>
        <v>0</v>
      </c>
      <c r="R597" s="75">
        <f t="shared" si="2207"/>
        <v>0</v>
      </c>
      <c r="S597" s="57">
        <f t="shared" ref="S597:X597" si="2224">IF(G608&lt;&gt;0,G597+(G597/G591)*G608,G597)</f>
        <v>0</v>
      </c>
      <c r="T597" s="57">
        <f t="shared" si="2224"/>
        <v>0</v>
      </c>
      <c r="U597" s="57">
        <f t="shared" si="2224"/>
        <v>0</v>
      </c>
      <c r="V597" s="57">
        <f t="shared" si="2224"/>
        <v>0</v>
      </c>
      <c r="W597" s="57">
        <f t="shared" si="2224"/>
        <v>0</v>
      </c>
      <c r="X597" s="57">
        <f t="shared" si="2224"/>
        <v>0</v>
      </c>
      <c r="Y597" s="57">
        <f>(M591-Y594)*D597/(1-D592)</f>
        <v>0</v>
      </c>
      <c r="AB597" s="63">
        <f t="shared" ref="AB597" si="2225">IF(R597=0,0,R597/(R592+R595+R601))</f>
        <v>0</v>
      </c>
      <c r="AC597" s="63">
        <f t="shared" ref="AC597:AI597" si="2226">IF(S597=0,0,S597/(S592+S595+S601))</f>
        <v>0</v>
      </c>
      <c r="AD597" s="63">
        <f t="shared" si="2226"/>
        <v>0</v>
      </c>
      <c r="AE597" s="63">
        <f t="shared" si="2226"/>
        <v>0</v>
      </c>
      <c r="AF597" s="63">
        <f t="shared" si="2226"/>
        <v>0</v>
      </c>
      <c r="AG597" s="63">
        <f t="shared" si="2226"/>
        <v>0</v>
      </c>
      <c r="AH597" s="63">
        <f t="shared" si="2226"/>
        <v>0</v>
      </c>
      <c r="AI597" s="63">
        <f t="shared" si="2226"/>
        <v>0</v>
      </c>
    </row>
    <row r="598" spans="1:35" ht="14.25" customHeight="1" x14ac:dyDescent="0.25">
      <c r="A598" s="17">
        <v>325181</v>
      </c>
      <c r="B598" s="3" t="s">
        <v>66</v>
      </c>
      <c r="C598" s="8" t="s">
        <v>86</v>
      </c>
      <c r="D598" s="54">
        <f>E598/(E591-E608)</f>
        <v>0.23936257598160013</v>
      </c>
      <c r="E598" s="19">
        <f t="shared" si="2206"/>
        <v>50.241379310344826</v>
      </c>
      <c r="F598" s="11">
        <v>7</v>
      </c>
      <c r="G598" s="11">
        <v>0</v>
      </c>
      <c r="H598" s="19">
        <v>0</v>
      </c>
      <c r="I598" s="53">
        <f>(33/48)*I595</f>
        <v>43.241379310344826</v>
      </c>
      <c r="J598" s="11">
        <v>0</v>
      </c>
      <c r="K598" s="11">
        <v>0</v>
      </c>
      <c r="L598" s="19">
        <v>0</v>
      </c>
      <c r="M598" s="7"/>
      <c r="P598" s="57">
        <f t="shared" si="2223"/>
        <v>50.363303996537297</v>
      </c>
      <c r="Q598" s="63">
        <f>P598/P591</f>
        <v>0.22394228399098304</v>
      </c>
      <c r="R598" s="75">
        <f t="shared" si="2207"/>
        <v>7</v>
      </c>
      <c r="S598" s="57">
        <f t="shared" ref="S598:X598" si="2227">IF(G608&lt;&gt;0,G598+(G598/G591)*G608,G598)</f>
        <v>0</v>
      </c>
      <c r="T598" s="57">
        <f t="shared" si="2227"/>
        <v>0</v>
      </c>
      <c r="U598" s="57">
        <f t="shared" si="2227"/>
        <v>43.241379310344826</v>
      </c>
      <c r="V598" s="57">
        <f t="shared" si="2227"/>
        <v>0</v>
      </c>
      <c r="W598" s="57">
        <f t="shared" si="2227"/>
        <v>0</v>
      </c>
      <c r="X598" s="57">
        <f t="shared" si="2227"/>
        <v>0</v>
      </c>
      <c r="Y598" s="57">
        <f>(M591-Y594)*D598/(1-D592)</f>
        <v>0.1219246861924686</v>
      </c>
      <c r="AB598" s="63">
        <f t="shared" ref="AB598" si="2228">IF(R598=0,0,R598/(R592+R595+R601))</f>
        <v>0.21875</v>
      </c>
      <c r="AC598" s="63">
        <f t="shared" ref="AC598:AI598" si="2229">IF(S598=0,0,S598/(S592+S595+S601))</f>
        <v>0</v>
      </c>
      <c r="AD598" s="63">
        <f t="shared" si="2229"/>
        <v>0</v>
      </c>
      <c r="AE598" s="63">
        <f t="shared" si="2229"/>
        <v>0.31357839459864961</v>
      </c>
      <c r="AF598" s="63">
        <f t="shared" si="2229"/>
        <v>0</v>
      </c>
      <c r="AG598" s="63">
        <f t="shared" si="2229"/>
        <v>0</v>
      </c>
      <c r="AH598" s="63">
        <f t="shared" si="2229"/>
        <v>0</v>
      </c>
      <c r="AI598" s="63">
        <f t="shared" si="2229"/>
        <v>0.12192468619246861</v>
      </c>
    </row>
    <row r="599" spans="1:35" ht="14.25" customHeight="1" x14ac:dyDescent="0.25">
      <c r="A599" s="17">
        <v>325181</v>
      </c>
      <c r="B599" s="3" t="s">
        <v>66</v>
      </c>
      <c r="C599" s="8" t="s">
        <v>87</v>
      </c>
      <c r="D599" s="54">
        <f>E599/(E591-E608)</f>
        <v>0.10957778873008049</v>
      </c>
      <c r="E599" s="19">
        <f t="shared" si="2206"/>
        <v>23</v>
      </c>
      <c r="F599" s="11">
        <v>23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7"/>
      <c r="P599" s="57">
        <f t="shared" si="2223"/>
        <v>23.055815899581589</v>
      </c>
      <c r="Q599" s="63">
        <f>P599/P591</f>
        <v>0.10251853357720363</v>
      </c>
      <c r="R599" s="75">
        <f t="shared" si="2207"/>
        <v>23</v>
      </c>
      <c r="S599" s="57">
        <f t="shared" ref="S599:X599" si="2230">IF(G608&lt;&gt;0,G599+(G599/G591)*G608,G599)</f>
        <v>0</v>
      </c>
      <c r="T599" s="57">
        <f t="shared" si="2230"/>
        <v>0</v>
      </c>
      <c r="U599" s="57">
        <f t="shared" si="2230"/>
        <v>0</v>
      </c>
      <c r="V599" s="57">
        <f t="shared" si="2230"/>
        <v>0</v>
      </c>
      <c r="W599" s="57">
        <f t="shared" si="2230"/>
        <v>0</v>
      </c>
      <c r="X599" s="57">
        <f t="shared" si="2230"/>
        <v>0</v>
      </c>
      <c r="Y599" s="57">
        <f>(M591-Y594)*D599/(1-D592)</f>
        <v>5.5815899581589952E-2</v>
      </c>
      <c r="AB599" s="63">
        <f t="shared" ref="AB599" si="2231">IF(R599=0,0,R599/(R592+R595+R601))</f>
        <v>0.71875</v>
      </c>
      <c r="AC599" s="63">
        <f t="shared" ref="AC599:AI599" si="2232">IF(S599=0,0,S599/(S592+S595+S601))</f>
        <v>0</v>
      </c>
      <c r="AD599" s="63">
        <f t="shared" si="2232"/>
        <v>0</v>
      </c>
      <c r="AE599" s="63">
        <f t="shared" si="2232"/>
        <v>0</v>
      </c>
      <c r="AF599" s="63">
        <f t="shared" si="2232"/>
        <v>0</v>
      </c>
      <c r="AG599" s="63">
        <f t="shared" si="2232"/>
        <v>0</v>
      </c>
      <c r="AH599" s="63">
        <f t="shared" si="2232"/>
        <v>0</v>
      </c>
      <c r="AI599" s="63">
        <f t="shared" si="2232"/>
        <v>5.5815899581589959E-2</v>
      </c>
    </row>
    <row r="600" spans="1:35" s="10" customFormat="1" ht="14.25" customHeight="1" x14ac:dyDescent="0.25">
      <c r="A600" s="17">
        <v>325181</v>
      </c>
      <c r="B600" s="3" t="s">
        <v>66</v>
      </c>
      <c r="C600" s="8" t="s">
        <v>88</v>
      </c>
      <c r="D600" s="54">
        <f>E600/(E591-E608)</f>
        <v>0</v>
      </c>
      <c r="E600" s="19">
        <f t="shared" si="2206"/>
        <v>0</v>
      </c>
      <c r="F600" s="11">
        <v>0</v>
      </c>
      <c r="G600" s="11">
        <v>0</v>
      </c>
      <c r="H600" s="11">
        <v>0</v>
      </c>
      <c r="I600" s="19">
        <v>0</v>
      </c>
      <c r="J600" s="11">
        <v>0</v>
      </c>
      <c r="K600" s="11">
        <v>0</v>
      </c>
      <c r="L600" s="19">
        <v>0</v>
      </c>
      <c r="M600" s="7"/>
      <c r="N600" s="1"/>
      <c r="O600" s="1"/>
      <c r="P600" s="57">
        <f t="shared" si="2223"/>
        <v>0</v>
      </c>
      <c r="Q600" s="63">
        <f>P600/P591</f>
        <v>0</v>
      </c>
      <c r="R600" s="75">
        <f t="shared" si="2207"/>
        <v>0</v>
      </c>
      <c r="S600" s="57">
        <f t="shared" ref="S600:X600" si="2233">IF(G608&lt;&gt;0,G600+(G600/G591)*G608,G600)</f>
        <v>0</v>
      </c>
      <c r="T600" s="57">
        <f t="shared" si="2233"/>
        <v>0</v>
      </c>
      <c r="U600" s="57">
        <f t="shared" si="2233"/>
        <v>0</v>
      </c>
      <c r="V600" s="57">
        <f t="shared" si="2233"/>
        <v>0</v>
      </c>
      <c r="W600" s="57">
        <f t="shared" si="2233"/>
        <v>0</v>
      </c>
      <c r="X600" s="57">
        <f t="shared" si="2233"/>
        <v>0</v>
      </c>
      <c r="Y600" s="57">
        <f>(M591-Y594)*D600/(1-D592)</f>
        <v>0</v>
      </c>
      <c r="Z600" s="1"/>
      <c r="AB600" s="63">
        <f t="shared" ref="AB600" si="2234">IF(R600=0,0,R600/(R592+R595+R601))</f>
        <v>0</v>
      </c>
      <c r="AC600" s="63">
        <f t="shared" ref="AC600:AI600" si="2235">IF(S600=0,0,S600/(S592+S595+S601))</f>
        <v>0</v>
      </c>
      <c r="AD600" s="63">
        <f t="shared" si="2235"/>
        <v>0</v>
      </c>
      <c r="AE600" s="63">
        <f t="shared" si="2235"/>
        <v>0</v>
      </c>
      <c r="AF600" s="63">
        <f t="shared" si="2235"/>
        <v>0</v>
      </c>
      <c r="AG600" s="63">
        <f t="shared" si="2235"/>
        <v>0</v>
      </c>
      <c r="AH600" s="63">
        <f t="shared" si="2235"/>
        <v>0</v>
      </c>
      <c r="AI600" s="63">
        <f t="shared" si="2235"/>
        <v>0</v>
      </c>
    </row>
    <row r="601" spans="1:35" ht="14.25" customHeight="1" x14ac:dyDescent="0.25">
      <c r="A601" s="17">
        <v>325181</v>
      </c>
      <c r="B601" s="3" t="s">
        <v>66</v>
      </c>
      <c r="C601" s="3" t="s">
        <v>89</v>
      </c>
      <c r="D601" s="54">
        <f>E601/(E591-E608)</f>
        <v>4.7642516839165429E-3</v>
      </c>
      <c r="E601" s="19">
        <f t="shared" si="2206"/>
        <v>1</v>
      </c>
      <c r="F601" s="11">
        <v>1</v>
      </c>
      <c r="G601" s="11">
        <v>0</v>
      </c>
      <c r="H601" s="19">
        <v>0</v>
      </c>
      <c r="I601" s="19">
        <v>0</v>
      </c>
      <c r="J601" s="19">
        <v>0</v>
      </c>
      <c r="K601" s="11">
        <v>0</v>
      </c>
      <c r="L601" s="19">
        <v>0</v>
      </c>
      <c r="M601" s="7"/>
      <c r="P601" s="57">
        <f>SUM(P602:P607)</f>
        <v>1.0024267782426779</v>
      </c>
      <c r="Q601" s="63">
        <f>P601/P591</f>
        <v>4.4573275468349407E-3</v>
      </c>
      <c r="R601" s="75">
        <f t="shared" si="2207"/>
        <v>1</v>
      </c>
      <c r="S601" s="57">
        <f>SUM(S602:S607)</f>
        <v>0</v>
      </c>
      <c r="T601" s="57">
        <f t="shared" ref="T601:X601" si="2236">SUM(T602:T607)</f>
        <v>0</v>
      </c>
      <c r="U601" s="57">
        <f t="shared" si="2236"/>
        <v>0</v>
      </c>
      <c r="V601" s="57">
        <f t="shared" si="2236"/>
        <v>0</v>
      </c>
      <c r="W601" s="57">
        <f t="shared" si="2236"/>
        <v>0</v>
      </c>
      <c r="X601" s="57">
        <f t="shared" si="2236"/>
        <v>0</v>
      </c>
      <c r="Y601" s="57">
        <f>(M591-Y594)*D601/(1-D592)</f>
        <v>2.4267782426778237E-3</v>
      </c>
      <c r="AB601" s="63">
        <f t="shared" ref="AB601" si="2237">IF(R601=0,0,R601/(R592+R595+R601))</f>
        <v>3.125E-2</v>
      </c>
      <c r="AC601" s="63">
        <f t="shared" ref="AC601:AI601" si="2238">IF(S601=0,0,S601/(S592+S595+S601))</f>
        <v>0</v>
      </c>
      <c r="AD601" s="63">
        <f t="shared" si="2238"/>
        <v>0</v>
      </c>
      <c r="AE601" s="63">
        <f t="shared" si="2238"/>
        <v>0</v>
      </c>
      <c r="AF601" s="63">
        <f t="shared" si="2238"/>
        <v>0</v>
      </c>
      <c r="AG601" s="63">
        <f t="shared" si="2238"/>
        <v>0</v>
      </c>
      <c r="AH601" s="63">
        <f t="shared" si="2238"/>
        <v>0</v>
      </c>
      <c r="AI601" s="63">
        <f t="shared" si="2238"/>
        <v>2.4267782426778241E-3</v>
      </c>
    </row>
    <row r="602" spans="1:35" ht="14.25" customHeight="1" x14ac:dyDescent="0.25">
      <c r="A602" s="17">
        <v>325181</v>
      </c>
      <c r="B602" s="3" t="s">
        <v>66</v>
      </c>
      <c r="C602" s="8" t="s">
        <v>95</v>
      </c>
      <c r="D602" s="54">
        <f>E602/(E591-E608)</f>
        <v>0</v>
      </c>
      <c r="E602" s="19">
        <f t="shared" si="2206"/>
        <v>0</v>
      </c>
      <c r="F602" s="19">
        <v>0</v>
      </c>
      <c r="G602" s="11">
        <v>0</v>
      </c>
      <c r="H602" s="19">
        <v>0</v>
      </c>
      <c r="I602" s="19">
        <v>0</v>
      </c>
      <c r="J602" s="19">
        <v>0</v>
      </c>
      <c r="K602" s="11">
        <v>0</v>
      </c>
      <c r="L602" s="19">
        <v>0</v>
      </c>
      <c r="M602" s="7"/>
      <c r="P602" s="57">
        <f t="shared" si="2223"/>
        <v>0</v>
      </c>
      <c r="Q602" s="63">
        <f>P602/P591</f>
        <v>0</v>
      </c>
      <c r="R602" s="75">
        <f t="shared" si="2207"/>
        <v>0</v>
      </c>
      <c r="S602" s="57">
        <f t="shared" ref="S602:X602" si="2239">IF(G608&lt;&gt;0,G602+(G602/G591)*G608,G602)</f>
        <v>0</v>
      </c>
      <c r="T602" s="57">
        <f t="shared" si="2239"/>
        <v>0</v>
      </c>
      <c r="U602" s="57">
        <f t="shared" si="2239"/>
        <v>0</v>
      </c>
      <c r="V602" s="57">
        <f t="shared" si="2239"/>
        <v>0</v>
      </c>
      <c r="W602" s="57">
        <f t="shared" si="2239"/>
        <v>0</v>
      </c>
      <c r="X602" s="57">
        <f t="shared" si="2239"/>
        <v>0</v>
      </c>
      <c r="Y602" s="57">
        <f>(M591-Y594)*D602/(1-D592)</f>
        <v>0</v>
      </c>
      <c r="AB602" s="63">
        <f t="shared" ref="AB602" si="2240">IF(R602=0,0,R602/(R592+R595+R601))</f>
        <v>0</v>
      </c>
      <c r="AC602" s="63">
        <f t="shared" ref="AC602:AI602" si="2241">IF(S602=0,0,S602/(S592+S595+S601))</f>
        <v>0</v>
      </c>
      <c r="AD602" s="63">
        <f t="shared" si="2241"/>
        <v>0</v>
      </c>
      <c r="AE602" s="63">
        <f t="shared" si="2241"/>
        <v>0</v>
      </c>
      <c r="AF602" s="63">
        <f t="shared" si="2241"/>
        <v>0</v>
      </c>
      <c r="AG602" s="63">
        <f t="shared" si="2241"/>
        <v>0</v>
      </c>
      <c r="AH602" s="63">
        <f t="shared" si="2241"/>
        <v>0</v>
      </c>
      <c r="AI602" s="63">
        <f t="shared" si="2241"/>
        <v>0</v>
      </c>
    </row>
    <row r="603" spans="1:35" ht="14.25" customHeight="1" x14ac:dyDescent="0.25">
      <c r="A603" s="17">
        <v>325181</v>
      </c>
      <c r="B603" s="3" t="s">
        <v>66</v>
      </c>
      <c r="C603" s="8" t="s">
        <v>90</v>
      </c>
      <c r="D603" s="54">
        <f>E603/(E591-E608)</f>
        <v>4.7642516839165429E-3</v>
      </c>
      <c r="E603" s="19">
        <f t="shared" si="2206"/>
        <v>1</v>
      </c>
      <c r="F603" s="11">
        <v>1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7"/>
      <c r="P603" s="57">
        <f t="shared" si="2223"/>
        <v>1.0024267782426779</v>
      </c>
      <c r="Q603" s="63">
        <f>P603/P591</f>
        <v>4.4573275468349407E-3</v>
      </c>
      <c r="R603" s="75">
        <f t="shared" si="2207"/>
        <v>1</v>
      </c>
      <c r="S603" s="57">
        <f t="shared" ref="S603:X603" si="2242">IF(G608&lt;&gt;0,G603+(G603/G591)*G608,G603)</f>
        <v>0</v>
      </c>
      <c r="T603" s="57">
        <f t="shared" si="2242"/>
        <v>0</v>
      </c>
      <c r="U603" s="57">
        <f t="shared" si="2242"/>
        <v>0</v>
      </c>
      <c r="V603" s="57">
        <f t="shared" si="2242"/>
        <v>0</v>
      </c>
      <c r="W603" s="57">
        <f t="shared" si="2242"/>
        <v>0</v>
      </c>
      <c r="X603" s="57">
        <f t="shared" si="2242"/>
        <v>0</v>
      </c>
      <c r="Y603" s="57">
        <f>(M591-Y594)*D603/(1-D592)</f>
        <v>2.4267782426778237E-3</v>
      </c>
      <c r="AB603" s="63">
        <f t="shared" ref="AB603" si="2243">IF(R603=0,0,R603/(R592+R595+R601))</f>
        <v>3.125E-2</v>
      </c>
      <c r="AC603" s="63">
        <f t="shared" ref="AC603:AI603" si="2244">IF(S603=0,0,S603/(S592+S595+S601))</f>
        <v>0</v>
      </c>
      <c r="AD603" s="63">
        <f t="shared" si="2244"/>
        <v>0</v>
      </c>
      <c r="AE603" s="63">
        <f t="shared" si="2244"/>
        <v>0</v>
      </c>
      <c r="AF603" s="63">
        <f t="shared" si="2244"/>
        <v>0</v>
      </c>
      <c r="AG603" s="63">
        <f t="shared" si="2244"/>
        <v>0</v>
      </c>
      <c r="AH603" s="63">
        <f t="shared" si="2244"/>
        <v>0</v>
      </c>
      <c r="AI603" s="63">
        <f t="shared" si="2244"/>
        <v>2.4267782426778241E-3</v>
      </c>
    </row>
    <row r="604" spans="1:35" ht="14.25" customHeight="1" x14ac:dyDescent="0.25">
      <c r="A604" s="17">
        <v>325181</v>
      </c>
      <c r="B604" s="3" t="s">
        <v>66</v>
      </c>
      <c r="C604" s="8" t="s">
        <v>118</v>
      </c>
      <c r="D604" s="54">
        <f>E604/(E591-E608)</f>
        <v>0</v>
      </c>
      <c r="E604" s="19">
        <f t="shared" si="2206"/>
        <v>0</v>
      </c>
      <c r="F604" s="19">
        <v>0</v>
      </c>
      <c r="G604" s="11">
        <v>0</v>
      </c>
      <c r="H604" s="11">
        <v>0</v>
      </c>
      <c r="I604" s="19">
        <v>0</v>
      </c>
      <c r="J604" s="11">
        <v>0</v>
      </c>
      <c r="K604" s="11">
        <v>0</v>
      </c>
      <c r="L604" s="19">
        <v>0</v>
      </c>
      <c r="M604" s="7"/>
      <c r="P604" s="57">
        <f t="shared" si="2223"/>
        <v>0</v>
      </c>
      <c r="Q604" s="63">
        <f>P604/P591</f>
        <v>0</v>
      </c>
      <c r="R604" s="75">
        <f t="shared" si="2207"/>
        <v>0</v>
      </c>
      <c r="S604" s="57">
        <f t="shared" ref="S604:X604" si="2245">IF(G608&lt;&gt;0,G604+(G604/G591)*G608,G604)</f>
        <v>0</v>
      </c>
      <c r="T604" s="57">
        <f t="shared" si="2245"/>
        <v>0</v>
      </c>
      <c r="U604" s="57">
        <f t="shared" si="2245"/>
        <v>0</v>
      </c>
      <c r="V604" s="57">
        <f t="shared" si="2245"/>
        <v>0</v>
      </c>
      <c r="W604" s="57">
        <f t="shared" si="2245"/>
        <v>0</v>
      </c>
      <c r="X604" s="57">
        <f t="shared" si="2245"/>
        <v>0</v>
      </c>
      <c r="Y604" s="57">
        <f>(M591-Y594)*D604/(1-D592)</f>
        <v>0</v>
      </c>
      <c r="AB604" s="63">
        <f t="shared" ref="AB604" si="2246">IF(R604=0,0,R604/(R592+R595+R601))</f>
        <v>0</v>
      </c>
      <c r="AC604" s="63">
        <f t="shared" ref="AC604:AI604" si="2247">IF(S604=0,0,S604/(S592+S595+S601))</f>
        <v>0</v>
      </c>
      <c r="AD604" s="63">
        <f t="shared" si="2247"/>
        <v>0</v>
      </c>
      <c r="AE604" s="63">
        <f t="shared" si="2247"/>
        <v>0</v>
      </c>
      <c r="AF604" s="63">
        <f t="shared" si="2247"/>
        <v>0</v>
      </c>
      <c r="AG604" s="63">
        <f t="shared" si="2247"/>
        <v>0</v>
      </c>
      <c r="AH604" s="63">
        <f t="shared" si="2247"/>
        <v>0</v>
      </c>
      <c r="AI604" s="63">
        <f t="shared" si="2247"/>
        <v>0</v>
      </c>
    </row>
    <row r="605" spans="1:35" ht="14.25" customHeight="1" x14ac:dyDescent="0.25">
      <c r="A605" s="17">
        <v>325181</v>
      </c>
      <c r="B605" s="3" t="s">
        <v>66</v>
      </c>
      <c r="C605" s="8" t="s">
        <v>91</v>
      </c>
      <c r="D605" s="54">
        <f>E605/(E591-E608)</f>
        <v>0</v>
      </c>
      <c r="E605" s="19">
        <f t="shared" si="2206"/>
        <v>0</v>
      </c>
      <c r="F605" s="19">
        <v>0</v>
      </c>
      <c r="G605" s="19">
        <v>0</v>
      </c>
      <c r="H605" s="19">
        <v>0</v>
      </c>
      <c r="I605" s="11">
        <v>0</v>
      </c>
      <c r="J605" s="19">
        <v>0</v>
      </c>
      <c r="K605" s="19">
        <v>0</v>
      </c>
      <c r="L605" s="19">
        <v>0</v>
      </c>
      <c r="M605" s="7"/>
      <c r="P605" s="57">
        <f t="shared" si="2223"/>
        <v>0</v>
      </c>
      <c r="Q605" s="63">
        <f>P605/P591</f>
        <v>0</v>
      </c>
      <c r="R605" s="75">
        <f t="shared" si="2207"/>
        <v>0</v>
      </c>
      <c r="S605" s="57">
        <f t="shared" ref="S605:X605" si="2248">IF(G608&lt;&gt;0,G605+(G605/G591)*G608,G605)</f>
        <v>0</v>
      </c>
      <c r="T605" s="57">
        <f t="shared" si="2248"/>
        <v>0</v>
      </c>
      <c r="U605" s="57">
        <f t="shared" si="2248"/>
        <v>0</v>
      </c>
      <c r="V605" s="57">
        <f t="shared" si="2248"/>
        <v>0</v>
      </c>
      <c r="W605" s="57">
        <f t="shared" si="2248"/>
        <v>0</v>
      </c>
      <c r="X605" s="57">
        <f t="shared" si="2248"/>
        <v>0</v>
      </c>
      <c r="Y605" s="57">
        <f>(M591-Y594)*D605/(1-D592)</f>
        <v>0</v>
      </c>
      <c r="AB605" s="63">
        <f t="shared" ref="AB605" si="2249">IF(R605=0,0,R605/(R592+R595+R601))</f>
        <v>0</v>
      </c>
      <c r="AC605" s="63">
        <f t="shared" ref="AC605:AI605" si="2250">IF(S605=0,0,S605/(S592+S595+S601))</f>
        <v>0</v>
      </c>
      <c r="AD605" s="63">
        <f t="shared" si="2250"/>
        <v>0</v>
      </c>
      <c r="AE605" s="63">
        <f t="shared" si="2250"/>
        <v>0</v>
      </c>
      <c r="AF605" s="63">
        <f t="shared" si="2250"/>
        <v>0</v>
      </c>
      <c r="AG605" s="63">
        <f t="shared" si="2250"/>
        <v>0</v>
      </c>
      <c r="AH605" s="63">
        <f t="shared" si="2250"/>
        <v>0</v>
      </c>
      <c r="AI605" s="63">
        <f t="shared" si="2250"/>
        <v>0</v>
      </c>
    </row>
    <row r="606" spans="1:35" ht="14.25" customHeight="1" x14ac:dyDescent="0.25">
      <c r="A606" s="17">
        <v>325181</v>
      </c>
      <c r="B606" s="3" t="s">
        <v>66</v>
      </c>
      <c r="C606" s="8" t="s">
        <v>92</v>
      </c>
      <c r="D606" s="54">
        <f>E606/(E591-E608)</f>
        <v>0</v>
      </c>
      <c r="E606" s="19">
        <f t="shared" si="2206"/>
        <v>0</v>
      </c>
      <c r="F606" s="11">
        <v>0</v>
      </c>
      <c r="G606" s="11">
        <v>0</v>
      </c>
      <c r="H606" s="19">
        <v>0</v>
      </c>
      <c r="I606" s="11">
        <v>0</v>
      </c>
      <c r="J606" s="11">
        <v>0</v>
      </c>
      <c r="K606" s="11">
        <v>0</v>
      </c>
      <c r="L606" s="19">
        <v>0</v>
      </c>
      <c r="M606" s="7"/>
      <c r="P606" s="57">
        <f t="shared" si="2223"/>
        <v>0</v>
      </c>
      <c r="Q606" s="63">
        <f>P606/P591</f>
        <v>0</v>
      </c>
      <c r="R606" s="75">
        <f t="shared" si="2207"/>
        <v>0</v>
      </c>
      <c r="S606" s="57">
        <f t="shared" ref="S606:X606" si="2251">IF(G608&lt;&gt;0,G606+(G606/G591)*G608,G606)</f>
        <v>0</v>
      </c>
      <c r="T606" s="57">
        <f t="shared" si="2251"/>
        <v>0</v>
      </c>
      <c r="U606" s="57">
        <f t="shared" si="2251"/>
        <v>0</v>
      </c>
      <c r="V606" s="57">
        <f t="shared" si="2251"/>
        <v>0</v>
      </c>
      <c r="W606" s="57">
        <f t="shared" si="2251"/>
        <v>0</v>
      </c>
      <c r="X606" s="57">
        <f t="shared" si="2251"/>
        <v>0</v>
      </c>
      <c r="Y606" s="57">
        <f>(M591-Y594)*D606/(1-D592)</f>
        <v>0</v>
      </c>
      <c r="AB606" s="63">
        <f t="shared" ref="AB606" si="2252">IF(R606=0,0,R606/(R592+R595+R601))</f>
        <v>0</v>
      </c>
      <c r="AC606" s="63">
        <f t="shared" ref="AC606:AI606" si="2253">IF(S606=0,0,S606/(S592+S595+S601))</f>
        <v>0</v>
      </c>
      <c r="AD606" s="63">
        <f t="shared" si="2253"/>
        <v>0</v>
      </c>
      <c r="AE606" s="63">
        <f t="shared" si="2253"/>
        <v>0</v>
      </c>
      <c r="AF606" s="63">
        <f t="shared" si="2253"/>
        <v>0</v>
      </c>
      <c r="AG606" s="63">
        <f t="shared" si="2253"/>
        <v>0</v>
      </c>
      <c r="AH606" s="63">
        <f t="shared" si="2253"/>
        <v>0</v>
      </c>
      <c r="AI606" s="63">
        <f t="shared" si="2253"/>
        <v>0</v>
      </c>
    </row>
    <row r="607" spans="1:35" ht="14.25" customHeight="1" x14ac:dyDescent="0.25">
      <c r="A607" s="17">
        <v>325181</v>
      </c>
      <c r="B607" s="3" t="s">
        <v>66</v>
      </c>
      <c r="C607" s="8" t="s">
        <v>93</v>
      </c>
      <c r="D607" s="54">
        <f>E607/(E591-E608)</f>
        <v>0</v>
      </c>
      <c r="E607" s="19">
        <f t="shared" si="2206"/>
        <v>0</v>
      </c>
      <c r="F607" s="11">
        <v>0</v>
      </c>
      <c r="G607" s="11">
        <v>0</v>
      </c>
      <c r="H607" s="19">
        <v>0</v>
      </c>
      <c r="I607" s="11">
        <v>0</v>
      </c>
      <c r="J607" s="11">
        <v>0</v>
      </c>
      <c r="K607" s="11">
        <v>0</v>
      </c>
      <c r="L607" s="19">
        <v>0</v>
      </c>
      <c r="M607" s="7"/>
      <c r="P607" s="57">
        <f t="shared" si="2223"/>
        <v>0</v>
      </c>
      <c r="Q607" s="63">
        <f>P607/P591</f>
        <v>0</v>
      </c>
      <c r="R607" s="75">
        <f t="shared" si="2207"/>
        <v>0</v>
      </c>
      <c r="S607" s="57">
        <f t="shared" ref="S607:X607" si="2254">IF(G608&lt;&gt;0,G607+(G607/G591)*G608,G607)</f>
        <v>0</v>
      </c>
      <c r="T607" s="57">
        <f t="shared" si="2254"/>
        <v>0</v>
      </c>
      <c r="U607" s="57">
        <f t="shared" si="2254"/>
        <v>0</v>
      </c>
      <c r="V607" s="57">
        <f t="shared" si="2254"/>
        <v>0</v>
      </c>
      <c r="W607" s="57">
        <f t="shared" si="2254"/>
        <v>0</v>
      </c>
      <c r="X607" s="57">
        <f t="shared" si="2254"/>
        <v>0</v>
      </c>
      <c r="Y607" s="57">
        <f>(M591-Y594)*D607/(1-D592)</f>
        <v>0</v>
      </c>
      <c r="AB607" s="63">
        <f t="shared" ref="AB607" si="2255">IF(R607=0,0,R607/(R592+R595+R601))</f>
        <v>0</v>
      </c>
      <c r="AC607" s="63">
        <f t="shared" ref="AC607:AI607" si="2256">IF(S607=0,0,S607/(S592+S595+S601))</f>
        <v>0</v>
      </c>
      <c r="AD607" s="63">
        <f t="shared" si="2256"/>
        <v>0</v>
      </c>
      <c r="AE607" s="63">
        <f t="shared" si="2256"/>
        <v>0</v>
      </c>
      <c r="AF607" s="63">
        <f t="shared" si="2256"/>
        <v>0</v>
      </c>
      <c r="AG607" s="63">
        <f t="shared" si="2256"/>
        <v>0</v>
      </c>
      <c r="AH607" s="63">
        <f t="shared" si="2256"/>
        <v>0</v>
      </c>
      <c r="AI607" s="63">
        <f t="shared" si="2256"/>
        <v>0</v>
      </c>
    </row>
    <row r="608" spans="1:35" ht="14.25" customHeight="1" x14ac:dyDescent="0.25">
      <c r="A608" s="17">
        <v>325181</v>
      </c>
      <c r="B608" s="3" t="s">
        <v>66</v>
      </c>
      <c r="C608" s="3" t="s">
        <v>94</v>
      </c>
      <c r="D608" s="59"/>
      <c r="E608" s="11">
        <v>17</v>
      </c>
      <c r="F608" s="19">
        <v>0</v>
      </c>
      <c r="G608" s="11">
        <v>0</v>
      </c>
      <c r="H608" s="11">
        <v>0</v>
      </c>
      <c r="I608" s="11">
        <v>0</v>
      </c>
      <c r="J608" s="19">
        <v>0</v>
      </c>
      <c r="K608" s="11">
        <v>0</v>
      </c>
      <c r="L608" s="11">
        <v>17</v>
      </c>
      <c r="M608" s="7"/>
      <c r="R608" s="75">
        <f t="shared" si="2207"/>
        <v>0</v>
      </c>
    </row>
    <row r="609" spans="1:35" ht="14.25" customHeight="1" x14ac:dyDescent="0.25">
      <c r="A609" s="3"/>
      <c r="B609" s="3"/>
      <c r="C609" s="8"/>
      <c r="D609" s="8"/>
      <c r="E609" s="11"/>
      <c r="F609" s="11"/>
      <c r="G609" s="11"/>
      <c r="H609" s="11"/>
      <c r="I609" s="11"/>
      <c r="J609" s="11"/>
      <c r="K609" s="11"/>
      <c r="L609" s="11"/>
      <c r="M609" s="10"/>
      <c r="N609" s="10"/>
      <c r="O609" s="10"/>
      <c r="R609" s="75">
        <f t="shared" si="2207"/>
        <v>0</v>
      </c>
      <c r="AB609" s="10"/>
      <c r="AC609" s="10"/>
      <c r="AD609" s="10"/>
      <c r="AE609" s="10"/>
      <c r="AF609" s="10"/>
      <c r="AG609" s="10"/>
      <c r="AH609" s="10"/>
      <c r="AI609" s="10"/>
    </row>
    <row r="610" spans="1:35" ht="14.25" customHeight="1" x14ac:dyDescent="0.25">
      <c r="A610" s="17">
        <v>325182</v>
      </c>
      <c r="B610" s="3" t="s">
        <v>130</v>
      </c>
      <c r="C610" s="3" t="s">
        <v>120</v>
      </c>
      <c r="D610" s="3"/>
      <c r="E610" s="19">
        <f t="shared" ref="E610:E627" si="2257">SUM(F610:L610)</f>
        <v>14</v>
      </c>
      <c r="F610" s="11">
        <v>1</v>
      </c>
      <c r="G610" s="19">
        <v>0</v>
      </c>
      <c r="H610" s="19">
        <v>0</v>
      </c>
      <c r="I610" s="11">
        <v>11</v>
      </c>
      <c r="J610" s="19">
        <v>0</v>
      </c>
      <c r="K610" s="11">
        <v>0</v>
      </c>
      <c r="L610" s="53">
        <v>2</v>
      </c>
      <c r="M610" s="10">
        <f>VLOOKUP(A610,'2010 Byproducts'!$A$14:$D$97,4,FALSE)</f>
        <v>0</v>
      </c>
      <c r="N610" s="10">
        <f>L610-M610</f>
        <v>2</v>
      </c>
      <c r="O610" s="10"/>
      <c r="P610" s="10">
        <f>SUM(P611,P614,P620)</f>
        <v>13</v>
      </c>
      <c r="Q610" s="10"/>
      <c r="R610" s="75">
        <f t="shared" si="2207"/>
        <v>1</v>
      </c>
      <c r="Z610" s="63">
        <f>R610/(P610-R610)</f>
        <v>8.3333333333333329E-2</v>
      </c>
      <c r="AA610" s="63">
        <f>(P613-R613)/(P610-R610)</f>
        <v>0</v>
      </c>
      <c r="AB610" s="63"/>
    </row>
    <row r="611" spans="1:35" ht="14.25" customHeight="1" x14ac:dyDescent="0.25">
      <c r="A611" s="17">
        <v>325182</v>
      </c>
      <c r="B611" s="3" t="s">
        <v>130</v>
      </c>
      <c r="C611" s="3" t="s">
        <v>82</v>
      </c>
      <c r="D611" s="54">
        <f>E611/(E610-E627)</f>
        <v>0</v>
      </c>
      <c r="E611" s="19">
        <f t="shared" si="2257"/>
        <v>0</v>
      </c>
      <c r="F611" s="19">
        <v>0</v>
      </c>
      <c r="G611" s="11">
        <v>0</v>
      </c>
      <c r="H611" s="11">
        <v>0</v>
      </c>
      <c r="I611" s="19">
        <v>0</v>
      </c>
      <c r="J611" s="11">
        <v>0</v>
      </c>
      <c r="K611" s="11">
        <v>0</v>
      </c>
      <c r="L611" s="19">
        <v>0</v>
      </c>
      <c r="M611" s="7"/>
      <c r="P611" s="57">
        <f>SUM(P612:P613)</f>
        <v>2</v>
      </c>
      <c r="Q611" s="63">
        <f>P611/P610</f>
        <v>0.15384615384615385</v>
      </c>
      <c r="R611" s="75">
        <f t="shared" si="2207"/>
        <v>0</v>
      </c>
      <c r="S611" s="57">
        <f>SUM(S612:S613)</f>
        <v>0</v>
      </c>
      <c r="T611" s="57">
        <f t="shared" ref="T611:X611" si="2258">SUM(T612:T613)</f>
        <v>0</v>
      </c>
      <c r="U611" s="57">
        <f t="shared" si="2258"/>
        <v>0</v>
      </c>
      <c r="V611" s="57">
        <f t="shared" si="2258"/>
        <v>0</v>
      </c>
      <c r="W611" s="57">
        <f t="shared" si="2258"/>
        <v>0</v>
      </c>
      <c r="X611" s="57">
        <f t="shared" si="2258"/>
        <v>0</v>
      </c>
      <c r="Y611" s="57">
        <f>Y613</f>
        <v>0</v>
      </c>
      <c r="Z611" s="5"/>
      <c r="AA611" s="5"/>
      <c r="AB611" s="63">
        <f t="shared" ref="AB611" si="2259">IF(R611=0,0,R611/(R611+R614+R620))</f>
        <v>0</v>
      </c>
      <c r="AC611" s="63">
        <f t="shared" ref="AC611:AI611" si="2260">IF(S611=0,0,S611/(S611+S614+S620))</f>
        <v>0</v>
      </c>
      <c r="AD611" s="63">
        <f t="shared" si="2260"/>
        <v>0</v>
      </c>
      <c r="AE611" s="63">
        <f t="shared" si="2260"/>
        <v>0</v>
      </c>
      <c r="AF611" s="63">
        <f t="shared" si="2260"/>
        <v>0</v>
      </c>
      <c r="AG611" s="63">
        <f t="shared" si="2260"/>
        <v>0</v>
      </c>
      <c r="AH611" s="63">
        <f t="shared" si="2260"/>
        <v>0</v>
      </c>
      <c r="AI611" s="63">
        <f t="shared" si="2260"/>
        <v>0</v>
      </c>
    </row>
    <row r="612" spans="1:35" ht="14.25" customHeight="1" x14ac:dyDescent="0.25">
      <c r="A612" s="17">
        <v>325182</v>
      </c>
      <c r="B612" s="3" t="s">
        <v>130</v>
      </c>
      <c r="C612" s="8" t="s">
        <v>152</v>
      </c>
      <c r="D612" s="54">
        <f>E612/(E610-E627)</f>
        <v>0</v>
      </c>
      <c r="E612" s="19">
        <f t="shared" si="2257"/>
        <v>0</v>
      </c>
      <c r="F612" s="19">
        <v>0</v>
      </c>
      <c r="G612" s="11">
        <v>0</v>
      </c>
      <c r="H612" s="11">
        <v>0</v>
      </c>
      <c r="I612" s="19">
        <v>0</v>
      </c>
      <c r="J612" s="11">
        <v>0</v>
      </c>
      <c r="K612" s="11">
        <v>0</v>
      </c>
      <c r="L612" s="19">
        <v>0</v>
      </c>
      <c r="M612" s="7"/>
      <c r="P612" s="57">
        <f>SUM(R612:Y612)+N610</f>
        <v>2</v>
      </c>
      <c r="Q612" s="63">
        <f>P612/P610</f>
        <v>0.15384615384615385</v>
      </c>
      <c r="R612" s="75">
        <f t="shared" si="2207"/>
        <v>0</v>
      </c>
      <c r="S612" s="57">
        <f t="shared" ref="S612:X612" si="2261">IF(G627&lt;&gt;0,G612+(G612/G610)*G627,G612)</f>
        <v>0</v>
      </c>
      <c r="T612" s="57">
        <f t="shared" si="2261"/>
        <v>0</v>
      </c>
      <c r="U612" s="57">
        <f t="shared" si="2261"/>
        <v>0</v>
      </c>
      <c r="V612" s="57">
        <f t="shared" si="2261"/>
        <v>0</v>
      </c>
      <c r="W612" s="57">
        <f t="shared" si="2261"/>
        <v>0</v>
      </c>
      <c r="X612" s="57">
        <f t="shared" si="2261"/>
        <v>0</v>
      </c>
      <c r="Y612" s="57">
        <v>0</v>
      </c>
      <c r="Z612" s="5"/>
      <c r="AA612" s="5"/>
      <c r="AB612" s="63">
        <f t="shared" ref="AB612" si="2262">IF(R612=0,0,R612/(R611+R614+R620))</f>
        <v>0</v>
      </c>
      <c r="AC612" s="63">
        <f t="shared" ref="AC612:AI612" si="2263">IF(S612=0,0,S612/(S611+S614+S620))</f>
        <v>0</v>
      </c>
      <c r="AD612" s="63">
        <f t="shared" si="2263"/>
        <v>0</v>
      </c>
      <c r="AE612" s="63">
        <f t="shared" si="2263"/>
        <v>0</v>
      </c>
      <c r="AF612" s="63">
        <f t="shared" si="2263"/>
        <v>0</v>
      </c>
      <c r="AG612" s="63">
        <f t="shared" si="2263"/>
        <v>0</v>
      </c>
      <c r="AH612" s="63">
        <f t="shared" si="2263"/>
        <v>0</v>
      </c>
      <c r="AI612" s="63">
        <f t="shared" si="2263"/>
        <v>0</v>
      </c>
    </row>
    <row r="613" spans="1:35" ht="14.25" customHeight="1" x14ac:dyDescent="0.25">
      <c r="A613" s="17">
        <v>325182</v>
      </c>
      <c r="B613" s="3" t="s">
        <v>130</v>
      </c>
      <c r="C613" s="8" t="s">
        <v>151</v>
      </c>
      <c r="D613" s="54">
        <f>E613/(E610-E627)</f>
        <v>0</v>
      </c>
      <c r="E613" s="19">
        <f t="shared" si="2257"/>
        <v>0</v>
      </c>
      <c r="F613" s="11">
        <v>0</v>
      </c>
      <c r="G613" s="11">
        <v>0</v>
      </c>
      <c r="H613" s="11">
        <v>0</v>
      </c>
      <c r="I613" s="19">
        <v>0</v>
      </c>
      <c r="J613" s="11">
        <v>0</v>
      </c>
      <c r="K613" s="11">
        <v>0</v>
      </c>
      <c r="L613" s="19">
        <v>0</v>
      </c>
      <c r="M613" s="7"/>
      <c r="P613" s="57">
        <f>SUM(R613:Y613)</f>
        <v>0</v>
      </c>
      <c r="Q613" s="63">
        <f>P613/P610</f>
        <v>0</v>
      </c>
      <c r="R613" s="75">
        <f t="shared" si="2207"/>
        <v>0</v>
      </c>
      <c r="S613" s="57">
        <f t="shared" ref="S613:X613" si="2264">IF(G627&lt;&gt;0,G613+(G613/G610)*G627,G613)</f>
        <v>0</v>
      </c>
      <c r="T613" s="57">
        <f t="shared" si="2264"/>
        <v>0</v>
      </c>
      <c r="U613" s="57">
        <f t="shared" si="2264"/>
        <v>0</v>
      </c>
      <c r="V613" s="57">
        <f t="shared" si="2264"/>
        <v>0</v>
      </c>
      <c r="W613" s="57">
        <f t="shared" si="2264"/>
        <v>0</v>
      </c>
      <c r="X613" s="57">
        <f t="shared" si="2264"/>
        <v>0</v>
      </c>
      <c r="Y613" s="57">
        <f>0.76*M610</f>
        <v>0</v>
      </c>
      <c r="Z613" s="5"/>
      <c r="AA613" s="5"/>
      <c r="AB613" s="63">
        <f t="shared" ref="AB613" si="2265">IF(R613=0,0,R613/(R611+R614+R620))</f>
        <v>0</v>
      </c>
      <c r="AC613" s="63">
        <f t="shared" ref="AC613:AI613" si="2266">IF(S613=0,0,S613/(S611+S614+S620))</f>
        <v>0</v>
      </c>
      <c r="AD613" s="63">
        <f t="shared" si="2266"/>
        <v>0</v>
      </c>
      <c r="AE613" s="63">
        <f t="shared" si="2266"/>
        <v>0</v>
      </c>
      <c r="AF613" s="63">
        <f t="shared" si="2266"/>
        <v>0</v>
      </c>
      <c r="AG613" s="63">
        <f t="shared" si="2266"/>
        <v>0</v>
      </c>
      <c r="AH613" s="63">
        <f t="shared" si="2266"/>
        <v>0</v>
      </c>
      <c r="AI613" s="63">
        <f t="shared" si="2266"/>
        <v>0</v>
      </c>
    </row>
    <row r="614" spans="1:35" ht="14.25" customHeight="1" x14ac:dyDescent="0.25">
      <c r="A614" s="17">
        <v>325182</v>
      </c>
      <c r="B614" s="3" t="s">
        <v>130</v>
      </c>
      <c r="C614" s="3" t="s">
        <v>83</v>
      </c>
      <c r="D614" s="54">
        <f>E614/(E610-E627)</f>
        <v>1</v>
      </c>
      <c r="E614" s="19">
        <f t="shared" si="2257"/>
        <v>12</v>
      </c>
      <c r="F614" s="11">
        <v>1</v>
      </c>
      <c r="G614" s="19">
        <v>0</v>
      </c>
      <c r="H614" s="19">
        <v>0</v>
      </c>
      <c r="I614" s="11">
        <v>11</v>
      </c>
      <c r="J614" s="11">
        <v>0</v>
      </c>
      <c r="K614" s="11">
        <v>0</v>
      </c>
      <c r="L614" s="19">
        <v>0</v>
      </c>
      <c r="M614" s="7"/>
      <c r="P614" s="57">
        <f>SUM(P615:P619)</f>
        <v>11</v>
      </c>
      <c r="Q614" s="63">
        <f>P614/P610</f>
        <v>0.84615384615384615</v>
      </c>
      <c r="R614" s="75">
        <f t="shared" si="2207"/>
        <v>1</v>
      </c>
      <c r="S614" s="57">
        <f>SUM(S615:S619)</f>
        <v>0</v>
      </c>
      <c r="T614" s="57">
        <f t="shared" ref="T614:X614" si="2267">SUM(T615:T619)</f>
        <v>0</v>
      </c>
      <c r="U614" s="57">
        <f t="shared" si="2267"/>
        <v>10</v>
      </c>
      <c r="V614" s="57">
        <f t="shared" si="2267"/>
        <v>0</v>
      </c>
      <c r="W614" s="57">
        <f t="shared" si="2267"/>
        <v>0</v>
      </c>
      <c r="X614" s="57">
        <f t="shared" si="2267"/>
        <v>0</v>
      </c>
      <c r="Y614" s="57">
        <f>(M610-Y613)*D614/(1-D611)</f>
        <v>0</v>
      </c>
      <c r="Z614" s="5"/>
      <c r="AA614" s="5"/>
      <c r="AB614" s="63">
        <f t="shared" ref="AB614" si="2268">IF(R614=0,0,R614/(R611+R614+R620))</f>
        <v>1</v>
      </c>
      <c r="AC614" s="63">
        <f t="shared" ref="AC614:AI614" si="2269">IF(S614=0,0,S614/(S611+S614+S620))</f>
        <v>0</v>
      </c>
      <c r="AD614" s="63">
        <f t="shared" si="2269"/>
        <v>0</v>
      </c>
      <c r="AE614" s="63">
        <f t="shared" si="2269"/>
        <v>1</v>
      </c>
      <c r="AF614" s="63">
        <f t="shared" si="2269"/>
        <v>0</v>
      </c>
      <c r="AG614" s="63">
        <f t="shared" si="2269"/>
        <v>0</v>
      </c>
      <c r="AH614" s="63">
        <f t="shared" si="2269"/>
        <v>0</v>
      </c>
      <c r="AI614" s="63">
        <f t="shared" si="2269"/>
        <v>0</v>
      </c>
    </row>
    <row r="615" spans="1:35" ht="14.25" customHeight="1" x14ac:dyDescent="0.25">
      <c r="A615" s="17">
        <v>325182</v>
      </c>
      <c r="B615" s="3" t="s">
        <v>130</v>
      </c>
      <c r="C615" s="8" t="s">
        <v>84</v>
      </c>
      <c r="D615" s="54">
        <f>E615/(E610-E627)</f>
        <v>0.66666666666666663</v>
      </c>
      <c r="E615" s="19">
        <f t="shared" si="2257"/>
        <v>8</v>
      </c>
      <c r="F615" s="19">
        <v>0</v>
      </c>
      <c r="G615" s="11">
        <v>0</v>
      </c>
      <c r="H615" s="11">
        <v>0</v>
      </c>
      <c r="I615" s="11">
        <v>8</v>
      </c>
      <c r="J615" s="11">
        <v>0</v>
      </c>
      <c r="K615" s="11">
        <v>0</v>
      </c>
      <c r="L615" s="19">
        <v>0</v>
      </c>
      <c r="M615" s="7"/>
      <c r="P615" s="57">
        <f>SUM(R615:Y615)</f>
        <v>8</v>
      </c>
      <c r="Q615" s="63">
        <f>P615/P610</f>
        <v>0.61538461538461542</v>
      </c>
      <c r="R615" s="75">
        <f t="shared" si="2207"/>
        <v>0</v>
      </c>
      <c r="S615" s="57">
        <f t="shared" ref="S615:X615" si="2270">IF(G627&lt;&gt;0,G615+(G615/G610)*G627,G615)</f>
        <v>0</v>
      </c>
      <c r="T615" s="57">
        <f t="shared" si="2270"/>
        <v>0</v>
      </c>
      <c r="U615" s="57">
        <f t="shared" si="2270"/>
        <v>8</v>
      </c>
      <c r="V615" s="57">
        <f t="shared" si="2270"/>
        <v>0</v>
      </c>
      <c r="W615" s="57">
        <f t="shared" si="2270"/>
        <v>0</v>
      </c>
      <c r="X615" s="57">
        <f t="shared" si="2270"/>
        <v>0</v>
      </c>
      <c r="Y615" s="57">
        <f>(M610-Y613)*D615/(1-D611)</f>
        <v>0</v>
      </c>
      <c r="Z615" s="5"/>
      <c r="AA615" s="5"/>
      <c r="AB615" s="63">
        <f t="shared" ref="AB615" si="2271">IF(R615=0,0,R615/(R611+R614+R620))</f>
        <v>0</v>
      </c>
      <c r="AC615" s="63">
        <f t="shared" ref="AC615:AI615" si="2272">IF(S615=0,0,S615/(S611+S614+S620))</f>
        <v>0</v>
      </c>
      <c r="AD615" s="63">
        <f t="shared" si="2272"/>
        <v>0</v>
      </c>
      <c r="AE615" s="63">
        <f t="shared" si="2272"/>
        <v>0.8</v>
      </c>
      <c r="AF615" s="63">
        <f t="shared" si="2272"/>
        <v>0</v>
      </c>
      <c r="AG615" s="63">
        <f t="shared" si="2272"/>
        <v>0</v>
      </c>
      <c r="AH615" s="63">
        <f t="shared" si="2272"/>
        <v>0</v>
      </c>
      <c r="AI615" s="63">
        <f t="shared" si="2272"/>
        <v>0</v>
      </c>
    </row>
    <row r="616" spans="1:35" ht="14.25" customHeight="1" x14ac:dyDescent="0.25">
      <c r="A616" s="17">
        <v>325182</v>
      </c>
      <c r="B616" s="3" t="s">
        <v>130</v>
      </c>
      <c r="C616" s="8" t="s">
        <v>85</v>
      </c>
      <c r="D616" s="54">
        <f>E616/(E610-E627)</f>
        <v>0</v>
      </c>
      <c r="E616" s="19">
        <f t="shared" si="2257"/>
        <v>0</v>
      </c>
      <c r="F616" s="19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9">
        <v>0</v>
      </c>
      <c r="M616" s="7"/>
      <c r="P616" s="57">
        <f t="shared" ref="P616:P626" si="2273">SUM(R616:Y616)</f>
        <v>0</v>
      </c>
      <c r="Q616" s="63">
        <f>P616/P610</f>
        <v>0</v>
      </c>
      <c r="R616" s="75">
        <f t="shared" si="2207"/>
        <v>0</v>
      </c>
      <c r="S616" s="57">
        <f t="shared" ref="S616:X616" si="2274">IF(G627&lt;&gt;0,G616+(G616/G610)*G627,G616)</f>
        <v>0</v>
      </c>
      <c r="T616" s="57">
        <f t="shared" si="2274"/>
        <v>0</v>
      </c>
      <c r="U616" s="57">
        <f t="shared" si="2274"/>
        <v>0</v>
      </c>
      <c r="V616" s="57">
        <f t="shared" si="2274"/>
        <v>0</v>
      </c>
      <c r="W616" s="57">
        <f t="shared" si="2274"/>
        <v>0</v>
      </c>
      <c r="X616" s="57">
        <f t="shared" si="2274"/>
        <v>0</v>
      </c>
      <c r="Y616" s="57">
        <f>(M610-Y613)*D616/(1-D611)</f>
        <v>0</v>
      </c>
      <c r="Z616" s="5"/>
      <c r="AA616" s="5"/>
      <c r="AB616" s="63">
        <f t="shared" ref="AB616" si="2275">IF(R616=0,0,R616/(R611+R614+R620))</f>
        <v>0</v>
      </c>
      <c r="AC616" s="63">
        <f t="shared" ref="AC616:AI616" si="2276">IF(S616=0,0,S616/(S611+S614+S620))</f>
        <v>0</v>
      </c>
      <c r="AD616" s="63">
        <f t="shared" si="2276"/>
        <v>0</v>
      </c>
      <c r="AE616" s="63">
        <f t="shared" si="2276"/>
        <v>0</v>
      </c>
      <c r="AF616" s="63">
        <f t="shared" si="2276"/>
        <v>0</v>
      </c>
      <c r="AG616" s="63">
        <f t="shared" si="2276"/>
        <v>0</v>
      </c>
      <c r="AH616" s="63">
        <f t="shared" si="2276"/>
        <v>0</v>
      </c>
      <c r="AI616" s="63">
        <f t="shared" si="2276"/>
        <v>0</v>
      </c>
    </row>
    <row r="617" spans="1:35" ht="14.25" customHeight="1" x14ac:dyDescent="0.25">
      <c r="A617" s="17">
        <v>325182</v>
      </c>
      <c r="B617" s="3" t="s">
        <v>130</v>
      </c>
      <c r="C617" s="8" t="s">
        <v>86</v>
      </c>
      <c r="D617" s="54">
        <f>E617/(E610-E627)</f>
        <v>0.25</v>
      </c>
      <c r="E617" s="19">
        <f t="shared" si="2257"/>
        <v>3</v>
      </c>
      <c r="F617" s="11">
        <v>1</v>
      </c>
      <c r="G617" s="19">
        <v>0</v>
      </c>
      <c r="H617" s="19">
        <v>0</v>
      </c>
      <c r="I617" s="11">
        <v>2</v>
      </c>
      <c r="J617" s="11">
        <v>0</v>
      </c>
      <c r="K617" s="11">
        <v>0</v>
      </c>
      <c r="L617" s="19">
        <v>0</v>
      </c>
      <c r="M617" s="7"/>
      <c r="P617" s="57">
        <f t="shared" si="2273"/>
        <v>3</v>
      </c>
      <c r="Q617" s="63">
        <f>P617/P610</f>
        <v>0.23076923076923078</v>
      </c>
      <c r="R617" s="75">
        <f t="shared" si="2207"/>
        <v>1</v>
      </c>
      <c r="S617" s="57">
        <f t="shared" ref="S617:X617" si="2277">IF(G627&lt;&gt;0,G617+(G617/G610)*G627,G617)</f>
        <v>0</v>
      </c>
      <c r="T617" s="57">
        <f t="shared" si="2277"/>
        <v>0</v>
      </c>
      <c r="U617" s="57">
        <f t="shared" si="2277"/>
        <v>2</v>
      </c>
      <c r="V617" s="57">
        <f t="shared" si="2277"/>
        <v>0</v>
      </c>
      <c r="W617" s="57">
        <f t="shared" si="2277"/>
        <v>0</v>
      </c>
      <c r="X617" s="57">
        <f t="shared" si="2277"/>
        <v>0</v>
      </c>
      <c r="Y617" s="57">
        <f>(M610-Y613)*D617/(1-D611)</f>
        <v>0</v>
      </c>
      <c r="Z617" s="5"/>
      <c r="AA617" s="5"/>
      <c r="AB617" s="63">
        <f t="shared" ref="AB617" si="2278">IF(R617=0,0,R617/(R611+R614+R620))</f>
        <v>1</v>
      </c>
      <c r="AC617" s="63">
        <f t="shared" ref="AC617:AI617" si="2279">IF(S617=0,0,S617/(S611+S614+S620))</f>
        <v>0</v>
      </c>
      <c r="AD617" s="63">
        <f t="shared" si="2279"/>
        <v>0</v>
      </c>
      <c r="AE617" s="63">
        <f t="shared" si="2279"/>
        <v>0.2</v>
      </c>
      <c r="AF617" s="63">
        <f t="shared" si="2279"/>
        <v>0</v>
      </c>
      <c r="AG617" s="63">
        <f t="shared" si="2279"/>
        <v>0</v>
      </c>
      <c r="AH617" s="63">
        <f t="shared" si="2279"/>
        <v>0</v>
      </c>
      <c r="AI617" s="63">
        <f t="shared" si="2279"/>
        <v>0</v>
      </c>
    </row>
    <row r="618" spans="1:35" s="10" customFormat="1" ht="14.25" customHeight="1" x14ac:dyDescent="0.25">
      <c r="A618" s="17">
        <v>325182</v>
      </c>
      <c r="B618" s="3" t="s">
        <v>130</v>
      </c>
      <c r="C618" s="8" t="s">
        <v>87</v>
      </c>
      <c r="D618" s="54">
        <f>E618/(E610-E627)</f>
        <v>0</v>
      </c>
      <c r="E618" s="19">
        <f t="shared" si="2257"/>
        <v>0</v>
      </c>
      <c r="F618" s="11">
        <v>0</v>
      </c>
      <c r="G618" s="19">
        <v>0</v>
      </c>
      <c r="H618" s="19">
        <v>0</v>
      </c>
      <c r="I618" s="19">
        <v>0</v>
      </c>
      <c r="J618" s="19">
        <v>0</v>
      </c>
      <c r="K618" s="19">
        <v>0</v>
      </c>
      <c r="L618" s="19">
        <v>0</v>
      </c>
      <c r="M618" s="7"/>
      <c r="N618" s="1"/>
      <c r="O618" s="1"/>
      <c r="P618" s="57">
        <f t="shared" si="2273"/>
        <v>0</v>
      </c>
      <c r="Q618" s="63">
        <f>P618/P610</f>
        <v>0</v>
      </c>
      <c r="R618" s="75">
        <f t="shared" si="2207"/>
        <v>0</v>
      </c>
      <c r="S618" s="57">
        <f t="shared" ref="S618:X618" si="2280">IF(G627&lt;&gt;0,G618+(G618/G610)*G627,G618)</f>
        <v>0</v>
      </c>
      <c r="T618" s="57">
        <f t="shared" si="2280"/>
        <v>0</v>
      </c>
      <c r="U618" s="57">
        <f t="shared" si="2280"/>
        <v>0</v>
      </c>
      <c r="V618" s="57">
        <f t="shared" si="2280"/>
        <v>0</v>
      </c>
      <c r="W618" s="57">
        <f t="shared" si="2280"/>
        <v>0</v>
      </c>
      <c r="X618" s="57">
        <f t="shared" si="2280"/>
        <v>0</v>
      </c>
      <c r="Y618" s="57">
        <f>(M610-Y613)*D618/(1-D611)</f>
        <v>0</v>
      </c>
      <c r="Z618" s="5"/>
      <c r="AA618" s="5"/>
      <c r="AB618" s="63">
        <f t="shared" ref="AB618" si="2281">IF(R618=0,0,R618/(R611+R614+R620))</f>
        <v>0</v>
      </c>
      <c r="AC618" s="63">
        <f t="shared" ref="AC618:AI618" si="2282">IF(S618=0,0,S618/(S611+S614+S620))</f>
        <v>0</v>
      </c>
      <c r="AD618" s="63">
        <f t="shared" si="2282"/>
        <v>0</v>
      </c>
      <c r="AE618" s="63">
        <f t="shared" si="2282"/>
        <v>0</v>
      </c>
      <c r="AF618" s="63">
        <f t="shared" si="2282"/>
        <v>0</v>
      </c>
      <c r="AG618" s="63">
        <f t="shared" si="2282"/>
        <v>0</v>
      </c>
      <c r="AH618" s="63">
        <f t="shared" si="2282"/>
        <v>0</v>
      </c>
      <c r="AI618" s="63">
        <f t="shared" si="2282"/>
        <v>0</v>
      </c>
    </row>
    <row r="619" spans="1:35" ht="14.25" customHeight="1" x14ac:dyDescent="0.25">
      <c r="A619" s="17">
        <v>325182</v>
      </c>
      <c r="B619" s="3" t="s">
        <v>130</v>
      </c>
      <c r="C619" s="8" t="s">
        <v>88</v>
      </c>
      <c r="D619" s="54">
        <f>E619/(E610-E627)</f>
        <v>0</v>
      </c>
      <c r="E619" s="19">
        <f t="shared" si="2257"/>
        <v>0</v>
      </c>
      <c r="F619" s="19">
        <v>0</v>
      </c>
      <c r="G619" s="11">
        <v>0</v>
      </c>
      <c r="H619" s="11">
        <v>0</v>
      </c>
      <c r="I619" s="19">
        <v>0</v>
      </c>
      <c r="J619" s="11">
        <v>0</v>
      </c>
      <c r="K619" s="11">
        <v>0</v>
      </c>
      <c r="L619" s="19">
        <v>0</v>
      </c>
      <c r="M619" s="7"/>
      <c r="P619" s="57">
        <f t="shared" si="2273"/>
        <v>0</v>
      </c>
      <c r="Q619" s="63">
        <f>P619/P610</f>
        <v>0</v>
      </c>
      <c r="R619" s="75">
        <f t="shared" si="2207"/>
        <v>0</v>
      </c>
      <c r="S619" s="57">
        <f t="shared" ref="S619:X619" si="2283">IF(G627&lt;&gt;0,G619+(G619/G610)*G627,G619)</f>
        <v>0</v>
      </c>
      <c r="T619" s="57">
        <f t="shared" si="2283"/>
        <v>0</v>
      </c>
      <c r="U619" s="57">
        <f t="shared" si="2283"/>
        <v>0</v>
      </c>
      <c r="V619" s="57">
        <f t="shared" si="2283"/>
        <v>0</v>
      </c>
      <c r="W619" s="57">
        <f t="shared" si="2283"/>
        <v>0</v>
      </c>
      <c r="X619" s="57">
        <f t="shared" si="2283"/>
        <v>0</v>
      </c>
      <c r="Y619" s="57">
        <f>(M610-Y613)*D619/(1-D611)</f>
        <v>0</v>
      </c>
      <c r="Z619" s="5"/>
      <c r="AA619" s="5"/>
      <c r="AB619" s="63">
        <f t="shared" ref="AB619" si="2284">IF(R619=0,0,R619/(R611+R614+R620))</f>
        <v>0</v>
      </c>
      <c r="AC619" s="63">
        <f t="shared" ref="AC619:AI619" si="2285">IF(S619=0,0,S619/(S611+S614+S620))</f>
        <v>0</v>
      </c>
      <c r="AD619" s="63">
        <f t="shared" si="2285"/>
        <v>0</v>
      </c>
      <c r="AE619" s="63">
        <f t="shared" si="2285"/>
        <v>0</v>
      </c>
      <c r="AF619" s="63">
        <f t="shared" si="2285"/>
        <v>0</v>
      </c>
      <c r="AG619" s="63">
        <f t="shared" si="2285"/>
        <v>0</v>
      </c>
      <c r="AH619" s="63">
        <f t="shared" si="2285"/>
        <v>0</v>
      </c>
      <c r="AI619" s="63">
        <f t="shared" si="2285"/>
        <v>0</v>
      </c>
    </row>
    <row r="620" spans="1:35" ht="14.25" customHeight="1" x14ac:dyDescent="0.25">
      <c r="A620" s="17">
        <v>325182</v>
      </c>
      <c r="B620" s="3" t="s">
        <v>130</v>
      </c>
      <c r="C620" s="3" t="s">
        <v>89</v>
      </c>
      <c r="D620" s="54">
        <f>E620/(E610-E627)</f>
        <v>0</v>
      </c>
      <c r="E620" s="19">
        <f t="shared" si="2257"/>
        <v>0</v>
      </c>
      <c r="F620" s="19">
        <v>0</v>
      </c>
      <c r="G620" s="11">
        <v>0</v>
      </c>
      <c r="H620" s="19">
        <v>0</v>
      </c>
      <c r="I620" s="19">
        <v>0</v>
      </c>
      <c r="J620" s="19">
        <v>0</v>
      </c>
      <c r="K620" s="11">
        <v>0</v>
      </c>
      <c r="L620" s="19">
        <v>0</v>
      </c>
      <c r="M620" s="7"/>
      <c r="P620" s="57">
        <f>SUM(P621:P626)</f>
        <v>0</v>
      </c>
      <c r="Q620" s="63">
        <f>P620/P610</f>
        <v>0</v>
      </c>
      <c r="R620" s="75">
        <f t="shared" si="2207"/>
        <v>0</v>
      </c>
      <c r="S620" s="57">
        <f>SUM(S621:S626)</f>
        <v>0</v>
      </c>
      <c r="T620" s="57">
        <f t="shared" ref="T620:X620" si="2286">SUM(T621:T626)</f>
        <v>0</v>
      </c>
      <c r="U620" s="57">
        <f t="shared" si="2286"/>
        <v>0</v>
      </c>
      <c r="V620" s="57">
        <f t="shared" si="2286"/>
        <v>0</v>
      </c>
      <c r="W620" s="57">
        <f t="shared" si="2286"/>
        <v>0</v>
      </c>
      <c r="X620" s="57">
        <f t="shared" si="2286"/>
        <v>0</v>
      </c>
      <c r="Y620" s="57">
        <f>(M610-Y613)*D620/(1-D611)</f>
        <v>0</v>
      </c>
      <c r="Z620" s="5"/>
      <c r="AA620" s="5"/>
      <c r="AB620" s="63">
        <f t="shared" ref="AB620" si="2287">IF(R620=0,0,R620/(R611+R614+R620))</f>
        <v>0</v>
      </c>
      <c r="AC620" s="63">
        <f t="shared" ref="AC620:AI620" si="2288">IF(S620=0,0,S620/(S611+S614+S620))</f>
        <v>0</v>
      </c>
      <c r="AD620" s="63">
        <f t="shared" si="2288"/>
        <v>0</v>
      </c>
      <c r="AE620" s="63">
        <f t="shared" si="2288"/>
        <v>0</v>
      </c>
      <c r="AF620" s="63">
        <f t="shared" si="2288"/>
        <v>0</v>
      </c>
      <c r="AG620" s="63">
        <f t="shared" si="2288"/>
        <v>0</v>
      </c>
      <c r="AH620" s="63">
        <f t="shared" si="2288"/>
        <v>0</v>
      </c>
      <c r="AI620" s="63">
        <f t="shared" si="2288"/>
        <v>0</v>
      </c>
    </row>
    <row r="621" spans="1:35" ht="14.25" customHeight="1" x14ac:dyDescent="0.25">
      <c r="A621" s="17">
        <v>325182</v>
      </c>
      <c r="B621" s="3" t="s">
        <v>130</v>
      </c>
      <c r="C621" s="8" t="s">
        <v>95</v>
      </c>
      <c r="D621" s="54">
        <f>E621/(E610-E627)</f>
        <v>0</v>
      </c>
      <c r="E621" s="19">
        <f t="shared" si="2257"/>
        <v>0</v>
      </c>
      <c r="F621" s="19">
        <v>0</v>
      </c>
      <c r="G621" s="11">
        <v>0</v>
      </c>
      <c r="H621" s="11">
        <v>0</v>
      </c>
      <c r="I621" s="19">
        <v>0</v>
      </c>
      <c r="J621" s="11">
        <v>0</v>
      </c>
      <c r="K621" s="11">
        <v>0</v>
      </c>
      <c r="L621" s="19">
        <v>0</v>
      </c>
      <c r="M621" s="7"/>
      <c r="P621" s="57">
        <f t="shared" si="2273"/>
        <v>0</v>
      </c>
      <c r="Q621" s="63">
        <f>P621/P610</f>
        <v>0</v>
      </c>
      <c r="R621" s="75">
        <f t="shared" si="2207"/>
        <v>0</v>
      </c>
      <c r="S621" s="57">
        <f t="shared" ref="S621:X621" si="2289">IF(G627&lt;&gt;0,G621+(G621/G610)*G627,G621)</f>
        <v>0</v>
      </c>
      <c r="T621" s="57">
        <f t="shared" si="2289"/>
        <v>0</v>
      </c>
      <c r="U621" s="57">
        <f t="shared" si="2289"/>
        <v>0</v>
      </c>
      <c r="V621" s="57">
        <f t="shared" si="2289"/>
        <v>0</v>
      </c>
      <c r="W621" s="57">
        <f t="shared" si="2289"/>
        <v>0</v>
      </c>
      <c r="X621" s="57">
        <f t="shared" si="2289"/>
        <v>0</v>
      </c>
      <c r="Y621" s="57">
        <f>(M610-Y613)*D621/(1-D611)</f>
        <v>0</v>
      </c>
      <c r="Z621" s="5"/>
      <c r="AA621" s="5"/>
      <c r="AB621" s="63">
        <f t="shared" ref="AB621" si="2290">IF(R621=0,0,R621/(R611+R614+R620))</f>
        <v>0</v>
      </c>
      <c r="AC621" s="63">
        <f t="shared" ref="AC621:AI621" si="2291">IF(S621=0,0,S621/(S611+S614+S620))</f>
        <v>0</v>
      </c>
      <c r="AD621" s="63">
        <f t="shared" si="2291"/>
        <v>0</v>
      </c>
      <c r="AE621" s="63">
        <f t="shared" si="2291"/>
        <v>0</v>
      </c>
      <c r="AF621" s="63">
        <f t="shared" si="2291"/>
        <v>0</v>
      </c>
      <c r="AG621" s="63">
        <f t="shared" si="2291"/>
        <v>0</v>
      </c>
      <c r="AH621" s="63">
        <f t="shared" si="2291"/>
        <v>0</v>
      </c>
      <c r="AI621" s="63">
        <f t="shared" si="2291"/>
        <v>0</v>
      </c>
    </row>
    <row r="622" spans="1:35" ht="14.25" customHeight="1" x14ac:dyDescent="0.25">
      <c r="A622" s="17">
        <v>325182</v>
      </c>
      <c r="B622" s="3" t="s">
        <v>130</v>
      </c>
      <c r="C622" s="8" t="s">
        <v>90</v>
      </c>
      <c r="D622" s="54">
        <f>E622/(E610-E627)</f>
        <v>0</v>
      </c>
      <c r="E622" s="19">
        <f t="shared" si="2257"/>
        <v>0</v>
      </c>
      <c r="F622" s="19">
        <v>0</v>
      </c>
      <c r="G622" s="19">
        <v>0</v>
      </c>
      <c r="H622" s="19">
        <v>0</v>
      </c>
      <c r="I622" s="19">
        <v>0</v>
      </c>
      <c r="J622" s="19">
        <v>0</v>
      </c>
      <c r="K622" s="19">
        <v>0</v>
      </c>
      <c r="L622" s="19">
        <v>0</v>
      </c>
      <c r="M622" s="7"/>
      <c r="P622" s="57">
        <f t="shared" si="2273"/>
        <v>0</v>
      </c>
      <c r="Q622" s="63">
        <f>P622/P610</f>
        <v>0</v>
      </c>
      <c r="R622" s="75">
        <f t="shared" si="2207"/>
        <v>0</v>
      </c>
      <c r="S622" s="57">
        <f t="shared" ref="S622:X622" si="2292">IF(G627&lt;&gt;0,G622+(G622/G610)*G627,G622)</f>
        <v>0</v>
      </c>
      <c r="T622" s="57">
        <f t="shared" si="2292"/>
        <v>0</v>
      </c>
      <c r="U622" s="57">
        <f t="shared" si="2292"/>
        <v>0</v>
      </c>
      <c r="V622" s="57">
        <f t="shared" si="2292"/>
        <v>0</v>
      </c>
      <c r="W622" s="57">
        <f t="shared" si="2292"/>
        <v>0</v>
      </c>
      <c r="X622" s="57">
        <f t="shared" si="2292"/>
        <v>0</v>
      </c>
      <c r="Y622" s="57">
        <f>(M610-Y613)*D622/(1-D611)</f>
        <v>0</v>
      </c>
      <c r="Z622" s="5"/>
      <c r="AA622" s="5"/>
      <c r="AB622" s="63">
        <f t="shared" ref="AB622" si="2293">IF(R622=0,0,R622/(R611+R614+R620))</f>
        <v>0</v>
      </c>
      <c r="AC622" s="63">
        <f t="shared" ref="AC622:AI622" si="2294">IF(S622=0,0,S622/(S611+S614+S620))</f>
        <v>0</v>
      </c>
      <c r="AD622" s="63">
        <f t="shared" si="2294"/>
        <v>0</v>
      </c>
      <c r="AE622" s="63">
        <f t="shared" si="2294"/>
        <v>0</v>
      </c>
      <c r="AF622" s="63">
        <f t="shared" si="2294"/>
        <v>0</v>
      </c>
      <c r="AG622" s="63">
        <f t="shared" si="2294"/>
        <v>0</v>
      </c>
      <c r="AH622" s="63">
        <f t="shared" si="2294"/>
        <v>0</v>
      </c>
      <c r="AI622" s="63">
        <f t="shared" si="2294"/>
        <v>0</v>
      </c>
    </row>
    <row r="623" spans="1:35" ht="14.25" customHeight="1" x14ac:dyDescent="0.25">
      <c r="A623" s="17">
        <v>325182</v>
      </c>
      <c r="B623" s="3" t="s">
        <v>130</v>
      </c>
      <c r="C623" s="8" t="s">
        <v>118</v>
      </c>
      <c r="D623" s="54">
        <f>E623/(E610-E627)</f>
        <v>0</v>
      </c>
      <c r="E623" s="19">
        <f t="shared" si="2257"/>
        <v>0</v>
      </c>
      <c r="F623" s="19">
        <v>0</v>
      </c>
      <c r="G623" s="11">
        <v>0</v>
      </c>
      <c r="H623" s="11">
        <v>0</v>
      </c>
      <c r="I623" s="19">
        <v>0</v>
      </c>
      <c r="J623" s="11">
        <v>0</v>
      </c>
      <c r="K623" s="11">
        <v>0</v>
      </c>
      <c r="L623" s="19">
        <v>0</v>
      </c>
      <c r="M623" s="7"/>
      <c r="P623" s="57">
        <f t="shared" si="2273"/>
        <v>0</v>
      </c>
      <c r="Q623" s="63">
        <f>P623/P610</f>
        <v>0</v>
      </c>
      <c r="R623" s="75">
        <f t="shared" si="2207"/>
        <v>0</v>
      </c>
      <c r="S623" s="57">
        <f t="shared" ref="S623:X623" si="2295">IF(G627&lt;&gt;0,G623+(G623/G610)*G627,G623)</f>
        <v>0</v>
      </c>
      <c r="T623" s="57">
        <f t="shared" si="2295"/>
        <v>0</v>
      </c>
      <c r="U623" s="57">
        <f t="shared" si="2295"/>
        <v>0</v>
      </c>
      <c r="V623" s="57">
        <f t="shared" si="2295"/>
        <v>0</v>
      </c>
      <c r="W623" s="57">
        <f t="shared" si="2295"/>
        <v>0</v>
      </c>
      <c r="X623" s="57">
        <f t="shared" si="2295"/>
        <v>0</v>
      </c>
      <c r="Y623" s="57">
        <f>(M610-Y613)*D623/(1-D611)</f>
        <v>0</v>
      </c>
      <c r="Z623" s="5"/>
      <c r="AA623" s="5"/>
      <c r="AB623" s="63">
        <f t="shared" ref="AB623" si="2296">IF(R623=0,0,R623/(R611+R614+R620))</f>
        <v>0</v>
      </c>
      <c r="AC623" s="63">
        <f t="shared" ref="AC623:AI623" si="2297">IF(S623=0,0,S623/(S611+S614+S620))</f>
        <v>0</v>
      </c>
      <c r="AD623" s="63">
        <f t="shared" si="2297"/>
        <v>0</v>
      </c>
      <c r="AE623" s="63">
        <f t="shared" si="2297"/>
        <v>0</v>
      </c>
      <c r="AF623" s="63">
        <f t="shared" si="2297"/>
        <v>0</v>
      </c>
      <c r="AG623" s="63">
        <f t="shared" si="2297"/>
        <v>0</v>
      </c>
      <c r="AH623" s="63">
        <f t="shared" si="2297"/>
        <v>0</v>
      </c>
      <c r="AI623" s="63">
        <f t="shared" si="2297"/>
        <v>0</v>
      </c>
    </row>
    <row r="624" spans="1:35" ht="14.25" customHeight="1" x14ac:dyDescent="0.25">
      <c r="A624" s="17">
        <v>325182</v>
      </c>
      <c r="B624" s="3" t="s">
        <v>130</v>
      </c>
      <c r="C624" s="8" t="s">
        <v>91</v>
      </c>
      <c r="D624" s="54">
        <f>E624/(E610-E627)</f>
        <v>0</v>
      </c>
      <c r="E624" s="19">
        <f t="shared" si="2257"/>
        <v>0</v>
      </c>
      <c r="F624" s="11">
        <v>0</v>
      </c>
      <c r="G624" s="19">
        <v>0</v>
      </c>
      <c r="H624" s="19">
        <v>0</v>
      </c>
      <c r="I624" s="11">
        <v>0</v>
      </c>
      <c r="J624" s="19">
        <v>0</v>
      </c>
      <c r="K624" s="19">
        <v>0</v>
      </c>
      <c r="L624" s="19">
        <v>0</v>
      </c>
      <c r="M624" s="7"/>
      <c r="P624" s="57">
        <f t="shared" si="2273"/>
        <v>0</v>
      </c>
      <c r="Q624" s="63">
        <f>P624/P610</f>
        <v>0</v>
      </c>
      <c r="R624" s="75">
        <f t="shared" si="2207"/>
        <v>0</v>
      </c>
      <c r="S624" s="57">
        <f t="shared" ref="S624:X624" si="2298">IF(G627&lt;&gt;0,G624+(G624/G610)*G627,G624)</f>
        <v>0</v>
      </c>
      <c r="T624" s="57">
        <f t="shared" si="2298"/>
        <v>0</v>
      </c>
      <c r="U624" s="57">
        <f t="shared" si="2298"/>
        <v>0</v>
      </c>
      <c r="V624" s="57">
        <f t="shared" si="2298"/>
        <v>0</v>
      </c>
      <c r="W624" s="57">
        <f t="shared" si="2298"/>
        <v>0</v>
      </c>
      <c r="X624" s="57">
        <f t="shared" si="2298"/>
        <v>0</v>
      </c>
      <c r="Y624" s="57">
        <f>(M610-Y613)*D624/(1-D611)</f>
        <v>0</v>
      </c>
      <c r="Z624" s="6"/>
      <c r="AA624" s="6"/>
      <c r="AB624" s="63">
        <f t="shared" ref="AB624" si="2299">IF(R624=0,0,R624/(R611+R614+R620))</f>
        <v>0</v>
      </c>
      <c r="AC624" s="63">
        <f t="shared" ref="AC624:AI624" si="2300">IF(S624=0,0,S624/(S611+S614+S620))</f>
        <v>0</v>
      </c>
      <c r="AD624" s="63">
        <f t="shared" si="2300"/>
        <v>0</v>
      </c>
      <c r="AE624" s="63">
        <f t="shared" si="2300"/>
        <v>0</v>
      </c>
      <c r="AF624" s="63">
        <f t="shared" si="2300"/>
        <v>0</v>
      </c>
      <c r="AG624" s="63">
        <f t="shared" si="2300"/>
        <v>0</v>
      </c>
      <c r="AH624" s="63">
        <f t="shared" si="2300"/>
        <v>0</v>
      </c>
      <c r="AI624" s="63">
        <f t="shared" si="2300"/>
        <v>0</v>
      </c>
    </row>
    <row r="625" spans="1:35" ht="14.25" customHeight="1" x14ac:dyDescent="0.25">
      <c r="A625" s="17">
        <v>325182</v>
      </c>
      <c r="B625" s="3" t="s">
        <v>130</v>
      </c>
      <c r="C625" s="8" t="s">
        <v>92</v>
      </c>
      <c r="D625" s="54">
        <f>E625/(E610-E627)</f>
        <v>0</v>
      </c>
      <c r="E625" s="19">
        <f t="shared" si="2257"/>
        <v>0</v>
      </c>
      <c r="F625" s="11">
        <v>0</v>
      </c>
      <c r="G625" s="11">
        <v>0</v>
      </c>
      <c r="H625" s="19">
        <v>0</v>
      </c>
      <c r="I625" s="11">
        <v>0</v>
      </c>
      <c r="J625" s="11">
        <v>0</v>
      </c>
      <c r="K625" s="11">
        <v>0</v>
      </c>
      <c r="L625" s="19">
        <v>0</v>
      </c>
      <c r="M625" s="7"/>
      <c r="P625" s="57">
        <f t="shared" si="2273"/>
        <v>0</v>
      </c>
      <c r="Q625" s="63">
        <f>P625/P610</f>
        <v>0</v>
      </c>
      <c r="R625" s="75">
        <f t="shared" si="2207"/>
        <v>0</v>
      </c>
      <c r="S625" s="57">
        <f t="shared" ref="S625:X625" si="2301">IF(G627&lt;&gt;0,G625+(G625/G610)*G627,G625)</f>
        <v>0</v>
      </c>
      <c r="T625" s="57">
        <f t="shared" si="2301"/>
        <v>0</v>
      </c>
      <c r="U625" s="57">
        <f t="shared" si="2301"/>
        <v>0</v>
      </c>
      <c r="V625" s="57">
        <f t="shared" si="2301"/>
        <v>0</v>
      </c>
      <c r="W625" s="57">
        <f t="shared" si="2301"/>
        <v>0</v>
      </c>
      <c r="X625" s="57">
        <f t="shared" si="2301"/>
        <v>0</v>
      </c>
      <c r="Y625" s="57">
        <f>(M610-Y613)*D625/(1-D611)</f>
        <v>0</v>
      </c>
      <c r="Z625" s="5"/>
      <c r="AA625" s="5"/>
      <c r="AB625" s="63">
        <f t="shared" ref="AB625" si="2302">IF(R625=0,0,R625/(R611+R614+R620))</f>
        <v>0</v>
      </c>
      <c r="AC625" s="63">
        <f t="shared" ref="AC625:AI625" si="2303">IF(S625=0,0,S625/(S611+S614+S620))</f>
        <v>0</v>
      </c>
      <c r="AD625" s="63">
        <f t="shared" si="2303"/>
        <v>0</v>
      </c>
      <c r="AE625" s="63">
        <f t="shared" si="2303"/>
        <v>0</v>
      </c>
      <c r="AF625" s="63">
        <f t="shared" si="2303"/>
        <v>0</v>
      </c>
      <c r="AG625" s="63">
        <f t="shared" si="2303"/>
        <v>0</v>
      </c>
      <c r="AH625" s="63">
        <f t="shared" si="2303"/>
        <v>0</v>
      </c>
      <c r="AI625" s="63">
        <f t="shared" si="2303"/>
        <v>0</v>
      </c>
    </row>
    <row r="626" spans="1:35" ht="14.25" customHeight="1" x14ac:dyDescent="0.25">
      <c r="A626" s="17">
        <v>325182</v>
      </c>
      <c r="B626" s="3" t="s">
        <v>130</v>
      </c>
      <c r="C626" s="8" t="s">
        <v>93</v>
      </c>
      <c r="D626" s="54">
        <f>E626/(E610-E627)</f>
        <v>0</v>
      </c>
      <c r="E626" s="19">
        <f t="shared" si="2257"/>
        <v>0</v>
      </c>
      <c r="F626" s="11">
        <v>0</v>
      </c>
      <c r="G626" s="11">
        <v>0</v>
      </c>
      <c r="H626" s="11">
        <v>0</v>
      </c>
      <c r="I626" s="19">
        <v>0</v>
      </c>
      <c r="J626" s="11">
        <v>0</v>
      </c>
      <c r="K626" s="11">
        <v>0</v>
      </c>
      <c r="L626" s="19">
        <v>0</v>
      </c>
      <c r="M626" s="7"/>
      <c r="P626" s="57">
        <f t="shared" si="2273"/>
        <v>0</v>
      </c>
      <c r="Q626" s="63">
        <f>P626/P610</f>
        <v>0</v>
      </c>
      <c r="R626" s="75">
        <f t="shared" si="2207"/>
        <v>0</v>
      </c>
      <c r="S626" s="57">
        <f t="shared" ref="S626:X626" si="2304">IF(G627&lt;&gt;0,G626+(G626/G610)*G627,G626)</f>
        <v>0</v>
      </c>
      <c r="T626" s="57">
        <f t="shared" si="2304"/>
        <v>0</v>
      </c>
      <c r="U626" s="57">
        <f t="shared" si="2304"/>
        <v>0</v>
      </c>
      <c r="V626" s="57">
        <f t="shared" si="2304"/>
        <v>0</v>
      </c>
      <c r="W626" s="57">
        <f t="shared" si="2304"/>
        <v>0</v>
      </c>
      <c r="X626" s="57">
        <f t="shared" si="2304"/>
        <v>0</v>
      </c>
      <c r="Y626" s="57">
        <f>(M610-Y613)*D626/(1-D611)</f>
        <v>0</v>
      </c>
      <c r="Z626" s="5"/>
      <c r="AA626" s="5"/>
      <c r="AB626" s="63">
        <f t="shared" ref="AB626" si="2305">IF(R626=0,0,R626/(R611+R614+R620))</f>
        <v>0</v>
      </c>
      <c r="AC626" s="63">
        <f t="shared" ref="AC626:AI626" si="2306">IF(S626=0,0,S626/(S611+S614+S620))</f>
        <v>0</v>
      </c>
      <c r="AD626" s="63">
        <f t="shared" si="2306"/>
        <v>0</v>
      </c>
      <c r="AE626" s="63">
        <f t="shared" si="2306"/>
        <v>0</v>
      </c>
      <c r="AF626" s="63">
        <f t="shared" si="2306"/>
        <v>0</v>
      </c>
      <c r="AG626" s="63">
        <f t="shared" si="2306"/>
        <v>0</v>
      </c>
      <c r="AH626" s="63">
        <f t="shared" si="2306"/>
        <v>0</v>
      </c>
      <c r="AI626" s="63">
        <f t="shared" si="2306"/>
        <v>0</v>
      </c>
    </row>
    <row r="627" spans="1:35" ht="14.25" customHeight="1" x14ac:dyDescent="0.25">
      <c r="A627" s="17">
        <v>325182</v>
      </c>
      <c r="B627" s="3" t="s">
        <v>130</v>
      </c>
      <c r="C627" s="3" t="s">
        <v>94</v>
      </c>
      <c r="D627" s="59"/>
      <c r="E627" s="19">
        <f t="shared" si="2257"/>
        <v>2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53">
        <v>2</v>
      </c>
      <c r="M627" s="7"/>
      <c r="R627" s="75">
        <f t="shared" si="2207"/>
        <v>0</v>
      </c>
    </row>
    <row r="628" spans="1:35" ht="14.25" customHeight="1" x14ac:dyDescent="0.25">
      <c r="A628" s="3"/>
      <c r="B628" s="3"/>
      <c r="C628" s="8"/>
      <c r="D628" s="8"/>
      <c r="E628" s="11"/>
      <c r="F628" s="11"/>
      <c r="G628" s="11"/>
      <c r="H628" s="11"/>
      <c r="I628" s="11"/>
      <c r="J628" s="11"/>
      <c r="K628" s="11"/>
      <c r="L628" s="11"/>
      <c r="M628" s="7"/>
      <c r="R628" s="75">
        <f t="shared" si="2207"/>
        <v>0</v>
      </c>
      <c r="S628" s="10"/>
      <c r="T628" s="10"/>
      <c r="U628" s="10"/>
      <c r="V628" s="10"/>
      <c r="W628" s="10"/>
      <c r="Z628" s="10"/>
      <c r="AA628" s="10"/>
      <c r="AB628" s="10"/>
    </row>
    <row r="629" spans="1:35" ht="14.25" customHeight="1" x14ac:dyDescent="0.25">
      <c r="A629" s="17">
        <v>325188</v>
      </c>
      <c r="B629" s="3" t="s">
        <v>67</v>
      </c>
      <c r="C629" s="3" t="s">
        <v>120</v>
      </c>
      <c r="D629" s="3"/>
      <c r="E629" s="11">
        <v>214</v>
      </c>
      <c r="F629" s="11">
        <v>84</v>
      </c>
      <c r="G629" s="11">
        <v>1</v>
      </c>
      <c r="H629" s="11">
        <v>1</v>
      </c>
      <c r="I629" s="11">
        <v>49</v>
      </c>
      <c r="J629" s="19">
        <v>0</v>
      </c>
      <c r="K629" s="11">
        <v>17</v>
      </c>
      <c r="L629" s="11">
        <v>62</v>
      </c>
      <c r="M629" s="10">
        <f>VLOOKUP(A629,'2010 Byproducts'!$A$14:$D$97,4,FALSE)</f>
        <v>2</v>
      </c>
      <c r="N629" s="10">
        <f>L629-M629</f>
        <v>60</v>
      </c>
      <c r="O629" s="10"/>
      <c r="P629" s="10">
        <f>SUM(P630,P633,P639)</f>
        <v>210.99172413793104</v>
      </c>
      <c r="Q629" s="10"/>
      <c r="R629" s="75">
        <f t="shared" si="2207"/>
        <v>84</v>
      </c>
      <c r="Z629" s="63">
        <f>R629/(P629-R629)</f>
        <v>0.66146042641931591</v>
      </c>
      <c r="AA629" s="63">
        <f>(P632-R632)/(P629-R629)</f>
        <v>0.2167070349411854</v>
      </c>
      <c r="AB629" s="63"/>
    </row>
    <row r="630" spans="1:35" ht="14.25" customHeight="1" x14ac:dyDescent="0.25">
      <c r="A630" s="17">
        <v>325188</v>
      </c>
      <c r="B630" s="3" t="s">
        <v>67</v>
      </c>
      <c r="C630" s="3" t="s">
        <v>82</v>
      </c>
      <c r="D630" s="54">
        <f>E630/(E629-E646)</f>
        <v>0.23178807947019867</v>
      </c>
      <c r="E630" s="19">
        <f t="shared" ref="E630:E645" si="2307">SUM(F630:L630)</f>
        <v>35</v>
      </c>
      <c r="F630" s="19">
        <v>0</v>
      </c>
      <c r="G630" s="19">
        <v>0</v>
      </c>
      <c r="H630" s="19">
        <v>0</v>
      </c>
      <c r="I630" s="11">
        <v>18</v>
      </c>
      <c r="J630" s="19">
        <v>0</v>
      </c>
      <c r="K630" s="11">
        <v>17</v>
      </c>
      <c r="L630" s="19">
        <v>0</v>
      </c>
      <c r="M630" s="7"/>
      <c r="P630" s="57">
        <f>SUM(P631:P632)</f>
        <v>96.52</v>
      </c>
      <c r="Q630" s="63">
        <f>P630/P629</f>
        <v>0.45745870078251144</v>
      </c>
      <c r="R630" s="75">
        <f t="shared" si="2207"/>
        <v>0</v>
      </c>
      <c r="S630" s="57">
        <f>SUM(S631:S632)</f>
        <v>0</v>
      </c>
      <c r="T630" s="57">
        <f t="shared" ref="T630:X630" si="2308">SUM(T631:T632)</f>
        <v>0</v>
      </c>
      <c r="U630" s="57">
        <f t="shared" si="2308"/>
        <v>18</v>
      </c>
      <c r="V630" s="57">
        <f t="shared" si="2308"/>
        <v>0</v>
      </c>
      <c r="W630" s="57">
        <f t="shared" si="2308"/>
        <v>17</v>
      </c>
      <c r="X630" s="57">
        <f t="shared" si="2308"/>
        <v>0</v>
      </c>
      <c r="Y630" s="57">
        <f>Y632</f>
        <v>1.52</v>
      </c>
      <c r="Z630" s="63"/>
      <c r="AB630" s="63">
        <f t="shared" ref="AB630" si="2309">IF(R630=0,0,R630/(R630+R633+R639))</f>
        <v>0</v>
      </c>
      <c r="AC630" s="63">
        <f t="shared" ref="AC630:AI630" si="2310">IF(S630=0,0,S630/(S630+S633+S639))</f>
        <v>0</v>
      </c>
      <c r="AD630" s="63">
        <f t="shared" si="2310"/>
        <v>0</v>
      </c>
      <c r="AE630" s="63">
        <f t="shared" si="2310"/>
        <v>0.375</v>
      </c>
      <c r="AF630" s="63">
        <f t="shared" si="2310"/>
        <v>0</v>
      </c>
      <c r="AG630" s="63">
        <f t="shared" si="2310"/>
        <v>1</v>
      </c>
      <c r="AH630" s="63">
        <f t="shared" si="2310"/>
        <v>0</v>
      </c>
      <c r="AI630" s="63">
        <f t="shared" si="2310"/>
        <v>0.75686813186813195</v>
      </c>
    </row>
    <row r="631" spans="1:35" ht="14.25" customHeight="1" x14ac:dyDescent="0.25">
      <c r="A631" s="17">
        <v>325188</v>
      </c>
      <c r="B631" s="3" t="s">
        <v>67</v>
      </c>
      <c r="C631" s="8" t="s">
        <v>152</v>
      </c>
      <c r="D631" s="54">
        <f>E631/(E629-E646)</f>
        <v>5.9602649006622516E-2</v>
      </c>
      <c r="E631" s="19">
        <f t="shared" si="2307"/>
        <v>9</v>
      </c>
      <c r="F631" s="19">
        <v>0</v>
      </c>
      <c r="G631" s="19">
        <v>0</v>
      </c>
      <c r="H631" s="19">
        <v>0</v>
      </c>
      <c r="I631" s="11">
        <v>8</v>
      </c>
      <c r="J631" s="19">
        <v>0</v>
      </c>
      <c r="K631" s="11">
        <v>1</v>
      </c>
      <c r="L631" s="19">
        <v>0</v>
      </c>
      <c r="M631" s="7"/>
      <c r="P631" s="57">
        <f>SUM(R631:Y631)+N629</f>
        <v>69</v>
      </c>
      <c r="Q631" s="63">
        <f>P631/P629</f>
        <v>0.32702704469533039</v>
      </c>
      <c r="R631" s="75">
        <f t="shared" si="2207"/>
        <v>0</v>
      </c>
      <c r="S631" s="57">
        <f t="shared" ref="S631:X631" si="2311">IF(G646&lt;&gt;0,G631+(G631/G629)*G646,G631)</f>
        <v>0</v>
      </c>
      <c r="T631" s="57">
        <f t="shared" si="2311"/>
        <v>0</v>
      </c>
      <c r="U631" s="57">
        <f t="shared" si="2311"/>
        <v>8</v>
      </c>
      <c r="V631" s="57">
        <f t="shared" si="2311"/>
        <v>0</v>
      </c>
      <c r="W631" s="57">
        <f t="shared" si="2311"/>
        <v>1</v>
      </c>
      <c r="X631" s="57">
        <f t="shared" si="2311"/>
        <v>0</v>
      </c>
      <c r="Y631" s="57">
        <v>0</v>
      </c>
      <c r="Z631" s="5"/>
      <c r="AB631" s="63">
        <f t="shared" ref="AB631" si="2312">IF(R631=0,0,R631/(R630+R633+R639))</f>
        <v>0</v>
      </c>
      <c r="AC631" s="63">
        <f t="shared" ref="AC631:AI631" si="2313">IF(S631=0,0,S631/(S630+S633+S639))</f>
        <v>0</v>
      </c>
      <c r="AD631" s="63">
        <f t="shared" si="2313"/>
        <v>0</v>
      </c>
      <c r="AE631" s="63">
        <f t="shared" si="2313"/>
        <v>0.16666666666666666</v>
      </c>
      <c r="AF631" s="63">
        <f t="shared" si="2313"/>
        <v>0</v>
      </c>
      <c r="AG631" s="63">
        <f t="shared" si="2313"/>
        <v>5.8823529411764705E-2</v>
      </c>
      <c r="AH631" s="63">
        <f t="shared" si="2313"/>
        <v>0</v>
      </c>
      <c r="AI631" s="63">
        <f t="shared" si="2313"/>
        <v>0</v>
      </c>
    </row>
    <row r="632" spans="1:35" ht="14.25" customHeight="1" x14ac:dyDescent="0.25">
      <c r="A632" s="17">
        <v>325188</v>
      </c>
      <c r="B632" s="3" t="s">
        <v>67</v>
      </c>
      <c r="C632" s="8" t="s">
        <v>151</v>
      </c>
      <c r="D632" s="54">
        <f>E632/(E629-E646)</f>
        <v>0.17218543046357615</v>
      </c>
      <c r="E632" s="19">
        <f t="shared" si="2307"/>
        <v>26</v>
      </c>
      <c r="F632" s="11">
        <v>0</v>
      </c>
      <c r="G632" s="11">
        <v>0</v>
      </c>
      <c r="H632" s="19">
        <v>0</v>
      </c>
      <c r="I632" s="11">
        <v>10</v>
      </c>
      <c r="J632" s="11">
        <v>0</v>
      </c>
      <c r="K632" s="11">
        <v>16</v>
      </c>
      <c r="L632" s="19">
        <v>0</v>
      </c>
      <c r="M632" s="7"/>
      <c r="P632" s="57">
        <f>SUM(R632:Y632)</f>
        <v>27.52</v>
      </c>
      <c r="Q632" s="63">
        <f>P632/P629</f>
        <v>0.13043165608718105</v>
      </c>
      <c r="R632" s="75">
        <f t="shared" si="2207"/>
        <v>0</v>
      </c>
      <c r="S632" s="57">
        <f t="shared" ref="S632:X632" si="2314">IF(G646&lt;&gt;0,G632+(G632/G629)*G646,G632)</f>
        <v>0</v>
      </c>
      <c r="T632" s="57">
        <f t="shared" si="2314"/>
        <v>0</v>
      </c>
      <c r="U632" s="57">
        <f t="shared" si="2314"/>
        <v>10</v>
      </c>
      <c r="V632" s="57">
        <f t="shared" si="2314"/>
        <v>0</v>
      </c>
      <c r="W632" s="57">
        <f t="shared" si="2314"/>
        <v>16</v>
      </c>
      <c r="X632" s="57">
        <f t="shared" si="2314"/>
        <v>0</v>
      </c>
      <c r="Y632" s="57">
        <f>0.76*M629</f>
        <v>1.52</v>
      </c>
      <c r="Z632" s="5"/>
      <c r="AB632" s="63">
        <f t="shared" ref="AB632" si="2315">IF(R632=0,0,R632/(R630+R633+R639))</f>
        <v>0</v>
      </c>
      <c r="AC632" s="63">
        <f t="shared" ref="AC632:AI632" si="2316">IF(S632=0,0,S632/(S630+S633+S639))</f>
        <v>0</v>
      </c>
      <c r="AD632" s="63">
        <f t="shared" si="2316"/>
        <v>0</v>
      </c>
      <c r="AE632" s="63">
        <f t="shared" si="2316"/>
        <v>0.20833333333333334</v>
      </c>
      <c r="AF632" s="63">
        <f t="shared" si="2316"/>
        <v>0</v>
      </c>
      <c r="AG632" s="63">
        <f t="shared" si="2316"/>
        <v>0.94117647058823528</v>
      </c>
      <c r="AH632" s="63">
        <f t="shared" si="2316"/>
        <v>0</v>
      </c>
      <c r="AI632" s="63">
        <f t="shared" si="2316"/>
        <v>0.75686813186813195</v>
      </c>
    </row>
    <row r="633" spans="1:35" ht="14.25" customHeight="1" x14ac:dyDescent="0.25">
      <c r="A633" s="17">
        <v>325188</v>
      </c>
      <c r="B633" s="3" t="s">
        <v>67</v>
      </c>
      <c r="C633" s="3" t="s">
        <v>83</v>
      </c>
      <c r="D633" s="54">
        <f>E633/(E629-E646)</f>
        <v>0.7483443708609272</v>
      </c>
      <c r="E633" s="19">
        <f t="shared" si="2307"/>
        <v>113</v>
      </c>
      <c r="F633" s="11">
        <v>82</v>
      </c>
      <c r="G633" s="11">
        <v>1</v>
      </c>
      <c r="H633" s="19">
        <v>0</v>
      </c>
      <c r="I633" s="11">
        <v>30</v>
      </c>
      <c r="J633" s="19">
        <v>0</v>
      </c>
      <c r="K633" s="19">
        <v>0</v>
      </c>
      <c r="L633" s="19">
        <v>0</v>
      </c>
      <c r="M633" s="7"/>
      <c r="P633" s="57">
        <f>SUM(P634:P638)</f>
        <v>111.4593103448276</v>
      </c>
      <c r="Q633" s="63">
        <f>P633/P629</f>
        <v>0.52826389660650197</v>
      </c>
      <c r="R633" s="75">
        <f t="shared" si="2207"/>
        <v>82</v>
      </c>
      <c r="S633" s="57">
        <f>SUM(S634:S638)</f>
        <v>1</v>
      </c>
      <c r="T633" s="57">
        <f t="shared" ref="T633:X633" si="2317">SUM(T634:T638)</f>
        <v>0</v>
      </c>
      <c r="U633" s="57">
        <f t="shared" si="2317"/>
        <v>29</v>
      </c>
      <c r="V633" s="57">
        <f t="shared" si="2317"/>
        <v>0</v>
      </c>
      <c r="W633" s="57">
        <f t="shared" si="2317"/>
        <v>0</v>
      </c>
      <c r="X633" s="57">
        <f t="shared" si="2317"/>
        <v>0</v>
      </c>
      <c r="Y633" s="57">
        <f>(M629-Y632)*D633/(1-D630)</f>
        <v>0.46758620689655167</v>
      </c>
      <c r="Z633" s="5"/>
      <c r="AB633" s="63">
        <f t="shared" ref="AB633" si="2318">IF(R633=0,0,R633/(R630+R633+R639))</f>
        <v>0.96470588235294119</v>
      </c>
      <c r="AC633" s="63">
        <f t="shared" ref="AC633:AI633" si="2319">IF(S633=0,0,S633/(S630+S633+S639))</f>
        <v>1</v>
      </c>
      <c r="AD633" s="63">
        <f t="shared" si="2319"/>
        <v>0</v>
      </c>
      <c r="AE633" s="63">
        <f t="shared" si="2319"/>
        <v>0.60416666666666663</v>
      </c>
      <c r="AF633" s="63">
        <f t="shared" si="2319"/>
        <v>0</v>
      </c>
      <c r="AG633" s="63">
        <f t="shared" si="2319"/>
        <v>0</v>
      </c>
      <c r="AH633" s="63">
        <f t="shared" si="2319"/>
        <v>0</v>
      </c>
      <c r="AI633" s="63">
        <f t="shared" si="2319"/>
        <v>0.23282967032967034</v>
      </c>
    </row>
    <row r="634" spans="1:35" ht="14.25" customHeight="1" x14ac:dyDescent="0.25">
      <c r="A634" s="17">
        <v>325188</v>
      </c>
      <c r="B634" s="3" t="s">
        <v>67</v>
      </c>
      <c r="C634" s="8" t="s">
        <v>84</v>
      </c>
      <c r="D634" s="54">
        <f>E634/(E629-E646)</f>
        <v>0.23178807947019867</v>
      </c>
      <c r="E634" s="19">
        <f t="shared" si="2307"/>
        <v>35</v>
      </c>
      <c r="F634" s="11">
        <v>5</v>
      </c>
      <c r="G634" s="11">
        <v>1</v>
      </c>
      <c r="H634" s="19">
        <v>0</v>
      </c>
      <c r="I634" s="11">
        <v>29</v>
      </c>
      <c r="J634" s="19">
        <v>0</v>
      </c>
      <c r="K634" s="19">
        <v>0</v>
      </c>
      <c r="L634" s="19">
        <v>0</v>
      </c>
      <c r="M634" s="7"/>
      <c r="P634" s="57">
        <f>SUM(R634:Y634)</f>
        <v>35.144827586206894</v>
      </c>
      <c r="Q634" s="63">
        <f>P634/P629</f>
        <v>0.16656969712817626</v>
      </c>
      <c r="R634" s="75">
        <f t="shared" si="2207"/>
        <v>5</v>
      </c>
      <c r="S634" s="57">
        <f t="shared" ref="S634:X634" si="2320">IF(G646&lt;&gt;0,G634+(G634/G629)*G646,G634)</f>
        <v>1</v>
      </c>
      <c r="T634" s="57">
        <f t="shared" si="2320"/>
        <v>0</v>
      </c>
      <c r="U634" s="57">
        <f t="shared" si="2320"/>
        <v>29</v>
      </c>
      <c r="V634" s="57">
        <f t="shared" si="2320"/>
        <v>0</v>
      </c>
      <c r="W634" s="57">
        <f t="shared" si="2320"/>
        <v>0</v>
      </c>
      <c r="X634" s="57">
        <f t="shared" si="2320"/>
        <v>0</v>
      </c>
      <c r="Y634" s="57">
        <f>(M629-Y632)*D634/(1-D630)</f>
        <v>0.14482758620689654</v>
      </c>
      <c r="Z634" s="5"/>
      <c r="AB634" s="63">
        <f t="shared" ref="AB634" si="2321">IF(R634=0,0,R634/(R630+R633+R639))</f>
        <v>5.8823529411764705E-2</v>
      </c>
      <c r="AC634" s="63">
        <f t="shared" ref="AC634:AI634" si="2322">IF(S634=0,0,S634/(S630+S633+S639))</f>
        <v>1</v>
      </c>
      <c r="AD634" s="63">
        <f t="shared" si="2322"/>
        <v>0</v>
      </c>
      <c r="AE634" s="63">
        <f t="shared" si="2322"/>
        <v>0.60416666666666663</v>
      </c>
      <c r="AF634" s="63">
        <f t="shared" si="2322"/>
        <v>0</v>
      </c>
      <c r="AG634" s="63">
        <f t="shared" si="2322"/>
        <v>0</v>
      </c>
      <c r="AH634" s="63">
        <f t="shared" si="2322"/>
        <v>0</v>
      </c>
      <c r="AI634" s="63">
        <f t="shared" si="2322"/>
        <v>7.2115384615384609E-2</v>
      </c>
    </row>
    <row r="635" spans="1:35" ht="14.25" customHeight="1" x14ac:dyDescent="0.25">
      <c r="A635" s="17">
        <v>325188</v>
      </c>
      <c r="B635" s="3" t="s">
        <v>67</v>
      </c>
      <c r="C635" s="8" t="s">
        <v>85</v>
      </c>
      <c r="D635" s="54">
        <f>E635/(E629-E646)</f>
        <v>6.6225165562913907E-3</v>
      </c>
      <c r="E635" s="19">
        <f t="shared" si="2307"/>
        <v>1</v>
      </c>
      <c r="F635" s="11">
        <v>1</v>
      </c>
      <c r="G635" s="11">
        <v>0</v>
      </c>
      <c r="H635" s="19">
        <v>0</v>
      </c>
      <c r="I635" s="19">
        <v>0</v>
      </c>
      <c r="J635" s="11">
        <v>0</v>
      </c>
      <c r="K635" s="11">
        <v>0</v>
      </c>
      <c r="L635" s="19">
        <v>0</v>
      </c>
      <c r="M635" s="7"/>
      <c r="P635" s="57">
        <f t="shared" ref="P635:P645" si="2323">SUM(R635:Y635)</f>
        <v>1.0041379310344827</v>
      </c>
      <c r="Q635" s="63">
        <f>P635/P629</f>
        <v>4.7591342036621791E-3</v>
      </c>
      <c r="R635" s="75">
        <f t="shared" si="2207"/>
        <v>1</v>
      </c>
      <c r="S635" s="57">
        <f t="shared" ref="S635:X635" si="2324">IF(G646&lt;&gt;0,G635+(G635/G629)*G646,G635)</f>
        <v>0</v>
      </c>
      <c r="T635" s="57">
        <f t="shared" si="2324"/>
        <v>0</v>
      </c>
      <c r="U635" s="57">
        <f t="shared" si="2324"/>
        <v>0</v>
      </c>
      <c r="V635" s="57">
        <f t="shared" si="2324"/>
        <v>0</v>
      </c>
      <c r="W635" s="57">
        <f t="shared" si="2324"/>
        <v>0</v>
      </c>
      <c r="X635" s="57">
        <f t="shared" si="2324"/>
        <v>0</v>
      </c>
      <c r="Y635" s="57">
        <f>(M629-Y632)*D635/(1-D630)</f>
        <v>4.1379310344827587E-3</v>
      </c>
      <c r="Z635" s="5"/>
      <c r="AB635" s="63">
        <f t="shared" ref="AB635" si="2325">IF(R635=0,0,R635/(R630+R633+R639))</f>
        <v>1.1764705882352941E-2</v>
      </c>
      <c r="AC635" s="63">
        <f t="shared" ref="AC635:AI635" si="2326">IF(S635=0,0,S635/(S630+S633+S639))</f>
        <v>0</v>
      </c>
      <c r="AD635" s="63">
        <f t="shared" si="2326"/>
        <v>0</v>
      </c>
      <c r="AE635" s="63">
        <f t="shared" si="2326"/>
        <v>0</v>
      </c>
      <c r="AF635" s="63">
        <f t="shared" si="2326"/>
        <v>0</v>
      </c>
      <c r="AG635" s="63">
        <f t="shared" si="2326"/>
        <v>0</v>
      </c>
      <c r="AH635" s="63">
        <f t="shared" si="2326"/>
        <v>0</v>
      </c>
      <c r="AI635" s="63">
        <f t="shared" si="2326"/>
        <v>2.0604395604395605E-3</v>
      </c>
    </row>
    <row r="636" spans="1:35" s="10" customFormat="1" ht="14.25" customHeight="1" x14ac:dyDescent="0.25">
      <c r="A636" s="17">
        <v>325188</v>
      </c>
      <c r="B636" s="3" t="s">
        <v>67</v>
      </c>
      <c r="C636" s="8" t="s">
        <v>86</v>
      </c>
      <c r="D636" s="54">
        <f>E636/(E629-E646)</f>
        <v>0.38410596026490068</v>
      </c>
      <c r="E636" s="19">
        <f t="shared" si="2307"/>
        <v>58</v>
      </c>
      <c r="F636" s="11">
        <v>58</v>
      </c>
      <c r="G636" s="11">
        <v>0</v>
      </c>
      <c r="H636" s="19">
        <v>0</v>
      </c>
      <c r="I636" s="19">
        <v>0</v>
      </c>
      <c r="J636" s="11">
        <v>0</v>
      </c>
      <c r="K636" s="11">
        <v>0</v>
      </c>
      <c r="L636" s="19">
        <v>0</v>
      </c>
      <c r="M636" s="7"/>
      <c r="P636" s="57">
        <f t="shared" si="2323"/>
        <v>58.24</v>
      </c>
      <c r="Q636" s="63">
        <f>P636/P629</f>
        <v>0.27602978381240645</v>
      </c>
      <c r="R636" s="75">
        <f t="shared" si="2207"/>
        <v>58</v>
      </c>
      <c r="S636" s="57">
        <f t="shared" ref="S636:X636" si="2327">IF(G646&lt;&gt;0,G636+(G636/G629)*G646,G636)</f>
        <v>0</v>
      </c>
      <c r="T636" s="57">
        <f t="shared" si="2327"/>
        <v>0</v>
      </c>
      <c r="U636" s="57">
        <f t="shared" si="2327"/>
        <v>0</v>
      </c>
      <c r="V636" s="57">
        <f t="shared" si="2327"/>
        <v>0</v>
      </c>
      <c r="W636" s="57">
        <f t="shared" si="2327"/>
        <v>0</v>
      </c>
      <c r="X636" s="57">
        <f t="shared" si="2327"/>
        <v>0</v>
      </c>
      <c r="Y636" s="57">
        <f>(M629-Y632)*D636/(1-D630)</f>
        <v>0.24</v>
      </c>
      <c r="Z636" s="5"/>
      <c r="AA636" s="1"/>
      <c r="AB636" s="63">
        <f t="shared" ref="AB636" si="2328">IF(R636=0,0,R636/(R630+R633+R639))</f>
        <v>0.68235294117647061</v>
      </c>
      <c r="AC636" s="63">
        <f t="shared" ref="AC636:AI636" si="2329">IF(S636=0,0,S636/(S630+S633+S639))</f>
        <v>0</v>
      </c>
      <c r="AD636" s="63">
        <f t="shared" si="2329"/>
        <v>0</v>
      </c>
      <c r="AE636" s="63">
        <f t="shared" si="2329"/>
        <v>0</v>
      </c>
      <c r="AF636" s="63">
        <f t="shared" si="2329"/>
        <v>0</v>
      </c>
      <c r="AG636" s="63">
        <f t="shared" si="2329"/>
        <v>0</v>
      </c>
      <c r="AH636" s="63">
        <f t="shared" si="2329"/>
        <v>0</v>
      </c>
      <c r="AI636" s="63">
        <f t="shared" si="2329"/>
        <v>0.11950549450549451</v>
      </c>
    </row>
    <row r="637" spans="1:35" ht="14.25" customHeight="1" x14ac:dyDescent="0.25">
      <c r="A637" s="17">
        <v>325188</v>
      </c>
      <c r="B637" s="3" t="s">
        <v>67</v>
      </c>
      <c r="C637" s="8" t="s">
        <v>87</v>
      </c>
      <c r="D637" s="54">
        <f>E637/(E629-E646)</f>
        <v>0.11258278145695365</v>
      </c>
      <c r="E637" s="19">
        <f t="shared" si="2307"/>
        <v>17</v>
      </c>
      <c r="F637" s="11">
        <v>17</v>
      </c>
      <c r="G637" s="19">
        <v>0</v>
      </c>
      <c r="H637" s="19">
        <v>0</v>
      </c>
      <c r="I637" s="19">
        <v>0</v>
      </c>
      <c r="J637" s="19">
        <v>0</v>
      </c>
      <c r="K637" s="19">
        <v>0</v>
      </c>
      <c r="L637" s="19">
        <v>0</v>
      </c>
      <c r="M637" s="7"/>
      <c r="P637" s="57">
        <f t="shared" si="2323"/>
        <v>17.070344827586208</v>
      </c>
      <c r="Q637" s="63">
        <f>P637/P629</f>
        <v>8.0905281462257062E-2</v>
      </c>
      <c r="R637" s="75">
        <f t="shared" si="2207"/>
        <v>17</v>
      </c>
      <c r="S637" s="57">
        <f t="shared" ref="S637:X637" si="2330">IF(G646&lt;&gt;0,G637+(G637/G629)*G646,G637)</f>
        <v>0</v>
      </c>
      <c r="T637" s="57">
        <f t="shared" si="2330"/>
        <v>0</v>
      </c>
      <c r="U637" s="57">
        <f t="shared" si="2330"/>
        <v>0</v>
      </c>
      <c r="V637" s="57">
        <f t="shared" si="2330"/>
        <v>0</v>
      </c>
      <c r="W637" s="57">
        <f t="shared" si="2330"/>
        <v>0</v>
      </c>
      <c r="X637" s="57">
        <f t="shared" si="2330"/>
        <v>0</v>
      </c>
      <c r="Y637" s="57">
        <f>(M629-Y632)*D637/(1-D630)</f>
        <v>7.0344827586206901E-2</v>
      </c>
      <c r="Z637" s="5"/>
      <c r="AB637" s="63">
        <f t="shared" ref="AB637" si="2331">IF(R637=0,0,R637/(R630+R633+R639))</f>
        <v>0.2</v>
      </c>
      <c r="AC637" s="63">
        <f t="shared" ref="AC637:AI637" si="2332">IF(S637=0,0,S637/(S630+S633+S639))</f>
        <v>0</v>
      </c>
      <c r="AD637" s="63">
        <f t="shared" si="2332"/>
        <v>0</v>
      </c>
      <c r="AE637" s="63">
        <f t="shared" si="2332"/>
        <v>0</v>
      </c>
      <c r="AF637" s="63">
        <f t="shared" si="2332"/>
        <v>0</v>
      </c>
      <c r="AG637" s="63">
        <f t="shared" si="2332"/>
        <v>0</v>
      </c>
      <c r="AH637" s="63">
        <f t="shared" si="2332"/>
        <v>0</v>
      </c>
      <c r="AI637" s="63">
        <f t="shared" si="2332"/>
        <v>3.5027472527472535E-2</v>
      </c>
    </row>
    <row r="638" spans="1:35" ht="14.25" customHeight="1" x14ac:dyDescent="0.25">
      <c r="A638" s="17">
        <v>325188</v>
      </c>
      <c r="B638" s="3" t="s">
        <v>67</v>
      </c>
      <c r="C638" s="8" t="s">
        <v>88</v>
      </c>
      <c r="D638" s="54">
        <f>E638/(E629-E646)</f>
        <v>0</v>
      </c>
      <c r="E638" s="19">
        <f t="shared" si="2307"/>
        <v>0</v>
      </c>
      <c r="F638" s="19">
        <v>0</v>
      </c>
      <c r="G638" s="11">
        <v>0</v>
      </c>
      <c r="H638" s="11">
        <v>0</v>
      </c>
      <c r="I638" s="19">
        <v>0</v>
      </c>
      <c r="J638" s="19">
        <v>0</v>
      </c>
      <c r="K638" s="11">
        <v>0</v>
      </c>
      <c r="L638" s="19">
        <v>0</v>
      </c>
      <c r="M638" s="7"/>
      <c r="P638" s="57">
        <f t="shared" si="2323"/>
        <v>0</v>
      </c>
      <c r="Q638" s="63">
        <f>P638/P629</f>
        <v>0</v>
      </c>
      <c r="R638" s="75">
        <f t="shared" si="2207"/>
        <v>0</v>
      </c>
      <c r="S638" s="57">
        <f t="shared" ref="S638:X638" si="2333">IF(G646&lt;&gt;0,G638+(G638/G629)*G646,G638)</f>
        <v>0</v>
      </c>
      <c r="T638" s="57">
        <f t="shared" si="2333"/>
        <v>0</v>
      </c>
      <c r="U638" s="57">
        <f t="shared" si="2333"/>
        <v>0</v>
      </c>
      <c r="V638" s="57">
        <f t="shared" si="2333"/>
        <v>0</v>
      </c>
      <c r="W638" s="57">
        <f t="shared" si="2333"/>
        <v>0</v>
      </c>
      <c r="X638" s="57">
        <f t="shared" si="2333"/>
        <v>0</v>
      </c>
      <c r="Y638" s="57">
        <f>(M629-Y632)*D638/(1-D630)</f>
        <v>0</v>
      </c>
      <c r="Z638" s="5"/>
      <c r="AB638" s="63">
        <f t="shared" ref="AB638" si="2334">IF(R638=0,0,R638/(R630+R633+R639))</f>
        <v>0</v>
      </c>
      <c r="AC638" s="63">
        <f t="shared" ref="AC638:AI638" si="2335">IF(S638=0,0,S638/(S630+S633+S639))</f>
        <v>0</v>
      </c>
      <c r="AD638" s="63">
        <f t="shared" si="2335"/>
        <v>0</v>
      </c>
      <c r="AE638" s="63">
        <f t="shared" si="2335"/>
        <v>0</v>
      </c>
      <c r="AF638" s="63">
        <f t="shared" si="2335"/>
        <v>0</v>
      </c>
      <c r="AG638" s="63">
        <f t="shared" si="2335"/>
        <v>0</v>
      </c>
      <c r="AH638" s="63">
        <f t="shared" si="2335"/>
        <v>0</v>
      </c>
      <c r="AI638" s="63">
        <f t="shared" si="2335"/>
        <v>0</v>
      </c>
    </row>
    <row r="639" spans="1:35" ht="14.25" customHeight="1" x14ac:dyDescent="0.25">
      <c r="A639" s="17">
        <v>325188</v>
      </c>
      <c r="B639" s="3" t="s">
        <v>67</v>
      </c>
      <c r="C639" s="3" t="s">
        <v>89</v>
      </c>
      <c r="D639" s="54">
        <f>E639/(E629-E646)</f>
        <v>3.3112582781456956E-2</v>
      </c>
      <c r="E639" s="19">
        <f t="shared" si="2307"/>
        <v>5</v>
      </c>
      <c r="F639" s="11">
        <v>3</v>
      </c>
      <c r="G639" s="11">
        <v>0</v>
      </c>
      <c r="H639" s="19">
        <v>0</v>
      </c>
      <c r="I639" s="11">
        <v>2</v>
      </c>
      <c r="J639" s="19">
        <v>0</v>
      </c>
      <c r="K639" s="11">
        <v>0</v>
      </c>
      <c r="L639" s="19">
        <v>0</v>
      </c>
      <c r="M639" s="7"/>
      <c r="P639" s="57">
        <f>SUM(P640:P645)</f>
        <v>3.0124137931034483</v>
      </c>
      <c r="Q639" s="63">
        <f>P639/P629</f>
        <v>1.4277402610986539E-2</v>
      </c>
      <c r="R639" s="75">
        <f t="shared" si="2207"/>
        <v>3</v>
      </c>
      <c r="S639" s="57">
        <f>SUM(S640:S645)</f>
        <v>0</v>
      </c>
      <c r="T639" s="57">
        <f t="shared" ref="T639:X639" si="2336">SUM(T640:T645)</f>
        <v>0</v>
      </c>
      <c r="U639" s="57">
        <f t="shared" si="2336"/>
        <v>1</v>
      </c>
      <c r="V639" s="57">
        <f t="shared" si="2336"/>
        <v>0</v>
      </c>
      <c r="W639" s="57">
        <f t="shared" si="2336"/>
        <v>0</v>
      </c>
      <c r="X639" s="57">
        <f t="shared" si="2336"/>
        <v>0</v>
      </c>
      <c r="Y639" s="57">
        <f>(M629-Y632)*D639/(1-D630)</f>
        <v>2.0689655172413793E-2</v>
      </c>
      <c r="Z639" s="5"/>
      <c r="AB639" s="63">
        <f t="shared" ref="AB639" si="2337">IF(R639=0,0,R639/(R630+R633+R639))</f>
        <v>3.5294117647058823E-2</v>
      </c>
      <c r="AC639" s="63">
        <f t="shared" ref="AC639:AI639" si="2338">IF(S639=0,0,S639/(S630+S633+S639))</f>
        <v>0</v>
      </c>
      <c r="AD639" s="63">
        <f t="shared" si="2338"/>
        <v>0</v>
      </c>
      <c r="AE639" s="63">
        <f t="shared" si="2338"/>
        <v>2.0833333333333332E-2</v>
      </c>
      <c r="AF639" s="63">
        <f t="shared" si="2338"/>
        <v>0</v>
      </c>
      <c r="AG639" s="63">
        <f t="shared" si="2338"/>
        <v>0</v>
      </c>
      <c r="AH639" s="63">
        <f t="shared" si="2338"/>
        <v>0</v>
      </c>
      <c r="AI639" s="63">
        <f t="shared" si="2338"/>
        <v>1.0302197802197802E-2</v>
      </c>
    </row>
    <row r="640" spans="1:35" ht="14.25" customHeight="1" x14ac:dyDescent="0.25">
      <c r="A640" s="17">
        <v>325188</v>
      </c>
      <c r="B640" s="3" t="s">
        <v>67</v>
      </c>
      <c r="C640" s="8" t="s">
        <v>95</v>
      </c>
      <c r="D640" s="54">
        <f>E640/(E629-E646)</f>
        <v>1.3245033112582781E-2</v>
      </c>
      <c r="E640" s="19">
        <f t="shared" si="2307"/>
        <v>2</v>
      </c>
      <c r="F640" s="11">
        <v>1</v>
      </c>
      <c r="G640" s="11">
        <v>0</v>
      </c>
      <c r="H640" s="19">
        <v>0</v>
      </c>
      <c r="I640" s="11">
        <v>1</v>
      </c>
      <c r="J640" s="19">
        <v>0</v>
      </c>
      <c r="K640" s="11">
        <v>0</v>
      </c>
      <c r="L640" s="19">
        <v>0</v>
      </c>
      <c r="M640" s="7"/>
      <c r="P640" s="57">
        <f t="shared" si="2323"/>
        <v>2.0082758620689654</v>
      </c>
      <c r="Q640" s="63">
        <f>P640/P629</f>
        <v>9.5182684073243581E-3</v>
      </c>
      <c r="R640" s="75">
        <f t="shared" si="2207"/>
        <v>1</v>
      </c>
      <c r="S640" s="57">
        <f t="shared" ref="S640:X640" si="2339">IF(G646&lt;&gt;0,G640+(G640/G629)*G646,G640)</f>
        <v>0</v>
      </c>
      <c r="T640" s="57">
        <f t="shared" si="2339"/>
        <v>0</v>
      </c>
      <c r="U640" s="57">
        <f t="shared" si="2339"/>
        <v>1</v>
      </c>
      <c r="V640" s="57">
        <f t="shared" si="2339"/>
        <v>0</v>
      </c>
      <c r="W640" s="57">
        <f t="shared" si="2339"/>
        <v>0</v>
      </c>
      <c r="X640" s="57">
        <f t="shared" si="2339"/>
        <v>0</v>
      </c>
      <c r="Y640" s="57">
        <f>(M629-Y632)*D640/(1-D630)</f>
        <v>8.2758620689655175E-3</v>
      </c>
      <c r="Z640" s="5"/>
      <c r="AB640" s="63">
        <f t="shared" ref="AB640" si="2340">IF(R640=0,0,R640/(R630+R633+R639))</f>
        <v>1.1764705882352941E-2</v>
      </c>
      <c r="AC640" s="63">
        <f t="shared" ref="AC640:AI640" si="2341">IF(S640=0,0,S640/(S630+S633+S639))</f>
        <v>0</v>
      </c>
      <c r="AD640" s="63">
        <f t="shared" si="2341"/>
        <v>0</v>
      </c>
      <c r="AE640" s="63">
        <f t="shared" si="2341"/>
        <v>2.0833333333333332E-2</v>
      </c>
      <c r="AF640" s="63">
        <f t="shared" si="2341"/>
        <v>0</v>
      </c>
      <c r="AG640" s="63">
        <f t="shared" si="2341"/>
        <v>0</v>
      </c>
      <c r="AH640" s="63">
        <f t="shared" si="2341"/>
        <v>0</v>
      </c>
      <c r="AI640" s="63">
        <f t="shared" si="2341"/>
        <v>4.120879120879121E-3</v>
      </c>
    </row>
    <row r="641" spans="1:35" ht="14.25" customHeight="1" x14ac:dyDescent="0.25">
      <c r="A641" s="17">
        <v>325188</v>
      </c>
      <c r="B641" s="3" t="s">
        <v>67</v>
      </c>
      <c r="C641" s="8" t="s">
        <v>90</v>
      </c>
      <c r="D641" s="54">
        <f>E641/(E629-E646)</f>
        <v>6.6225165562913907E-3</v>
      </c>
      <c r="E641" s="19">
        <f t="shared" si="2307"/>
        <v>1</v>
      </c>
      <c r="F641" s="11">
        <v>1</v>
      </c>
      <c r="G641" s="19">
        <v>0</v>
      </c>
      <c r="H641" s="19">
        <v>0</v>
      </c>
      <c r="I641" s="19">
        <v>0</v>
      </c>
      <c r="J641" s="19">
        <v>0</v>
      </c>
      <c r="K641" s="19">
        <v>0</v>
      </c>
      <c r="L641" s="19">
        <v>0</v>
      </c>
      <c r="M641" s="7"/>
      <c r="P641" s="57">
        <f t="shared" si="2323"/>
        <v>1.0041379310344827</v>
      </c>
      <c r="Q641" s="63">
        <f>P641/P629</f>
        <v>4.7591342036621791E-3</v>
      </c>
      <c r="R641" s="75">
        <f t="shared" si="2207"/>
        <v>1</v>
      </c>
      <c r="S641" s="57">
        <f t="shared" ref="S641:X641" si="2342">IF(G646&lt;&gt;0,G641+(G641/G629)*G646,G641)</f>
        <v>0</v>
      </c>
      <c r="T641" s="57">
        <f t="shared" si="2342"/>
        <v>0</v>
      </c>
      <c r="U641" s="57">
        <f t="shared" si="2342"/>
        <v>0</v>
      </c>
      <c r="V641" s="57">
        <f t="shared" si="2342"/>
        <v>0</v>
      </c>
      <c r="W641" s="57">
        <f t="shared" si="2342"/>
        <v>0</v>
      </c>
      <c r="X641" s="57">
        <f t="shared" si="2342"/>
        <v>0</v>
      </c>
      <c r="Y641" s="57">
        <f>(M629-Y632)*D641/(1-D630)</f>
        <v>4.1379310344827587E-3</v>
      </c>
      <c r="Z641" s="5"/>
      <c r="AB641" s="63">
        <f t="shared" ref="AB641" si="2343">IF(R641=0,0,R641/(R630+R633+R639))</f>
        <v>1.1764705882352941E-2</v>
      </c>
      <c r="AC641" s="63">
        <f t="shared" ref="AC641:AI641" si="2344">IF(S641=0,0,S641/(S630+S633+S639))</f>
        <v>0</v>
      </c>
      <c r="AD641" s="63">
        <f t="shared" si="2344"/>
        <v>0</v>
      </c>
      <c r="AE641" s="63">
        <f t="shared" si="2344"/>
        <v>0</v>
      </c>
      <c r="AF641" s="63">
        <f t="shared" si="2344"/>
        <v>0</v>
      </c>
      <c r="AG641" s="63">
        <f t="shared" si="2344"/>
        <v>0</v>
      </c>
      <c r="AH641" s="63">
        <f t="shared" si="2344"/>
        <v>0</v>
      </c>
      <c r="AI641" s="63">
        <f t="shared" si="2344"/>
        <v>2.0604395604395605E-3</v>
      </c>
    </row>
    <row r="642" spans="1:35" ht="14.25" customHeight="1" x14ac:dyDescent="0.25">
      <c r="A642" s="17">
        <v>325188</v>
      </c>
      <c r="B642" s="3" t="s">
        <v>67</v>
      </c>
      <c r="C642" s="8" t="s">
        <v>118</v>
      </c>
      <c r="D642" s="54">
        <f>E642/(E629-E646)</f>
        <v>0</v>
      </c>
      <c r="E642" s="19">
        <f t="shared" si="2307"/>
        <v>0</v>
      </c>
      <c r="F642" s="19">
        <v>0</v>
      </c>
      <c r="G642" s="11">
        <v>0</v>
      </c>
      <c r="H642" s="19">
        <v>0</v>
      </c>
      <c r="I642" s="19">
        <v>0</v>
      </c>
      <c r="J642" s="19">
        <v>0</v>
      </c>
      <c r="K642" s="11">
        <v>0</v>
      </c>
      <c r="L642" s="19">
        <v>0</v>
      </c>
      <c r="M642" s="7"/>
      <c r="P642" s="57">
        <f t="shared" si="2323"/>
        <v>0</v>
      </c>
      <c r="Q642" s="63">
        <f>P642/P629</f>
        <v>0</v>
      </c>
      <c r="R642" s="75">
        <f t="shared" si="2207"/>
        <v>0</v>
      </c>
      <c r="S642" s="57">
        <f t="shared" ref="S642:X642" si="2345">IF(G646&lt;&gt;0,G642+(G642/G629)*G646,G642)</f>
        <v>0</v>
      </c>
      <c r="T642" s="57">
        <f t="shared" si="2345"/>
        <v>0</v>
      </c>
      <c r="U642" s="57">
        <f t="shared" si="2345"/>
        <v>0</v>
      </c>
      <c r="V642" s="57">
        <f t="shared" si="2345"/>
        <v>0</v>
      </c>
      <c r="W642" s="57">
        <f t="shared" si="2345"/>
        <v>0</v>
      </c>
      <c r="X642" s="57">
        <f t="shared" si="2345"/>
        <v>0</v>
      </c>
      <c r="Y642" s="57">
        <f>(M629-Y632)*D642/(1-D630)</f>
        <v>0</v>
      </c>
      <c r="Z642" s="5"/>
      <c r="AB642" s="63">
        <f t="shared" ref="AB642" si="2346">IF(R642=0,0,R642/(R630+R633+R639))</f>
        <v>0</v>
      </c>
      <c r="AC642" s="63">
        <f t="shared" ref="AC642:AI642" si="2347">IF(S642=0,0,S642/(S630+S633+S639))</f>
        <v>0</v>
      </c>
      <c r="AD642" s="63">
        <f t="shared" si="2347"/>
        <v>0</v>
      </c>
      <c r="AE642" s="63">
        <f t="shared" si="2347"/>
        <v>0</v>
      </c>
      <c r="AF642" s="63">
        <f t="shared" si="2347"/>
        <v>0</v>
      </c>
      <c r="AG642" s="63">
        <f t="shared" si="2347"/>
        <v>0</v>
      </c>
      <c r="AH642" s="63">
        <f t="shared" si="2347"/>
        <v>0</v>
      </c>
      <c r="AI642" s="63">
        <f t="shared" si="2347"/>
        <v>0</v>
      </c>
    </row>
    <row r="643" spans="1:35" ht="14.25" customHeight="1" x14ac:dyDescent="0.25">
      <c r="A643" s="17">
        <v>325188</v>
      </c>
      <c r="B643" s="3" t="s">
        <v>67</v>
      </c>
      <c r="C643" s="8" t="s">
        <v>91</v>
      </c>
      <c r="D643" s="54">
        <f>E643/(E629-E646)</f>
        <v>0</v>
      </c>
      <c r="E643" s="19">
        <f t="shared" si="2307"/>
        <v>0</v>
      </c>
      <c r="F643" s="19">
        <v>0</v>
      </c>
      <c r="G643" s="19">
        <v>0</v>
      </c>
      <c r="H643" s="19">
        <v>0</v>
      </c>
      <c r="I643" s="11">
        <v>0</v>
      </c>
      <c r="J643" s="19">
        <v>0</v>
      </c>
      <c r="K643" s="19">
        <v>0</v>
      </c>
      <c r="L643" s="19">
        <v>0</v>
      </c>
      <c r="M643" s="7"/>
      <c r="P643" s="57">
        <f t="shared" si="2323"/>
        <v>0</v>
      </c>
      <c r="Q643" s="63">
        <f>P643/P629</f>
        <v>0</v>
      </c>
      <c r="R643" s="75">
        <f t="shared" si="2207"/>
        <v>0</v>
      </c>
      <c r="S643" s="57">
        <f t="shared" ref="S643:X643" si="2348">IF(G646&lt;&gt;0,G643+(G643/G629)*G646,G643)</f>
        <v>0</v>
      </c>
      <c r="T643" s="57">
        <f t="shared" si="2348"/>
        <v>0</v>
      </c>
      <c r="U643" s="57">
        <f t="shared" si="2348"/>
        <v>0</v>
      </c>
      <c r="V643" s="57">
        <f t="shared" si="2348"/>
        <v>0</v>
      </c>
      <c r="W643" s="57">
        <f t="shared" si="2348"/>
        <v>0</v>
      </c>
      <c r="X643" s="57">
        <f t="shared" si="2348"/>
        <v>0</v>
      </c>
      <c r="Y643" s="57">
        <f>(M629-Y632)*D643/(1-D630)</f>
        <v>0</v>
      </c>
      <c r="Z643" s="5"/>
      <c r="AB643" s="63">
        <f t="shared" ref="AB643" si="2349">IF(R643=0,0,R643/(R630+R633+R639))</f>
        <v>0</v>
      </c>
      <c r="AC643" s="63">
        <f t="shared" ref="AC643:AI643" si="2350">IF(S643=0,0,S643/(S630+S633+S639))</f>
        <v>0</v>
      </c>
      <c r="AD643" s="63">
        <f t="shared" si="2350"/>
        <v>0</v>
      </c>
      <c r="AE643" s="63">
        <f t="shared" si="2350"/>
        <v>0</v>
      </c>
      <c r="AF643" s="63">
        <f t="shared" si="2350"/>
        <v>0</v>
      </c>
      <c r="AG643" s="63">
        <f t="shared" si="2350"/>
        <v>0</v>
      </c>
      <c r="AH643" s="63">
        <f t="shared" si="2350"/>
        <v>0</v>
      </c>
      <c r="AI643" s="63">
        <f t="shared" si="2350"/>
        <v>0</v>
      </c>
    </row>
    <row r="644" spans="1:35" ht="14.25" customHeight="1" x14ac:dyDescent="0.25">
      <c r="A644" s="17">
        <v>325188</v>
      </c>
      <c r="B644" s="3" t="s">
        <v>67</v>
      </c>
      <c r="C644" s="8" t="s">
        <v>92</v>
      </c>
      <c r="D644" s="54">
        <f>E644/(E629-E646)</f>
        <v>0</v>
      </c>
      <c r="E644" s="19">
        <f t="shared" si="2307"/>
        <v>0</v>
      </c>
      <c r="F644" s="11">
        <v>0</v>
      </c>
      <c r="G644" s="11">
        <v>0</v>
      </c>
      <c r="H644" s="19">
        <v>0</v>
      </c>
      <c r="I644" s="19">
        <v>0</v>
      </c>
      <c r="J644" s="11">
        <v>0</v>
      </c>
      <c r="K644" s="11">
        <v>0</v>
      </c>
      <c r="L644" s="19">
        <v>0</v>
      </c>
      <c r="M644" s="7"/>
      <c r="P644" s="57">
        <f t="shared" si="2323"/>
        <v>0</v>
      </c>
      <c r="Q644" s="63">
        <f>P644/P629</f>
        <v>0</v>
      </c>
      <c r="R644" s="75">
        <f t="shared" si="2207"/>
        <v>0</v>
      </c>
      <c r="S644" s="57">
        <f t="shared" ref="S644:X644" si="2351">IF(G646&lt;&gt;0,G644+(G644/G629)*G646,G644)</f>
        <v>0</v>
      </c>
      <c r="T644" s="57">
        <f t="shared" si="2351"/>
        <v>0</v>
      </c>
      <c r="U644" s="57">
        <f t="shared" si="2351"/>
        <v>0</v>
      </c>
      <c r="V644" s="57">
        <f t="shared" si="2351"/>
        <v>0</v>
      </c>
      <c r="W644" s="57">
        <f t="shared" si="2351"/>
        <v>0</v>
      </c>
      <c r="X644" s="57">
        <f t="shared" si="2351"/>
        <v>0</v>
      </c>
      <c r="Y644" s="57">
        <f>(M629-Y632)*D644/(1-D630)</f>
        <v>0</v>
      </c>
      <c r="Z644" s="6"/>
      <c r="AB644" s="63">
        <f t="shared" ref="AB644" si="2352">IF(R644=0,0,R644/(R630+R633+R639))</f>
        <v>0</v>
      </c>
      <c r="AC644" s="63">
        <f t="shared" ref="AC644:AI644" si="2353">IF(S644=0,0,S644/(S630+S633+S639))</f>
        <v>0</v>
      </c>
      <c r="AD644" s="63">
        <f t="shared" si="2353"/>
        <v>0</v>
      </c>
      <c r="AE644" s="63">
        <f t="shared" si="2353"/>
        <v>0</v>
      </c>
      <c r="AF644" s="63">
        <f t="shared" si="2353"/>
        <v>0</v>
      </c>
      <c r="AG644" s="63">
        <f t="shared" si="2353"/>
        <v>0</v>
      </c>
      <c r="AH644" s="63">
        <f t="shared" si="2353"/>
        <v>0</v>
      </c>
      <c r="AI644" s="63">
        <f t="shared" si="2353"/>
        <v>0</v>
      </c>
    </row>
    <row r="645" spans="1:35" ht="14.25" customHeight="1" x14ac:dyDescent="0.25">
      <c r="A645" s="17">
        <v>325188</v>
      </c>
      <c r="B645" s="3" t="s">
        <v>67</v>
      </c>
      <c r="C645" s="8" t="s">
        <v>93</v>
      </c>
      <c r="D645" s="54">
        <f>E645/(E629-E646)</f>
        <v>0</v>
      </c>
      <c r="E645" s="19">
        <f t="shared" si="2307"/>
        <v>0</v>
      </c>
      <c r="F645" s="19">
        <v>0</v>
      </c>
      <c r="G645" s="11">
        <v>0</v>
      </c>
      <c r="H645" s="19">
        <v>0</v>
      </c>
      <c r="I645" s="19">
        <v>0</v>
      </c>
      <c r="J645" s="19">
        <v>0</v>
      </c>
      <c r="K645" s="11">
        <v>0</v>
      </c>
      <c r="L645" s="19">
        <v>0</v>
      </c>
      <c r="M645" s="10"/>
      <c r="P645" s="57">
        <f t="shared" si="2323"/>
        <v>0</v>
      </c>
      <c r="Q645" s="63">
        <f>P645/P629</f>
        <v>0</v>
      </c>
      <c r="R645" s="75">
        <f t="shared" si="2207"/>
        <v>0</v>
      </c>
      <c r="S645" s="57">
        <f t="shared" ref="S645:X645" si="2354">IF(G646&lt;&gt;0,G645+(G645/G629)*G646,G645)</f>
        <v>0</v>
      </c>
      <c r="T645" s="57">
        <f t="shared" si="2354"/>
        <v>0</v>
      </c>
      <c r="U645" s="57">
        <f t="shared" si="2354"/>
        <v>0</v>
      </c>
      <c r="V645" s="57">
        <f t="shared" si="2354"/>
        <v>0</v>
      </c>
      <c r="W645" s="57">
        <f t="shared" si="2354"/>
        <v>0</v>
      </c>
      <c r="X645" s="57">
        <f t="shared" si="2354"/>
        <v>0</v>
      </c>
      <c r="Y645" s="57">
        <f>(M629-Y632)*D645/(1-D630)</f>
        <v>0</v>
      </c>
      <c r="Z645" s="5"/>
      <c r="AB645" s="63">
        <f t="shared" ref="AB645" si="2355">IF(R645=0,0,R645/(R630+R633+R639))</f>
        <v>0</v>
      </c>
      <c r="AC645" s="63">
        <f t="shared" ref="AC645:AI645" si="2356">IF(S645=0,0,S645/(S630+S633+S639))</f>
        <v>0</v>
      </c>
      <c r="AD645" s="63">
        <f t="shared" si="2356"/>
        <v>0</v>
      </c>
      <c r="AE645" s="63">
        <f t="shared" si="2356"/>
        <v>0</v>
      </c>
      <c r="AF645" s="63">
        <f t="shared" si="2356"/>
        <v>0</v>
      </c>
      <c r="AG645" s="63">
        <f t="shared" si="2356"/>
        <v>0</v>
      </c>
      <c r="AH645" s="63">
        <f t="shared" si="2356"/>
        <v>0</v>
      </c>
      <c r="AI645" s="63">
        <f t="shared" si="2356"/>
        <v>0</v>
      </c>
    </row>
    <row r="646" spans="1:35" ht="14.25" customHeight="1" x14ac:dyDescent="0.25">
      <c r="A646" s="17">
        <v>325188</v>
      </c>
      <c r="B646" s="3" t="s">
        <v>67</v>
      </c>
      <c r="C646" s="3" t="s">
        <v>94</v>
      </c>
      <c r="D646" s="59"/>
      <c r="E646" s="11">
        <v>63</v>
      </c>
      <c r="F646" s="19">
        <v>0</v>
      </c>
      <c r="G646" s="11">
        <v>0</v>
      </c>
      <c r="H646" s="19">
        <v>0</v>
      </c>
      <c r="I646" s="19">
        <v>0</v>
      </c>
      <c r="J646" s="19">
        <v>0</v>
      </c>
      <c r="K646" s="11">
        <v>0</v>
      </c>
      <c r="L646" s="11">
        <v>62</v>
      </c>
      <c r="M646" s="7"/>
      <c r="R646" s="75">
        <f t="shared" si="2207"/>
        <v>0</v>
      </c>
      <c r="Z646" s="5"/>
    </row>
    <row r="647" spans="1:35" ht="14.25" customHeight="1" x14ac:dyDescent="0.25">
      <c r="A647" s="3"/>
      <c r="B647" s="3"/>
      <c r="C647" s="8"/>
      <c r="D647" s="8"/>
      <c r="E647" s="11"/>
      <c r="F647" s="11"/>
      <c r="G647" s="11"/>
      <c r="H647" s="11"/>
      <c r="I647" s="11"/>
      <c r="J647" s="11"/>
      <c r="K647" s="11"/>
      <c r="L647" s="11"/>
      <c r="M647" s="7"/>
      <c r="R647" s="75">
        <f t="shared" si="2207"/>
        <v>0</v>
      </c>
      <c r="X647" s="10"/>
    </row>
    <row r="648" spans="1:35" ht="14.25" customHeight="1" x14ac:dyDescent="0.25">
      <c r="A648" s="17">
        <v>325192</v>
      </c>
      <c r="B648" s="3" t="s">
        <v>43</v>
      </c>
      <c r="C648" s="3" t="s">
        <v>120</v>
      </c>
      <c r="D648" s="3"/>
      <c r="E648" s="11">
        <v>52</v>
      </c>
      <c r="F648" s="11">
        <v>9</v>
      </c>
      <c r="G648" s="11">
        <v>2</v>
      </c>
      <c r="H648" s="19">
        <v>0</v>
      </c>
      <c r="I648" s="11">
        <v>22</v>
      </c>
      <c r="J648" s="19">
        <v>0</v>
      </c>
      <c r="K648" s="11">
        <v>0</v>
      </c>
      <c r="L648" s="11">
        <v>18</v>
      </c>
      <c r="M648" s="10">
        <f>VLOOKUP(A648,'2010 Byproducts'!$A$14:$D$97,4,FALSE)</f>
        <v>2</v>
      </c>
      <c r="N648" s="10">
        <f>L648-M648</f>
        <v>16</v>
      </c>
      <c r="O648" s="10"/>
      <c r="P648" s="10">
        <f>SUM(P649,P652,P658)</f>
        <v>49.974736842105266</v>
      </c>
      <c r="Q648" s="10"/>
      <c r="R648" s="75">
        <f t="shared" si="2207"/>
        <v>9</v>
      </c>
      <c r="Z648" s="63">
        <f>R648/(P648-R648)</f>
        <v>0.21964753635102502</v>
      </c>
      <c r="AA648" s="63">
        <f>(P651-R651)/(P648-R648)</f>
        <v>0.15912243744540921</v>
      </c>
      <c r="AB648" s="63"/>
    </row>
    <row r="649" spans="1:35" ht="14.25" customHeight="1" x14ac:dyDescent="0.25">
      <c r="A649" s="17">
        <v>325192</v>
      </c>
      <c r="B649" s="3" t="s">
        <v>43</v>
      </c>
      <c r="C649" s="3" t="s">
        <v>82</v>
      </c>
      <c r="D649" s="54">
        <f>E649/(E648-E665)</f>
        <v>0.42424242424242425</v>
      </c>
      <c r="E649" s="19">
        <f t="shared" ref="E649:E664" si="2357">SUM(F649:L649)</f>
        <v>14</v>
      </c>
      <c r="F649" s="19">
        <v>0</v>
      </c>
      <c r="G649" s="11">
        <v>1</v>
      </c>
      <c r="H649" s="19">
        <v>0</v>
      </c>
      <c r="I649" s="11">
        <v>13</v>
      </c>
      <c r="J649" s="19">
        <v>0</v>
      </c>
      <c r="K649" s="11">
        <v>0</v>
      </c>
      <c r="L649" s="19">
        <v>0</v>
      </c>
      <c r="M649" s="7"/>
      <c r="P649" s="57">
        <f>SUM(P650:P651)</f>
        <v>31.52</v>
      </c>
      <c r="Q649" s="63">
        <f>P649/P648</f>
        <v>0.63071867891144995</v>
      </c>
      <c r="R649" s="75">
        <f t="shared" si="2207"/>
        <v>0</v>
      </c>
      <c r="S649" s="57">
        <f>SUM(S650:S651)</f>
        <v>1</v>
      </c>
      <c r="T649" s="57">
        <f t="shared" ref="T649:X649" si="2358">SUM(T650:T651)</f>
        <v>0</v>
      </c>
      <c r="U649" s="57">
        <f t="shared" si="2358"/>
        <v>13</v>
      </c>
      <c r="V649" s="57">
        <f t="shared" si="2358"/>
        <v>0</v>
      </c>
      <c r="W649" s="57">
        <f t="shared" si="2358"/>
        <v>0</v>
      </c>
      <c r="X649" s="57">
        <f t="shared" si="2358"/>
        <v>0</v>
      </c>
      <c r="Y649" s="57">
        <f>Y651</f>
        <v>1.52</v>
      </c>
      <c r="Z649" s="5"/>
      <c r="AB649" s="63">
        <f t="shared" ref="AB649" si="2359">IF(R649=0,0,R649/(R649+R652+R658))</f>
        <v>0</v>
      </c>
      <c r="AC649" s="63">
        <f t="shared" ref="AC649:AI649" si="2360">IF(S649=0,0,S649/(S649+S652+S658))</f>
        <v>1</v>
      </c>
      <c r="AD649" s="63">
        <f t="shared" si="2360"/>
        <v>0</v>
      </c>
      <c r="AE649" s="63">
        <f t="shared" si="2360"/>
        <v>0.59090909090909094</v>
      </c>
      <c r="AF649" s="63">
        <f t="shared" si="2360"/>
        <v>0</v>
      </c>
      <c r="AG649" s="63">
        <f t="shared" si="2360"/>
        <v>0</v>
      </c>
      <c r="AH649" s="63">
        <f t="shared" si="2360"/>
        <v>0</v>
      </c>
      <c r="AI649" s="63">
        <f t="shared" si="2360"/>
        <v>0.76972281449893387</v>
      </c>
    </row>
    <row r="650" spans="1:35" ht="14.25" customHeight="1" x14ac:dyDescent="0.25">
      <c r="A650" s="17">
        <v>325192</v>
      </c>
      <c r="B650" s="3" t="s">
        <v>43</v>
      </c>
      <c r="C650" s="8" t="s">
        <v>152</v>
      </c>
      <c r="D650" s="54">
        <f>E650/(E648-E665)</f>
        <v>0.27272727272727271</v>
      </c>
      <c r="E650" s="19">
        <f t="shared" si="2357"/>
        <v>9</v>
      </c>
      <c r="F650" s="19">
        <v>0</v>
      </c>
      <c r="G650" s="19">
        <v>0</v>
      </c>
      <c r="H650" s="19">
        <v>0</v>
      </c>
      <c r="I650" s="11">
        <v>9</v>
      </c>
      <c r="J650" s="19">
        <v>0</v>
      </c>
      <c r="K650" s="11">
        <v>0</v>
      </c>
      <c r="L650" s="19">
        <v>0</v>
      </c>
      <c r="M650" s="7"/>
      <c r="P650" s="57">
        <f>SUM(R650:Y650)+N648</f>
        <v>25</v>
      </c>
      <c r="Q650" s="63">
        <f>P650/P648</f>
        <v>0.50025275928890389</v>
      </c>
      <c r="R650" s="75">
        <f t="shared" si="2207"/>
        <v>0</v>
      </c>
      <c r="S650" s="57">
        <f t="shared" ref="S650:X650" si="2361">IF(G665&lt;&gt;0,G650+(G650/G648)*G665,G650)</f>
        <v>0</v>
      </c>
      <c r="T650" s="57">
        <f t="shared" si="2361"/>
        <v>0</v>
      </c>
      <c r="U650" s="57">
        <f t="shared" si="2361"/>
        <v>9</v>
      </c>
      <c r="V650" s="57">
        <f t="shared" si="2361"/>
        <v>0</v>
      </c>
      <c r="W650" s="57">
        <f t="shared" si="2361"/>
        <v>0</v>
      </c>
      <c r="X650" s="57">
        <f t="shared" si="2361"/>
        <v>0</v>
      </c>
      <c r="Y650" s="57">
        <v>0</v>
      </c>
      <c r="Z650" s="5"/>
      <c r="AB650" s="63">
        <f t="shared" ref="AB650" si="2362">IF(R650=0,0,R650/(R649+R652+R658))</f>
        <v>0</v>
      </c>
      <c r="AC650" s="63">
        <f t="shared" ref="AC650:AI650" si="2363">IF(S650=0,0,S650/(S649+S652+S658))</f>
        <v>0</v>
      </c>
      <c r="AD650" s="63">
        <f t="shared" si="2363"/>
        <v>0</v>
      </c>
      <c r="AE650" s="63">
        <f t="shared" si="2363"/>
        <v>0.40909090909090912</v>
      </c>
      <c r="AF650" s="63">
        <f t="shared" si="2363"/>
        <v>0</v>
      </c>
      <c r="AG650" s="63">
        <f t="shared" si="2363"/>
        <v>0</v>
      </c>
      <c r="AH650" s="63">
        <f t="shared" si="2363"/>
        <v>0</v>
      </c>
      <c r="AI650" s="63">
        <f t="shared" si="2363"/>
        <v>0</v>
      </c>
    </row>
    <row r="651" spans="1:35" ht="14.25" customHeight="1" x14ac:dyDescent="0.25">
      <c r="A651" s="17">
        <v>325192</v>
      </c>
      <c r="B651" s="3" t="s">
        <v>43</v>
      </c>
      <c r="C651" s="8" t="s">
        <v>151</v>
      </c>
      <c r="D651" s="54">
        <f>E651/(E648-E665)</f>
        <v>0.15151515151515152</v>
      </c>
      <c r="E651" s="19">
        <f t="shared" si="2357"/>
        <v>5</v>
      </c>
      <c r="F651" s="11">
        <v>0</v>
      </c>
      <c r="G651" s="11">
        <v>1</v>
      </c>
      <c r="H651" s="19">
        <v>0</v>
      </c>
      <c r="I651" s="11">
        <v>4</v>
      </c>
      <c r="J651" s="11">
        <v>0</v>
      </c>
      <c r="K651" s="11">
        <v>0</v>
      </c>
      <c r="L651" s="19">
        <v>0</v>
      </c>
      <c r="M651" s="7"/>
      <c r="P651" s="57">
        <f>SUM(R651:Y651)</f>
        <v>6.52</v>
      </c>
      <c r="Q651" s="63">
        <f>P651/P648</f>
        <v>0.13046591962254611</v>
      </c>
      <c r="R651" s="75">
        <f t="shared" si="2207"/>
        <v>0</v>
      </c>
      <c r="S651" s="57">
        <f t="shared" ref="S651:X651" si="2364">IF(G665&lt;&gt;0,G651+(G651/G648)*G665,G651)</f>
        <v>1</v>
      </c>
      <c r="T651" s="57">
        <f t="shared" si="2364"/>
        <v>0</v>
      </c>
      <c r="U651" s="57">
        <f t="shared" si="2364"/>
        <v>4</v>
      </c>
      <c r="V651" s="57">
        <f t="shared" si="2364"/>
        <v>0</v>
      </c>
      <c r="W651" s="57">
        <f t="shared" si="2364"/>
        <v>0</v>
      </c>
      <c r="X651" s="57">
        <f t="shared" si="2364"/>
        <v>0</v>
      </c>
      <c r="Y651" s="57">
        <f>0.76*M648</f>
        <v>1.52</v>
      </c>
      <c r="Z651" s="5"/>
      <c r="AB651" s="63">
        <f t="shared" ref="AB651" si="2365">IF(R651=0,0,R651/(R649+R652+R658))</f>
        <v>0</v>
      </c>
      <c r="AC651" s="63">
        <f t="shared" ref="AC651:AI651" si="2366">IF(S651=0,0,S651/(S649+S652+S658))</f>
        <v>1</v>
      </c>
      <c r="AD651" s="63">
        <f t="shared" si="2366"/>
        <v>0</v>
      </c>
      <c r="AE651" s="63">
        <f t="shared" si="2366"/>
        <v>0.18181818181818182</v>
      </c>
      <c r="AF651" s="63">
        <f t="shared" si="2366"/>
        <v>0</v>
      </c>
      <c r="AG651" s="63">
        <f t="shared" si="2366"/>
        <v>0</v>
      </c>
      <c r="AH651" s="63">
        <f t="shared" si="2366"/>
        <v>0</v>
      </c>
      <c r="AI651" s="63">
        <f t="shared" si="2366"/>
        <v>0.76972281449893387</v>
      </c>
    </row>
    <row r="652" spans="1:35" ht="14.25" customHeight="1" x14ac:dyDescent="0.25">
      <c r="A652" s="17">
        <v>325192</v>
      </c>
      <c r="B652" s="3" t="s">
        <v>43</v>
      </c>
      <c r="C652" s="3" t="s">
        <v>83</v>
      </c>
      <c r="D652" s="54">
        <f>E652/(E648-E665)</f>
        <v>0.51515151515151514</v>
      </c>
      <c r="E652" s="19">
        <f t="shared" si="2357"/>
        <v>17</v>
      </c>
      <c r="F652" s="11">
        <v>8</v>
      </c>
      <c r="G652" s="11">
        <v>0</v>
      </c>
      <c r="H652" s="19">
        <v>0</v>
      </c>
      <c r="I652" s="11">
        <v>9</v>
      </c>
      <c r="J652" s="19">
        <v>0</v>
      </c>
      <c r="K652" s="11">
        <v>0</v>
      </c>
      <c r="L652" s="19">
        <v>0</v>
      </c>
      <c r="M652" s="7"/>
      <c r="P652" s="57">
        <f>SUM(P653:P657)</f>
        <v>17.429473684210528</v>
      </c>
      <c r="Q652" s="63">
        <f>P652/P648</f>
        <v>0.34876569213918612</v>
      </c>
      <c r="R652" s="75">
        <f t="shared" si="2207"/>
        <v>8</v>
      </c>
      <c r="S652" s="57">
        <f>SUM(S653:S657)</f>
        <v>0</v>
      </c>
      <c r="T652" s="57">
        <f t="shared" ref="T652:X652" si="2367">SUM(T653:T657)</f>
        <v>0</v>
      </c>
      <c r="U652" s="57">
        <f t="shared" si="2367"/>
        <v>9</v>
      </c>
      <c r="V652" s="57">
        <f t="shared" si="2367"/>
        <v>0</v>
      </c>
      <c r="W652" s="57">
        <f t="shared" si="2367"/>
        <v>0</v>
      </c>
      <c r="X652" s="57">
        <f t="shared" si="2367"/>
        <v>0</v>
      </c>
      <c r="Y652" s="57">
        <f>(M648-Y651)*D652/(1-D649)</f>
        <v>0.42947368421052634</v>
      </c>
      <c r="Z652" s="5"/>
      <c r="AB652" s="63">
        <f t="shared" ref="AB652" si="2368">IF(R652=0,0,R652/(R649+R652+R658))</f>
        <v>0.88888888888888884</v>
      </c>
      <c r="AC652" s="63">
        <f t="shared" ref="AC652:AI652" si="2369">IF(S652=0,0,S652/(S649+S652+S658))</f>
        <v>0</v>
      </c>
      <c r="AD652" s="63">
        <f t="shared" si="2369"/>
        <v>0</v>
      </c>
      <c r="AE652" s="63">
        <f t="shared" si="2369"/>
        <v>0.40909090909090912</v>
      </c>
      <c r="AF652" s="63">
        <f t="shared" si="2369"/>
        <v>0</v>
      </c>
      <c r="AG652" s="63">
        <f t="shared" si="2369"/>
        <v>0</v>
      </c>
      <c r="AH652" s="63">
        <f t="shared" si="2369"/>
        <v>0</v>
      </c>
      <c r="AI652" s="63">
        <f t="shared" si="2369"/>
        <v>0.21748400852878466</v>
      </c>
    </row>
    <row r="653" spans="1:35" ht="14.25" customHeight="1" x14ac:dyDescent="0.25">
      <c r="A653" s="17">
        <v>325192</v>
      </c>
      <c r="B653" s="3" t="s">
        <v>43</v>
      </c>
      <c r="C653" s="8" t="s">
        <v>84</v>
      </c>
      <c r="D653" s="54">
        <f>E653/(E648-E665)</f>
        <v>0.30303030303030304</v>
      </c>
      <c r="E653" s="19">
        <f t="shared" si="2357"/>
        <v>10</v>
      </c>
      <c r="F653" s="11">
        <v>1</v>
      </c>
      <c r="G653" s="11">
        <v>0</v>
      </c>
      <c r="H653" s="19">
        <v>0</v>
      </c>
      <c r="I653" s="11">
        <v>9</v>
      </c>
      <c r="J653" s="19">
        <v>0</v>
      </c>
      <c r="K653" s="11">
        <v>0</v>
      </c>
      <c r="L653" s="19">
        <v>0</v>
      </c>
      <c r="M653" s="7"/>
      <c r="P653" s="57">
        <f>SUM(R653:Y653)</f>
        <v>10.252631578947369</v>
      </c>
      <c r="Q653" s="63">
        <f>P653/P648</f>
        <v>0.2051562894936389</v>
      </c>
      <c r="R653" s="75">
        <f t="shared" si="2207"/>
        <v>1</v>
      </c>
      <c r="S653" s="57">
        <f t="shared" ref="S653:X653" si="2370">IF(G665&lt;&gt;0,G653+(G653/G648)*G665,G653)</f>
        <v>0</v>
      </c>
      <c r="T653" s="57">
        <f t="shared" si="2370"/>
        <v>0</v>
      </c>
      <c r="U653" s="57">
        <f t="shared" si="2370"/>
        <v>9</v>
      </c>
      <c r="V653" s="57">
        <f t="shared" si="2370"/>
        <v>0</v>
      </c>
      <c r="W653" s="57">
        <f t="shared" si="2370"/>
        <v>0</v>
      </c>
      <c r="X653" s="57">
        <f t="shared" si="2370"/>
        <v>0</v>
      </c>
      <c r="Y653" s="57">
        <f>(M648-Y651)*D653/(1-D649)</f>
        <v>0.25263157894736843</v>
      </c>
      <c r="Z653" s="5"/>
      <c r="AB653" s="63">
        <f t="shared" ref="AB653" si="2371">IF(R653=0,0,R653/(R649+R652+R658))</f>
        <v>0.1111111111111111</v>
      </c>
      <c r="AC653" s="63">
        <f t="shared" ref="AC653:AI653" si="2372">IF(S653=0,0,S653/(S649+S652+S658))</f>
        <v>0</v>
      </c>
      <c r="AD653" s="63">
        <f t="shared" si="2372"/>
        <v>0</v>
      </c>
      <c r="AE653" s="63">
        <f t="shared" si="2372"/>
        <v>0.40909090909090912</v>
      </c>
      <c r="AF653" s="63">
        <f t="shared" si="2372"/>
        <v>0</v>
      </c>
      <c r="AG653" s="63">
        <f t="shared" si="2372"/>
        <v>0</v>
      </c>
      <c r="AH653" s="63">
        <f t="shared" si="2372"/>
        <v>0</v>
      </c>
      <c r="AI653" s="63">
        <f t="shared" si="2372"/>
        <v>0.1279317697228145</v>
      </c>
    </row>
    <row r="654" spans="1:35" s="10" customFormat="1" ht="14.25" customHeight="1" x14ac:dyDescent="0.25">
      <c r="A654" s="17">
        <v>325192</v>
      </c>
      <c r="B654" s="3" t="s">
        <v>43</v>
      </c>
      <c r="C654" s="8" t="s">
        <v>85</v>
      </c>
      <c r="D654" s="54">
        <f>E654/(E648-E665)</f>
        <v>6.0606060606060608E-2</v>
      </c>
      <c r="E654" s="19">
        <f t="shared" si="2357"/>
        <v>2</v>
      </c>
      <c r="F654" s="11">
        <v>2</v>
      </c>
      <c r="G654" s="11">
        <v>0</v>
      </c>
      <c r="H654" s="19">
        <v>0</v>
      </c>
      <c r="I654" s="11">
        <v>0</v>
      </c>
      <c r="J654" s="11">
        <v>0</v>
      </c>
      <c r="K654" s="11">
        <v>0</v>
      </c>
      <c r="L654" s="19">
        <v>0</v>
      </c>
      <c r="M654" s="7"/>
      <c r="N654" s="1"/>
      <c r="O654" s="1"/>
      <c r="P654" s="57">
        <f t="shared" ref="P654:P664" si="2373">SUM(R654:Y654)</f>
        <v>2.0505263157894738</v>
      </c>
      <c r="Q654" s="63">
        <f>P654/P648</f>
        <v>4.1031257898727774E-2</v>
      </c>
      <c r="R654" s="75">
        <f t="shared" si="2207"/>
        <v>2</v>
      </c>
      <c r="S654" s="57">
        <f t="shared" ref="S654:X654" si="2374">IF(G665&lt;&gt;0,G654+(G654/G648)*G665,G654)</f>
        <v>0</v>
      </c>
      <c r="T654" s="57">
        <f t="shared" si="2374"/>
        <v>0</v>
      </c>
      <c r="U654" s="57">
        <f t="shared" si="2374"/>
        <v>0</v>
      </c>
      <c r="V654" s="57">
        <f t="shared" si="2374"/>
        <v>0</v>
      </c>
      <c r="W654" s="57">
        <f t="shared" si="2374"/>
        <v>0</v>
      </c>
      <c r="X654" s="57">
        <f t="shared" si="2374"/>
        <v>0</v>
      </c>
      <c r="Y654" s="57">
        <f>(M648-Y651)*D654/(1-D649)</f>
        <v>5.052631578947369E-2</v>
      </c>
      <c r="Z654" s="5"/>
      <c r="AA654" s="1"/>
      <c r="AB654" s="63">
        <f t="shared" ref="AB654" si="2375">IF(R654=0,0,R654/(R649+R652+R658))</f>
        <v>0.22222222222222221</v>
      </c>
      <c r="AC654" s="63">
        <f t="shared" ref="AC654:AI654" si="2376">IF(S654=0,0,S654/(S649+S652+S658))</f>
        <v>0</v>
      </c>
      <c r="AD654" s="63">
        <f t="shared" si="2376"/>
        <v>0</v>
      </c>
      <c r="AE654" s="63">
        <f t="shared" si="2376"/>
        <v>0</v>
      </c>
      <c r="AF654" s="63">
        <f t="shared" si="2376"/>
        <v>0</v>
      </c>
      <c r="AG654" s="63">
        <f t="shared" si="2376"/>
        <v>0</v>
      </c>
      <c r="AH654" s="63">
        <f t="shared" si="2376"/>
        <v>0</v>
      </c>
      <c r="AI654" s="63">
        <f t="shared" si="2376"/>
        <v>2.5586353944562903E-2</v>
      </c>
    </row>
    <row r="655" spans="1:35" ht="14.25" customHeight="1" x14ac:dyDescent="0.25">
      <c r="A655" s="17">
        <v>325192</v>
      </c>
      <c r="B655" s="3" t="s">
        <v>43</v>
      </c>
      <c r="C655" s="8" t="s">
        <v>86</v>
      </c>
      <c r="D655" s="54">
        <f>E655/(E648-E665)</f>
        <v>0.15151515151515152</v>
      </c>
      <c r="E655" s="19">
        <f t="shared" si="2357"/>
        <v>5</v>
      </c>
      <c r="F655" s="11">
        <v>5</v>
      </c>
      <c r="G655" s="11">
        <v>0</v>
      </c>
      <c r="H655" s="19">
        <v>0</v>
      </c>
      <c r="I655" s="11">
        <v>0</v>
      </c>
      <c r="J655" s="11">
        <v>0</v>
      </c>
      <c r="K655" s="11">
        <v>0</v>
      </c>
      <c r="L655" s="19">
        <v>0</v>
      </c>
      <c r="M655" s="7"/>
      <c r="P655" s="57">
        <f t="shared" si="2373"/>
        <v>5.1263157894736846</v>
      </c>
      <c r="Q655" s="63">
        <f>P655/P648</f>
        <v>0.10257814474681945</v>
      </c>
      <c r="R655" s="75">
        <f t="shared" ref="R655:R718" si="2377">F655</f>
        <v>5</v>
      </c>
      <c r="S655" s="57">
        <f t="shared" ref="S655:X655" si="2378">IF(G665&lt;&gt;0,G655+(G655/G648)*G665,G655)</f>
        <v>0</v>
      </c>
      <c r="T655" s="57">
        <f t="shared" si="2378"/>
        <v>0</v>
      </c>
      <c r="U655" s="57">
        <f t="shared" si="2378"/>
        <v>0</v>
      </c>
      <c r="V655" s="57">
        <f t="shared" si="2378"/>
        <v>0</v>
      </c>
      <c r="W655" s="57">
        <f t="shared" si="2378"/>
        <v>0</v>
      </c>
      <c r="X655" s="57">
        <f t="shared" si="2378"/>
        <v>0</v>
      </c>
      <c r="Y655" s="57">
        <f>(M648-Y651)*D655/(1-D649)</f>
        <v>0.12631578947368421</v>
      </c>
      <c r="Z655" s="5"/>
      <c r="AB655" s="63">
        <f t="shared" ref="AB655" si="2379">IF(R655=0,0,R655/(R649+R652+R658))</f>
        <v>0.55555555555555558</v>
      </c>
      <c r="AC655" s="63">
        <f t="shared" ref="AC655:AI655" si="2380">IF(S655=0,0,S655/(S649+S652+S658))</f>
        <v>0</v>
      </c>
      <c r="AD655" s="63">
        <f t="shared" si="2380"/>
        <v>0</v>
      </c>
      <c r="AE655" s="63">
        <f t="shared" si="2380"/>
        <v>0</v>
      </c>
      <c r="AF655" s="63">
        <f t="shared" si="2380"/>
        <v>0</v>
      </c>
      <c r="AG655" s="63">
        <f t="shared" si="2380"/>
        <v>0</v>
      </c>
      <c r="AH655" s="63">
        <f t="shared" si="2380"/>
        <v>0</v>
      </c>
      <c r="AI655" s="63">
        <f t="shared" si="2380"/>
        <v>6.3965884861407252E-2</v>
      </c>
    </row>
    <row r="656" spans="1:35" ht="14.25" customHeight="1" x14ac:dyDescent="0.25">
      <c r="A656" s="17">
        <v>325192</v>
      </c>
      <c r="B656" s="3" t="s">
        <v>43</v>
      </c>
      <c r="C656" s="8" t="s">
        <v>87</v>
      </c>
      <c r="D656" s="54">
        <f>E656/(E648-E665)</f>
        <v>0</v>
      </c>
      <c r="E656" s="19">
        <f t="shared" si="2357"/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19">
        <v>0</v>
      </c>
      <c r="L656" s="19">
        <v>0</v>
      </c>
      <c r="M656" s="7"/>
      <c r="P656" s="57">
        <f t="shared" si="2373"/>
        <v>0</v>
      </c>
      <c r="Q656" s="63">
        <f>P656/P648</f>
        <v>0</v>
      </c>
      <c r="R656" s="75">
        <f t="shared" si="2377"/>
        <v>0</v>
      </c>
      <c r="S656" s="57">
        <f t="shared" ref="S656:X656" si="2381">IF(G665&lt;&gt;0,G656+(G656/G648)*G665,G656)</f>
        <v>0</v>
      </c>
      <c r="T656" s="57">
        <f t="shared" si="2381"/>
        <v>0</v>
      </c>
      <c r="U656" s="57">
        <f t="shared" si="2381"/>
        <v>0</v>
      </c>
      <c r="V656" s="57">
        <f t="shared" si="2381"/>
        <v>0</v>
      </c>
      <c r="W656" s="57">
        <f t="shared" si="2381"/>
        <v>0</v>
      </c>
      <c r="X656" s="57">
        <f t="shared" si="2381"/>
        <v>0</v>
      </c>
      <c r="Y656" s="57">
        <f>(M648-Y651)*D656/(1-D649)</f>
        <v>0</v>
      </c>
      <c r="Z656" s="5"/>
      <c r="AB656" s="63">
        <f t="shared" ref="AB656" si="2382">IF(R656=0,0,R656/(R649+R652+R658))</f>
        <v>0</v>
      </c>
      <c r="AC656" s="63">
        <f t="shared" ref="AC656:AI656" si="2383">IF(S656=0,0,S656/(S649+S652+S658))</f>
        <v>0</v>
      </c>
      <c r="AD656" s="63">
        <f t="shared" si="2383"/>
        <v>0</v>
      </c>
      <c r="AE656" s="63">
        <f t="shared" si="2383"/>
        <v>0</v>
      </c>
      <c r="AF656" s="63">
        <f t="shared" si="2383"/>
        <v>0</v>
      </c>
      <c r="AG656" s="63">
        <f t="shared" si="2383"/>
        <v>0</v>
      </c>
      <c r="AH656" s="63">
        <f t="shared" si="2383"/>
        <v>0</v>
      </c>
      <c r="AI656" s="63">
        <f t="shared" si="2383"/>
        <v>0</v>
      </c>
    </row>
    <row r="657" spans="1:35" ht="14.25" customHeight="1" x14ac:dyDescent="0.25">
      <c r="A657" s="17">
        <v>325192</v>
      </c>
      <c r="B657" s="3" t="s">
        <v>43</v>
      </c>
      <c r="C657" s="8" t="s">
        <v>88</v>
      </c>
      <c r="D657" s="54">
        <f>E657/(E648-E665)</f>
        <v>0</v>
      </c>
      <c r="E657" s="19">
        <f t="shared" si="2357"/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  <c r="L657" s="19">
        <v>0</v>
      </c>
      <c r="M657" s="7"/>
      <c r="P657" s="57">
        <f t="shared" si="2373"/>
        <v>0</v>
      </c>
      <c r="Q657" s="63">
        <f>P657/P648</f>
        <v>0</v>
      </c>
      <c r="R657" s="75">
        <f t="shared" si="2377"/>
        <v>0</v>
      </c>
      <c r="S657" s="57">
        <f t="shared" ref="S657:X657" si="2384">IF(G665&lt;&gt;0,G657+(G657/G648)*G665,G657)</f>
        <v>0</v>
      </c>
      <c r="T657" s="57">
        <f t="shared" si="2384"/>
        <v>0</v>
      </c>
      <c r="U657" s="57">
        <f t="shared" si="2384"/>
        <v>0</v>
      </c>
      <c r="V657" s="57">
        <f t="shared" si="2384"/>
        <v>0</v>
      </c>
      <c r="W657" s="57">
        <f t="shared" si="2384"/>
        <v>0</v>
      </c>
      <c r="X657" s="57">
        <f t="shared" si="2384"/>
        <v>0</v>
      </c>
      <c r="Y657" s="57">
        <f>(M648-Y651)*D657/(1-D649)</f>
        <v>0</v>
      </c>
      <c r="Z657" s="5"/>
      <c r="AB657" s="63">
        <f t="shared" ref="AB657" si="2385">IF(R657=0,0,R657/(R649+R652+R658))</f>
        <v>0</v>
      </c>
      <c r="AC657" s="63">
        <f t="shared" ref="AC657:AI657" si="2386">IF(S657=0,0,S657/(S649+S652+S658))</f>
        <v>0</v>
      </c>
      <c r="AD657" s="63">
        <f t="shared" si="2386"/>
        <v>0</v>
      </c>
      <c r="AE657" s="63">
        <f t="shared" si="2386"/>
        <v>0</v>
      </c>
      <c r="AF657" s="63">
        <f t="shared" si="2386"/>
        <v>0</v>
      </c>
      <c r="AG657" s="63">
        <f t="shared" si="2386"/>
        <v>0</v>
      </c>
      <c r="AH657" s="63">
        <f t="shared" si="2386"/>
        <v>0</v>
      </c>
      <c r="AI657" s="63">
        <f t="shared" si="2386"/>
        <v>0</v>
      </c>
    </row>
    <row r="658" spans="1:35" ht="14.25" customHeight="1" x14ac:dyDescent="0.25">
      <c r="A658" s="17">
        <v>325192</v>
      </c>
      <c r="B658" s="3" t="s">
        <v>43</v>
      </c>
      <c r="C658" s="3" t="s">
        <v>89</v>
      </c>
      <c r="D658" s="54">
        <f>E658/(E648-E665)</f>
        <v>3.0303030303030304E-2</v>
      </c>
      <c r="E658" s="19">
        <f t="shared" si="2357"/>
        <v>1</v>
      </c>
      <c r="F658" s="11">
        <v>1</v>
      </c>
      <c r="G658" s="11">
        <v>0</v>
      </c>
      <c r="H658" s="19">
        <v>0</v>
      </c>
      <c r="I658" s="19">
        <v>0</v>
      </c>
      <c r="J658" s="19">
        <v>0</v>
      </c>
      <c r="K658" s="11">
        <v>0</v>
      </c>
      <c r="L658" s="19">
        <v>0</v>
      </c>
      <c r="M658" s="7"/>
      <c r="P658" s="57">
        <f>SUM(P659:P664)</f>
        <v>1.0252631578947369</v>
      </c>
      <c r="Q658" s="63">
        <f>P658/P648</f>
        <v>2.0515628949363887E-2</v>
      </c>
      <c r="R658" s="75">
        <f t="shared" si="2377"/>
        <v>1</v>
      </c>
      <c r="S658" s="57">
        <f>SUM(S659:S664)</f>
        <v>0</v>
      </c>
      <c r="T658" s="57">
        <f t="shared" ref="T658:X658" si="2387">SUM(T659:T664)</f>
        <v>0</v>
      </c>
      <c r="U658" s="57">
        <f t="shared" si="2387"/>
        <v>0</v>
      </c>
      <c r="V658" s="57">
        <f t="shared" si="2387"/>
        <v>0</v>
      </c>
      <c r="W658" s="57">
        <f t="shared" si="2387"/>
        <v>0</v>
      </c>
      <c r="X658" s="57">
        <f t="shared" si="2387"/>
        <v>0</v>
      </c>
      <c r="Y658" s="57">
        <f>(M648-Y651)*D658/(1-D649)</f>
        <v>2.5263157894736845E-2</v>
      </c>
      <c r="Z658" s="5"/>
      <c r="AB658" s="63">
        <f t="shared" ref="AB658" si="2388">IF(R658=0,0,R658/(R649+R652+R658))</f>
        <v>0.1111111111111111</v>
      </c>
      <c r="AC658" s="63">
        <f t="shared" ref="AC658:AI658" si="2389">IF(S658=0,0,S658/(S649+S652+S658))</f>
        <v>0</v>
      </c>
      <c r="AD658" s="63">
        <f t="shared" si="2389"/>
        <v>0</v>
      </c>
      <c r="AE658" s="63">
        <f t="shared" si="2389"/>
        <v>0</v>
      </c>
      <c r="AF658" s="63">
        <f t="shared" si="2389"/>
        <v>0</v>
      </c>
      <c r="AG658" s="63">
        <f t="shared" si="2389"/>
        <v>0</v>
      </c>
      <c r="AH658" s="63">
        <f t="shared" si="2389"/>
        <v>0</v>
      </c>
      <c r="AI658" s="63">
        <f t="shared" si="2389"/>
        <v>1.2793176972281451E-2</v>
      </c>
    </row>
    <row r="659" spans="1:35" ht="14.25" customHeight="1" x14ac:dyDescent="0.25">
      <c r="A659" s="17">
        <v>325192</v>
      </c>
      <c r="B659" s="3" t="s">
        <v>43</v>
      </c>
      <c r="C659" s="8" t="s">
        <v>95</v>
      </c>
      <c r="D659" s="54">
        <f>E659/(E648-E665)</f>
        <v>3.0303030303030304E-2</v>
      </c>
      <c r="E659" s="19">
        <f t="shared" si="2357"/>
        <v>1</v>
      </c>
      <c r="F659" s="11">
        <v>1</v>
      </c>
      <c r="G659" s="11">
        <v>0</v>
      </c>
      <c r="H659" s="19">
        <v>0</v>
      </c>
      <c r="I659" s="19">
        <v>0</v>
      </c>
      <c r="J659" s="19">
        <v>0</v>
      </c>
      <c r="K659" s="11">
        <v>0</v>
      </c>
      <c r="L659" s="19">
        <v>0</v>
      </c>
      <c r="M659" s="7"/>
      <c r="P659" s="57">
        <f t="shared" si="2373"/>
        <v>1.0252631578947369</v>
      </c>
      <c r="Q659" s="63">
        <f>P659/P648</f>
        <v>2.0515628949363887E-2</v>
      </c>
      <c r="R659" s="75">
        <f t="shared" si="2377"/>
        <v>1</v>
      </c>
      <c r="S659" s="57">
        <f t="shared" ref="S659:X659" si="2390">IF(G665&lt;&gt;0,G659+(G659/G648)*G665,G659)</f>
        <v>0</v>
      </c>
      <c r="T659" s="57">
        <f t="shared" si="2390"/>
        <v>0</v>
      </c>
      <c r="U659" s="57">
        <f t="shared" si="2390"/>
        <v>0</v>
      </c>
      <c r="V659" s="57">
        <f t="shared" si="2390"/>
        <v>0</v>
      </c>
      <c r="W659" s="57">
        <f t="shared" si="2390"/>
        <v>0</v>
      </c>
      <c r="X659" s="57">
        <f t="shared" si="2390"/>
        <v>0</v>
      </c>
      <c r="Y659" s="57">
        <f>(M648-Y651)*D659/(1-D649)</f>
        <v>2.5263157894736845E-2</v>
      </c>
      <c r="Z659" s="5"/>
      <c r="AB659" s="63">
        <f t="shared" ref="AB659" si="2391">IF(R659=0,0,R659/(R649+R652+R658))</f>
        <v>0.1111111111111111</v>
      </c>
      <c r="AC659" s="63">
        <f t="shared" ref="AC659:AI659" si="2392">IF(S659=0,0,S659/(S649+S652+S658))</f>
        <v>0</v>
      </c>
      <c r="AD659" s="63">
        <f t="shared" si="2392"/>
        <v>0</v>
      </c>
      <c r="AE659" s="63">
        <f t="shared" si="2392"/>
        <v>0</v>
      </c>
      <c r="AF659" s="63">
        <f t="shared" si="2392"/>
        <v>0</v>
      </c>
      <c r="AG659" s="63">
        <f t="shared" si="2392"/>
        <v>0</v>
      </c>
      <c r="AH659" s="63">
        <f t="shared" si="2392"/>
        <v>0</v>
      </c>
      <c r="AI659" s="63">
        <f t="shared" si="2392"/>
        <v>1.2793176972281451E-2</v>
      </c>
    </row>
    <row r="660" spans="1:35" ht="14.25" customHeight="1" x14ac:dyDescent="0.25">
      <c r="A660" s="17">
        <v>325192</v>
      </c>
      <c r="B660" s="3" t="s">
        <v>43</v>
      </c>
      <c r="C660" s="8" t="s">
        <v>90</v>
      </c>
      <c r="D660" s="54">
        <f>E660/(E648-E665)</f>
        <v>0</v>
      </c>
      <c r="E660" s="19">
        <f t="shared" si="2357"/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19">
        <v>0</v>
      </c>
      <c r="L660" s="19">
        <v>0</v>
      </c>
      <c r="M660" s="7"/>
      <c r="P660" s="57">
        <f t="shared" si="2373"/>
        <v>0</v>
      </c>
      <c r="Q660" s="63">
        <f>P660/P648</f>
        <v>0</v>
      </c>
      <c r="R660" s="75">
        <f t="shared" si="2377"/>
        <v>0</v>
      </c>
      <c r="S660" s="57">
        <f t="shared" ref="S660:X660" si="2393">IF(G665&lt;&gt;0,G660+(G660/G648)*G665,G660)</f>
        <v>0</v>
      </c>
      <c r="T660" s="57">
        <f t="shared" si="2393"/>
        <v>0</v>
      </c>
      <c r="U660" s="57">
        <f t="shared" si="2393"/>
        <v>0</v>
      </c>
      <c r="V660" s="57">
        <f t="shared" si="2393"/>
        <v>0</v>
      </c>
      <c r="W660" s="57">
        <f t="shared" si="2393"/>
        <v>0</v>
      </c>
      <c r="X660" s="57">
        <f t="shared" si="2393"/>
        <v>0</v>
      </c>
      <c r="Y660" s="57">
        <f>(M648-Y651)*D660/(1-D649)</f>
        <v>0</v>
      </c>
      <c r="Z660" s="5"/>
      <c r="AB660" s="63">
        <f t="shared" ref="AB660" si="2394">IF(R660=0,0,R660/(R649+R652+R658))</f>
        <v>0</v>
      </c>
      <c r="AC660" s="63">
        <f t="shared" ref="AC660:AI660" si="2395">IF(S660=0,0,S660/(S649+S652+S658))</f>
        <v>0</v>
      </c>
      <c r="AD660" s="63">
        <f t="shared" si="2395"/>
        <v>0</v>
      </c>
      <c r="AE660" s="63">
        <f t="shared" si="2395"/>
        <v>0</v>
      </c>
      <c r="AF660" s="63">
        <f t="shared" si="2395"/>
        <v>0</v>
      </c>
      <c r="AG660" s="63">
        <f t="shared" si="2395"/>
        <v>0</v>
      </c>
      <c r="AH660" s="63">
        <f t="shared" si="2395"/>
        <v>0</v>
      </c>
      <c r="AI660" s="63">
        <f t="shared" si="2395"/>
        <v>0</v>
      </c>
    </row>
    <row r="661" spans="1:35" ht="14.25" customHeight="1" x14ac:dyDescent="0.25">
      <c r="A661" s="17">
        <v>325192</v>
      </c>
      <c r="B661" s="3" t="s">
        <v>43</v>
      </c>
      <c r="C661" s="8" t="s">
        <v>118</v>
      </c>
      <c r="D661" s="54">
        <f>E661/(E648-E665)</f>
        <v>0</v>
      </c>
      <c r="E661" s="19">
        <f t="shared" si="2357"/>
        <v>0</v>
      </c>
      <c r="F661" s="19">
        <v>0</v>
      </c>
      <c r="G661" s="11">
        <v>0</v>
      </c>
      <c r="H661" s="11">
        <v>0</v>
      </c>
      <c r="I661" s="19">
        <v>0</v>
      </c>
      <c r="J661" s="19">
        <v>0</v>
      </c>
      <c r="K661" s="11">
        <v>0</v>
      </c>
      <c r="L661" s="19">
        <v>0</v>
      </c>
      <c r="M661" s="7"/>
      <c r="P661" s="57">
        <f t="shared" si="2373"/>
        <v>0</v>
      </c>
      <c r="Q661" s="63">
        <f>P661/P648</f>
        <v>0</v>
      </c>
      <c r="R661" s="75">
        <f t="shared" si="2377"/>
        <v>0</v>
      </c>
      <c r="S661" s="57">
        <f t="shared" ref="S661:X661" si="2396">IF(G665&lt;&gt;0,G661+(G661/G648)*G665,G661)</f>
        <v>0</v>
      </c>
      <c r="T661" s="57">
        <f t="shared" si="2396"/>
        <v>0</v>
      </c>
      <c r="U661" s="57">
        <f t="shared" si="2396"/>
        <v>0</v>
      </c>
      <c r="V661" s="57">
        <f t="shared" si="2396"/>
        <v>0</v>
      </c>
      <c r="W661" s="57">
        <f t="shared" si="2396"/>
        <v>0</v>
      </c>
      <c r="X661" s="57">
        <f t="shared" si="2396"/>
        <v>0</v>
      </c>
      <c r="Y661" s="57">
        <f>(M648-Y651)*D661/(1-D649)</f>
        <v>0</v>
      </c>
      <c r="Z661" s="5"/>
      <c r="AB661" s="63">
        <f t="shared" ref="AB661" si="2397">IF(R661=0,0,R661/(R649+R652+R658))</f>
        <v>0</v>
      </c>
      <c r="AC661" s="63">
        <f t="shared" ref="AC661:AI661" si="2398">IF(S661=0,0,S661/(S649+S652+S658))</f>
        <v>0</v>
      </c>
      <c r="AD661" s="63">
        <f t="shared" si="2398"/>
        <v>0</v>
      </c>
      <c r="AE661" s="63">
        <f t="shared" si="2398"/>
        <v>0</v>
      </c>
      <c r="AF661" s="63">
        <f t="shared" si="2398"/>
        <v>0</v>
      </c>
      <c r="AG661" s="63">
        <f t="shared" si="2398"/>
        <v>0</v>
      </c>
      <c r="AH661" s="63">
        <f t="shared" si="2398"/>
        <v>0</v>
      </c>
      <c r="AI661" s="63">
        <f t="shared" si="2398"/>
        <v>0</v>
      </c>
    </row>
    <row r="662" spans="1:35" ht="14.25" customHeight="1" x14ac:dyDescent="0.25">
      <c r="A662" s="17">
        <v>325192</v>
      </c>
      <c r="B662" s="3" t="s">
        <v>43</v>
      </c>
      <c r="C662" s="8" t="s">
        <v>91</v>
      </c>
      <c r="D662" s="54">
        <f>E662/(E648-E665)</f>
        <v>0</v>
      </c>
      <c r="E662" s="19">
        <f t="shared" si="2357"/>
        <v>0</v>
      </c>
      <c r="F662" s="19">
        <v>0</v>
      </c>
      <c r="G662" s="19">
        <v>0</v>
      </c>
      <c r="H662" s="19">
        <v>0</v>
      </c>
      <c r="I662" s="11">
        <v>0</v>
      </c>
      <c r="J662" s="19">
        <v>0</v>
      </c>
      <c r="K662" s="19">
        <v>0</v>
      </c>
      <c r="L662" s="19">
        <v>0</v>
      </c>
      <c r="M662" s="7"/>
      <c r="P662" s="57">
        <f t="shared" si="2373"/>
        <v>0</v>
      </c>
      <c r="Q662" s="63">
        <f>P662/P648</f>
        <v>0</v>
      </c>
      <c r="R662" s="75">
        <f t="shared" si="2377"/>
        <v>0</v>
      </c>
      <c r="S662" s="57">
        <f t="shared" ref="S662:X662" si="2399">IF(G665&lt;&gt;0,G662+(G662/G648)*G665,G662)</f>
        <v>0</v>
      </c>
      <c r="T662" s="57">
        <f t="shared" si="2399"/>
        <v>0</v>
      </c>
      <c r="U662" s="57">
        <f t="shared" si="2399"/>
        <v>0</v>
      </c>
      <c r="V662" s="57">
        <f t="shared" si="2399"/>
        <v>0</v>
      </c>
      <c r="W662" s="57">
        <f t="shared" si="2399"/>
        <v>0</v>
      </c>
      <c r="X662" s="57">
        <f t="shared" si="2399"/>
        <v>0</v>
      </c>
      <c r="Y662" s="57">
        <f>(M648-Y651)*D662/(1-D649)</f>
        <v>0</v>
      </c>
      <c r="Z662" s="6"/>
      <c r="AB662" s="63">
        <f t="shared" ref="AB662" si="2400">IF(R662=0,0,R662/(R649+R652+R658))</f>
        <v>0</v>
      </c>
      <c r="AC662" s="63">
        <f t="shared" ref="AC662:AI662" si="2401">IF(S662=0,0,S662/(S649+S652+S658))</f>
        <v>0</v>
      </c>
      <c r="AD662" s="63">
        <f t="shared" si="2401"/>
        <v>0</v>
      </c>
      <c r="AE662" s="63">
        <f t="shared" si="2401"/>
        <v>0</v>
      </c>
      <c r="AF662" s="63">
        <f t="shared" si="2401"/>
        <v>0</v>
      </c>
      <c r="AG662" s="63">
        <f t="shared" si="2401"/>
        <v>0</v>
      </c>
      <c r="AH662" s="63">
        <f t="shared" si="2401"/>
        <v>0</v>
      </c>
      <c r="AI662" s="63">
        <f t="shared" si="2401"/>
        <v>0</v>
      </c>
    </row>
    <row r="663" spans="1:35" ht="14.25" customHeight="1" x14ac:dyDescent="0.25">
      <c r="A663" s="17">
        <v>325192</v>
      </c>
      <c r="B663" s="3" t="s">
        <v>43</v>
      </c>
      <c r="C663" s="8" t="s">
        <v>92</v>
      </c>
      <c r="D663" s="54">
        <f>E663/(E648-E665)</f>
        <v>0</v>
      </c>
      <c r="E663" s="19">
        <f t="shared" si="2357"/>
        <v>0</v>
      </c>
      <c r="F663" s="11">
        <v>0</v>
      </c>
      <c r="G663" s="11">
        <v>0</v>
      </c>
      <c r="H663" s="19">
        <v>0</v>
      </c>
      <c r="I663" s="11">
        <v>0</v>
      </c>
      <c r="J663" s="11">
        <v>0</v>
      </c>
      <c r="K663" s="11">
        <v>0</v>
      </c>
      <c r="L663" s="19">
        <v>0</v>
      </c>
      <c r="M663" s="7"/>
      <c r="P663" s="57">
        <f t="shared" si="2373"/>
        <v>0</v>
      </c>
      <c r="Q663" s="63">
        <f>P663/P648</f>
        <v>0</v>
      </c>
      <c r="R663" s="75">
        <f t="shared" si="2377"/>
        <v>0</v>
      </c>
      <c r="S663" s="57">
        <f t="shared" ref="S663:X663" si="2402">IF(G665&lt;&gt;0,G663+(G663/G648)*G665,G663)</f>
        <v>0</v>
      </c>
      <c r="T663" s="57">
        <f t="shared" si="2402"/>
        <v>0</v>
      </c>
      <c r="U663" s="57">
        <f t="shared" si="2402"/>
        <v>0</v>
      </c>
      <c r="V663" s="57">
        <f t="shared" si="2402"/>
        <v>0</v>
      </c>
      <c r="W663" s="57">
        <f t="shared" si="2402"/>
        <v>0</v>
      </c>
      <c r="X663" s="57">
        <f t="shared" si="2402"/>
        <v>0</v>
      </c>
      <c r="Y663" s="57">
        <f>(M648-Y651)*D663/(1-D649)</f>
        <v>0</v>
      </c>
      <c r="Z663" s="5"/>
      <c r="AB663" s="63">
        <f t="shared" ref="AB663" si="2403">IF(R663=0,0,R663/(R649+R652+R658))</f>
        <v>0</v>
      </c>
      <c r="AC663" s="63">
        <f t="shared" ref="AC663:AI663" si="2404">IF(S663=0,0,S663/(S649+S652+S658))</f>
        <v>0</v>
      </c>
      <c r="AD663" s="63">
        <f t="shared" si="2404"/>
        <v>0</v>
      </c>
      <c r="AE663" s="63">
        <f t="shared" si="2404"/>
        <v>0</v>
      </c>
      <c r="AF663" s="63">
        <f t="shared" si="2404"/>
        <v>0</v>
      </c>
      <c r="AG663" s="63">
        <f t="shared" si="2404"/>
        <v>0</v>
      </c>
      <c r="AH663" s="63">
        <f t="shared" si="2404"/>
        <v>0</v>
      </c>
      <c r="AI663" s="63">
        <f t="shared" si="2404"/>
        <v>0</v>
      </c>
    </row>
    <row r="664" spans="1:35" ht="14.25" customHeight="1" x14ac:dyDescent="0.25">
      <c r="A664" s="17">
        <v>325192</v>
      </c>
      <c r="B664" s="3" t="s">
        <v>43</v>
      </c>
      <c r="C664" s="8" t="s">
        <v>93</v>
      </c>
      <c r="D664" s="54">
        <f>E664/(E648-E665)</f>
        <v>0</v>
      </c>
      <c r="E664" s="19">
        <f t="shared" si="2357"/>
        <v>0</v>
      </c>
      <c r="F664" s="19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9">
        <v>0</v>
      </c>
      <c r="M664" s="7"/>
      <c r="P664" s="57">
        <f t="shared" si="2373"/>
        <v>0</v>
      </c>
      <c r="Q664" s="63">
        <f>P664/P648</f>
        <v>0</v>
      </c>
      <c r="R664" s="75">
        <f t="shared" si="2377"/>
        <v>0</v>
      </c>
      <c r="S664" s="57">
        <f t="shared" ref="S664:X664" si="2405">IF(G665&lt;&gt;0,G664+(G664/G648)*G665,G664)</f>
        <v>0</v>
      </c>
      <c r="T664" s="57">
        <f t="shared" si="2405"/>
        <v>0</v>
      </c>
      <c r="U664" s="57">
        <f t="shared" si="2405"/>
        <v>0</v>
      </c>
      <c r="V664" s="57">
        <f t="shared" si="2405"/>
        <v>0</v>
      </c>
      <c r="W664" s="57">
        <f t="shared" si="2405"/>
        <v>0</v>
      </c>
      <c r="X664" s="57">
        <f t="shared" si="2405"/>
        <v>0</v>
      </c>
      <c r="Y664" s="57">
        <f>(M648-Y651)*D664/(1-D649)</f>
        <v>0</v>
      </c>
      <c r="Z664" s="5"/>
      <c r="AB664" s="63">
        <f t="shared" ref="AB664" si="2406">IF(R664=0,0,R664/(R649+R652+R658))</f>
        <v>0</v>
      </c>
      <c r="AC664" s="63">
        <f t="shared" ref="AC664:AI664" si="2407">IF(S664=0,0,S664/(S649+S652+S658))</f>
        <v>0</v>
      </c>
      <c r="AD664" s="63">
        <f t="shared" si="2407"/>
        <v>0</v>
      </c>
      <c r="AE664" s="63">
        <f t="shared" si="2407"/>
        <v>0</v>
      </c>
      <c r="AF664" s="63">
        <f t="shared" si="2407"/>
        <v>0</v>
      </c>
      <c r="AG664" s="63">
        <f t="shared" si="2407"/>
        <v>0</v>
      </c>
      <c r="AH664" s="63">
        <f t="shared" si="2407"/>
        <v>0</v>
      </c>
      <c r="AI664" s="63">
        <f t="shared" si="2407"/>
        <v>0</v>
      </c>
    </row>
    <row r="665" spans="1:35" ht="14.25" customHeight="1" x14ac:dyDescent="0.25">
      <c r="A665" s="17">
        <v>325192</v>
      </c>
      <c r="B665" s="3" t="s">
        <v>43</v>
      </c>
      <c r="C665" s="3" t="s">
        <v>94</v>
      </c>
      <c r="D665" s="3"/>
      <c r="E665" s="11">
        <v>19</v>
      </c>
      <c r="F665" s="11">
        <v>0</v>
      </c>
      <c r="G665" s="19">
        <v>0</v>
      </c>
      <c r="H665" s="11">
        <v>0</v>
      </c>
      <c r="I665" s="11">
        <v>0</v>
      </c>
      <c r="J665" s="11">
        <v>0</v>
      </c>
      <c r="K665" s="11">
        <v>0</v>
      </c>
      <c r="L665" s="11">
        <v>18</v>
      </c>
      <c r="M665" s="7"/>
      <c r="R665" s="75">
        <f t="shared" si="2377"/>
        <v>0</v>
      </c>
    </row>
    <row r="666" spans="1:35" ht="14.25" customHeight="1" x14ac:dyDescent="0.25">
      <c r="A666" s="3"/>
      <c r="B666" s="3"/>
      <c r="C666" s="8"/>
      <c r="D666" s="8"/>
      <c r="E666" s="11"/>
      <c r="F666" s="11"/>
      <c r="G666" s="11"/>
      <c r="H666" s="11"/>
      <c r="I666" s="11"/>
      <c r="J666" s="11"/>
      <c r="K666" s="11"/>
      <c r="L666" s="11"/>
      <c r="M666" s="10"/>
      <c r="N666" s="10"/>
      <c r="O666" s="10"/>
      <c r="P666" s="10"/>
      <c r="Q666" s="10"/>
      <c r="R666" s="75">
        <f t="shared" si="2377"/>
        <v>0</v>
      </c>
      <c r="S666" s="10"/>
      <c r="T666" s="10"/>
      <c r="U666" s="10"/>
      <c r="V666" s="10"/>
      <c r="W666" s="10"/>
      <c r="Z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4.25" customHeight="1" x14ac:dyDescent="0.25">
      <c r="A667" s="17">
        <v>325193</v>
      </c>
      <c r="B667" s="3" t="s">
        <v>132</v>
      </c>
      <c r="C667" s="3" t="s">
        <v>120</v>
      </c>
      <c r="D667" s="3"/>
      <c r="E667" s="11">
        <v>307</v>
      </c>
      <c r="F667" s="11">
        <v>25</v>
      </c>
      <c r="G667" s="11">
        <v>0</v>
      </c>
      <c r="H667" s="19">
        <v>0</v>
      </c>
      <c r="I667" s="11">
        <v>252</v>
      </c>
      <c r="J667" s="19">
        <v>0</v>
      </c>
      <c r="K667" s="11">
        <v>25</v>
      </c>
      <c r="L667" s="11">
        <v>4</v>
      </c>
      <c r="M667" s="10">
        <f>VLOOKUP(A667,'2010 Byproducts'!$A$14:$D$97,4,FALSE)</f>
        <v>1</v>
      </c>
      <c r="N667" s="10">
        <f>L667-M667</f>
        <v>3</v>
      </c>
      <c r="O667" s="10"/>
      <c r="P667" s="10">
        <f>SUM(P668,P671,P677)</f>
        <v>304.9607301587302</v>
      </c>
      <c r="Q667" s="10"/>
      <c r="R667" s="75">
        <f t="shared" si="2377"/>
        <v>25</v>
      </c>
      <c r="Z667" s="63">
        <f>R667/(P667-R667)</f>
        <v>8.9298238313015088E-2</v>
      </c>
      <c r="AA667" s="63">
        <f>(P670-R670)/(P667-R667)</f>
        <v>0.31653418965902586</v>
      </c>
      <c r="AB667" s="63"/>
    </row>
    <row r="668" spans="1:35" ht="14.25" customHeight="1" x14ac:dyDescent="0.25">
      <c r="A668" s="17">
        <v>325193</v>
      </c>
      <c r="B668" s="3" t="s">
        <v>132</v>
      </c>
      <c r="C668" s="3" t="s">
        <v>82</v>
      </c>
      <c r="D668" s="54">
        <f>E668/(E667-E684)</f>
        <v>0.55000000000000004</v>
      </c>
      <c r="E668" s="19">
        <f t="shared" ref="E668:E683" si="2408">SUM(F668:L668)</f>
        <v>165</v>
      </c>
      <c r="F668" s="11">
        <v>1</v>
      </c>
      <c r="G668" s="11">
        <v>0</v>
      </c>
      <c r="H668" s="19">
        <v>0</v>
      </c>
      <c r="I668" s="11">
        <v>146</v>
      </c>
      <c r="J668" s="19">
        <v>0</v>
      </c>
      <c r="K668" s="11">
        <v>18</v>
      </c>
      <c r="L668" s="19">
        <v>0</v>
      </c>
      <c r="M668" s="7"/>
      <c r="P668" s="57">
        <f>SUM(P669:P670)</f>
        <v>170.49809523809523</v>
      </c>
      <c r="Q668" s="63">
        <f>P668/P667</f>
        <v>0.55908213214649638</v>
      </c>
      <c r="R668" s="75">
        <f t="shared" si="2377"/>
        <v>1</v>
      </c>
      <c r="S668" s="57">
        <f>SUM(S669:S670)</f>
        <v>0</v>
      </c>
      <c r="T668" s="57">
        <f t="shared" ref="T668:X668" si="2409">SUM(T669:T670)</f>
        <v>0</v>
      </c>
      <c r="U668" s="57">
        <f t="shared" si="2409"/>
        <v>147.73809523809524</v>
      </c>
      <c r="V668" s="57">
        <f t="shared" si="2409"/>
        <v>0</v>
      </c>
      <c r="W668" s="57">
        <f t="shared" si="2409"/>
        <v>18</v>
      </c>
      <c r="X668" s="57">
        <f t="shared" si="2409"/>
        <v>0</v>
      </c>
      <c r="Y668" s="57">
        <f>Y670</f>
        <v>0.76</v>
      </c>
      <c r="Z668" s="63"/>
      <c r="AB668" s="63">
        <f t="shared" ref="AB668" si="2410">IF(R668=0,0,R668/(R668+R671+R677))</f>
        <v>0.04</v>
      </c>
      <c r="AC668" s="63">
        <f t="shared" ref="AC668:AI668" si="2411">IF(S668=0,0,S668/(S668+S671+S677))</f>
        <v>0</v>
      </c>
      <c r="AD668" s="63">
        <f t="shared" si="2411"/>
        <v>0</v>
      </c>
      <c r="AE668" s="63">
        <f t="shared" si="2411"/>
        <v>0.58634538152610438</v>
      </c>
      <c r="AF668" s="63">
        <f t="shared" si="2411"/>
        <v>0</v>
      </c>
      <c r="AG668" s="63">
        <f t="shared" si="2411"/>
        <v>0.72</v>
      </c>
      <c r="AH668" s="63">
        <f t="shared" si="2411"/>
        <v>0</v>
      </c>
      <c r="AI668" s="63">
        <f t="shared" si="2411"/>
        <v>0.76</v>
      </c>
    </row>
    <row r="669" spans="1:35" ht="14.25" customHeight="1" x14ac:dyDescent="0.25">
      <c r="A669" s="17">
        <v>325193</v>
      </c>
      <c r="B669" s="3" t="s">
        <v>132</v>
      </c>
      <c r="C669" s="8" t="s">
        <v>152</v>
      </c>
      <c r="D669" s="54">
        <f>E669/(E667-E684)</f>
        <v>0.26</v>
      </c>
      <c r="E669" s="19">
        <f t="shared" si="2408"/>
        <v>78</v>
      </c>
      <c r="F669" s="11">
        <v>1</v>
      </c>
      <c r="G669" s="11">
        <v>0</v>
      </c>
      <c r="H669" s="19">
        <v>0</v>
      </c>
      <c r="I669" s="11">
        <v>74</v>
      </c>
      <c r="J669" s="19">
        <v>0</v>
      </c>
      <c r="K669" s="11">
        <v>3</v>
      </c>
      <c r="L669" s="19">
        <v>0</v>
      </c>
      <c r="M669" s="7"/>
      <c r="P669" s="57">
        <f>SUM(R669:Y669)+N667</f>
        <v>81.88095238095238</v>
      </c>
      <c r="Q669" s="63">
        <f>P669/P667</f>
        <v>0.26849670886587212</v>
      </c>
      <c r="R669" s="75">
        <f t="shared" si="2377"/>
        <v>1</v>
      </c>
      <c r="S669" s="57">
        <f t="shared" ref="S669:X669" si="2412">IF(G684&lt;&gt;0,G669+(G669/G667)*G684,G669)</f>
        <v>0</v>
      </c>
      <c r="T669" s="57">
        <f t="shared" si="2412"/>
        <v>0</v>
      </c>
      <c r="U669" s="57">
        <f t="shared" si="2412"/>
        <v>74.88095238095238</v>
      </c>
      <c r="V669" s="57">
        <f t="shared" si="2412"/>
        <v>0</v>
      </c>
      <c r="W669" s="57">
        <f t="shared" si="2412"/>
        <v>3</v>
      </c>
      <c r="X669" s="57">
        <f t="shared" si="2412"/>
        <v>0</v>
      </c>
      <c r="Y669" s="57">
        <v>0</v>
      </c>
      <c r="AB669" s="63">
        <f t="shared" ref="AB669" si="2413">IF(R669=0,0,R669/(R668+R671+R677))</f>
        <v>0.04</v>
      </c>
      <c r="AC669" s="63">
        <f t="shared" ref="AC669:AI669" si="2414">IF(S669=0,0,S669/(S668+S671+S677))</f>
        <v>0</v>
      </c>
      <c r="AD669" s="63">
        <f t="shared" si="2414"/>
        <v>0</v>
      </c>
      <c r="AE669" s="63">
        <f t="shared" si="2414"/>
        <v>0.2971887550200803</v>
      </c>
      <c r="AF669" s="63">
        <f t="shared" si="2414"/>
        <v>0</v>
      </c>
      <c r="AG669" s="63">
        <f t="shared" si="2414"/>
        <v>0.12</v>
      </c>
      <c r="AH669" s="63">
        <f t="shared" si="2414"/>
        <v>0</v>
      </c>
      <c r="AI669" s="63">
        <f t="shared" si="2414"/>
        <v>0</v>
      </c>
    </row>
    <row r="670" spans="1:35" ht="14.25" customHeight="1" x14ac:dyDescent="0.25">
      <c r="A670" s="17">
        <v>325193</v>
      </c>
      <c r="B670" s="3" t="s">
        <v>132</v>
      </c>
      <c r="C670" s="8" t="s">
        <v>151</v>
      </c>
      <c r="D670" s="54">
        <f>E670/(E667-E684)</f>
        <v>0.28999999999999998</v>
      </c>
      <c r="E670" s="19">
        <f t="shared" si="2408"/>
        <v>87</v>
      </c>
      <c r="F670" s="11">
        <v>0</v>
      </c>
      <c r="G670" s="11">
        <v>0</v>
      </c>
      <c r="H670" s="19">
        <v>0</v>
      </c>
      <c r="I670" s="11">
        <v>72</v>
      </c>
      <c r="J670" s="19">
        <v>0</v>
      </c>
      <c r="K670" s="11">
        <v>15</v>
      </c>
      <c r="L670" s="19">
        <v>0</v>
      </c>
      <c r="M670" s="7"/>
      <c r="P670" s="57">
        <f>SUM(R670:Y670)</f>
        <v>88.617142857142866</v>
      </c>
      <c r="Q670" s="63">
        <f>P670/P667</f>
        <v>0.29058542328062431</v>
      </c>
      <c r="R670" s="75">
        <f t="shared" si="2377"/>
        <v>0</v>
      </c>
      <c r="S670" s="57">
        <f t="shared" ref="S670:X670" si="2415">IF(G684&lt;&gt;0,G670+(G670/G667)*G684,G670)</f>
        <v>0</v>
      </c>
      <c r="T670" s="57">
        <f t="shared" si="2415"/>
        <v>0</v>
      </c>
      <c r="U670" s="57">
        <f t="shared" si="2415"/>
        <v>72.857142857142861</v>
      </c>
      <c r="V670" s="57">
        <f t="shared" si="2415"/>
        <v>0</v>
      </c>
      <c r="W670" s="57">
        <f t="shared" si="2415"/>
        <v>15</v>
      </c>
      <c r="X670" s="57">
        <f t="shared" si="2415"/>
        <v>0</v>
      </c>
      <c r="Y670" s="57">
        <f>0.76*M667</f>
        <v>0.76</v>
      </c>
      <c r="AB670" s="63">
        <f t="shared" ref="AB670" si="2416">IF(R670=0,0,R670/(R668+R671+R677))</f>
        <v>0</v>
      </c>
      <c r="AC670" s="63">
        <f t="shared" ref="AC670:AI670" si="2417">IF(S670=0,0,S670/(S668+S671+S677))</f>
        <v>0</v>
      </c>
      <c r="AD670" s="63">
        <f t="shared" si="2417"/>
        <v>0</v>
      </c>
      <c r="AE670" s="63">
        <f t="shared" si="2417"/>
        <v>0.28915662650602408</v>
      </c>
      <c r="AF670" s="63">
        <f t="shared" si="2417"/>
        <v>0</v>
      </c>
      <c r="AG670" s="63">
        <f t="shared" si="2417"/>
        <v>0.6</v>
      </c>
      <c r="AH670" s="63">
        <f t="shared" si="2417"/>
        <v>0</v>
      </c>
      <c r="AI670" s="63">
        <f t="shared" si="2417"/>
        <v>0.76</v>
      </c>
    </row>
    <row r="671" spans="1:35" ht="14.25" customHeight="1" x14ac:dyDescent="0.25">
      <c r="A671" s="17">
        <v>325193</v>
      </c>
      <c r="B671" s="3" t="s">
        <v>132</v>
      </c>
      <c r="C671" s="3" t="s">
        <v>83</v>
      </c>
      <c r="D671" s="54">
        <f>E671/(E667-E684)</f>
        <v>0.43333333333333335</v>
      </c>
      <c r="E671" s="19">
        <f t="shared" si="2408"/>
        <v>130</v>
      </c>
      <c r="F671" s="11">
        <v>22</v>
      </c>
      <c r="G671" s="11">
        <v>0</v>
      </c>
      <c r="H671" s="19">
        <v>0</v>
      </c>
      <c r="I671" s="11">
        <v>101</v>
      </c>
      <c r="J671" s="19">
        <v>0</v>
      </c>
      <c r="K671" s="11">
        <v>7</v>
      </c>
      <c r="L671" s="19">
        <v>0</v>
      </c>
      <c r="M671" s="7"/>
      <c r="P671" s="57">
        <f>SUM(P672:P676)</f>
        <v>129.41803174603174</v>
      </c>
      <c r="Q671" s="63">
        <f>P671/P667</f>
        <v>0.42437605549629437</v>
      </c>
      <c r="R671" s="75">
        <f t="shared" si="2377"/>
        <v>22</v>
      </c>
      <c r="S671" s="57">
        <f>SUM(S672:S676)</f>
        <v>0</v>
      </c>
      <c r="T671" s="57">
        <f t="shared" ref="T671:X671" si="2418">SUM(T672:T676)</f>
        <v>0</v>
      </c>
      <c r="U671" s="57">
        <f t="shared" si="2418"/>
        <v>101.19047619047619</v>
      </c>
      <c r="V671" s="57">
        <f t="shared" si="2418"/>
        <v>0</v>
      </c>
      <c r="W671" s="57">
        <f t="shared" si="2418"/>
        <v>7</v>
      </c>
      <c r="X671" s="57">
        <f t="shared" si="2418"/>
        <v>0</v>
      </c>
      <c r="Y671" s="57">
        <f>(M667-Y670)*D671/(1-D668)</f>
        <v>0.23111111111111113</v>
      </c>
      <c r="AB671" s="63">
        <f t="shared" ref="AB671" si="2419">IF(R671=0,0,R671/(R668+R671+R677))</f>
        <v>0.88</v>
      </c>
      <c r="AC671" s="63">
        <f t="shared" ref="AC671:AI671" si="2420">IF(S671=0,0,S671/(S668+S671+S677))</f>
        <v>0</v>
      </c>
      <c r="AD671" s="63">
        <f t="shared" si="2420"/>
        <v>0</v>
      </c>
      <c r="AE671" s="63">
        <f t="shared" si="2420"/>
        <v>0.40160642570281124</v>
      </c>
      <c r="AF671" s="63">
        <f t="shared" si="2420"/>
        <v>0</v>
      </c>
      <c r="AG671" s="63">
        <f t="shared" si="2420"/>
        <v>0.28000000000000003</v>
      </c>
      <c r="AH671" s="63">
        <f t="shared" si="2420"/>
        <v>0</v>
      </c>
      <c r="AI671" s="63">
        <f t="shared" si="2420"/>
        <v>0.23111111111111113</v>
      </c>
    </row>
    <row r="672" spans="1:35" s="10" customFormat="1" ht="14.25" customHeight="1" x14ac:dyDescent="0.25">
      <c r="A672" s="17">
        <v>325193</v>
      </c>
      <c r="B672" s="3" t="s">
        <v>132</v>
      </c>
      <c r="C672" s="8" t="s">
        <v>84</v>
      </c>
      <c r="D672" s="54">
        <f>E672/(E667-E684)</f>
        <v>0.33</v>
      </c>
      <c r="E672" s="19">
        <f t="shared" si="2408"/>
        <v>99</v>
      </c>
      <c r="F672" s="11">
        <v>1</v>
      </c>
      <c r="G672" s="11">
        <v>0</v>
      </c>
      <c r="H672" s="19">
        <v>0</v>
      </c>
      <c r="I672" s="11">
        <v>91</v>
      </c>
      <c r="J672" s="19">
        <v>0</v>
      </c>
      <c r="K672" s="11">
        <v>7</v>
      </c>
      <c r="L672" s="19">
        <v>0</v>
      </c>
      <c r="M672" s="7"/>
      <c r="N672" s="1"/>
      <c r="O672" s="1"/>
      <c r="P672" s="57">
        <f>SUM(R672:Y672)</f>
        <v>100.25933333333333</v>
      </c>
      <c r="Q672" s="63">
        <f>P672/P667</f>
        <v>0.32876145489666475</v>
      </c>
      <c r="R672" s="75">
        <f t="shared" si="2377"/>
        <v>1</v>
      </c>
      <c r="S672" s="57">
        <f t="shared" ref="S672:X672" si="2421">IF(G684&lt;&gt;0,G672+(G672/G667)*G684,G672)</f>
        <v>0</v>
      </c>
      <c r="T672" s="57">
        <f t="shared" si="2421"/>
        <v>0</v>
      </c>
      <c r="U672" s="57">
        <f t="shared" si="2421"/>
        <v>92.083333333333329</v>
      </c>
      <c r="V672" s="57">
        <f t="shared" si="2421"/>
        <v>0</v>
      </c>
      <c r="W672" s="57">
        <f t="shared" si="2421"/>
        <v>7</v>
      </c>
      <c r="X672" s="57">
        <f t="shared" si="2421"/>
        <v>0</v>
      </c>
      <c r="Y672" s="57">
        <f>(M667-Y670)*D672/(1-D668)</f>
        <v>0.17600000000000005</v>
      </c>
      <c r="Z672" s="1"/>
      <c r="AA672" s="1"/>
      <c r="AB672" s="63">
        <f t="shared" ref="AB672" si="2422">IF(R672=0,0,R672/(R668+R671+R677))</f>
        <v>0.04</v>
      </c>
      <c r="AC672" s="63">
        <f t="shared" ref="AC672:AI672" si="2423">IF(S672=0,0,S672/(S668+S671+S677))</f>
        <v>0</v>
      </c>
      <c r="AD672" s="63">
        <f t="shared" si="2423"/>
        <v>0</v>
      </c>
      <c r="AE672" s="63">
        <f t="shared" si="2423"/>
        <v>0.36546184738955823</v>
      </c>
      <c r="AF672" s="63">
        <f t="shared" si="2423"/>
        <v>0</v>
      </c>
      <c r="AG672" s="63">
        <f t="shared" si="2423"/>
        <v>0.28000000000000003</v>
      </c>
      <c r="AH672" s="63">
        <f t="shared" si="2423"/>
        <v>0</v>
      </c>
      <c r="AI672" s="63">
        <f t="shared" si="2423"/>
        <v>0.17600000000000005</v>
      </c>
    </row>
    <row r="673" spans="1:35" ht="14.25" customHeight="1" x14ac:dyDescent="0.25">
      <c r="A673" s="17">
        <v>325193</v>
      </c>
      <c r="B673" s="3" t="s">
        <v>132</v>
      </c>
      <c r="C673" s="8" t="s">
        <v>85</v>
      </c>
      <c r="D673" s="54">
        <f>E673/(E667-E684)</f>
        <v>6.6666666666666671E-3</v>
      </c>
      <c r="E673" s="19">
        <f t="shared" si="2408"/>
        <v>2</v>
      </c>
      <c r="F673" s="11">
        <v>2</v>
      </c>
      <c r="G673" s="11">
        <v>0</v>
      </c>
      <c r="H673" s="11">
        <v>0</v>
      </c>
      <c r="I673" s="19">
        <v>0</v>
      </c>
      <c r="J673" s="11">
        <v>0</v>
      </c>
      <c r="K673" s="11">
        <v>0</v>
      </c>
      <c r="L673" s="19">
        <v>0</v>
      </c>
      <c r="M673" s="7"/>
      <c r="P673" s="57">
        <f t="shared" ref="P673:P683" si="2424">SUM(R673:Y673)</f>
        <v>2.0035555555555558</v>
      </c>
      <c r="Q673" s="63">
        <f>P673/P667</f>
        <v>6.569880504000359E-3</v>
      </c>
      <c r="R673" s="75">
        <f t="shared" si="2377"/>
        <v>2</v>
      </c>
      <c r="S673" s="57">
        <f t="shared" ref="S673:X673" si="2425">IF(G684&lt;&gt;0,G673+(G673/G667)*G684,G673)</f>
        <v>0</v>
      </c>
      <c r="T673" s="57">
        <f t="shared" si="2425"/>
        <v>0</v>
      </c>
      <c r="U673" s="57">
        <f t="shared" si="2425"/>
        <v>0</v>
      </c>
      <c r="V673" s="57">
        <f t="shared" si="2425"/>
        <v>0</v>
      </c>
      <c r="W673" s="57">
        <f t="shared" si="2425"/>
        <v>0</v>
      </c>
      <c r="X673" s="57">
        <f t="shared" si="2425"/>
        <v>0</v>
      </c>
      <c r="Y673" s="57">
        <f>(M667-Y670)*D673/(1-D668)</f>
        <v>3.5555555555555562E-3</v>
      </c>
      <c r="AB673" s="63">
        <f t="shared" ref="AB673" si="2426">IF(R673=0,0,R673/(R668+R671+R677))</f>
        <v>0.08</v>
      </c>
      <c r="AC673" s="63">
        <f t="shared" ref="AC673:AI673" si="2427">IF(S673=0,0,S673/(S668+S671+S677))</f>
        <v>0</v>
      </c>
      <c r="AD673" s="63">
        <f t="shared" si="2427"/>
        <v>0</v>
      </c>
      <c r="AE673" s="63">
        <f t="shared" si="2427"/>
        <v>0</v>
      </c>
      <c r="AF673" s="63">
        <f t="shared" si="2427"/>
        <v>0</v>
      </c>
      <c r="AG673" s="63">
        <f t="shared" si="2427"/>
        <v>0</v>
      </c>
      <c r="AH673" s="63">
        <f t="shared" si="2427"/>
        <v>0</v>
      </c>
      <c r="AI673" s="63">
        <f t="shared" si="2427"/>
        <v>3.5555555555555562E-3</v>
      </c>
    </row>
    <row r="674" spans="1:35" ht="14.25" customHeight="1" x14ac:dyDescent="0.25">
      <c r="A674" s="17">
        <v>325193</v>
      </c>
      <c r="B674" s="3" t="s">
        <v>132</v>
      </c>
      <c r="C674" s="8" t="s">
        <v>86</v>
      </c>
      <c r="D674" s="54">
        <f>E674/(E667-E684)</f>
        <v>0.06</v>
      </c>
      <c r="E674" s="19">
        <f t="shared" si="2408"/>
        <v>18</v>
      </c>
      <c r="F674" s="11">
        <v>18</v>
      </c>
      <c r="G674" s="11">
        <v>0</v>
      </c>
      <c r="H674" s="19">
        <v>0</v>
      </c>
      <c r="I674" s="19">
        <v>0</v>
      </c>
      <c r="J674" s="19">
        <v>0</v>
      </c>
      <c r="K674" s="11">
        <v>0</v>
      </c>
      <c r="L674" s="19">
        <v>0</v>
      </c>
      <c r="M674" s="7"/>
      <c r="P674" s="57">
        <f t="shared" si="2424"/>
        <v>18.032</v>
      </c>
      <c r="Q674" s="63">
        <f>P674/P667</f>
        <v>5.912892453600322E-2</v>
      </c>
      <c r="R674" s="75">
        <f t="shared" si="2377"/>
        <v>18</v>
      </c>
      <c r="S674" s="57">
        <f t="shared" ref="S674:X674" si="2428">IF(G684&lt;&gt;0,G674+(G674/G667)*G684,G674)</f>
        <v>0</v>
      </c>
      <c r="T674" s="57">
        <f t="shared" si="2428"/>
        <v>0</v>
      </c>
      <c r="U674" s="57">
        <f t="shared" si="2428"/>
        <v>0</v>
      </c>
      <c r="V674" s="57">
        <f t="shared" si="2428"/>
        <v>0</v>
      </c>
      <c r="W674" s="57">
        <f t="shared" si="2428"/>
        <v>0</v>
      </c>
      <c r="X674" s="57">
        <f t="shared" si="2428"/>
        <v>0</v>
      </c>
      <c r="Y674" s="57">
        <f>(M667-Y670)*D674/(1-D668)</f>
        <v>3.2000000000000001E-2</v>
      </c>
      <c r="AB674" s="63">
        <f t="shared" ref="AB674" si="2429">IF(R674=0,0,R674/(R668+R671+R677))</f>
        <v>0.72</v>
      </c>
      <c r="AC674" s="63">
        <f t="shared" ref="AC674:AI674" si="2430">IF(S674=0,0,S674/(S668+S671+S677))</f>
        <v>0</v>
      </c>
      <c r="AD674" s="63">
        <f t="shared" si="2430"/>
        <v>0</v>
      </c>
      <c r="AE674" s="63">
        <f t="shared" si="2430"/>
        <v>0</v>
      </c>
      <c r="AF674" s="63">
        <f t="shared" si="2430"/>
        <v>0</v>
      </c>
      <c r="AG674" s="63">
        <f t="shared" si="2430"/>
        <v>0</v>
      </c>
      <c r="AH674" s="63">
        <f t="shared" si="2430"/>
        <v>0</v>
      </c>
      <c r="AI674" s="63">
        <f t="shared" si="2430"/>
        <v>3.2000000000000001E-2</v>
      </c>
    </row>
    <row r="675" spans="1:35" ht="14.25" customHeight="1" x14ac:dyDescent="0.25">
      <c r="A675" s="17">
        <v>325193</v>
      </c>
      <c r="B675" s="3" t="s">
        <v>132</v>
      </c>
      <c r="C675" s="8" t="s">
        <v>87</v>
      </c>
      <c r="D675" s="54">
        <f>E675/(E667-E684)</f>
        <v>0</v>
      </c>
      <c r="E675" s="19">
        <f t="shared" si="2408"/>
        <v>0</v>
      </c>
      <c r="F675" s="19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7"/>
      <c r="P675" s="57">
        <f t="shared" si="2424"/>
        <v>0</v>
      </c>
      <c r="Q675" s="63">
        <f>P675/P667</f>
        <v>0</v>
      </c>
      <c r="R675" s="75">
        <f t="shared" si="2377"/>
        <v>0</v>
      </c>
      <c r="S675" s="57">
        <f t="shared" ref="S675:X675" si="2431">IF(G684&lt;&gt;0,G675+(G675/G667)*G684,G675)</f>
        <v>0</v>
      </c>
      <c r="T675" s="57">
        <f t="shared" si="2431"/>
        <v>0</v>
      </c>
      <c r="U675" s="57">
        <f t="shared" si="2431"/>
        <v>0</v>
      </c>
      <c r="V675" s="57">
        <f t="shared" si="2431"/>
        <v>0</v>
      </c>
      <c r="W675" s="57">
        <f t="shared" si="2431"/>
        <v>0</v>
      </c>
      <c r="X675" s="57">
        <f t="shared" si="2431"/>
        <v>0</v>
      </c>
      <c r="Y675" s="57">
        <f>(M667-Y670)*D675/(1-D668)</f>
        <v>0</v>
      </c>
      <c r="AB675" s="63">
        <f t="shared" ref="AB675" si="2432">IF(R675=0,0,R675/(R668+R671+R677))</f>
        <v>0</v>
      </c>
      <c r="AC675" s="63">
        <f t="shared" ref="AC675:AI675" si="2433">IF(S675=0,0,S675/(S668+S671+S677))</f>
        <v>0</v>
      </c>
      <c r="AD675" s="63">
        <f t="shared" si="2433"/>
        <v>0</v>
      </c>
      <c r="AE675" s="63">
        <f t="shared" si="2433"/>
        <v>0</v>
      </c>
      <c r="AF675" s="63">
        <f t="shared" si="2433"/>
        <v>0</v>
      </c>
      <c r="AG675" s="63">
        <f t="shared" si="2433"/>
        <v>0</v>
      </c>
      <c r="AH675" s="63">
        <f t="shared" si="2433"/>
        <v>0</v>
      </c>
      <c r="AI675" s="63">
        <f t="shared" si="2433"/>
        <v>0</v>
      </c>
    </row>
    <row r="676" spans="1:35" ht="14.25" customHeight="1" x14ac:dyDescent="0.25">
      <c r="A676" s="17">
        <v>325193</v>
      </c>
      <c r="B676" s="3" t="s">
        <v>132</v>
      </c>
      <c r="C676" s="8" t="s">
        <v>88</v>
      </c>
      <c r="D676" s="54">
        <f>E676/(E667-E684)</f>
        <v>0.03</v>
      </c>
      <c r="E676" s="19">
        <f t="shared" si="2408"/>
        <v>9</v>
      </c>
      <c r="F676" s="19">
        <v>0</v>
      </c>
      <c r="G676" s="11">
        <v>0</v>
      </c>
      <c r="H676" s="19">
        <v>0</v>
      </c>
      <c r="I676" s="11">
        <v>9</v>
      </c>
      <c r="J676" s="19">
        <v>0</v>
      </c>
      <c r="K676" s="11">
        <v>0</v>
      </c>
      <c r="L676" s="19">
        <v>0</v>
      </c>
      <c r="M676" s="7"/>
      <c r="P676" s="57">
        <f t="shared" si="2424"/>
        <v>9.1231428571428577</v>
      </c>
      <c r="Q676" s="63">
        <f>P676/P667</f>
        <v>2.9915795559626045E-2</v>
      </c>
      <c r="R676" s="75">
        <f t="shared" si="2377"/>
        <v>0</v>
      </c>
      <c r="S676" s="57">
        <f t="shared" ref="S676:X676" si="2434">IF(G684&lt;&gt;0,G676+(G676/G667)*G684,G676)</f>
        <v>0</v>
      </c>
      <c r="T676" s="57">
        <f t="shared" si="2434"/>
        <v>0</v>
      </c>
      <c r="U676" s="57">
        <f t="shared" si="2434"/>
        <v>9.1071428571428577</v>
      </c>
      <c r="V676" s="57">
        <f t="shared" si="2434"/>
        <v>0</v>
      </c>
      <c r="W676" s="57">
        <f t="shared" si="2434"/>
        <v>0</v>
      </c>
      <c r="X676" s="57">
        <f t="shared" si="2434"/>
        <v>0</v>
      </c>
      <c r="Y676" s="57">
        <f>(M667-Y670)*D676/(1-D668)</f>
        <v>1.6E-2</v>
      </c>
      <c r="AB676" s="63">
        <f t="shared" ref="AB676" si="2435">IF(R676=0,0,R676/(R668+R671+R677))</f>
        <v>0</v>
      </c>
      <c r="AC676" s="63">
        <f t="shared" ref="AC676:AI676" si="2436">IF(S676=0,0,S676/(S668+S671+S677))</f>
        <v>0</v>
      </c>
      <c r="AD676" s="63">
        <f t="shared" si="2436"/>
        <v>0</v>
      </c>
      <c r="AE676" s="63">
        <f t="shared" si="2436"/>
        <v>3.614457831325301E-2</v>
      </c>
      <c r="AF676" s="63">
        <f t="shared" si="2436"/>
        <v>0</v>
      </c>
      <c r="AG676" s="63">
        <f t="shared" si="2436"/>
        <v>0</v>
      </c>
      <c r="AH676" s="63">
        <f t="shared" si="2436"/>
        <v>0</v>
      </c>
      <c r="AI676" s="63">
        <f t="shared" si="2436"/>
        <v>1.6E-2</v>
      </c>
    </row>
    <row r="677" spans="1:35" ht="14.25" customHeight="1" x14ac:dyDescent="0.25">
      <c r="A677" s="17">
        <v>325193</v>
      </c>
      <c r="B677" s="3" t="s">
        <v>132</v>
      </c>
      <c r="C677" s="3" t="s">
        <v>89</v>
      </c>
      <c r="D677" s="54">
        <f>E677/(E667-E684)</f>
        <v>1.6666666666666666E-2</v>
      </c>
      <c r="E677" s="19">
        <f t="shared" si="2408"/>
        <v>5</v>
      </c>
      <c r="F677" s="11">
        <v>2</v>
      </c>
      <c r="G677" s="11">
        <v>0</v>
      </c>
      <c r="H677" s="19">
        <v>0</v>
      </c>
      <c r="I677" s="11">
        <v>3</v>
      </c>
      <c r="J677" s="19">
        <v>0</v>
      </c>
      <c r="K677" s="11">
        <v>0</v>
      </c>
      <c r="L677" s="19">
        <v>0</v>
      </c>
      <c r="M677" s="7"/>
      <c r="P677" s="57">
        <f>SUM(P678:P683)</f>
        <v>5.044603174603175</v>
      </c>
      <c r="Q677" s="63">
        <f>P677/P667</f>
        <v>1.654181235720904E-2</v>
      </c>
      <c r="R677" s="75">
        <f t="shared" si="2377"/>
        <v>2</v>
      </c>
      <c r="S677" s="57">
        <f>SUM(S678:S683)</f>
        <v>0</v>
      </c>
      <c r="T677" s="57">
        <f t="shared" ref="T677:X677" si="2437">SUM(T678:T683)</f>
        <v>0</v>
      </c>
      <c r="U677" s="57">
        <f t="shared" si="2437"/>
        <v>3.0357142857142856</v>
      </c>
      <c r="V677" s="57">
        <f t="shared" si="2437"/>
        <v>0</v>
      </c>
      <c r="W677" s="57">
        <f t="shared" si="2437"/>
        <v>0</v>
      </c>
      <c r="X677" s="57">
        <f t="shared" si="2437"/>
        <v>0</v>
      </c>
      <c r="Y677" s="57">
        <f>(M667-Y670)*D677/(1-D668)</f>
        <v>8.8888888888888906E-3</v>
      </c>
      <c r="AB677" s="63">
        <f t="shared" ref="AB677" si="2438">IF(R677=0,0,R677/(R668+R671+R677))</f>
        <v>0.08</v>
      </c>
      <c r="AC677" s="63">
        <f t="shared" ref="AC677:AI677" si="2439">IF(S677=0,0,S677/(S668+S671+S677))</f>
        <v>0</v>
      </c>
      <c r="AD677" s="63">
        <f t="shared" si="2439"/>
        <v>0</v>
      </c>
      <c r="AE677" s="63">
        <f t="shared" si="2439"/>
        <v>1.2048192771084336E-2</v>
      </c>
      <c r="AF677" s="63">
        <f t="shared" si="2439"/>
        <v>0</v>
      </c>
      <c r="AG677" s="63">
        <f t="shared" si="2439"/>
        <v>0</v>
      </c>
      <c r="AH677" s="63">
        <f t="shared" si="2439"/>
        <v>0</v>
      </c>
      <c r="AI677" s="63">
        <f t="shared" si="2439"/>
        <v>8.8888888888888906E-3</v>
      </c>
    </row>
    <row r="678" spans="1:35" ht="14.25" customHeight="1" x14ac:dyDescent="0.25">
      <c r="A678" s="17">
        <v>325193</v>
      </c>
      <c r="B678" s="3" t="s">
        <v>132</v>
      </c>
      <c r="C678" s="8" t="s">
        <v>95</v>
      </c>
      <c r="D678" s="54">
        <f>E678/(E667-E684)</f>
        <v>0.01</v>
      </c>
      <c r="E678" s="19">
        <f t="shared" si="2408"/>
        <v>3</v>
      </c>
      <c r="F678" s="11">
        <v>1</v>
      </c>
      <c r="G678" s="11">
        <v>0</v>
      </c>
      <c r="H678" s="19">
        <v>0</v>
      </c>
      <c r="I678" s="11">
        <v>2</v>
      </c>
      <c r="J678" s="19">
        <v>0</v>
      </c>
      <c r="K678" s="11">
        <v>0</v>
      </c>
      <c r="L678" s="19">
        <v>0</v>
      </c>
      <c r="M678" s="7"/>
      <c r="P678" s="57">
        <f t="shared" si="2424"/>
        <v>3.0291428571428569</v>
      </c>
      <c r="Q678" s="63">
        <f>P678/P667</f>
        <v>9.932894820805966E-3</v>
      </c>
      <c r="R678" s="75">
        <f t="shared" si="2377"/>
        <v>1</v>
      </c>
      <c r="S678" s="57">
        <f t="shared" ref="S678:X678" si="2440">IF(G684&lt;&gt;0,G678+(G678/G667)*G684,G678)</f>
        <v>0</v>
      </c>
      <c r="T678" s="57">
        <f t="shared" si="2440"/>
        <v>0</v>
      </c>
      <c r="U678" s="57">
        <f t="shared" si="2440"/>
        <v>2.0238095238095237</v>
      </c>
      <c r="V678" s="57">
        <f t="shared" si="2440"/>
        <v>0</v>
      </c>
      <c r="W678" s="57">
        <f t="shared" si="2440"/>
        <v>0</v>
      </c>
      <c r="X678" s="57">
        <f t="shared" si="2440"/>
        <v>0</v>
      </c>
      <c r="Y678" s="57">
        <f>(M667-Y670)*D678/(1-D668)</f>
        <v>5.3333333333333332E-3</v>
      </c>
      <c r="AB678" s="63">
        <f t="shared" ref="AB678" si="2441">IF(R678=0,0,R678/(R668+R671+R677))</f>
        <v>0.04</v>
      </c>
      <c r="AC678" s="63">
        <f t="shared" ref="AC678:AI678" si="2442">IF(S678=0,0,S678/(S668+S671+S677))</f>
        <v>0</v>
      </c>
      <c r="AD678" s="63">
        <f t="shared" si="2442"/>
        <v>0</v>
      </c>
      <c r="AE678" s="63">
        <f t="shared" si="2442"/>
        <v>8.0321285140562242E-3</v>
      </c>
      <c r="AF678" s="63">
        <f t="shared" si="2442"/>
        <v>0</v>
      </c>
      <c r="AG678" s="63">
        <f t="shared" si="2442"/>
        <v>0</v>
      </c>
      <c r="AH678" s="63">
        <f t="shared" si="2442"/>
        <v>0</v>
      </c>
      <c r="AI678" s="63">
        <f t="shared" si="2442"/>
        <v>5.3333333333333332E-3</v>
      </c>
    </row>
    <row r="679" spans="1:35" ht="14.25" customHeight="1" x14ac:dyDescent="0.25">
      <c r="A679" s="17">
        <v>325193</v>
      </c>
      <c r="B679" s="3" t="s">
        <v>132</v>
      </c>
      <c r="C679" s="8" t="s">
        <v>90</v>
      </c>
      <c r="D679" s="54">
        <f>E679/(E667-E684)</f>
        <v>3.3333333333333335E-3</v>
      </c>
      <c r="E679" s="19">
        <f t="shared" si="2408"/>
        <v>1</v>
      </c>
      <c r="F679" s="11">
        <v>1</v>
      </c>
      <c r="G679" s="19">
        <v>0</v>
      </c>
      <c r="H679" s="19">
        <v>0</v>
      </c>
      <c r="I679" s="19">
        <v>0</v>
      </c>
      <c r="J679" s="19">
        <v>0</v>
      </c>
      <c r="K679" s="19">
        <v>0</v>
      </c>
      <c r="L679" s="19">
        <v>0</v>
      </c>
      <c r="M679" s="7"/>
      <c r="P679" s="57">
        <f t="shared" si="2424"/>
        <v>1.0017777777777779</v>
      </c>
      <c r="Q679" s="63">
        <f>P679/P667</f>
        <v>3.2849402520001795E-3</v>
      </c>
      <c r="R679" s="75">
        <f t="shared" si="2377"/>
        <v>1</v>
      </c>
      <c r="S679" s="57">
        <f t="shared" ref="S679:X679" si="2443">IF(G684&lt;&gt;0,G679+(G679/G667)*G684,G679)</f>
        <v>0</v>
      </c>
      <c r="T679" s="57">
        <f t="shared" si="2443"/>
        <v>0</v>
      </c>
      <c r="U679" s="57">
        <f t="shared" si="2443"/>
        <v>0</v>
      </c>
      <c r="V679" s="57">
        <f t="shared" si="2443"/>
        <v>0</v>
      </c>
      <c r="W679" s="57">
        <f t="shared" si="2443"/>
        <v>0</v>
      </c>
      <c r="X679" s="57">
        <f t="shared" si="2443"/>
        <v>0</v>
      </c>
      <c r="Y679" s="57">
        <f>(M667-Y670)*D679/(1-D668)</f>
        <v>1.7777777777777781E-3</v>
      </c>
      <c r="AB679" s="63">
        <f t="shared" ref="AB679" si="2444">IF(R679=0,0,R679/(R668+R671+R677))</f>
        <v>0.04</v>
      </c>
      <c r="AC679" s="63">
        <f t="shared" ref="AC679:AI679" si="2445">IF(S679=0,0,S679/(S668+S671+S677))</f>
        <v>0</v>
      </c>
      <c r="AD679" s="63">
        <f t="shared" si="2445"/>
        <v>0</v>
      </c>
      <c r="AE679" s="63">
        <f t="shared" si="2445"/>
        <v>0</v>
      </c>
      <c r="AF679" s="63">
        <f t="shared" si="2445"/>
        <v>0</v>
      </c>
      <c r="AG679" s="63">
        <f t="shared" si="2445"/>
        <v>0</v>
      </c>
      <c r="AH679" s="63">
        <f t="shared" si="2445"/>
        <v>0</v>
      </c>
      <c r="AI679" s="63">
        <f t="shared" si="2445"/>
        <v>1.7777777777777781E-3</v>
      </c>
    </row>
    <row r="680" spans="1:35" ht="14.25" customHeight="1" x14ac:dyDescent="0.25">
      <c r="A680" s="17">
        <v>325193</v>
      </c>
      <c r="B680" s="3" t="s">
        <v>132</v>
      </c>
      <c r="C680" s="8" t="s">
        <v>118</v>
      </c>
      <c r="D680" s="54">
        <f>E680/(E667-E684)</f>
        <v>3.3333333333333335E-3</v>
      </c>
      <c r="E680" s="19">
        <f t="shared" si="2408"/>
        <v>1</v>
      </c>
      <c r="F680" s="19">
        <v>0</v>
      </c>
      <c r="G680" s="11">
        <v>0</v>
      </c>
      <c r="H680" s="11">
        <v>0</v>
      </c>
      <c r="I680" s="11">
        <v>1</v>
      </c>
      <c r="J680" s="19">
        <v>0</v>
      </c>
      <c r="K680" s="11">
        <v>0</v>
      </c>
      <c r="L680" s="19">
        <v>0</v>
      </c>
      <c r="M680" s="7"/>
      <c r="P680" s="57">
        <f t="shared" si="2424"/>
        <v>1.0136825396825397</v>
      </c>
      <c r="Q680" s="63">
        <f>P680/P667</f>
        <v>3.3239772844028941E-3</v>
      </c>
      <c r="R680" s="75">
        <f t="shared" si="2377"/>
        <v>0</v>
      </c>
      <c r="S680" s="57">
        <f t="shared" ref="S680:X680" si="2446">IF(G684&lt;&gt;0,G680+(G680/G667)*G684,G680)</f>
        <v>0</v>
      </c>
      <c r="T680" s="57">
        <f t="shared" si="2446"/>
        <v>0</v>
      </c>
      <c r="U680" s="57">
        <f t="shared" si="2446"/>
        <v>1.0119047619047619</v>
      </c>
      <c r="V680" s="57">
        <f t="shared" si="2446"/>
        <v>0</v>
      </c>
      <c r="W680" s="57">
        <f t="shared" si="2446"/>
        <v>0</v>
      </c>
      <c r="X680" s="57">
        <f t="shared" si="2446"/>
        <v>0</v>
      </c>
      <c r="Y680" s="57">
        <f>(M667-Y670)*D680/(1-D668)</f>
        <v>1.7777777777777781E-3</v>
      </c>
      <c r="AB680" s="63">
        <f t="shared" ref="AB680" si="2447">IF(R680=0,0,R680/(R668+R671+R677))</f>
        <v>0</v>
      </c>
      <c r="AC680" s="63">
        <f t="shared" ref="AC680:AI680" si="2448">IF(S680=0,0,S680/(S668+S671+S677))</f>
        <v>0</v>
      </c>
      <c r="AD680" s="63">
        <f t="shared" si="2448"/>
        <v>0</v>
      </c>
      <c r="AE680" s="63">
        <f t="shared" si="2448"/>
        <v>4.0160642570281121E-3</v>
      </c>
      <c r="AF680" s="63">
        <f t="shared" si="2448"/>
        <v>0</v>
      </c>
      <c r="AG680" s="63">
        <f t="shared" si="2448"/>
        <v>0</v>
      </c>
      <c r="AH680" s="63">
        <f t="shared" si="2448"/>
        <v>0</v>
      </c>
      <c r="AI680" s="63">
        <f t="shared" si="2448"/>
        <v>1.7777777777777781E-3</v>
      </c>
    </row>
    <row r="681" spans="1:35" ht="14.25" customHeight="1" x14ac:dyDescent="0.25">
      <c r="A681" s="17">
        <v>325193</v>
      </c>
      <c r="B681" s="3" t="s">
        <v>132</v>
      </c>
      <c r="C681" s="8" t="s">
        <v>91</v>
      </c>
      <c r="D681" s="54">
        <f>E681/(E667-E684)</f>
        <v>0</v>
      </c>
      <c r="E681" s="19">
        <f t="shared" si="2408"/>
        <v>0</v>
      </c>
      <c r="F681" s="19">
        <v>0</v>
      </c>
      <c r="G681" s="19">
        <v>0</v>
      </c>
      <c r="H681" s="19">
        <v>0</v>
      </c>
      <c r="I681" s="11">
        <v>0</v>
      </c>
      <c r="J681" s="19">
        <v>0</v>
      </c>
      <c r="K681" s="19">
        <v>0</v>
      </c>
      <c r="L681" s="19">
        <v>0</v>
      </c>
      <c r="M681" s="7"/>
      <c r="P681" s="57">
        <f t="shared" si="2424"/>
        <v>0</v>
      </c>
      <c r="Q681" s="63">
        <f>P681/P667</f>
        <v>0</v>
      </c>
      <c r="R681" s="75">
        <f t="shared" si="2377"/>
        <v>0</v>
      </c>
      <c r="S681" s="57">
        <f t="shared" ref="S681:X681" si="2449">IF(G684&lt;&gt;0,G681+(G681/G667)*G684,G681)</f>
        <v>0</v>
      </c>
      <c r="T681" s="57">
        <f t="shared" si="2449"/>
        <v>0</v>
      </c>
      <c r="U681" s="57">
        <f t="shared" si="2449"/>
        <v>0</v>
      </c>
      <c r="V681" s="57">
        <f t="shared" si="2449"/>
        <v>0</v>
      </c>
      <c r="W681" s="57">
        <f t="shared" si="2449"/>
        <v>0</v>
      </c>
      <c r="X681" s="57">
        <f t="shared" si="2449"/>
        <v>0</v>
      </c>
      <c r="Y681" s="57">
        <f>(M667-Y670)*D681/(1-D668)</f>
        <v>0</v>
      </c>
      <c r="AB681" s="63">
        <f t="shared" ref="AB681" si="2450">IF(R681=0,0,R681/(R668+R671+R677))</f>
        <v>0</v>
      </c>
      <c r="AC681" s="63">
        <f t="shared" ref="AC681:AI681" si="2451">IF(S681=0,0,S681/(S668+S671+S677))</f>
        <v>0</v>
      </c>
      <c r="AD681" s="63">
        <f t="shared" si="2451"/>
        <v>0</v>
      </c>
      <c r="AE681" s="63">
        <f t="shared" si="2451"/>
        <v>0</v>
      </c>
      <c r="AF681" s="63">
        <f t="shared" si="2451"/>
        <v>0</v>
      </c>
      <c r="AG681" s="63">
        <f t="shared" si="2451"/>
        <v>0</v>
      </c>
      <c r="AH681" s="63">
        <f t="shared" si="2451"/>
        <v>0</v>
      </c>
      <c r="AI681" s="63">
        <f t="shared" si="2451"/>
        <v>0</v>
      </c>
    </row>
    <row r="682" spans="1:35" ht="14.25" customHeight="1" x14ac:dyDescent="0.25">
      <c r="A682" s="17">
        <v>325193</v>
      </c>
      <c r="B682" s="3" t="s">
        <v>132</v>
      </c>
      <c r="C682" s="8" t="s">
        <v>92</v>
      </c>
      <c r="D682" s="54">
        <f>E682/(E667-E684)</f>
        <v>0</v>
      </c>
      <c r="E682" s="19">
        <f t="shared" si="2408"/>
        <v>0</v>
      </c>
      <c r="F682" s="11">
        <v>0</v>
      </c>
      <c r="G682" s="11">
        <v>0</v>
      </c>
      <c r="H682" s="19">
        <v>0</v>
      </c>
      <c r="I682" s="11">
        <v>0</v>
      </c>
      <c r="J682" s="11">
        <v>0</v>
      </c>
      <c r="K682" s="11">
        <v>0</v>
      </c>
      <c r="L682" s="19">
        <v>0</v>
      </c>
      <c r="M682" s="7"/>
      <c r="P682" s="57">
        <f t="shared" si="2424"/>
        <v>0</v>
      </c>
      <c r="Q682" s="63">
        <f>P682/P667</f>
        <v>0</v>
      </c>
      <c r="R682" s="75">
        <f t="shared" si="2377"/>
        <v>0</v>
      </c>
      <c r="S682" s="57">
        <f t="shared" ref="S682:X682" si="2452">IF(G684&lt;&gt;0,G682+(G682/G667)*G684,G682)</f>
        <v>0</v>
      </c>
      <c r="T682" s="57">
        <f t="shared" si="2452"/>
        <v>0</v>
      </c>
      <c r="U682" s="57">
        <f t="shared" si="2452"/>
        <v>0</v>
      </c>
      <c r="V682" s="57">
        <f t="shared" si="2452"/>
        <v>0</v>
      </c>
      <c r="W682" s="57">
        <f t="shared" si="2452"/>
        <v>0</v>
      </c>
      <c r="X682" s="57">
        <f t="shared" si="2452"/>
        <v>0</v>
      </c>
      <c r="Y682" s="57">
        <f>(M667-Y670)*D682/(1-D668)</f>
        <v>0</v>
      </c>
      <c r="AB682" s="63">
        <f t="shared" ref="AB682" si="2453">IF(R682=0,0,R682/(R668+R671+R677))</f>
        <v>0</v>
      </c>
      <c r="AC682" s="63">
        <f t="shared" ref="AC682:AI682" si="2454">IF(S682=0,0,S682/(S668+S671+S677))</f>
        <v>0</v>
      </c>
      <c r="AD682" s="63">
        <f t="shared" si="2454"/>
        <v>0</v>
      </c>
      <c r="AE682" s="63">
        <f t="shared" si="2454"/>
        <v>0</v>
      </c>
      <c r="AF682" s="63">
        <f t="shared" si="2454"/>
        <v>0</v>
      </c>
      <c r="AG682" s="63">
        <f t="shared" si="2454"/>
        <v>0</v>
      </c>
      <c r="AH682" s="63">
        <f t="shared" si="2454"/>
        <v>0</v>
      </c>
      <c r="AI682" s="63">
        <f t="shared" si="2454"/>
        <v>0</v>
      </c>
    </row>
    <row r="683" spans="1:35" ht="14.25" customHeight="1" x14ac:dyDescent="0.25">
      <c r="A683" s="17">
        <v>325193</v>
      </c>
      <c r="B683" s="3" t="s">
        <v>132</v>
      </c>
      <c r="C683" s="8" t="s">
        <v>93</v>
      </c>
      <c r="D683" s="54">
        <f>E683/(E667-E684)</f>
        <v>0</v>
      </c>
      <c r="E683" s="19">
        <f t="shared" si="2408"/>
        <v>0</v>
      </c>
      <c r="F683" s="11">
        <v>0</v>
      </c>
      <c r="G683" s="11">
        <v>0</v>
      </c>
      <c r="H683" s="19">
        <v>0</v>
      </c>
      <c r="I683" s="19">
        <v>0</v>
      </c>
      <c r="J683" s="19">
        <v>0</v>
      </c>
      <c r="K683" s="11">
        <v>0</v>
      </c>
      <c r="L683" s="19">
        <v>0</v>
      </c>
      <c r="M683" s="7"/>
      <c r="P683" s="57">
        <f t="shared" si="2424"/>
        <v>0</v>
      </c>
      <c r="Q683" s="63">
        <f>P683/P667</f>
        <v>0</v>
      </c>
      <c r="R683" s="75">
        <f t="shared" si="2377"/>
        <v>0</v>
      </c>
      <c r="S683" s="57">
        <f t="shared" ref="S683:X683" si="2455">IF(G684&lt;&gt;0,G683+(G683/G667)*G684,G683)</f>
        <v>0</v>
      </c>
      <c r="T683" s="57">
        <f t="shared" si="2455"/>
        <v>0</v>
      </c>
      <c r="U683" s="57">
        <f t="shared" si="2455"/>
        <v>0</v>
      </c>
      <c r="V683" s="57">
        <f t="shared" si="2455"/>
        <v>0</v>
      </c>
      <c r="W683" s="57">
        <f t="shared" si="2455"/>
        <v>0</v>
      </c>
      <c r="X683" s="57">
        <f t="shared" si="2455"/>
        <v>0</v>
      </c>
      <c r="Y683" s="57">
        <f>(M667-Y670)*D683/(1-D668)</f>
        <v>0</v>
      </c>
      <c r="AB683" s="63">
        <f t="shared" ref="AB683" si="2456">IF(R683=0,0,R683/(R668+R671+R677))</f>
        <v>0</v>
      </c>
      <c r="AC683" s="63">
        <f t="shared" ref="AC683:AI683" si="2457">IF(S683=0,0,S683/(S668+S671+S677))</f>
        <v>0</v>
      </c>
      <c r="AD683" s="63">
        <f t="shared" si="2457"/>
        <v>0</v>
      </c>
      <c r="AE683" s="63">
        <f t="shared" si="2457"/>
        <v>0</v>
      </c>
      <c r="AF683" s="63">
        <f t="shared" si="2457"/>
        <v>0</v>
      </c>
      <c r="AG683" s="63">
        <f t="shared" si="2457"/>
        <v>0</v>
      </c>
      <c r="AH683" s="63">
        <f t="shared" si="2457"/>
        <v>0</v>
      </c>
      <c r="AI683" s="63">
        <f t="shared" si="2457"/>
        <v>0</v>
      </c>
    </row>
    <row r="684" spans="1:35" ht="14.25" customHeight="1" x14ac:dyDescent="0.25">
      <c r="A684" s="17">
        <v>325193</v>
      </c>
      <c r="B684" s="3" t="s">
        <v>132</v>
      </c>
      <c r="C684" s="3" t="s">
        <v>94</v>
      </c>
      <c r="D684" s="59"/>
      <c r="E684" s="11">
        <v>7</v>
      </c>
      <c r="F684" s="19">
        <v>0</v>
      </c>
      <c r="G684" s="11">
        <v>0</v>
      </c>
      <c r="H684" s="19">
        <v>0</v>
      </c>
      <c r="I684" s="11">
        <v>3</v>
      </c>
      <c r="J684" s="19">
        <v>0</v>
      </c>
      <c r="K684" s="11">
        <v>0</v>
      </c>
      <c r="L684" s="11">
        <v>4</v>
      </c>
      <c r="M684" s="7"/>
      <c r="R684" s="75">
        <f t="shared" si="2377"/>
        <v>0</v>
      </c>
    </row>
    <row r="685" spans="1:35" ht="14.25" customHeight="1" x14ac:dyDescent="0.25">
      <c r="A685" s="3"/>
      <c r="B685" s="3"/>
      <c r="C685" s="8"/>
      <c r="D685" s="8"/>
      <c r="E685" s="11"/>
      <c r="F685" s="11"/>
      <c r="G685" s="11"/>
      <c r="H685" s="11"/>
      <c r="I685" s="11"/>
      <c r="J685" s="11"/>
      <c r="K685" s="11"/>
      <c r="L685" s="11"/>
      <c r="M685" s="7"/>
      <c r="R685" s="75">
        <f t="shared" si="2377"/>
        <v>0</v>
      </c>
      <c r="AA685" s="10"/>
      <c r="AB685" s="10"/>
    </row>
    <row r="686" spans="1:35" ht="14.25" customHeight="1" x14ac:dyDescent="0.25">
      <c r="A686" s="17">
        <v>325199</v>
      </c>
      <c r="B686" s="3" t="s">
        <v>68</v>
      </c>
      <c r="C686" s="3" t="s">
        <v>120</v>
      </c>
      <c r="D686" s="3"/>
      <c r="E686" s="11">
        <v>634</v>
      </c>
      <c r="F686" s="11">
        <v>33</v>
      </c>
      <c r="G686" s="19">
        <v>0</v>
      </c>
      <c r="H686" s="11">
        <v>1</v>
      </c>
      <c r="I686" s="11">
        <v>378</v>
      </c>
      <c r="J686" s="19">
        <v>0</v>
      </c>
      <c r="K686" s="11">
        <v>59</v>
      </c>
      <c r="L686" s="11">
        <v>164</v>
      </c>
      <c r="M686" s="10">
        <f>VLOOKUP(A686,'2010 Byproducts'!$A$14:$D$97,4,FALSE)</f>
        <v>89</v>
      </c>
      <c r="N686" s="10">
        <f>L686-M686</f>
        <v>75</v>
      </c>
      <c r="O686" s="10"/>
      <c r="P686" s="10">
        <f>SUM(P687,P690,P696)</f>
        <v>631.58117647058816</v>
      </c>
      <c r="Q686" s="10"/>
      <c r="R686" s="75">
        <f t="shared" si="2377"/>
        <v>33</v>
      </c>
      <c r="Z686" s="63">
        <f>R686/(P686-R686)</f>
        <v>5.5130367103385661E-2</v>
      </c>
      <c r="AA686" s="63">
        <f>(P689-R689)/(P686-R686)</f>
        <v>0.53232545981281232</v>
      </c>
      <c r="AB686" s="63"/>
    </row>
    <row r="687" spans="1:35" ht="14.25" customHeight="1" x14ac:dyDescent="0.25">
      <c r="A687" s="17">
        <v>325199</v>
      </c>
      <c r="B687" s="3" t="s">
        <v>68</v>
      </c>
      <c r="C687" s="3" t="s">
        <v>82</v>
      </c>
      <c r="D687" s="54">
        <f>E687/(E686-E703)</f>
        <v>0.67515923566878977</v>
      </c>
      <c r="E687" s="19">
        <f t="shared" ref="E687:E702" si="2458">SUM(F687:L687)</f>
        <v>318</v>
      </c>
      <c r="F687" s="11">
        <v>1</v>
      </c>
      <c r="G687" s="19">
        <v>0</v>
      </c>
      <c r="H687" s="19">
        <v>0</v>
      </c>
      <c r="I687" s="11">
        <v>258</v>
      </c>
      <c r="J687" s="19">
        <v>0</v>
      </c>
      <c r="K687" s="11">
        <v>59</v>
      </c>
      <c r="L687" s="19">
        <v>0</v>
      </c>
      <c r="M687" s="7"/>
      <c r="P687" s="57">
        <f>SUM(P688:P689)</f>
        <v>460.64</v>
      </c>
      <c r="Q687" s="63">
        <f>P687/P686</f>
        <v>0.72934409251104615</v>
      </c>
      <c r="R687" s="75">
        <f t="shared" si="2377"/>
        <v>1</v>
      </c>
      <c r="S687" s="57">
        <f>SUM(S688:S689)</f>
        <v>0</v>
      </c>
      <c r="T687" s="57">
        <f t="shared" ref="T687:X687" si="2459">SUM(T688:T689)</f>
        <v>0</v>
      </c>
      <c r="U687" s="57">
        <f t="shared" si="2459"/>
        <v>258</v>
      </c>
      <c r="V687" s="57">
        <f t="shared" si="2459"/>
        <v>0</v>
      </c>
      <c r="W687" s="57">
        <f t="shared" si="2459"/>
        <v>59</v>
      </c>
      <c r="X687" s="57">
        <f t="shared" si="2459"/>
        <v>0</v>
      </c>
      <c r="Y687" s="57">
        <f>Y689</f>
        <v>67.64</v>
      </c>
      <c r="Z687" s="5"/>
      <c r="AB687" s="63">
        <f t="shared" ref="AB687" si="2460">IF(R687=0,0,R687/(R687+R690+R696))</f>
        <v>3.125E-2</v>
      </c>
      <c r="AC687" s="63">
        <f t="shared" ref="AC687:AI687" si="2461">IF(S687=0,0,S687/(S687+S690+S696))</f>
        <v>0</v>
      </c>
      <c r="AD687" s="63">
        <f t="shared" si="2461"/>
        <v>0</v>
      </c>
      <c r="AE687" s="63">
        <f t="shared" si="2461"/>
        <v>0.68253968253968256</v>
      </c>
      <c r="AF687" s="63">
        <f t="shared" si="2461"/>
        <v>0</v>
      </c>
      <c r="AG687" s="63">
        <f t="shared" si="2461"/>
        <v>1</v>
      </c>
      <c r="AH687" s="63">
        <f t="shared" si="2461"/>
        <v>0</v>
      </c>
      <c r="AI687" s="63">
        <f t="shared" si="2461"/>
        <v>0.76119402985074625</v>
      </c>
    </row>
    <row r="688" spans="1:35" ht="14.25" customHeight="1" x14ac:dyDescent="0.25">
      <c r="A688" s="17">
        <v>325199</v>
      </c>
      <c r="B688" s="3" t="s">
        <v>68</v>
      </c>
      <c r="C688" s="8" t="s">
        <v>152</v>
      </c>
      <c r="D688" s="54">
        <f>E688/(E686-E703)</f>
        <v>0.14225053078556263</v>
      </c>
      <c r="E688" s="19">
        <f t="shared" si="2458"/>
        <v>67</v>
      </c>
      <c r="F688" s="11">
        <v>1</v>
      </c>
      <c r="G688" s="19">
        <v>0</v>
      </c>
      <c r="H688" s="19">
        <v>0</v>
      </c>
      <c r="I688" s="11">
        <v>63</v>
      </c>
      <c r="J688" s="11">
        <v>0</v>
      </c>
      <c r="K688" s="11">
        <v>3</v>
      </c>
      <c r="L688" s="19">
        <v>0</v>
      </c>
      <c r="M688" s="7"/>
      <c r="P688" s="57">
        <f>SUM(R688:Y688)+N686</f>
        <v>142</v>
      </c>
      <c r="Q688" s="63">
        <f>P688/P686</f>
        <v>0.22483253980672227</v>
      </c>
      <c r="R688" s="75">
        <f t="shared" si="2377"/>
        <v>1</v>
      </c>
      <c r="S688" s="57">
        <f t="shared" ref="S688:X688" si="2462">IF(G703&lt;&gt;0,G688+(G688/G686)*G703,G688)</f>
        <v>0</v>
      </c>
      <c r="T688" s="57">
        <f t="shared" si="2462"/>
        <v>0</v>
      </c>
      <c r="U688" s="57">
        <f t="shared" si="2462"/>
        <v>63</v>
      </c>
      <c r="V688" s="57">
        <f t="shared" si="2462"/>
        <v>0</v>
      </c>
      <c r="W688" s="57">
        <f t="shared" si="2462"/>
        <v>3</v>
      </c>
      <c r="X688" s="57">
        <f t="shared" si="2462"/>
        <v>0</v>
      </c>
      <c r="Y688" s="57">
        <v>0</v>
      </c>
      <c r="Z688" s="5"/>
      <c r="AB688" s="63">
        <f t="shared" ref="AB688" si="2463">IF(R688=0,0,R688/(R687+R690+R696))</f>
        <v>3.125E-2</v>
      </c>
      <c r="AC688" s="63">
        <f t="shared" ref="AC688:AI688" si="2464">IF(S688=0,0,S688/(S687+S690+S696))</f>
        <v>0</v>
      </c>
      <c r="AD688" s="63">
        <f t="shared" si="2464"/>
        <v>0</v>
      </c>
      <c r="AE688" s="63">
        <f t="shared" si="2464"/>
        <v>0.16666666666666666</v>
      </c>
      <c r="AF688" s="63">
        <f t="shared" si="2464"/>
        <v>0</v>
      </c>
      <c r="AG688" s="63">
        <f t="shared" si="2464"/>
        <v>5.0847457627118647E-2</v>
      </c>
      <c r="AH688" s="63">
        <f t="shared" si="2464"/>
        <v>0</v>
      </c>
      <c r="AI688" s="63">
        <f t="shared" si="2464"/>
        <v>0</v>
      </c>
    </row>
    <row r="689" spans="1:35" ht="14.25" customHeight="1" x14ac:dyDescent="0.25">
      <c r="A689" s="17">
        <v>325199</v>
      </c>
      <c r="B689" s="3" t="s">
        <v>68</v>
      </c>
      <c r="C689" s="8" t="s">
        <v>151</v>
      </c>
      <c r="D689" s="54">
        <f>E689/(E686-E703)</f>
        <v>0.53290870488322717</v>
      </c>
      <c r="E689" s="19">
        <f t="shared" si="2458"/>
        <v>251</v>
      </c>
      <c r="F689" s="11">
        <v>0</v>
      </c>
      <c r="G689" s="11">
        <v>0</v>
      </c>
      <c r="H689" s="19">
        <v>0</v>
      </c>
      <c r="I689" s="11">
        <v>195</v>
      </c>
      <c r="J689" s="19">
        <v>0</v>
      </c>
      <c r="K689" s="11">
        <v>56</v>
      </c>
      <c r="L689" s="19">
        <v>0</v>
      </c>
      <c r="M689" s="7"/>
      <c r="P689" s="57">
        <f>SUM(R689:Y689)</f>
        <v>318.64</v>
      </c>
      <c r="Q689" s="63">
        <f>P689/P686</f>
        <v>0.5045115527043238</v>
      </c>
      <c r="R689" s="75">
        <f t="shared" si="2377"/>
        <v>0</v>
      </c>
      <c r="S689" s="57">
        <f t="shared" ref="S689:X689" si="2465">IF(G703&lt;&gt;0,G689+(G689/G686)*G703,G689)</f>
        <v>0</v>
      </c>
      <c r="T689" s="57">
        <f t="shared" si="2465"/>
        <v>0</v>
      </c>
      <c r="U689" s="57">
        <f t="shared" si="2465"/>
        <v>195</v>
      </c>
      <c r="V689" s="57">
        <f t="shared" si="2465"/>
        <v>0</v>
      </c>
      <c r="W689" s="57">
        <f t="shared" si="2465"/>
        <v>56</v>
      </c>
      <c r="X689" s="57">
        <f t="shared" si="2465"/>
        <v>0</v>
      </c>
      <c r="Y689" s="57">
        <f>0.76*M686</f>
        <v>67.64</v>
      </c>
      <c r="Z689" s="5"/>
      <c r="AB689" s="63">
        <f t="shared" ref="AB689" si="2466">IF(R689=0,0,R689/(R687+R690+R696))</f>
        <v>0</v>
      </c>
      <c r="AC689" s="63">
        <f t="shared" ref="AC689:AI689" si="2467">IF(S689=0,0,S689/(S687+S690+S696))</f>
        <v>0</v>
      </c>
      <c r="AD689" s="63">
        <f t="shared" si="2467"/>
        <v>0</v>
      </c>
      <c r="AE689" s="63">
        <f t="shared" si="2467"/>
        <v>0.51587301587301593</v>
      </c>
      <c r="AF689" s="63">
        <f t="shared" si="2467"/>
        <v>0</v>
      </c>
      <c r="AG689" s="63">
        <f t="shared" si="2467"/>
        <v>0.94915254237288138</v>
      </c>
      <c r="AH689" s="63">
        <f t="shared" si="2467"/>
        <v>0</v>
      </c>
      <c r="AI689" s="63">
        <f t="shared" si="2467"/>
        <v>0.76119402985074625</v>
      </c>
    </row>
    <row r="690" spans="1:35" s="10" customFormat="1" ht="14.25" customHeight="1" x14ac:dyDescent="0.25">
      <c r="A690" s="17">
        <v>325199</v>
      </c>
      <c r="B690" s="3" t="s">
        <v>68</v>
      </c>
      <c r="C690" s="3" t="s">
        <v>83</v>
      </c>
      <c r="D690" s="54">
        <f>E690/(E686-E703)</f>
        <v>0.30148619957537154</v>
      </c>
      <c r="E690" s="19">
        <f t="shared" si="2458"/>
        <v>142</v>
      </c>
      <c r="F690" s="11">
        <v>26</v>
      </c>
      <c r="G690" s="11">
        <v>0</v>
      </c>
      <c r="H690" s="19">
        <v>0</v>
      </c>
      <c r="I690" s="11">
        <v>116</v>
      </c>
      <c r="J690" s="19">
        <v>0</v>
      </c>
      <c r="K690" s="11">
        <v>0</v>
      </c>
      <c r="L690" s="19">
        <v>0</v>
      </c>
      <c r="M690" s="7"/>
      <c r="N690" s="1"/>
      <c r="O690" s="1"/>
      <c r="P690" s="57">
        <f>SUM(P691:P695)</f>
        <v>159.54509803921567</v>
      </c>
      <c r="Q690" s="63">
        <f>P690/P686</f>
        <v>0.25261218032302368</v>
      </c>
      <c r="R690" s="75">
        <f t="shared" si="2377"/>
        <v>26</v>
      </c>
      <c r="S690" s="57">
        <f>SUM(S691:S695)</f>
        <v>0</v>
      </c>
      <c r="T690" s="57">
        <f t="shared" ref="T690:X690" si="2468">SUM(T691:T695)</f>
        <v>0</v>
      </c>
      <c r="U690" s="57">
        <f t="shared" si="2468"/>
        <v>115</v>
      </c>
      <c r="V690" s="57">
        <f t="shared" si="2468"/>
        <v>0</v>
      </c>
      <c r="W690" s="57">
        <f t="shared" si="2468"/>
        <v>0</v>
      </c>
      <c r="X690" s="57">
        <f t="shared" si="2468"/>
        <v>0</v>
      </c>
      <c r="Y690" s="57">
        <f>(M686-Y689)*D690/(1-D687)</f>
        <v>19.824313725490192</v>
      </c>
      <c r="Z690" s="5"/>
      <c r="AA690" s="1"/>
      <c r="AB690" s="63">
        <f t="shared" ref="AB690" si="2469">IF(R690=0,0,R690/(R687+R690+R696))</f>
        <v>0.8125</v>
      </c>
      <c r="AC690" s="63">
        <f t="shared" ref="AC690:AI690" si="2470">IF(S690=0,0,S690/(S687+S690+S696))</f>
        <v>0</v>
      </c>
      <c r="AD690" s="63">
        <f t="shared" si="2470"/>
        <v>0</v>
      </c>
      <c r="AE690" s="63">
        <f t="shared" si="2470"/>
        <v>0.30423280423280424</v>
      </c>
      <c r="AF690" s="63">
        <f t="shared" si="2470"/>
        <v>0</v>
      </c>
      <c r="AG690" s="63">
        <f t="shared" si="2470"/>
        <v>0</v>
      </c>
      <c r="AH690" s="63">
        <f t="shared" si="2470"/>
        <v>0</v>
      </c>
      <c r="AI690" s="63">
        <f t="shared" si="2470"/>
        <v>0.22309505106048699</v>
      </c>
    </row>
    <row r="691" spans="1:35" ht="14.25" customHeight="1" x14ac:dyDescent="0.25">
      <c r="A691" s="17">
        <v>325199</v>
      </c>
      <c r="B691" s="3" t="s">
        <v>68</v>
      </c>
      <c r="C691" s="8" t="s">
        <v>84</v>
      </c>
      <c r="D691" s="54">
        <f>E691/(E686-E703)</f>
        <v>0.18683651804670912</v>
      </c>
      <c r="E691" s="19">
        <f t="shared" si="2458"/>
        <v>88</v>
      </c>
      <c r="F691" s="11">
        <v>1</v>
      </c>
      <c r="G691" s="11">
        <v>0</v>
      </c>
      <c r="H691" s="19">
        <v>0</v>
      </c>
      <c r="I691" s="11">
        <v>87</v>
      </c>
      <c r="J691" s="19">
        <v>0</v>
      </c>
      <c r="K691" s="11">
        <v>0</v>
      </c>
      <c r="L691" s="19">
        <v>0</v>
      </c>
      <c r="M691" s="7"/>
      <c r="P691" s="57">
        <f>SUM(R691:Y691)</f>
        <v>100.28549019607843</v>
      </c>
      <c r="Q691" s="63">
        <f>P691/P686</f>
        <v>0.15878479906018633</v>
      </c>
      <c r="R691" s="75">
        <f t="shared" si="2377"/>
        <v>1</v>
      </c>
      <c r="S691" s="57">
        <f t="shared" ref="S691:X691" si="2471">IF(G703&lt;&gt;0,G691+(G691/G686)*G703,G691)</f>
        <v>0</v>
      </c>
      <c r="T691" s="57">
        <f t="shared" si="2471"/>
        <v>0</v>
      </c>
      <c r="U691" s="57">
        <f t="shared" si="2471"/>
        <v>87</v>
      </c>
      <c r="V691" s="57">
        <f t="shared" si="2471"/>
        <v>0</v>
      </c>
      <c r="W691" s="57">
        <f t="shared" si="2471"/>
        <v>0</v>
      </c>
      <c r="X691" s="57">
        <f t="shared" si="2471"/>
        <v>0</v>
      </c>
      <c r="Y691" s="57">
        <f>(M686-Y689)*D691/(1-D687)</f>
        <v>12.285490196078429</v>
      </c>
      <c r="Z691" s="5"/>
      <c r="AB691" s="63">
        <f t="shared" ref="AB691" si="2472">IF(R691=0,0,R691/(R687+R690+R696))</f>
        <v>3.125E-2</v>
      </c>
      <c r="AC691" s="63">
        <f t="shared" ref="AC691:AI691" si="2473">IF(S691=0,0,S691/(S687+S690+S696))</f>
        <v>0</v>
      </c>
      <c r="AD691" s="63">
        <f t="shared" si="2473"/>
        <v>0</v>
      </c>
      <c r="AE691" s="63">
        <f t="shared" si="2473"/>
        <v>0.23015873015873015</v>
      </c>
      <c r="AF691" s="63">
        <f t="shared" si="2473"/>
        <v>0</v>
      </c>
      <c r="AG691" s="63">
        <f t="shared" si="2473"/>
        <v>0</v>
      </c>
      <c r="AH691" s="63">
        <f t="shared" si="2473"/>
        <v>0</v>
      </c>
      <c r="AI691" s="63">
        <f t="shared" si="2473"/>
        <v>0.13825608798114689</v>
      </c>
    </row>
    <row r="692" spans="1:35" ht="14.25" customHeight="1" x14ac:dyDescent="0.25">
      <c r="A692" s="17">
        <v>325199</v>
      </c>
      <c r="B692" s="3" t="s">
        <v>68</v>
      </c>
      <c r="C692" s="8" t="s">
        <v>85</v>
      </c>
      <c r="D692" s="54">
        <f>E692/(E686-E703)</f>
        <v>1.4861995753715499E-2</v>
      </c>
      <c r="E692" s="19">
        <f t="shared" si="2458"/>
        <v>7</v>
      </c>
      <c r="F692" s="11">
        <v>3</v>
      </c>
      <c r="G692" s="11">
        <v>0</v>
      </c>
      <c r="H692" s="19">
        <v>0</v>
      </c>
      <c r="I692" s="11">
        <v>4</v>
      </c>
      <c r="J692" s="19">
        <v>0</v>
      </c>
      <c r="K692" s="11">
        <v>0</v>
      </c>
      <c r="L692" s="19">
        <v>0</v>
      </c>
      <c r="M692" s="7"/>
      <c r="P692" s="57">
        <f t="shared" ref="P692:P702" si="2474">SUM(R692:Y692)</f>
        <v>7.9772549019607846</v>
      </c>
      <c r="Q692" s="63">
        <f>P692/P686</f>
        <v>1.2630609016151187E-2</v>
      </c>
      <c r="R692" s="75">
        <f t="shared" si="2377"/>
        <v>3</v>
      </c>
      <c r="S692" s="57">
        <f t="shared" ref="S692:X692" si="2475">IF(G703&lt;&gt;0,G692+(G692/G686)*G703,G692)</f>
        <v>0</v>
      </c>
      <c r="T692" s="57">
        <f t="shared" si="2475"/>
        <v>0</v>
      </c>
      <c r="U692" s="57">
        <f t="shared" si="2475"/>
        <v>4</v>
      </c>
      <c r="V692" s="57">
        <f t="shared" si="2475"/>
        <v>0</v>
      </c>
      <c r="W692" s="57">
        <f t="shared" si="2475"/>
        <v>0</v>
      </c>
      <c r="X692" s="57">
        <f t="shared" si="2475"/>
        <v>0</v>
      </c>
      <c r="Y692" s="57">
        <f>(M686-Y689)*D692/(1-D687)</f>
        <v>0.97725490196078424</v>
      </c>
      <c r="Z692" s="5"/>
      <c r="AB692" s="63">
        <f t="shared" ref="AB692" si="2476">IF(R692=0,0,R692/(R687+R690+R696))</f>
        <v>9.375E-2</v>
      </c>
      <c r="AC692" s="63">
        <f t="shared" ref="AC692:AI692" si="2477">IF(S692=0,0,S692/(S687+S690+S696))</f>
        <v>0</v>
      </c>
      <c r="AD692" s="63">
        <f t="shared" si="2477"/>
        <v>0</v>
      </c>
      <c r="AE692" s="63">
        <f t="shared" si="2477"/>
        <v>1.0582010582010581E-2</v>
      </c>
      <c r="AF692" s="63">
        <f t="shared" si="2477"/>
        <v>0</v>
      </c>
      <c r="AG692" s="63">
        <f t="shared" si="2477"/>
        <v>0</v>
      </c>
      <c r="AH692" s="63">
        <f t="shared" si="2477"/>
        <v>0</v>
      </c>
      <c r="AI692" s="63">
        <f t="shared" si="2477"/>
        <v>1.0997643362136685E-2</v>
      </c>
    </row>
    <row r="693" spans="1:35" ht="14.25" customHeight="1" x14ac:dyDescent="0.25">
      <c r="A693" s="17">
        <v>325199</v>
      </c>
      <c r="B693" s="3" t="s">
        <v>68</v>
      </c>
      <c r="C693" s="8" t="s">
        <v>86</v>
      </c>
      <c r="D693" s="54">
        <f>E693/(E686-E703)</f>
        <v>6.3694267515923567E-2</v>
      </c>
      <c r="E693" s="19">
        <f t="shared" si="2458"/>
        <v>30</v>
      </c>
      <c r="F693" s="11">
        <v>25</v>
      </c>
      <c r="G693" s="11">
        <v>0</v>
      </c>
      <c r="H693" s="19">
        <v>0</v>
      </c>
      <c r="I693" s="11">
        <v>5</v>
      </c>
      <c r="J693" s="19">
        <v>0</v>
      </c>
      <c r="K693" s="11">
        <v>0</v>
      </c>
      <c r="L693" s="19">
        <v>0</v>
      </c>
      <c r="M693" s="7"/>
      <c r="P693" s="57">
        <f t="shared" si="2474"/>
        <v>34.188235294117646</v>
      </c>
      <c r="Q693" s="63">
        <f>P693/P686</f>
        <v>5.4131181497790795E-2</v>
      </c>
      <c r="R693" s="75">
        <f t="shared" si="2377"/>
        <v>25</v>
      </c>
      <c r="S693" s="57">
        <f t="shared" ref="S693:X693" si="2478">IF(G703&lt;&gt;0,G693+(G693/G686)*G703,G693)</f>
        <v>0</v>
      </c>
      <c r="T693" s="57">
        <f t="shared" si="2478"/>
        <v>0</v>
      </c>
      <c r="U693" s="57">
        <f t="shared" si="2478"/>
        <v>5</v>
      </c>
      <c r="V693" s="57">
        <f t="shared" si="2478"/>
        <v>0</v>
      </c>
      <c r="W693" s="57">
        <f t="shared" si="2478"/>
        <v>0</v>
      </c>
      <c r="X693" s="57">
        <f t="shared" si="2478"/>
        <v>0</v>
      </c>
      <c r="Y693" s="57">
        <f>(M686-Y689)*D693/(1-D687)</f>
        <v>4.1882352941176464</v>
      </c>
      <c r="Z693" s="5"/>
      <c r="AB693" s="63">
        <f t="shared" ref="AB693" si="2479">IF(R693=0,0,R693/(R687+R690+R696))</f>
        <v>0.78125</v>
      </c>
      <c r="AC693" s="63">
        <f t="shared" ref="AC693:AI693" si="2480">IF(S693=0,0,S693/(S687+S690+S696))</f>
        <v>0</v>
      </c>
      <c r="AD693" s="63">
        <f t="shared" si="2480"/>
        <v>0</v>
      </c>
      <c r="AE693" s="63">
        <f t="shared" si="2480"/>
        <v>1.3227513227513227E-2</v>
      </c>
      <c r="AF693" s="63">
        <f t="shared" si="2480"/>
        <v>0</v>
      </c>
      <c r="AG693" s="63">
        <f t="shared" si="2480"/>
        <v>0</v>
      </c>
      <c r="AH693" s="63">
        <f t="shared" si="2480"/>
        <v>0</v>
      </c>
      <c r="AI693" s="63">
        <f t="shared" si="2480"/>
        <v>4.713275726630007E-2</v>
      </c>
    </row>
    <row r="694" spans="1:35" ht="14.25" customHeight="1" x14ac:dyDescent="0.25">
      <c r="A694" s="17">
        <v>325199</v>
      </c>
      <c r="B694" s="3" t="s">
        <v>68</v>
      </c>
      <c r="C694" s="8" t="s">
        <v>87</v>
      </c>
      <c r="D694" s="54">
        <f>E694/(E686-E703)</f>
        <v>-1.0615711252653927E-2</v>
      </c>
      <c r="E694" s="19">
        <f t="shared" si="2458"/>
        <v>-5</v>
      </c>
      <c r="F694" s="11">
        <v>-5</v>
      </c>
      <c r="G694" s="19">
        <v>0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7"/>
      <c r="P694" s="57">
        <f t="shared" si="2474"/>
        <v>-5.6980392156862747</v>
      </c>
      <c r="Q694" s="63">
        <f>P694/P686</f>
        <v>-9.0218635829651325E-3</v>
      </c>
      <c r="R694" s="75">
        <f t="shared" si="2377"/>
        <v>-5</v>
      </c>
      <c r="S694" s="57">
        <f t="shared" ref="S694:X694" si="2481">IF(G703&lt;&gt;0,G694+(G694/G686)*G703,G694)</f>
        <v>0</v>
      </c>
      <c r="T694" s="57">
        <f t="shared" si="2481"/>
        <v>0</v>
      </c>
      <c r="U694" s="57">
        <f t="shared" si="2481"/>
        <v>0</v>
      </c>
      <c r="V694" s="57">
        <f t="shared" si="2481"/>
        <v>0</v>
      </c>
      <c r="W694" s="57">
        <f t="shared" si="2481"/>
        <v>0</v>
      </c>
      <c r="X694" s="57">
        <f t="shared" si="2481"/>
        <v>0</v>
      </c>
      <c r="Y694" s="57">
        <f>(M686-Y689)*D694/(1-D687)</f>
        <v>-0.69803921568627436</v>
      </c>
      <c r="Z694" s="5"/>
      <c r="AB694" s="63">
        <f t="shared" ref="AB694" si="2482">IF(R694=0,0,R694/(R687+R690+R696))</f>
        <v>-0.15625</v>
      </c>
      <c r="AC694" s="63">
        <f t="shared" ref="AC694:AI694" si="2483">IF(S694=0,0,S694/(S687+S690+S696))</f>
        <v>0</v>
      </c>
      <c r="AD694" s="63">
        <f t="shared" si="2483"/>
        <v>0</v>
      </c>
      <c r="AE694" s="63">
        <f t="shared" si="2483"/>
        <v>0</v>
      </c>
      <c r="AF694" s="63">
        <f t="shared" si="2483"/>
        <v>0</v>
      </c>
      <c r="AG694" s="63">
        <f t="shared" si="2483"/>
        <v>0</v>
      </c>
      <c r="AH694" s="63">
        <f t="shared" si="2483"/>
        <v>0</v>
      </c>
      <c r="AI694" s="63">
        <f t="shared" si="2483"/>
        <v>-7.8554595443833444E-3</v>
      </c>
    </row>
    <row r="695" spans="1:35" ht="14.25" customHeight="1" x14ac:dyDescent="0.25">
      <c r="A695" s="17">
        <v>325199</v>
      </c>
      <c r="B695" s="3" t="s">
        <v>68</v>
      </c>
      <c r="C695" s="8" t="s">
        <v>88</v>
      </c>
      <c r="D695" s="54">
        <f>E695/(E686-E703)</f>
        <v>4.2462845010615709E-2</v>
      </c>
      <c r="E695" s="19">
        <f t="shared" si="2458"/>
        <v>20</v>
      </c>
      <c r="F695" s="11">
        <v>1</v>
      </c>
      <c r="G695" s="11">
        <v>0</v>
      </c>
      <c r="H695" s="19">
        <v>0</v>
      </c>
      <c r="I695" s="11">
        <v>19</v>
      </c>
      <c r="J695" s="19">
        <v>0</v>
      </c>
      <c r="K695" s="11">
        <v>0</v>
      </c>
      <c r="L695" s="19">
        <v>0</v>
      </c>
      <c r="M695" s="7"/>
      <c r="P695" s="57">
        <f t="shared" si="2474"/>
        <v>22.792156862745099</v>
      </c>
      <c r="Q695" s="63">
        <f>P695/P686</f>
        <v>3.608745433186053E-2</v>
      </c>
      <c r="R695" s="75">
        <f t="shared" si="2377"/>
        <v>1</v>
      </c>
      <c r="S695" s="57">
        <f t="shared" ref="S695:X695" si="2484">IF(G703&lt;&gt;0,G695+(G695/G686)*G703,G695)</f>
        <v>0</v>
      </c>
      <c r="T695" s="57">
        <f t="shared" si="2484"/>
        <v>0</v>
      </c>
      <c r="U695" s="57">
        <f t="shared" si="2484"/>
        <v>19</v>
      </c>
      <c r="V695" s="57">
        <f t="shared" si="2484"/>
        <v>0</v>
      </c>
      <c r="W695" s="57">
        <f t="shared" si="2484"/>
        <v>0</v>
      </c>
      <c r="X695" s="57">
        <f t="shared" si="2484"/>
        <v>0</v>
      </c>
      <c r="Y695" s="57">
        <f>(M686-Y689)*D695/(1-D687)</f>
        <v>2.7921568627450974</v>
      </c>
      <c r="Z695" s="5"/>
      <c r="AB695" s="63">
        <f t="shared" ref="AB695" si="2485">IF(R695=0,0,R695/(R687+R690+R696))</f>
        <v>3.125E-2</v>
      </c>
      <c r="AC695" s="63">
        <f t="shared" ref="AC695:AI695" si="2486">IF(S695=0,0,S695/(S687+S690+S696))</f>
        <v>0</v>
      </c>
      <c r="AD695" s="63">
        <f t="shared" si="2486"/>
        <v>0</v>
      </c>
      <c r="AE695" s="63">
        <f t="shared" si="2486"/>
        <v>5.0264550264550262E-2</v>
      </c>
      <c r="AF695" s="63">
        <f t="shared" si="2486"/>
        <v>0</v>
      </c>
      <c r="AG695" s="63">
        <f t="shared" si="2486"/>
        <v>0</v>
      </c>
      <c r="AH695" s="63">
        <f t="shared" si="2486"/>
        <v>0</v>
      </c>
      <c r="AI695" s="63">
        <f t="shared" si="2486"/>
        <v>3.1421838177533377E-2</v>
      </c>
    </row>
    <row r="696" spans="1:35" ht="14.25" customHeight="1" x14ac:dyDescent="0.25">
      <c r="A696" s="17">
        <v>325199</v>
      </c>
      <c r="B696" s="3" t="s">
        <v>68</v>
      </c>
      <c r="C696" s="3" t="s">
        <v>89</v>
      </c>
      <c r="D696" s="54">
        <f>E696/(E686-E703)</f>
        <v>2.1231422505307854E-2</v>
      </c>
      <c r="E696" s="19">
        <f t="shared" si="2458"/>
        <v>10</v>
      </c>
      <c r="F696" s="11">
        <v>5</v>
      </c>
      <c r="G696" s="11">
        <v>0</v>
      </c>
      <c r="H696" s="19">
        <v>0</v>
      </c>
      <c r="I696" s="11">
        <v>5</v>
      </c>
      <c r="J696" s="19">
        <v>0</v>
      </c>
      <c r="K696" s="11">
        <v>0</v>
      </c>
      <c r="L696" s="19">
        <v>0</v>
      </c>
      <c r="M696" s="7"/>
      <c r="P696" s="57">
        <f>SUM(P697:P702)</f>
        <v>11.396078431372551</v>
      </c>
      <c r="Q696" s="63">
        <f>P696/P686</f>
        <v>1.8043727165930269E-2</v>
      </c>
      <c r="R696" s="75">
        <f t="shared" si="2377"/>
        <v>5</v>
      </c>
      <c r="S696" s="57">
        <f>SUM(S697:S702)</f>
        <v>0</v>
      </c>
      <c r="T696" s="57">
        <f t="shared" ref="T696:X696" si="2487">SUM(T697:T702)</f>
        <v>0</v>
      </c>
      <c r="U696" s="57">
        <f t="shared" si="2487"/>
        <v>5</v>
      </c>
      <c r="V696" s="57">
        <f t="shared" si="2487"/>
        <v>0</v>
      </c>
      <c r="W696" s="57">
        <f t="shared" si="2487"/>
        <v>0</v>
      </c>
      <c r="X696" s="57">
        <f t="shared" si="2487"/>
        <v>0</v>
      </c>
      <c r="Y696" s="57">
        <f>(M686-Y689)*D696/(1-D687)</f>
        <v>1.3960784313725487</v>
      </c>
      <c r="Z696" s="5"/>
      <c r="AB696" s="63">
        <f t="shared" ref="AB696" si="2488">IF(R696=0,0,R696/(R687+R690+R696))</f>
        <v>0.15625</v>
      </c>
      <c r="AC696" s="63">
        <f t="shared" ref="AC696:AI696" si="2489">IF(S696=0,0,S696/(S687+S690+S696))</f>
        <v>0</v>
      </c>
      <c r="AD696" s="63">
        <f t="shared" si="2489"/>
        <v>0</v>
      </c>
      <c r="AE696" s="63">
        <f t="shared" si="2489"/>
        <v>1.3227513227513227E-2</v>
      </c>
      <c r="AF696" s="63">
        <f t="shared" si="2489"/>
        <v>0</v>
      </c>
      <c r="AG696" s="63">
        <f t="shared" si="2489"/>
        <v>0</v>
      </c>
      <c r="AH696" s="63">
        <f t="shared" si="2489"/>
        <v>0</v>
      </c>
      <c r="AI696" s="63">
        <f t="shared" si="2489"/>
        <v>1.5710919088766689E-2</v>
      </c>
    </row>
    <row r="697" spans="1:35" ht="14.25" customHeight="1" x14ac:dyDescent="0.25">
      <c r="A697" s="17">
        <v>325199</v>
      </c>
      <c r="B697" s="3" t="s">
        <v>68</v>
      </c>
      <c r="C697" s="8" t="s">
        <v>95</v>
      </c>
      <c r="D697" s="54">
        <f>E697/(E686-E703)</f>
        <v>1.0615711252653927E-2</v>
      </c>
      <c r="E697" s="19">
        <f t="shared" si="2458"/>
        <v>5</v>
      </c>
      <c r="F697" s="11">
        <v>2</v>
      </c>
      <c r="G697" s="11">
        <v>0</v>
      </c>
      <c r="H697" s="19">
        <v>0</v>
      </c>
      <c r="I697" s="11">
        <v>3</v>
      </c>
      <c r="J697" s="19">
        <v>0</v>
      </c>
      <c r="K697" s="11">
        <v>0</v>
      </c>
      <c r="L697" s="19">
        <v>0</v>
      </c>
      <c r="M697" s="7"/>
      <c r="P697" s="57">
        <f t="shared" si="2474"/>
        <v>5.6980392156862747</v>
      </c>
      <c r="Q697" s="63">
        <f>P697/P686</f>
        <v>9.0218635829651325E-3</v>
      </c>
      <c r="R697" s="75">
        <f t="shared" si="2377"/>
        <v>2</v>
      </c>
      <c r="S697" s="57">
        <f t="shared" ref="S697:X697" si="2490">IF(G703&lt;&gt;0,G697+(G697/G686)*G703,G697)</f>
        <v>0</v>
      </c>
      <c r="T697" s="57">
        <f t="shared" si="2490"/>
        <v>0</v>
      </c>
      <c r="U697" s="57">
        <f t="shared" si="2490"/>
        <v>3</v>
      </c>
      <c r="V697" s="57">
        <f t="shared" si="2490"/>
        <v>0</v>
      </c>
      <c r="W697" s="57">
        <f t="shared" si="2490"/>
        <v>0</v>
      </c>
      <c r="X697" s="57">
        <f t="shared" si="2490"/>
        <v>0</v>
      </c>
      <c r="Y697" s="57">
        <f>(M686-Y689)*D697/(1-D687)</f>
        <v>0.69803921568627436</v>
      </c>
      <c r="Z697" s="5"/>
      <c r="AB697" s="63">
        <f t="shared" ref="AB697" si="2491">IF(R697=0,0,R697/(R687+R690+R696))</f>
        <v>6.25E-2</v>
      </c>
      <c r="AC697" s="63">
        <f t="shared" ref="AC697:AI697" si="2492">IF(S697=0,0,S697/(S687+S690+S696))</f>
        <v>0</v>
      </c>
      <c r="AD697" s="63">
        <f t="shared" si="2492"/>
        <v>0</v>
      </c>
      <c r="AE697" s="63">
        <f t="shared" si="2492"/>
        <v>7.9365079365079361E-3</v>
      </c>
      <c r="AF697" s="63">
        <f t="shared" si="2492"/>
        <v>0</v>
      </c>
      <c r="AG697" s="63">
        <f t="shared" si="2492"/>
        <v>0</v>
      </c>
      <c r="AH697" s="63">
        <f t="shared" si="2492"/>
        <v>0</v>
      </c>
      <c r="AI697" s="63">
        <f t="shared" si="2492"/>
        <v>7.8554595443833444E-3</v>
      </c>
    </row>
    <row r="698" spans="1:35" ht="14.25" customHeight="1" x14ac:dyDescent="0.25">
      <c r="A698" s="17">
        <v>325199</v>
      </c>
      <c r="B698" s="3" t="s">
        <v>68</v>
      </c>
      <c r="C698" s="8" t="s">
        <v>90</v>
      </c>
      <c r="D698" s="54">
        <f>E698/(E686-E703)</f>
        <v>4.246284501061571E-3</v>
      </c>
      <c r="E698" s="19">
        <f t="shared" si="2458"/>
        <v>2</v>
      </c>
      <c r="F698" s="11">
        <v>2</v>
      </c>
      <c r="G698" s="19">
        <v>0</v>
      </c>
      <c r="H698" s="19">
        <v>0</v>
      </c>
      <c r="I698" s="19">
        <v>0</v>
      </c>
      <c r="J698" s="19">
        <v>0</v>
      </c>
      <c r="K698" s="19">
        <v>0</v>
      </c>
      <c r="L698" s="19">
        <v>0</v>
      </c>
      <c r="M698" s="7"/>
      <c r="P698" s="57">
        <f t="shared" si="2474"/>
        <v>2.2792156862745099</v>
      </c>
      <c r="Q698" s="63">
        <f>P698/P686</f>
        <v>3.6087454331860534E-3</v>
      </c>
      <c r="R698" s="75">
        <f t="shared" si="2377"/>
        <v>2</v>
      </c>
      <c r="S698" s="57">
        <f t="shared" ref="S698:X698" si="2493">IF(G703&lt;&gt;0,G698+(G698/G686)*G703,G698)</f>
        <v>0</v>
      </c>
      <c r="T698" s="57">
        <f t="shared" si="2493"/>
        <v>0</v>
      </c>
      <c r="U698" s="57">
        <f t="shared" si="2493"/>
        <v>0</v>
      </c>
      <c r="V698" s="57">
        <f t="shared" si="2493"/>
        <v>0</v>
      </c>
      <c r="W698" s="57">
        <f t="shared" si="2493"/>
        <v>0</v>
      </c>
      <c r="X698" s="57">
        <f t="shared" si="2493"/>
        <v>0</v>
      </c>
      <c r="Y698" s="57">
        <f>(M686-Y689)*D698/(1-D687)</f>
        <v>0.27921568627450977</v>
      </c>
      <c r="Z698" s="5"/>
      <c r="AB698" s="63">
        <f t="shared" ref="AB698" si="2494">IF(R698=0,0,R698/(R687+R690+R696))</f>
        <v>6.25E-2</v>
      </c>
      <c r="AC698" s="63">
        <f t="shared" ref="AC698:AI698" si="2495">IF(S698=0,0,S698/(S687+S690+S696))</f>
        <v>0</v>
      </c>
      <c r="AD698" s="63">
        <f t="shared" si="2495"/>
        <v>0</v>
      </c>
      <c r="AE698" s="63">
        <f t="shared" si="2495"/>
        <v>0</v>
      </c>
      <c r="AF698" s="63">
        <f t="shared" si="2495"/>
        <v>0</v>
      </c>
      <c r="AG698" s="63">
        <f t="shared" si="2495"/>
        <v>0</v>
      </c>
      <c r="AH698" s="63">
        <f t="shared" si="2495"/>
        <v>0</v>
      </c>
      <c r="AI698" s="63">
        <f t="shared" si="2495"/>
        <v>3.1421838177533384E-3</v>
      </c>
    </row>
    <row r="699" spans="1:35" ht="14.25" customHeight="1" x14ac:dyDescent="0.25">
      <c r="A699" s="17">
        <v>325199</v>
      </c>
      <c r="B699" s="3" t="s">
        <v>68</v>
      </c>
      <c r="C699" s="8" t="s">
        <v>118</v>
      </c>
      <c r="D699" s="54">
        <f>E699/(E686-E703)</f>
        <v>4.246284501061571E-3</v>
      </c>
      <c r="E699" s="19">
        <f t="shared" si="2458"/>
        <v>2</v>
      </c>
      <c r="F699" s="11">
        <v>1</v>
      </c>
      <c r="G699" s="11">
        <v>0</v>
      </c>
      <c r="H699" s="19">
        <v>0</v>
      </c>
      <c r="I699" s="11">
        <v>1</v>
      </c>
      <c r="J699" s="19">
        <v>0</v>
      </c>
      <c r="K699" s="11">
        <v>0</v>
      </c>
      <c r="L699" s="19">
        <v>0</v>
      </c>
      <c r="M699" s="7"/>
      <c r="P699" s="57">
        <f t="shared" si="2474"/>
        <v>2.2792156862745099</v>
      </c>
      <c r="Q699" s="63">
        <f>P699/P686</f>
        <v>3.6087454331860534E-3</v>
      </c>
      <c r="R699" s="75">
        <f t="shared" si="2377"/>
        <v>1</v>
      </c>
      <c r="S699" s="57">
        <f t="shared" ref="S699:X699" si="2496">IF(G703&lt;&gt;0,G699+(G699/G686)*G703,G699)</f>
        <v>0</v>
      </c>
      <c r="T699" s="57">
        <f t="shared" si="2496"/>
        <v>0</v>
      </c>
      <c r="U699" s="57">
        <f t="shared" si="2496"/>
        <v>1</v>
      </c>
      <c r="V699" s="57">
        <f t="shared" si="2496"/>
        <v>0</v>
      </c>
      <c r="W699" s="57">
        <f t="shared" si="2496"/>
        <v>0</v>
      </c>
      <c r="X699" s="57">
        <f t="shared" si="2496"/>
        <v>0</v>
      </c>
      <c r="Y699" s="57">
        <f>(M686-Y689)*D699/(1-D687)</f>
        <v>0.27921568627450977</v>
      </c>
      <c r="Z699" s="5"/>
      <c r="AB699" s="63">
        <f t="shared" ref="AB699" si="2497">IF(R699=0,0,R699/(R687+R690+R696))</f>
        <v>3.125E-2</v>
      </c>
      <c r="AC699" s="63">
        <f t="shared" ref="AC699:AI699" si="2498">IF(S699=0,0,S699/(S687+S690+S696))</f>
        <v>0</v>
      </c>
      <c r="AD699" s="63">
        <f t="shared" si="2498"/>
        <v>0</v>
      </c>
      <c r="AE699" s="63">
        <f t="shared" si="2498"/>
        <v>2.6455026455026454E-3</v>
      </c>
      <c r="AF699" s="63">
        <f t="shared" si="2498"/>
        <v>0</v>
      </c>
      <c r="AG699" s="63">
        <f t="shared" si="2498"/>
        <v>0</v>
      </c>
      <c r="AH699" s="63">
        <f t="shared" si="2498"/>
        <v>0</v>
      </c>
      <c r="AI699" s="63">
        <f t="shared" si="2498"/>
        <v>3.1421838177533384E-3</v>
      </c>
    </row>
    <row r="700" spans="1:35" ht="14.25" customHeight="1" x14ac:dyDescent="0.25">
      <c r="A700" s="17">
        <v>325199</v>
      </c>
      <c r="B700" s="3" t="s">
        <v>68</v>
      </c>
      <c r="C700" s="8" t="s">
        <v>91</v>
      </c>
      <c r="D700" s="54">
        <f>E700/(E686-E703)</f>
        <v>0</v>
      </c>
      <c r="E700" s="19">
        <f t="shared" si="2458"/>
        <v>0</v>
      </c>
      <c r="F700" s="19">
        <v>0</v>
      </c>
      <c r="G700" s="19">
        <v>0</v>
      </c>
      <c r="H700" s="19">
        <v>0</v>
      </c>
      <c r="I700" s="11">
        <v>0</v>
      </c>
      <c r="J700" s="19">
        <v>0</v>
      </c>
      <c r="K700" s="19">
        <v>0</v>
      </c>
      <c r="L700" s="19">
        <v>0</v>
      </c>
      <c r="M700" s="7"/>
      <c r="P700" s="57">
        <f t="shared" si="2474"/>
        <v>0</v>
      </c>
      <c r="Q700" s="63">
        <f>P700/P686</f>
        <v>0</v>
      </c>
      <c r="R700" s="75">
        <f t="shared" si="2377"/>
        <v>0</v>
      </c>
      <c r="S700" s="57">
        <f t="shared" ref="S700:X700" si="2499">IF(G703&lt;&gt;0,G700+(G700/G686)*G703,G700)</f>
        <v>0</v>
      </c>
      <c r="T700" s="57">
        <f t="shared" si="2499"/>
        <v>0</v>
      </c>
      <c r="U700" s="57">
        <f t="shared" si="2499"/>
        <v>0</v>
      </c>
      <c r="V700" s="57">
        <f t="shared" si="2499"/>
        <v>0</v>
      </c>
      <c r="W700" s="57">
        <f t="shared" si="2499"/>
        <v>0</v>
      </c>
      <c r="X700" s="57">
        <f t="shared" si="2499"/>
        <v>0</v>
      </c>
      <c r="Y700" s="57">
        <f>(M686-Y689)*D700/(1-D687)</f>
        <v>0</v>
      </c>
      <c r="Z700" s="6"/>
      <c r="AB700" s="63">
        <f t="shared" ref="AB700" si="2500">IF(R700=0,0,R700/(R687+R690+R696))</f>
        <v>0</v>
      </c>
      <c r="AC700" s="63">
        <f t="shared" ref="AC700:AI700" si="2501">IF(S700=0,0,S700/(S687+S690+S696))</f>
        <v>0</v>
      </c>
      <c r="AD700" s="63">
        <f t="shared" si="2501"/>
        <v>0</v>
      </c>
      <c r="AE700" s="63">
        <f t="shared" si="2501"/>
        <v>0</v>
      </c>
      <c r="AF700" s="63">
        <f t="shared" si="2501"/>
        <v>0</v>
      </c>
      <c r="AG700" s="63">
        <f t="shared" si="2501"/>
        <v>0</v>
      </c>
      <c r="AH700" s="63">
        <f t="shared" si="2501"/>
        <v>0</v>
      </c>
      <c r="AI700" s="63">
        <f t="shared" si="2501"/>
        <v>0</v>
      </c>
    </row>
    <row r="701" spans="1:35" ht="14.25" customHeight="1" x14ac:dyDescent="0.25">
      <c r="A701" s="17">
        <v>325199</v>
      </c>
      <c r="B701" s="3" t="s">
        <v>68</v>
      </c>
      <c r="C701" s="8" t="s">
        <v>92</v>
      </c>
      <c r="D701" s="54">
        <f>E701/(E686-E703)</f>
        <v>2.1231422505307855E-3</v>
      </c>
      <c r="E701" s="19">
        <f t="shared" si="2458"/>
        <v>1</v>
      </c>
      <c r="F701" s="11">
        <v>0</v>
      </c>
      <c r="G701" s="11">
        <v>0</v>
      </c>
      <c r="H701" s="19">
        <v>0</v>
      </c>
      <c r="I701" s="11">
        <v>1</v>
      </c>
      <c r="J701" s="11">
        <v>0</v>
      </c>
      <c r="K701" s="11">
        <v>0</v>
      </c>
      <c r="L701" s="19">
        <v>0</v>
      </c>
      <c r="M701" s="7"/>
      <c r="P701" s="57">
        <f t="shared" si="2474"/>
        <v>1.1396078431372549</v>
      </c>
      <c r="Q701" s="63">
        <f>P701/P686</f>
        <v>1.8043727165930267E-3</v>
      </c>
      <c r="R701" s="75">
        <f t="shared" si="2377"/>
        <v>0</v>
      </c>
      <c r="S701" s="57">
        <f t="shared" ref="S701:X701" si="2502">IF(G703&lt;&gt;0,G701+(G701/G686)*G703,G701)</f>
        <v>0</v>
      </c>
      <c r="T701" s="57">
        <f t="shared" si="2502"/>
        <v>0</v>
      </c>
      <c r="U701" s="57">
        <f t="shared" si="2502"/>
        <v>1</v>
      </c>
      <c r="V701" s="57">
        <f t="shared" si="2502"/>
        <v>0</v>
      </c>
      <c r="W701" s="57">
        <f t="shared" si="2502"/>
        <v>0</v>
      </c>
      <c r="X701" s="57">
        <f t="shared" si="2502"/>
        <v>0</v>
      </c>
      <c r="Y701" s="57">
        <f>(M686-Y689)*D701/(1-D687)</f>
        <v>0.13960784313725488</v>
      </c>
      <c r="Z701" s="5"/>
      <c r="AB701" s="63">
        <f t="shared" ref="AB701" si="2503">IF(R701=0,0,R701/(R687+R690+R696))</f>
        <v>0</v>
      </c>
      <c r="AC701" s="63">
        <f t="shared" ref="AC701:AI701" si="2504">IF(S701=0,0,S701/(S687+S690+S696))</f>
        <v>0</v>
      </c>
      <c r="AD701" s="63">
        <f t="shared" si="2504"/>
        <v>0</v>
      </c>
      <c r="AE701" s="63">
        <f t="shared" si="2504"/>
        <v>2.6455026455026454E-3</v>
      </c>
      <c r="AF701" s="63">
        <f t="shared" si="2504"/>
        <v>0</v>
      </c>
      <c r="AG701" s="63">
        <f t="shared" si="2504"/>
        <v>0</v>
      </c>
      <c r="AH701" s="63">
        <f t="shared" si="2504"/>
        <v>0</v>
      </c>
      <c r="AI701" s="63">
        <f t="shared" si="2504"/>
        <v>1.5710919088766692E-3</v>
      </c>
    </row>
    <row r="702" spans="1:35" ht="14.25" customHeight="1" x14ac:dyDescent="0.25">
      <c r="A702" s="17">
        <v>325199</v>
      </c>
      <c r="B702" s="3" t="s">
        <v>68</v>
      </c>
      <c r="C702" s="8" t="s">
        <v>93</v>
      </c>
      <c r="D702" s="54">
        <f>E702/(E686-E703)</f>
        <v>0</v>
      </c>
      <c r="E702" s="19">
        <f t="shared" si="2458"/>
        <v>0</v>
      </c>
      <c r="F702" s="19">
        <v>0</v>
      </c>
      <c r="G702" s="11">
        <v>0</v>
      </c>
      <c r="H702" s="19">
        <v>0</v>
      </c>
      <c r="I702" s="19">
        <v>0</v>
      </c>
      <c r="J702" s="19">
        <v>0</v>
      </c>
      <c r="K702" s="11">
        <v>0</v>
      </c>
      <c r="L702" s="19">
        <v>0</v>
      </c>
      <c r="M702" s="7"/>
      <c r="P702" s="57">
        <f t="shared" si="2474"/>
        <v>0</v>
      </c>
      <c r="Q702" s="63">
        <f>P702/P686</f>
        <v>0</v>
      </c>
      <c r="R702" s="75">
        <f t="shared" si="2377"/>
        <v>0</v>
      </c>
      <c r="S702" s="57">
        <f t="shared" ref="S702:X702" si="2505">IF(G703&lt;&gt;0,G702+(G702/G686)*G703,G702)</f>
        <v>0</v>
      </c>
      <c r="T702" s="57">
        <f t="shared" si="2505"/>
        <v>0</v>
      </c>
      <c r="U702" s="57">
        <f t="shared" si="2505"/>
        <v>0</v>
      </c>
      <c r="V702" s="57">
        <f t="shared" si="2505"/>
        <v>0</v>
      </c>
      <c r="W702" s="57">
        <f t="shared" si="2505"/>
        <v>0</v>
      </c>
      <c r="X702" s="57">
        <f t="shared" si="2505"/>
        <v>0</v>
      </c>
      <c r="Y702" s="57">
        <f>(M686-Y689)*D702/(1-D687)</f>
        <v>0</v>
      </c>
      <c r="Z702" s="5"/>
      <c r="AB702" s="63">
        <f t="shared" ref="AB702" si="2506">IF(R702=0,0,R702/(R687+R690+R696))</f>
        <v>0</v>
      </c>
      <c r="AC702" s="63">
        <f t="shared" ref="AC702:AI702" si="2507">IF(S702=0,0,S702/(S687+S690+S696))</f>
        <v>0</v>
      </c>
      <c r="AD702" s="63">
        <f t="shared" si="2507"/>
        <v>0</v>
      </c>
      <c r="AE702" s="63">
        <f t="shared" si="2507"/>
        <v>0</v>
      </c>
      <c r="AF702" s="63">
        <f t="shared" si="2507"/>
        <v>0</v>
      </c>
      <c r="AG702" s="63">
        <f t="shared" si="2507"/>
        <v>0</v>
      </c>
      <c r="AH702" s="63">
        <f t="shared" si="2507"/>
        <v>0</v>
      </c>
      <c r="AI702" s="63">
        <f t="shared" si="2507"/>
        <v>0</v>
      </c>
    </row>
    <row r="703" spans="1:35" ht="14.25" customHeight="1" x14ac:dyDescent="0.25">
      <c r="A703" s="17">
        <v>325199</v>
      </c>
      <c r="B703" s="3" t="s">
        <v>68</v>
      </c>
      <c r="C703" s="3" t="s">
        <v>94</v>
      </c>
      <c r="D703" s="3"/>
      <c r="E703" s="11">
        <v>163</v>
      </c>
      <c r="F703" s="19">
        <v>0</v>
      </c>
      <c r="G703" s="11">
        <v>0</v>
      </c>
      <c r="H703" s="19">
        <v>0</v>
      </c>
      <c r="I703" s="19">
        <v>0</v>
      </c>
      <c r="J703" s="19">
        <v>0</v>
      </c>
      <c r="K703" s="11">
        <v>0</v>
      </c>
      <c r="L703" s="11">
        <v>164</v>
      </c>
      <c r="M703" s="7"/>
      <c r="R703" s="75">
        <f t="shared" si="2377"/>
        <v>0</v>
      </c>
    </row>
    <row r="704" spans="1:35" ht="14.25" customHeight="1" x14ac:dyDescent="0.25">
      <c r="A704" s="3"/>
      <c r="B704" s="3"/>
      <c r="C704" s="8"/>
      <c r="D704" s="8"/>
      <c r="E704" s="11"/>
      <c r="F704" s="11"/>
      <c r="G704" s="11"/>
      <c r="H704" s="11"/>
      <c r="I704" s="11"/>
      <c r="J704" s="11"/>
      <c r="K704" s="11"/>
      <c r="L704" s="11"/>
      <c r="M704" s="7"/>
      <c r="R704" s="75">
        <f t="shared" si="2377"/>
        <v>0</v>
      </c>
      <c r="X704" s="10"/>
      <c r="Z704" s="10"/>
      <c r="AB704" s="10"/>
    </row>
    <row r="705" spans="1:35" ht="14.25" customHeight="1" x14ac:dyDescent="0.25">
      <c r="A705" s="17">
        <v>325211</v>
      </c>
      <c r="B705" s="3" t="s">
        <v>69</v>
      </c>
      <c r="C705" s="3" t="s">
        <v>120</v>
      </c>
      <c r="D705" s="3"/>
      <c r="E705" s="11">
        <v>462</v>
      </c>
      <c r="F705" s="11">
        <v>67</v>
      </c>
      <c r="G705" s="19">
        <v>1</v>
      </c>
      <c r="H705" s="11">
        <v>1</v>
      </c>
      <c r="I705" s="11">
        <v>307</v>
      </c>
      <c r="J705" s="11">
        <v>1</v>
      </c>
      <c r="K705" s="11">
        <v>12</v>
      </c>
      <c r="L705" s="11">
        <v>73</v>
      </c>
      <c r="M705" s="10">
        <f>VLOOKUP(A705,'2010 Byproducts'!$A$14:$D$97,4,FALSE)</f>
        <v>24</v>
      </c>
      <c r="N705" s="10">
        <f>L705-M705</f>
        <v>49</v>
      </c>
      <c r="O705" s="10"/>
      <c r="P705" s="10">
        <f>SUM(P706,P709,P715)</f>
        <v>458.83774647887327</v>
      </c>
      <c r="Q705" s="10"/>
      <c r="R705" s="75">
        <f t="shared" si="2377"/>
        <v>67</v>
      </c>
      <c r="Z705" s="63">
        <f>R705/(P705-R705)</f>
        <v>0.17098914181207511</v>
      </c>
      <c r="AA705" s="63">
        <f>(P708-R708)/(P705-R705)</f>
        <v>0.54420484477622244</v>
      </c>
      <c r="AB705" s="63"/>
    </row>
    <row r="706" spans="1:35" ht="14.25" customHeight="1" x14ac:dyDescent="0.25">
      <c r="A706" s="17">
        <v>325211</v>
      </c>
      <c r="B706" s="3" t="s">
        <v>69</v>
      </c>
      <c r="C706" s="3" t="s">
        <v>82</v>
      </c>
      <c r="D706" s="54">
        <f>E706/(E705-E722)</f>
        <v>0.63496143958868889</v>
      </c>
      <c r="E706" s="19">
        <f t="shared" ref="E706:E721" si="2508">SUM(F706:L706)</f>
        <v>247</v>
      </c>
      <c r="F706" s="11">
        <v>1</v>
      </c>
      <c r="G706" s="19">
        <v>0</v>
      </c>
      <c r="H706" s="19">
        <v>0</v>
      </c>
      <c r="I706" s="11">
        <v>233</v>
      </c>
      <c r="J706" s="11">
        <v>1</v>
      </c>
      <c r="K706" s="11">
        <v>12</v>
      </c>
      <c r="L706" s="19">
        <v>0</v>
      </c>
      <c r="M706" s="7"/>
      <c r="P706" s="57">
        <f>SUM(P707:P708)</f>
        <v>315.24</v>
      </c>
      <c r="Q706" s="63">
        <f>P706/P705</f>
        <v>0.68704024989041512</v>
      </c>
      <c r="R706" s="75">
        <f t="shared" si="2377"/>
        <v>1</v>
      </c>
      <c r="S706" s="57">
        <f>SUM(S707:S708)</f>
        <v>0</v>
      </c>
      <c r="T706" s="57">
        <f t="shared" ref="T706:X706" si="2509">SUM(T707:T708)</f>
        <v>0</v>
      </c>
      <c r="U706" s="57">
        <f t="shared" si="2509"/>
        <v>233</v>
      </c>
      <c r="V706" s="57">
        <f t="shared" si="2509"/>
        <v>1</v>
      </c>
      <c r="W706" s="57">
        <f t="shared" si="2509"/>
        <v>13</v>
      </c>
      <c r="X706" s="57">
        <f t="shared" si="2509"/>
        <v>0</v>
      </c>
      <c r="Y706" s="57">
        <f>Y708</f>
        <v>18.240000000000002</v>
      </c>
      <c r="AB706" s="63">
        <f t="shared" ref="AB706" si="2510">IF(R706=0,0,R706/(R706+R709+R715))</f>
        <v>1.4925373134328358E-2</v>
      </c>
      <c r="AC706" s="63">
        <f t="shared" ref="AC706:AI706" si="2511">IF(S706=0,0,S706/(S706+S709+S715))</f>
        <v>0</v>
      </c>
      <c r="AD706" s="63">
        <f t="shared" si="2511"/>
        <v>0</v>
      </c>
      <c r="AE706" s="63">
        <f t="shared" si="2511"/>
        <v>0.76143790849673199</v>
      </c>
      <c r="AF706" s="63">
        <f t="shared" si="2511"/>
        <v>1</v>
      </c>
      <c r="AG706" s="63">
        <f t="shared" si="2511"/>
        <v>1</v>
      </c>
      <c r="AH706" s="63">
        <f t="shared" si="2511"/>
        <v>0</v>
      </c>
      <c r="AI706" s="63">
        <f t="shared" si="2511"/>
        <v>0.76128668171557567</v>
      </c>
    </row>
    <row r="707" spans="1:35" ht="14.25" customHeight="1" x14ac:dyDescent="0.25">
      <c r="A707" s="17">
        <v>325211</v>
      </c>
      <c r="B707" s="3" t="s">
        <v>69</v>
      </c>
      <c r="C707" s="8" t="s">
        <v>152</v>
      </c>
      <c r="D707" s="54">
        <f>E707/(E705-E722)</f>
        <v>0.13624678663239073</v>
      </c>
      <c r="E707" s="19">
        <f t="shared" si="2508"/>
        <v>53</v>
      </c>
      <c r="F707" s="11">
        <v>1</v>
      </c>
      <c r="G707" s="19">
        <v>0</v>
      </c>
      <c r="H707" s="19">
        <v>0</v>
      </c>
      <c r="I707" s="11">
        <v>41</v>
      </c>
      <c r="J707" s="11">
        <v>1</v>
      </c>
      <c r="K707" s="11">
        <v>10</v>
      </c>
      <c r="L707" s="19">
        <v>0</v>
      </c>
      <c r="M707" s="7"/>
      <c r="P707" s="57">
        <f>SUM(R707:Y707)+N705</f>
        <v>102</v>
      </c>
      <c r="Q707" s="63">
        <f>P707/P705</f>
        <v>0.22230080411376202</v>
      </c>
      <c r="R707" s="75">
        <f t="shared" si="2377"/>
        <v>1</v>
      </c>
      <c r="S707" s="57">
        <f t="shared" ref="S707:X707" si="2512">IF(G722&lt;&gt;0,G707+(G707/G705)*G722,G707)</f>
        <v>0</v>
      </c>
      <c r="T707" s="57">
        <f t="shared" si="2512"/>
        <v>0</v>
      </c>
      <c r="U707" s="57">
        <f t="shared" si="2512"/>
        <v>41</v>
      </c>
      <c r="V707" s="57">
        <f t="shared" si="2512"/>
        <v>1</v>
      </c>
      <c r="W707" s="57">
        <f t="shared" si="2512"/>
        <v>10</v>
      </c>
      <c r="X707" s="57">
        <f t="shared" si="2512"/>
        <v>0</v>
      </c>
      <c r="Y707" s="57">
        <v>0</v>
      </c>
      <c r="AB707" s="63">
        <f t="shared" ref="AB707" si="2513">IF(R707=0,0,R707/(R706+R709+R715))</f>
        <v>1.4925373134328358E-2</v>
      </c>
      <c r="AC707" s="63">
        <f t="shared" ref="AC707:AI707" si="2514">IF(S707=0,0,S707/(S706+S709+S715))</f>
        <v>0</v>
      </c>
      <c r="AD707" s="63">
        <f t="shared" si="2514"/>
        <v>0</v>
      </c>
      <c r="AE707" s="63">
        <f t="shared" si="2514"/>
        <v>0.13398692810457516</v>
      </c>
      <c r="AF707" s="63">
        <f t="shared" si="2514"/>
        <v>1</v>
      </c>
      <c r="AG707" s="63">
        <f t="shared" si="2514"/>
        <v>0.76923076923076927</v>
      </c>
      <c r="AH707" s="63">
        <f t="shared" si="2514"/>
        <v>0</v>
      </c>
      <c r="AI707" s="63">
        <f t="shared" si="2514"/>
        <v>0</v>
      </c>
    </row>
    <row r="708" spans="1:35" s="10" customFormat="1" ht="14.25" customHeight="1" x14ac:dyDescent="0.25">
      <c r="A708" s="17">
        <v>325211</v>
      </c>
      <c r="B708" s="3" t="s">
        <v>69</v>
      </c>
      <c r="C708" s="8" t="s">
        <v>151</v>
      </c>
      <c r="D708" s="54">
        <f>E708/(E705-E722)</f>
        <v>0.50128534704370176</v>
      </c>
      <c r="E708" s="19">
        <f t="shared" si="2508"/>
        <v>195</v>
      </c>
      <c r="F708" s="11">
        <v>0</v>
      </c>
      <c r="G708" s="11">
        <v>0</v>
      </c>
      <c r="H708" s="19">
        <v>0</v>
      </c>
      <c r="I708" s="11">
        <v>192</v>
      </c>
      <c r="J708" s="19">
        <v>0</v>
      </c>
      <c r="K708" s="11">
        <v>3</v>
      </c>
      <c r="L708" s="19">
        <v>0</v>
      </c>
      <c r="M708" s="7"/>
      <c r="N708" s="1"/>
      <c r="O708" s="1"/>
      <c r="P708" s="57">
        <f>SUM(R708:Y708)</f>
        <v>213.24</v>
      </c>
      <c r="Q708" s="63">
        <f>P708/P705</f>
        <v>0.46473944577665305</v>
      </c>
      <c r="R708" s="75">
        <f t="shared" si="2377"/>
        <v>0</v>
      </c>
      <c r="S708" s="57">
        <f t="shared" ref="S708:X708" si="2515">IF(G722&lt;&gt;0,G708+(G708/G705)*G722,G708)</f>
        <v>0</v>
      </c>
      <c r="T708" s="57">
        <f t="shared" si="2515"/>
        <v>0</v>
      </c>
      <c r="U708" s="57">
        <f t="shared" si="2515"/>
        <v>192</v>
      </c>
      <c r="V708" s="57">
        <f t="shared" si="2515"/>
        <v>0</v>
      </c>
      <c r="W708" s="57">
        <f t="shared" si="2515"/>
        <v>3</v>
      </c>
      <c r="X708" s="57">
        <f t="shared" si="2515"/>
        <v>0</v>
      </c>
      <c r="Y708" s="57">
        <f>0.76*M705</f>
        <v>18.240000000000002</v>
      </c>
      <c r="AA708" s="1"/>
      <c r="AB708" s="63">
        <f t="shared" ref="AB708" si="2516">IF(R708=0,0,R708/(R706+R709+R715))</f>
        <v>0</v>
      </c>
      <c r="AC708" s="63">
        <f t="shared" ref="AC708:AI708" si="2517">IF(S708=0,0,S708/(S706+S709+S715))</f>
        <v>0</v>
      </c>
      <c r="AD708" s="63">
        <f t="shared" si="2517"/>
        <v>0</v>
      </c>
      <c r="AE708" s="63">
        <f t="shared" si="2517"/>
        <v>0.62745098039215685</v>
      </c>
      <c r="AF708" s="63">
        <f t="shared" si="2517"/>
        <v>0</v>
      </c>
      <c r="AG708" s="63">
        <f t="shared" si="2517"/>
        <v>0.23076923076923078</v>
      </c>
      <c r="AH708" s="63">
        <f t="shared" si="2517"/>
        <v>0</v>
      </c>
      <c r="AI708" s="63">
        <f t="shared" si="2517"/>
        <v>0.76128668171557567</v>
      </c>
    </row>
    <row r="709" spans="1:35" ht="14.25" customHeight="1" x14ac:dyDescent="0.25">
      <c r="A709" s="17">
        <v>325211</v>
      </c>
      <c r="B709" s="3" t="s">
        <v>69</v>
      </c>
      <c r="C709" s="3" t="s">
        <v>83</v>
      </c>
      <c r="D709" s="54">
        <f>E709/(E705-E722)</f>
        <v>0.33419023136246789</v>
      </c>
      <c r="E709" s="19">
        <f t="shared" si="2508"/>
        <v>130</v>
      </c>
      <c r="F709" s="11">
        <v>59</v>
      </c>
      <c r="G709" s="19">
        <v>1</v>
      </c>
      <c r="H709" s="19">
        <v>0</v>
      </c>
      <c r="I709" s="11">
        <v>70</v>
      </c>
      <c r="J709" s="19">
        <v>0</v>
      </c>
      <c r="K709" s="11">
        <v>0</v>
      </c>
      <c r="L709" s="19">
        <v>0</v>
      </c>
      <c r="M709" s="7"/>
      <c r="P709" s="57">
        <f>SUM(P710:P714)</f>
        <v>134.23267605633802</v>
      </c>
      <c r="Q709" s="63">
        <f>P709/P705</f>
        <v>0.29254933162417718</v>
      </c>
      <c r="R709" s="75">
        <f t="shared" si="2377"/>
        <v>59</v>
      </c>
      <c r="S709" s="57">
        <f>SUM(S710:S714)</f>
        <v>1</v>
      </c>
      <c r="T709" s="57">
        <f t="shared" ref="T709:X709" si="2518">SUM(T710:T714)</f>
        <v>0</v>
      </c>
      <c r="U709" s="57">
        <f t="shared" si="2518"/>
        <v>70</v>
      </c>
      <c r="V709" s="57">
        <f t="shared" si="2518"/>
        <v>0</v>
      </c>
      <c r="W709" s="57">
        <f t="shared" si="2518"/>
        <v>0</v>
      </c>
      <c r="X709" s="57">
        <f t="shared" si="2518"/>
        <v>0</v>
      </c>
      <c r="Y709" s="57">
        <f>(M705-Y708)*D709/(1-D706)</f>
        <v>5.2732394366197166</v>
      </c>
      <c r="AB709" s="63">
        <f t="shared" ref="AB709" si="2519">IF(R709=0,0,R709/(R706+R709+R715))</f>
        <v>0.88059701492537312</v>
      </c>
      <c r="AC709" s="63">
        <f t="shared" ref="AC709:AI709" si="2520">IF(S709=0,0,S709/(S706+S709+S715))</f>
        <v>1</v>
      </c>
      <c r="AD709" s="63">
        <f t="shared" si="2520"/>
        <v>0</v>
      </c>
      <c r="AE709" s="63">
        <f t="shared" si="2520"/>
        <v>0.22875816993464052</v>
      </c>
      <c r="AF709" s="63">
        <f t="shared" si="2520"/>
        <v>0</v>
      </c>
      <c r="AG709" s="63">
        <f t="shared" si="2520"/>
        <v>0</v>
      </c>
      <c r="AH709" s="63">
        <f t="shared" si="2520"/>
        <v>0</v>
      </c>
      <c r="AI709" s="63">
        <f t="shared" si="2520"/>
        <v>0.22009029345372452</v>
      </c>
    </row>
    <row r="710" spans="1:35" ht="14.25" customHeight="1" x14ac:dyDescent="0.25">
      <c r="A710" s="17">
        <v>325211</v>
      </c>
      <c r="B710" s="3" t="s">
        <v>69</v>
      </c>
      <c r="C710" s="8" t="s">
        <v>84</v>
      </c>
      <c r="D710" s="54">
        <f>E710/(E705-E722)</f>
        <v>0.16452442159383032</v>
      </c>
      <c r="E710" s="19">
        <f t="shared" si="2508"/>
        <v>64</v>
      </c>
      <c r="F710" s="11">
        <v>2</v>
      </c>
      <c r="G710" s="19">
        <v>1</v>
      </c>
      <c r="H710" s="19">
        <v>0</v>
      </c>
      <c r="I710" s="11">
        <v>61</v>
      </c>
      <c r="J710" s="19">
        <v>0</v>
      </c>
      <c r="K710" s="11">
        <v>0</v>
      </c>
      <c r="L710" s="19">
        <v>0</v>
      </c>
      <c r="M710" s="7"/>
      <c r="P710" s="57">
        <f>SUM(R710:Y710)</f>
        <v>66.596056338028163</v>
      </c>
      <c r="Q710" s="63">
        <f>P710/P705</f>
        <v>0.14514075367401036</v>
      </c>
      <c r="R710" s="75">
        <f t="shared" si="2377"/>
        <v>2</v>
      </c>
      <c r="S710" s="57">
        <f t="shared" ref="S710:X710" si="2521">IF(G722&lt;&gt;0,G710+(G710/G705)*G722,G710)</f>
        <v>1</v>
      </c>
      <c r="T710" s="57">
        <f t="shared" si="2521"/>
        <v>0</v>
      </c>
      <c r="U710" s="57">
        <f t="shared" si="2521"/>
        <v>61</v>
      </c>
      <c r="V710" s="57">
        <f t="shared" si="2521"/>
        <v>0</v>
      </c>
      <c r="W710" s="57">
        <f t="shared" si="2521"/>
        <v>0</v>
      </c>
      <c r="X710" s="57">
        <f t="shared" si="2521"/>
        <v>0</v>
      </c>
      <c r="Y710" s="57">
        <f>(M705-Y708)*D710/(1-D706)</f>
        <v>2.5960563380281676</v>
      </c>
      <c r="AB710" s="63">
        <f t="shared" ref="AB710" si="2522">IF(R710=0,0,R710/(R706+R709+R715))</f>
        <v>2.9850746268656716E-2</v>
      </c>
      <c r="AC710" s="63">
        <f t="shared" ref="AC710:AI710" si="2523">IF(S710=0,0,S710/(S706+S709+S715))</f>
        <v>1</v>
      </c>
      <c r="AD710" s="63">
        <f t="shared" si="2523"/>
        <v>0</v>
      </c>
      <c r="AE710" s="63">
        <f t="shared" si="2523"/>
        <v>0.19934640522875818</v>
      </c>
      <c r="AF710" s="63">
        <f t="shared" si="2523"/>
        <v>0</v>
      </c>
      <c r="AG710" s="63">
        <f t="shared" si="2523"/>
        <v>0</v>
      </c>
      <c r="AH710" s="63">
        <f t="shared" si="2523"/>
        <v>0</v>
      </c>
      <c r="AI710" s="63">
        <f t="shared" si="2523"/>
        <v>0.1083521444695259</v>
      </c>
    </row>
    <row r="711" spans="1:35" ht="14.25" customHeight="1" x14ac:dyDescent="0.25">
      <c r="A711" s="17">
        <v>325211</v>
      </c>
      <c r="B711" s="3" t="s">
        <v>69</v>
      </c>
      <c r="C711" s="8" t="s">
        <v>85</v>
      </c>
      <c r="D711" s="54">
        <f>E711/(E705-E722)</f>
        <v>1.5424164524421594E-2</v>
      </c>
      <c r="E711" s="19">
        <f t="shared" si="2508"/>
        <v>6</v>
      </c>
      <c r="F711" s="11">
        <v>5</v>
      </c>
      <c r="G711" s="11">
        <v>0</v>
      </c>
      <c r="H711" s="19">
        <v>0</v>
      </c>
      <c r="I711" s="11">
        <v>1</v>
      </c>
      <c r="J711" s="19">
        <v>0</v>
      </c>
      <c r="K711" s="11">
        <v>0</v>
      </c>
      <c r="L711" s="19">
        <v>0</v>
      </c>
      <c r="M711" s="7"/>
      <c r="P711" s="57">
        <f t="shared" ref="P711:P721" si="2524">SUM(R711:Y711)</f>
        <v>6.2433802816901407</v>
      </c>
      <c r="Q711" s="63">
        <f>P711/P705</f>
        <v>1.3606945656938473E-2</v>
      </c>
      <c r="R711" s="75">
        <f t="shared" si="2377"/>
        <v>5</v>
      </c>
      <c r="S711" s="57">
        <f t="shared" ref="S711:X711" si="2525">IF(G722&lt;&gt;0,G711+(G711/G705)*G722,G711)</f>
        <v>0</v>
      </c>
      <c r="T711" s="57">
        <f t="shared" si="2525"/>
        <v>0</v>
      </c>
      <c r="U711" s="57">
        <f t="shared" si="2525"/>
        <v>1</v>
      </c>
      <c r="V711" s="57">
        <f t="shared" si="2525"/>
        <v>0</v>
      </c>
      <c r="W711" s="57">
        <f t="shared" si="2525"/>
        <v>0</v>
      </c>
      <c r="X711" s="57">
        <f t="shared" si="2525"/>
        <v>0</v>
      </c>
      <c r="Y711" s="57">
        <f>(M705-Y708)*D711/(1-D706)</f>
        <v>0.2433802816901407</v>
      </c>
      <c r="AB711" s="63">
        <f t="shared" ref="AB711" si="2526">IF(R711=0,0,R711/(R706+R709+R715))</f>
        <v>7.4626865671641784E-2</v>
      </c>
      <c r="AC711" s="63">
        <f t="shared" ref="AC711:AI711" si="2527">IF(S711=0,0,S711/(S706+S709+S715))</f>
        <v>0</v>
      </c>
      <c r="AD711" s="63">
        <f t="shared" si="2527"/>
        <v>0</v>
      </c>
      <c r="AE711" s="63">
        <f t="shared" si="2527"/>
        <v>3.2679738562091504E-3</v>
      </c>
      <c r="AF711" s="63">
        <f t="shared" si="2527"/>
        <v>0</v>
      </c>
      <c r="AG711" s="63">
        <f t="shared" si="2527"/>
        <v>0</v>
      </c>
      <c r="AH711" s="63">
        <f t="shared" si="2527"/>
        <v>0</v>
      </c>
      <c r="AI711" s="63">
        <f t="shared" si="2527"/>
        <v>1.0158013544018052E-2</v>
      </c>
    </row>
    <row r="712" spans="1:35" ht="14.25" customHeight="1" x14ac:dyDescent="0.25">
      <c r="A712" s="17">
        <v>325211</v>
      </c>
      <c r="B712" s="3" t="s">
        <v>69</v>
      </c>
      <c r="C712" s="8" t="s">
        <v>86</v>
      </c>
      <c r="D712" s="54">
        <f>E712/(E705-E722)</f>
        <v>0.11568123393316196</v>
      </c>
      <c r="E712" s="19">
        <f t="shared" si="2508"/>
        <v>45</v>
      </c>
      <c r="F712" s="11">
        <v>42</v>
      </c>
      <c r="G712" s="11">
        <v>0</v>
      </c>
      <c r="H712" s="19">
        <v>0</v>
      </c>
      <c r="I712" s="11">
        <v>3</v>
      </c>
      <c r="J712" s="19">
        <v>0</v>
      </c>
      <c r="K712" s="11">
        <v>0</v>
      </c>
      <c r="L712" s="19">
        <v>0</v>
      </c>
      <c r="M712" s="7"/>
      <c r="P712" s="57">
        <f t="shared" si="2524"/>
        <v>46.825352112676057</v>
      </c>
      <c r="Q712" s="63">
        <f>P712/P705</f>
        <v>0.10205209242703855</v>
      </c>
      <c r="R712" s="75">
        <f t="shared" si="2377"/>
        <v>42</v>
      </c>
      <c r="S712" s="57">
        <f t="shared" ref="S712:X712" si="2528">IF(G722&lt;&gt;0,G712+(G712/G705)*G722,G712)</f>
        <v>0</v>
      </c>
      <c r="T712" s="57">
        <f t="shared" si="2528"/>
        <v>0</v>
      </c>
      <c r="U712" s="57">
        <f t="shared" si="2528"/>
        <v>3</v>
      </c>
      <c r="V712" s="57">
        <f t="shared" si="2528"/>
        <v>0</v>
      </c>
      <c r="W712" s="57">
        <f t="shared" si="2528"/>
        <v>0</v>
      </c>
      <c r="X712" s="57">
        <f t="shared" si="2528"/>
        <v>0</v>
      </c>
      <c r="Y712" s="57">
        <f>(M705-Y708)*D712/(1-D706)</f>
        <v>1.8253521126760557</v>
      </c>
      <c r="AB712" s="63">
        <f t="shared" ref="AB712" si="2529">IF(R712=0,0,R712/(R706+R709+R715))</f>
        <v>0.62686567164179108</v>
      </c>
      <c r="AC712" s="63">
        <f t="shared" ref="AC712:AI712" si="2530">IF(S712=0,0,S712/(S706+S709+S715))</f>
        <v>0</v>
      </c>
      <c r="AD712" s="63">
        <f t="shared" si="2530"/>
        <v>0</v>
      </c>
      <c r="AE712" s="63">
        <f t="shared" si="2530"/>
        <v>9.8039215686274508E-3</v>
      </c>
      <c r="AF712" s="63">
        <f t="shared" si="2530"/>
        <v>0</v>
      </c>
      <c r="AG712" s="63">
        <f t="shared" si="2530"/>
        <v>0</v>
      </c>
      <c r="AH712" s="63">
        <f t="shared" si="2530"/>
        <v>0</v>
      </c>
      <c r="AI712" s="63">
        <f t="shared" si="2530"/>
        <v>7.6185101580135417E-2</v>
      </c>
    </row>
    <row r="713" spans="1:35" ht="14.25" customHeight="1" x14ac:dyDescent="0.25">
      <c r="A713" s="17">
        <v>325211</v>
      </c>
      <c r="B713" s="3" t="s">
        <v>69</v>
      </c>
      <c r="C713" s="8" t="s">
        <v>87</v>
      </c>
      <c r="D713" s="54">
        <f>E713/(E705-E722)</f>
        <v>2.313624678663239E-2</v>
      </c>
      <c r="E713" s="19">
        <f t="shared" si="2508"/>
        <v>9</v>
      </c>
      <c r="F713" s="11">
        <v>9</v>
      </c>
      <c r="G713" s="19">
        <v>0</v>
      </c>
      <c r="H713" s="19">
        <v>0</v>
      </c>
      <c r="I713" s="19">
        <v>0</v>
      </c>
      <c r="J713" s="19">
        <v>0</v>
      </c>
      <c r="K713" s="19">
        <v>0</v>
      </c>
      <c r="L713" s="19">
        <v>0</v>
      </c>
      <c r="M713" s="7"/>
      <c r="P713" s="57">
        <f t="shared" si="2524"/>
        <v>9.3650704225352115</v>
      </c>
      <c r="Q713" s="63">
        <f>P713/P705</f>
        <v>2.041041848540771E-2</v>
      </c>
      <c r="R713" s="75">
        <f t="shared" si="2377"/>
        <v>9</v>
      </c>
      <c r="S713" s="57">
        <f t="shared" ref="S713:X713" si="2531">IF(G722&lt;&gt;0,G713+(G713/G705)*G722,G713)</f>
        <v>0</v>
      </c>
      <c r="T713" s="57">
        <f t="shared" si="2531"/>
        <v>0</v>
      </c>
      <c r="U713" s="57">
        <f t="shared" si="2531"/>
        <v>0</v>
      </c>
      <c r="V713" s="57">
        <f t="shared" si="2531"/>
        <v>0</v>
      </c>
      <c r="W713" s="57">
        <f t="shared" si="2531"/>
        <v>0</v>
      </c>
      <c r="X713" s="57">
        <f t="shared" si="2531"/>
        <v>0</v>
      </c>
      <c r="Y713" s="57">
        <f>(M705-Y708)*D713/(1-D706)</f>
        <v>0.36507042253521105</v>
      </c>
      <c r="AB713" s="63">
        <f t="shared" ref="AB713" si="2532">IF(R713=0,0,R713/(R706+R709+R715))</f>
        <v>0.13432835820895522</v>
      </c>
      <c r="AC713" s="63">
        <f t="shared" ref="AC713:AI713" si="2533">IF(S713=0,0,S713/(S706+S709+S715))</f>
        <v>0</v>
      </c>
      <c r="AD713" s="63">
        <f t="shared" si="2533"/>
        <v>0</v>
      </c>
      <c r="AE713" s="63">
        <f t="shared" si="2533"/>
        <v>0</v>
      </c>
      <c r="AF713" s="63">
        <f t="shared" si="2533"/>
        <v>0</v>
      </c>
      <c r="AG713" s="63">
        <f t="shared" si="2533"/>
        <v>0</v>
      </c>
      <c r="AH713" s="63">
        <f t="shared" si="2533"/>
        <v>0</v>
      </c>
      <c r="AI713" s="63">
        <f t="shared" si="2533"/>
        <v>1.5237020316027078E-2</v>
      </c>
    </row>
    <row r="714" spans="1:35" ht="14.25" customHeight="1" x14ac:dyDescent="0.25">
      <c r="A714" s="17">
        <v>325211</v>
      </c>
      <c r="B714" s="3" t="s">
        <v>69</v>
      </c>
      <c r="C714" s="8" t="s">
        <v>88</v>
      </c>
      <c r="D714" s="54">
        <f>E714/(E705-E722)</f>
        <v>1.2853470437017995E-2</v>
      </c>
      <c r="E714" s="19">
        <f t="shared" si="2508"/>
        <v>5</v>
      </c>
      <c r="F714" s="19">
        <v>0</v>
      </c>
      <c r="G714" s="11">
        <v>0</v>
      </c>
      <c r="H714" s="19">
        <v>0</v>
      </c>
      <c r="I714" s="11">
        <v>5</v>
      </c>
      <c r="J714" s="19">
        <v>0</v>
      </c>
      <c r="K714" s="11">
        <v>0</v>
      </c>
      <c r="L714" s="19">
        <v>0</v>
      </c>
      <c r="M714" s="7"/>
      <c r="P714" s="57">
        <f t="shared" si="2524"/>
        <v>5.2028169014084504</v>
      </c>
      <c r="Q714" s="63">
        <f>P714/P705</f>
        <v>1.1339121380782061E-2</v>
      </c>
      <c r="R714" s="75">
        <f t="shared" si="2377"/>
        <v>0</v>
      </c>
      <c r="S714" s="57">
        <f t="shared" ref="S714:X714" si="2534">IF(G722&lt;&gt;0,G714+(G714/G705)*G722,G714)</f>
        <v>0</v>
      </c>
      <c r="T714" s="57">
        <f t="shared" si="2534"/>
        <v>0</v>
      </c>
      <c r="U714" s="57">
        <f t="shared" si="2534"/>
        <v>5</v>
      </c>
      <c r="V714" s="57">
        <f t="shared" si="2534"/>
        <v>0</v>
      </c>
      <c r="W714" s="57">
        <f t="shared" si="2534"/>
        <v>0</v>
      </c>
      <c r="X714" s="57">
        <f t="shared" si="2534"/>
        <v>0</v>
      </c>
      <c r="Y714" s="57">
        <f>(M705-Y708)*D714/(1-D706)</f>
        <v>0.2028169014084506</v>
      </c>
      <c r="AB714" s="63">
        <f t="shared" ref="AB714" si="2535">IF(R714=0,0,R714/(R706+R709+R715))</f>
        <v>0</v>
      </c>
      <c r="AC714" s="63">
        <f t="shared" ref="AC714:AI714" si="2536">IF(S714=0,0,S714/(S706+S709+S715))</f>
        <v>0</v>
      </c>
      <c r="AD714" s="63">
        <f t="shared" si="2536"/>
        <v>0</v>
      </c>
      <c r="AE714" s="63">
        <f t="shared" si="2536"/>
        <v>1.6339869281045753E-2</v>
      </c>
      <c r="AF714" s="63">
        <f t="shared" si="2536"/>
        <v>0</v>
      </c>
      <c r="AG714" s="63">
        <f t="shared" si="2536"/>
        <v>0</v>
      </c>
      <c r="AH714" s="63">
        <f t="shared" si="2536"/>
        <v>0</v>
      </c>
      <c r="AI714" s="63">
        <f t="shared" si="2536"/>
        <v>8.4650112866817111E-3</v>
      </c>
    </row>
    <row r="715" spans="1:35" ht="14.25" customHeight="1" x14ac:dyDescent="0.25">
      <c r="A715" s="17">
        <v>325211</v>
      </c>
      <c r="B715" s="3" t="s">
        <v>69</v>
      </c>
      <c r="C715" s="3" t="s">
        <v>89</v>
      </c>
      <c r="D715" s="54">
        <f>E715/(E705-E722)</f>
        <v>2.8277634961439587E-2</v>
      </c>
      <c r="E715" s="19">
        <f t="shared" si="2508"/>
        <v>11</v>
      </c>
      <c r="F715" s="11">
        <v>7</v>
      </c>
      <c r="G715" s="11">
        <v>0</v>
      </c>
      <c r="H715" s="19">
        <v>0</v>
      </c>
      <c r="I715" s="11">
        <v>4</v>
      </c>
      <c r="J715" s="19">
        <v>0</v>
      </c>
      <c r="K715" s="11">
        <v>0</v>
      </c>
      <c r="L715" s="19">
        <v>0</v>
      </c>
      <c r="M715" s="7"/>
      <c r="P715" s="57">
        <f>SUM(P716:P721)</f>
        <v>9.3650704225352115</v>
      </c>
      <c r="Q715" s="63">
        <f>P715/P705</f>
        <v>2.041041848540771E-2</v>
      </c>
      <c r="R715" s="75">
        <f t="shared" si="2377"/>
        <v>7</v>
      </c>
      <c r="S715" s="57">
        <f>SUM(S716:S721)</f>
        <v>0</v>
      </c>
      <c r="T715" s="57">
        <f t="shared" ref="T715:X715" si="2537">SUM(T716:T721)</f>
        <v>0</v>
      </c>
      <c r="U715" s="57">
        <f t="shared" si="2537"/>
        <v>3</v>
      </c>
      <c r="V715" s="57">
        <f t="shared" si="2537"/>
        <v>0</v>
      </c>
      <c r="W715" s="57">
        <f t="shared" si="2537"/>
        <v>0</v>
      </c>
      <c r="X715" s="57">
        <f t="shared" si="2537"/>
        <v>0</v>
      </c>
      <c r="Y715" s="57">
        <f>(M705-Y708)*D715/(1-D706)</f>
        <v>0.4461971830985913</v>
      </c>
      <c r="AB715" s="63">
        <f t="shared" ref="AB715" si="2538">IF(R715=0,0,R715/(R706+R709+R715))</f>
        <v>0.1044776119402985</v>
      </c>
      <c r="AC715" s="63">
        <f t="shared" ref="AC715:AI715" si="2539">IF(S715=0,0,S715/(S706+S709+S715))</f>
        <v>0</v>
      </c>
      <c r="AD715" s="63">
        <f t="shared" si="2539"/>
        <v>0</v>
      </c>
      <c r="AE715" s="63">
        <f t="shared" si="2539"/>
        <v>9.8039215686274508E-3</v>
      </c>
      <c r="AF715" s="63">
        <f t="shared" si="2539"/>
        <v>0</v>
      </c>
      <c r="AG715" s="63">
        <f t="shared" si="2539"/>
        <v>0</v>
      </c>
      <c r="AH715" s="63">
        <f t="shared" si="2539"/>
        <v>0</v>
      </c>
      <c r="AI715" s="63">
        <f t="shared" si="2539"/>
        <v>1.8623024830699764E-2</v>
      </c>
    </row>
    <row r="716" spans="1:35" ht="14.25" customHeight="1" x14ac:dyDescent="0.25">
      <c r="A716" s="17">
        <v>325211</v>
      </c>
      <c r="B716" s="3" t="s">
        <v>69</v>
      </c>
      <c r="C716" s="8" t="s">
        <v>95</v>
      </c>
      <c r="D716" s="54">
        <f>E716/(E705-E722)</f>
        <v>1.2853470437017995E-2</v>
      </c>
      <c r="E716" s="19">
        <f t="shared" si="2508"/>
        <v>5</v>
      </c>
      <c r="F716" s="11">
        <v>3</v>
      </c>
      <c r="G716" s="11">
        <v>0</v>
      </c>
      <c r="H716" s="19">
        <v>0</v>
      </c>
      <c r="I716" s="11">
        <v>2</v>
      </c>
      <c r="J716" s="19">
        <v>0</v>
      </c>
      <c r="K716" s="11">
        <v>0</v>
      </c>
      <c r="L716" s="19">
        <v>0</v>
      </c>
      <c r="M716" s="7"/>
      <c r="P716" s="57">
        <f t="shared" si="2524"/>
        <v>5.2028169014084504</v>
      </c>
      <c r="Q716" s="63">
        <f>P716/P705</f>
        <v>1.1339121380782061E-2</v>
      </c>
      <c r="R716" s="75">
        <f t="shared" si="2377"/>
        <v>3</v>
      </c>
      <c r="S716" s="57">
        <f t="shared" ref="S716:X716" si="2540">IF(G722&lt;&gt;0,G716+(G716/G705)*G722,G716)</f>
        <v>0</v>
      </c>
      <c r="T716" s="57">
        <f t="shared" si="2540"/>
        <v>0</v>
      </c>
      <c r="U716" s="57">
        <f t="shared" si="2540"/>
        <v>2</v>
      </c>
      <c r="V716" s="57">
        <f t="shared" si="2540"/>
        <v>0</v>
      </c>
      <c r="W716" s="57">
        <f t="shared" si="2540"/>
        <v>0</v>
      </c>
      <c r="X716" s="57">
        <f t="shared" si="2540"/>
        <v>0</v>
      </c>
      <c r="Y716" s="57">
        <f>(M705-Y708)*D716/(1-D706)</f>
        <v>0.2028169014084506</v>
      </c>
      <c r="AB716" s="63">
        <f t="shared" ref="AB716" si="2541">IF(R716=0,0,R716/(R706+R709+R715))</f>
        <v>4.4776119402985072E-2</v>
      </c>
      <c r="AC716" s="63">
        <f t="shared" ref="AC716:AI716" si="2542">IF(S716=0,0,S716/(S706+S709+S715))</f>
        <v>0</v>
      </c>
      <c r="AD716" s="63">
        <f t="shared" si="2542"/>
        <v>0</v>
      </c>
      <c r="AE716" s="63">
        <f t="shared" si="2542"/>
        <v>6.5359477124183009E-3</v>
      </c>
      <c r="AF716" s="63">
        <f t="shared" si="2542"/>
        <v>0</v>
      </c>
      <c r="AG716" s="63">
        <f t="shared" si="2542"/>
        <v>0</v>
      </c>
      <c r="AH716" s="63">
        <f t="shared" si="2542"/>
        <v>0</v>
      </c>
      <c r="AI716" s="63">
        <f t="shared" si="2542"/>
        <v>8.4650112866817111E-3</v>
      </c>
    </row>
    <row r="717" spans="1:35" ht="14.25" customHeight="1" x14ac:dyDescent="0.25">
      <c r="A717" s="17">
        <v>325211</v>
      </c>
      <c r="B717" s="3" t="s">
        <v>69</v>
      </c>
      <c r="C717" s="8" t="s">
        <v>90</v>
      </c>
      <c r="D717" s="54">
        <f>E717/(E705-E722)</f>
        <v>5.1413881748071976E-3</v>
      </c>
      <c r="E717" s="19">
        <f t="shared" si="2508"/>
        <v>2</v>
      </c>
      <c r="F717" s="11">
        <v>2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19">
        <v>0</v>
      </c>
      <c r="M717" s="7"/>
      <c r="P717" s="57">
        <f t="shared" si="2524"/>
        <v>2.0811267605633801</v>
      </c>
      <c r="Q717" s="63">
        <f>P717/P705</f>
        <v>4.5356485523128237E-3</v>
      </c>
      <c r="R717" s="75">
        <f t="shared" si="2377"/>
        <v>2</v>
      </c>
      <c r="S717" s="57">
        <f t="shared" ref="S717:X717" si="2543">IF(G722&lt;&gt;0,G717+(G717/G705)*G722,G717)</f>
        <v>0</v>
      </c>
      <c r="T717" s="57">
        <f t="shared" si="2543"/>
        <v>0</v>
      </c>
      <c r="U717" s="57">
        <f t="shared" si="2543"/>
        <v>0</v>
      </c>
      <c r="V717" s="57">
        <f t="shared" si="2543"/>
        <v>0</v>
      </c>
      <c r="W717" s="57">
        <f t="shared" si="2543"/>
        <v>0</v>
      </c>
      <c r="X717" s="57">
        <f t="shared" si="2543"/>
        <v>0</v>
      </c>
      <c r="Y717" s="57">
        <f>(M705-Y708)*D717/(1-D706)</f>
        <v>8.1126760563380237E-2</v>
      </c>
      <c r="AB717" s="63">
        <f t="shared" ref="AB717" si="2544">IF(R717=0,0,R717/(R706+R709+R715))</f>
        <v>2.9850746268656716E-2</v>
      </c>
      <c r="AC717" s="63">
        <f t="shared" ref="AC717:AI717" si="2545">IF(S717=0,0,S717/(S706+S709+S715))</f>
        <v>0</v>
      </c>
      <c r="AD717" s="63">
        <f t="shared" si="2545"/>
        <v>0</v>
      </c>
      <c r="AE717" s="63">
        <f t="shared" si="2545"/>
        <v>0</v>
      </c>
      <c r="AF717" s="63">
        <f t="shared" si="2545"/>
        <v>0</v>
      </c>
      <c r="AG717" s="63">
        <f t="shared" si="2545"/>
        <v>0</v>
      </c>
      <c r="AH717" s="63">
        <f t="shared" si="2545"/>
        <v>0</v>
      </c>
      <c r="AI717" s="63">
        <f t="shared" si="2545"/>
        <v>3.3860045146726844E-3</v>
      </c>
    </row>
    <row r="718" spans="1:35" ht="14.25" customHeight="1" x14ac:dyDescent="0.25">
      <c r="A718" s="17">
        <v>325211</v>
      </c>
      <c r="B718" s="3" t="s">
        <v>69</v>
      </c>
      <c r="C718" s="8" t="s">
        <v>118</v>
      </c>
      <c r="D718" s="54">
        <f>E718/(E705-E722)</f>
        <v>5.1413881748071976E-3</v>
      </c>
      <c r="E718" s="19">
        <f t="shared" si="2508"/>
        <v>2</v>
      </c>
      <c r="F718" s="11">
        <v>1</v>
      </c>
      <c r="G718" s="11">
        <v>0</v>
      </c>
      <c r="H718" s="19">
        <v>0</v>
      </c>
      <c r="I718" s="11">
        <v>1</v>
      </c>
      <c r="J718" s="19">
        <v>0</v>
      </c>
      <c r="K718" s="11">
        <v>0</v>
      </c>
      <c r="L718" s="19">
        <v>0</v>
      </c>
      <c r="M718" s="7"/>
      <c r="P718" s="57">
        <f t="shared" si="2524"/>
        <v>2.0811267605633801</v>
      </c>
      <c r="Q718" s="63">
        <f>P718/P705</f>
        <v>4.5356485523128237E-3</v>
      </c>
      <c r="R718" s="75">
        <f t="shared" si="2377"/>
        <v>1</v>
      </c>
      <c r="S718" s="57">
        <f t="shared" ref="S718:X718" si="2546">IF(G722&lt;&gt;0,G718+(G718/G705)*G722,G718)</f>
        <v>0</v>
      </c>
      <c r="T718" s="57">
        <f t="shared" si="2546"/>
        <v>0</v>
      </c>
      <c r="U718" s="57">
        <f t="shared" si="2546"/>
        <v>1</v>
      </c>
      <c r="V718" s="57">
        <f t="shared" si="2546"/>
        <v>0</v>
      </c>
      <c r="W718" s="57">
        <f t="shared" si="2546"/>
        <v>0</v>
      </c>
      <c r="X718" s="57">
        <f t="shared" si="2546"/>
        <v>0</v>
      </c>
      <c r="Y718" s="57">
        <f>(M705-Y708)*D718/(1-D706)</f>
        <v>8.1126760563380237E-2</v>
      </c>
      <c r="AB718" s="63">
        <f t="shared" ref="AB718" si="2547">IF(R718=0,0,R718/(R706+R709+R715))</f>
        <v>1.4925373134328358E-2</v>
      </c>
      <c r="AC718" s="63">
        <f t="shared" ref="AC718:AI718" si="2548">IF(S718=0,0,S718/(S706+S709+S715))</f>
        <v>0</v>
      </c>
      <c r="AD718" s="63">
        <f t="shared" si="2548"/>
        <v>0</v>
      </c>
      <c r="AE718" s="63">
        <f t="shared" si="2548"/>
        <v>3.2679738562091504E-3</v>
      </c>
      <c r="AF718" s="63">
        <f t="shared" si="2548"/>
        <v>0</v>
      </c>
      <c r="AG718" s="63">
        <f t="shared" si="2548"/>
        <v>0</v>
      </c>
      <c r="AH718" s="63">
        <f t="shared" si="2548"/>
        <v>0</v>
      </c>
      <c r="AI718" s="63">
        <f t="shared" si="2548"/>
        <v>3.3860045146726844E-3</v>
      </c>
    </row>
    <row r="719" spans="1:35" ht="14.25" customHeight="1" x14ac:dyDescent="0.25">
      <c r="A719" s="17">
        <v>325211</v>
      </c>
      <c r="B719" s="3" t="s">
        <v>69</v>
      </c>
      <c r="C719" s="8" t="s">
        <v>91</v>
      </c>
      <c r="D719" s="54">
        <f>E719/(E705-E722)</f>
        <v>0</v>
      </c>
      <c r="E719" s="19">
        <f t="shared" si="2508"/>
        <v>0</v>
      </c>
      <c r="F719" s="19">
        <v>0</v>
      </c>
      <c r="G719" s="19">
        <v>0</v>
      </c>
      <c r="H719" s="19">
        <v>0</v>
      </c>
      <c r="I719" s="11">
        <v>0</v>
      </c>
      <c r="J719" s="19">
        <v>0</v>
      </c>
      <c r="K719" s="19">
        <v>0</v>
      </c>
      <c r="L719" s="19">
        <v>0</v>
      </c>
      <c r="M719" s="7"/>
      <c r="P719" s="57">
        <f t="shared" si="2524"/>
        <v>0</v>
      </c>
      <c r="Q719" s="63">
        <f>P719/P705</f>
        <v>0</v>
      </c>
      <c r="R719" s="75">
        <f t="shared" ref="R719:R782" si="2549">F719</f>
        <v>0</v>
      </c>
      <c r="S719" s="57">
        <f t="shared" ref="S719:X719" si="2550">IF(G722&lt;&gt;0,G719+(G719/G705)*G722,G719)</f>
        <v>0</v>
      </c>
      <c r="T719" s="57">
        <f t="shared" si="2550"/>
        <v>0</v>
      </c>
      <c r="U719" s="57">
        <f t="shared" si="2550"/>
        <v>0</v>
      </c>
      <c r="V719" s="57">
        <f t="shared" si="2550"/>
        <v>0</v>
      </c>
      <c r="W719" s="57">
        <f t="shared" si="2550"/>
        <v>0</v>
      </c>
      <c r="X719" s="57">
        <f t="shared" si="2550"/>
        <v>0</v>
      </c>
      <c r="Y719" s="57">
        <f>(M705-Y708)*D719/(1-D706)</f>
        <v>0</v>
      </c>
      <c r="AB719" s="63">
        <f t="shared" ref="AB719" si="2551">IF(R719=0,0,R719/(R706+R709+R715))</f>
        <v>0</v>
      </c>
      <c r="AC719" s="63">
        <f t="shared" ref="AC719:AI719" si="2552">IF(S719=0,0,S719/(S706+S709+S715))</f>
        <v>0</v>
      </c>
      <c r="AD719" s="63">
        <f t="shared" si="2552"/>
        <v>0</v>
      </c>
      <c r="AE719" s="63">
        <f t="shared" si="2552"/>
        <v>0</v>
      </c>
      <c r="AF719" s="63">
        <f t="shared" si="2552"/>
        <v>0</v>
      </c>
      <c r="AG719" s="63">
        <f t="shared" si="2552"/>
        <v>0</v>
      </c>
      <c r="AH719" s="63">
        <f t="shared" si="2552"/>
        <v>0</v>
      </c>
      <c r="AI719" s="63">
        <f t="shared" si="2552"/>
        <v>0</v>
      </c>
    </row>
    <row r="720" spans="1:35" ht="14.25" customHeight="1" x14ac:dyDescent="0.25">
      <c r="A720" s="17">
        <v>325211</v>
      </c>
      <c r="B720" s="3" t="s">
        <v>69</v>
      </c>
      <c r="C720" s="8" t="s">
        <v>92</v>
      </c>
      <c r="D720" s="54">
        <f>E720/(E705-E722)</f>
        <v>0</v>
      </c>
      <c r="E720" s="19">
        <f t="shared" si="2508"/>
        <v>0</v>
      </c>
      <c r="F720" s="11">
        <v>0</v>
      </c>
      <c r="G720" s="11">
        <v>0</v>
      </c>
      <c r="H720" s="19">
        <v>0</v>
      </c>
      <c r="I720" s="19">
        <v>0</v>
      </c>
      <c r="J720" s="19">
        <v>0</v>
      </c>
      <c r="K720" s="11">
        <v>0</v>
      </c>
      <c r="L720" s="19">
        <v>0</v>
      </c>
      <c r="M720" s="7"/>
      <c r="P720" s="57">
        <f t="shared" si="2524"/>
        <v>0</v>
      </c>
      <c r="Q720" s="63">
        <f>P720/P705</f>
        <v>0</v>
      </c>
      <c r="R720" s="75">
        <f t="shared" si="2549"/>
        <v>0</v>
      </c>
      <c r="S720" s="57">
        <f t="shared" ref="S720:X720" si="2553">IF(G722&lt;&gt;0,G720+(G720/G705)*G722,G720)</f>
        <v>0</v>
      </c>
      <c r="T720" s="57">
        <f t="shared" si="2553"/>
        <v>0</v>
      </c>
      <c r="U720" s="57">
        <f t="shared" si="2553"/>
        <v>0</v>
      </c>
      <c r="V720" s="57">
        <f t="shared" si="2553"/>
        <v>0</v>
      </c>
      <c r="W720" s="57">
        <f t="shared" si="2553"/>
        <v>0</v>
      </c>
      <c r="X720" s="57">
        <f t="shared" si="2553"/>
        <v>0</v>
      </c>
      <c r="Y720" s="57">
        <f>(M705-Y708)*D720/(1-D706)</f>
        <v>0</v>
      </c>
      <c r="AB720" s="63">
        <f t="shared" ref="AB720" si="2554">IF(R720=0,0,R720/(R706+R709+R715))</f>
        <v>0</v>
      </c>
      <c r="AC720" s="63">
        <f t="shared" ref="AC720:AI720" si="2555">IF(S720=0,0,S720/(S706+S709+S715))</f>
        <v>0</v>
      </c>
      <c r="AD720" s="63">
        <f t="shared" si="2555"/>
        <v>0</v>
      </c>
      <c r="AE720" s="63">
        <f t="shared" si="2555"/>
        <v>0</v>
      </c>
      <c r="AF720" s="63">
        <f t="shared" si="2555"/>
        <v>0</v>
      </c>
      <c r="AG720" s="63">
        <f t="shared" si="2555"/>
        <v>0</v>
      </c>
      <c r="AH720" s="63">
        <f t="shared" si="2555"/>
        <v>0</v>
      </c>
      <c r="AI720" s="63">
        <f t="shared" si="2555"/>
        <v>0</v>
      </c>
    </row>
    <row r="721" spans="1:35" ht="14.25" customHeight="1" x14ac:dyDescent="0.25">
      <c r="A721" s="17">
        <v>325211</v>
      </c>
      <c r="B721" s="3" t="s">
        <v>69</v>
      </c>
      <c r="C721" s="8" t="s">
        <v>93</v>
      </c>
      <c r="D721" s="54">
        <f>E721/(E705-E722)</f>
        <v>0</v>
      </c>
      <c r="E721" s="19">
        <f t="shared" si="2508"/>
        <v>0</v>
      </c>
      <c r="F721" s="19">
        <v>0</v>
      </c>
      <c r="G721" s="11">
        <v>0</v>
      </c>
      <c r="H721" s="19">
        <v>0</v>
      </c>
      <c r="I721" s="19">
        <v>0</v>
      </c>
      <c r="J721" s="19">
        <v>0</v>
      </c>
      <c r="K721" s="11">
        <v>0</v>
      </c>
      <c r="L721" s="19">
        <v>0</v>
      </c>
      <c r="M721" s="7"/>
      <c r="P721" s="57">
        <f t="shared" si="2524"/>
        <v>0</v>
      </c>
      <c r="Q721" s="63">
        <f>P721/P705</f>
        <v>0</v>
      </c>
      <c r="R721" s="75">
        <f t="shared" si="2549"/>
        <v>0</v>
      </c>
      <c r="S721" s="57">
        <f t="shared" ref="S721:X721" si="2556">IF(G722&lt;&gt;0,G721+(G721/G705)*G722,G721)</f>
        <v>0</v>
      </c>
      <c r="T721" s="57">
        <f t="shared" si="2556"/>
        <v>0</v>
      </c>
      <c r="U721" s="57">
        <f t="shared" si="2556"/>
        <v>0</v>
      </c>
      <c r="V721" s="57">
        <f t="shared" si="2556"/>
        <v>0</v>
      </c>
      <c r="W721" s="57">
        <f t="shared" si="2556"/>
        <v>0</v>
      </c>
      <c r="X721" s="57">
        <f t="shared" si="2556"/>
        <v>0</v>
      </c>
      <c r="Y721" s="57">
        <f>(M705-Y708)*D721/(1-D706)</f>
        <v>0</v>
      </c>
      <c r="AB721" s="63">
        <f t="shared" ref="AB721" si="2557">IF(R721=0,0,R721/(R706+R709+R715))</f>
        <v>0</v>
      </c>
      <c r="AC721" s="63">
        <f t="shared" ref="AC721:AI721" si="2558">IF(S721=0,0,S721/(S706+S709+S715))</f>
        <v>0</v>
      </c>
      <c r="AD721" s="63">
        <f t="shared" si="2558"/>
        <v>0</v>
      </c>
      <c r="AE721" s="63">
        <f t="shared" si="2558"/>
        <v>0</v>
      </c>
      <c r="AF721" s="63">
        <f t="shared" si="2558"/>
        <v>0</v>
      </c>
      <c r="AG721" s="63">
        <f t="shared" si="2558"/>
        <v>0</v>
      </c>
      <c r="AH721" s="63">
        <f t="shared" si="2558"/>
        <v>0</v>
      </c>
      <c r="AI721" s="63">
        <f t="shared" si="2558"/>
        <v>0</v>
      </c>
    </row>
    <row r="722" spans="1:35" ht="14.25" customHeight="1" x14ac:dyDescent="0.25">
      <c r="A722" s="17">
        <v>325211</v>
      </c>
      <c r="B722" s="3" t="s">
        <v>69</v>
      </c>
      <c r="C722" s="3" t="s">
        <v>94</v>
      </c>
      <c r="D722" s="59"/>
      <c r="E722" s="11">
        <v>73</v>
      </c>
      <c r="F722" s="19">
        <v>0</v>
      </c>
      <c r="G722" s="11">
        <v>0</v>
      </c>
      <c r="H722" s="19">
        <v>0</v>
      </c>
      <c r="I722" s="19">
        <v>0</v>
      </c>
      <c r="J722" s="19">
        <v>0</v>
      </c>
      <c r="K722" s="11">
        <v>0</v>
      </c>
      <c r="L722" s="11">
        <v>73</v>
      </c>
      <c r="M722" s="7"/>
      <c r="R722" s="75">
        <f t="shared" si="2549"/>
        <v>0</v>
      </c>
    </row>
    <row r="723" spans="1:35" ht="14.25" customHeight="1" x14ac:dyDescent="0.25">
      <c r="A723" s="3"/>
      <c r="B723" s="3"/>
      <c r="C723" s="8"/>
      <c r="D723" s="8"/>
      <c r="E723" s="11"/>
      <c r="F723" s="11"/>
      <c r="G723" s="11"/>
      <c r="H723" s="11"/>
      <c r="I723" s="11"/>
      <c r="J723" s="11"/>
      <c r="K723" s="11"/>
      <c r="L723" s="11"/>
      <c r="M723" s="10"/>
      <c r="N723" s="10"/>
      <c r="O723" s="10"/>
      <c r="R723" s="75">
        <f t="shared" si="2549"/>
        <v>0</v>
      </c>
      <c r="S723" s="10"/>
      <c r="T723" s="10"/>
      <c r="U723" s="10"/>
      <c r="V723" s="10"/>
      <c r="W723" s="10"/>
      <c r="AC723" s="10"/>
      <c r="AD723" s="10"/>
      <c r="AE723" s="10"/>
      <c r="AF723" s="10"/>
      <c r="AG723" s="10"/>
      <c r="AH723" s="10"/>
      <c r="AI723" s="10"/>
    </row>
    <row r="724" spans="1:35" ht="14.25" customHeight="1" x14ac:dyDescent="0.25">
      <c r="A724" s="17">
        <v>325212</v>
      </c>
      <c r="B724" s="3" t="s">
        <v>44</v>
      </c>
      <c r="C724" s="3" t="s">
        <v>120</v>
      </c>
      <c r="D724" s="3"/>
      <c r="E724" s="11">
        <v>39</v>
      </c>
      <c r="F724" s="11">
        <v>6</v>
      </c>
      <c r="G724" s="11">
        <v>0</v>
      </c>
      <c r="H724" s="19">
        <v>0</v>
      </c>
      <c r="I724" s="11">
        <v>22</v>
      </c>
      <c r="J724" s="19">
        <v>0</v>
      </c>
      <c r="K724" s="11">
        <v>3</v>
      </c>
      <c r="L724" s="11">
        <v>8</v>
      </c>
      <c r="M724" s="10">
        <f>VLOOKUP(A724,'2010 Byproducts'!$A$14:$D$97,4,FALSE)</f>
        <v>0</v>
      </c>
      <c r="N724" s="10">
        <f>L724-M724</f>
        <v>8</v>
      </c>
      <c r="O724" s="10"/>
      <c r="P724" s="10">
        <f>SUM(P725,P728,P734)</f>
        <v>37</v>
      </c>
      <c r="Q724" s="10"/>
      <c r="R724" s="75">
        <f t="shared" si="2549"/>
        <v>6</v>
      </c>
      <c r="Z724" s="63">
        <f>R724/(P724-R724)</f>
        <v>0.19354838709677419</v>
      </c>
      <c r="AA724" s="63">
        <f>(P727-R727)/(P724-R724)</f>
        <v>0.5161290322580645</v>
      </c>
      <c r="AB724" s="63"/>
    </row>
    <row r="725" spans="1:35" ht="14.25" customHeight="1" x14ac:dyDescent="0.25">
      <c r="A725" s="17">
        <v>325212</v>
      </c>
      <c r="B725" s="3" t="s">
        <v>44</v>
      </c>
      <c r="C725" s="3" t="s">
        <v>82</v>
      </c>
      <c r="D725" s="54">
        <f>E725/(E724-E741)</f>
        <v>0.73333333333333328</v>
      </c>
      <c r="E725" s="19">
        <f t="shared" ref="E725:E740" si="2559">SUM(F725:L725)</f>
        <v>22</v>
      </c>
      <c r="F725" s="19">
        <v>0</v>
      </c>
      <c r="G725" s="11">
        <v>0</v>
      </c>
      <c r="H725" s="19">
        <v>0</v>
      </c>
      <c r="I725" s="11">
        <v>19</v>
      </c>
      <c r="J725" s="11">
        <v>0</v>
      </c>
      <c r="K725" s="11">
        <v>3</v>
      </c>
      <c r="L725" s="19">
        <v>0</v>
      </c>
      <c r="M725" s="7"/>
      <c r="P725" s="57">
        <f>SUM(P726:P727)</f>
        <v>31</v>
      </c>
      <c r="Q725" s="63">
        <f>P725/P724</f>
        <v>0.83783783783783783</v>
      </c>
      <c r="R725" s="75">
        <f t="shared" si="2549"/>
        <v>0</v>
      </c>
      <c r="S725" s="57">
        <f>SUM(S726:S727)</f>
        <v>0</v>
      </c>
      <c r="T725" s="57">
        <f t="shared" ref="T725:X725" si="2560">SUM(T726:T727)</f>
        <v>0</v>
      </c>
      <c r="U725" s="57">
        <f t="shared" si="2560"/>
        <v>20</v>
      </c>
      <c r="V725" s="57">
        <f t="shared" si="2560"/>
        <v>0</v>
      </c>
      <c r="W725" s="57">
        <f t="shared" si="2560"/>
        <v>3</v>
      </c>
      <c r="X725" s="57">
        <f t="shared" si="2560"/>
        <v>0</v>
      </c>
      <c r="Y725" s="57">
        <f>Y727</f>
        <v>0</v>
      </c>
      <c r="AB725" s="63">
        <f t="shared" ref="AB725" si="2561">IF(R725=0,0,R725/(R725+R728+R734))</f>
        <v>0</v>
      </c>
      <c r="AC725" s="63">
        <f t="shared" ref="AC725:AI725" si="2562">IF(S725=0,0,S725/(S725+S728+S734))</f>
        <v>0</v>
      </c>
      <c r="AD725" s="63">
        <f t="shared" si="2562"/>
        <v>0</v>
      </c>
      <c r="AE725" s="63">
        <f t="shared" si="2562"/>
        <v>0.90909090909090906</v>
      </c>
      <c r="AF725" s="63">
        <f t="shared" si="2562"/>
        <v>0</v>
      </c>
      <c r="AG725" s="63">
        <f t="shared" si="2562"/>
        <v>1</v>
      </c>
      <c r="AH725" s="63">
        <f t="shared" si="2562"/>
        <v>0</v>
      </c>
      <c r="AI725" s="63">
        <f t="shared" si="2562"/>
        <v>0</v>
      </c>
    </row>
    <row r="726" spans="1:35" s="10" customFormat="1" ht="14.25" customHeight="1" x14ac:dyDescent="0.25">
      <c r="A726" s="17">
        <v>325212</v>
      </c>
      <c r="B726" s="3" t="s">
        <v>44</v>
      </c>
      <c r="C726" s="8" t="s">
        <v>152</v>
      </c>
      <c r="D726" s="54">
        <f>E726/(E724-E741)</f>
        <v>0.23333333333333334</v>
      </c>
      <c r="E726" s="19">
        <f t="shared" si="2559"/>
        <v>7</v>
      </c>
      <c r="F726" s="19">
        <v>0</v>
      </c>
      <c r="G726" s="11">
        <v>0</v>
      </c>
      <c r="H726" s="19">
        <v>0</v>
      </c>
      <c r="I726" s="11">
        <v>6</v>
      </c>
      <c r="J726" s="11">
        <v>0</v>
      </c>
      <c r="K726" s="11">
        <v>1</v>
      </c>
      <c r="L726" s="19">
        <v>0</v>
      </c>
      <c r="M726" s="7"/>
      <c r="N726" s="1"/>
      <c r="O726" s="1"/>
      <c r="P726" s="57">
        <f>SUM(R726:Y726)+N724</f>
        <v>15</v>
      </c>
      <c r="Q726" s="63">
        <f>P726/P724</f>
        <v>0.40540540540540543</v>
      </c>
      <c r="R726" s="75">
        <f t="shared" si="2549"/>
        <v>0</v>
      </c>
      <c r="S726" s="57">
        <f t="shared" ref="S726:X726" si="2563">IF(G741&lt;&gt;0,G726+(G726/G724)*G741,G726)</f>
        <v>0</v>
      </c>
      <c r="T726" s="57">
        <f t="shared" si="2563"/>
        <v>0</v>
      </c>
      <c r="U726" s="57">
        <f t="shared" si="2563"/>
        <v>6</v>
      </c>
      <c r="V726" s="57">
        <f t="shared" si="2563"/>
        <v>0</v>
      </c>
      <c r="W726" s="57">
        <f t="shared" si="2563"/>
        <v>1</v>
      </c>
      <c r="X726" s="57">
        <f t="shared" si="2563"/>
        <v>0</v>
      </c>
      <c r="Y726" s="57">
        <v>0</v>
      </c>
      <c r="AA726" s="1"/>
      <c r="AB726" s="63">
        <f t="shared" ref="AB726" si="2564">IF(R726=0,0,R726/(R725+R728+R734))</f>
        <v>0</v>
      </c>
      <c r="AC726" s="63">
        <f t="shared" ref="AC726:AI726" si="2565">IF(S726=0,0,S726/(S725+S728+S734))</f>
        <v>0</v>
      </c>
      <c r="AD726" s="63">
        <f t="shared" si="2565"/>
        <v>0</v>
      </c>
      <c r="AE726" s="63">
        <f t="shared" si="2565"/>
        <v>0.27272727272727271</v>
      </c>
      <c r="AF726" s="63">
        <f t="shared" si="2565"/>
        <v>0</v>
      </c>
      <c r="AG726" s="63">
        <f t="shared" si="2565"/>
        <v>0.33333333333333331</v>
      </c>
      <c r="AH726" s="63">
        <f t="shared" si="2565"/>
        <v>0</v>
      </c>
      <c r="AI726" s="63">
        <f t="shared" si="2565"/>
        <v>0</v>
      </c>
    </row>
    <row r="727" spans="1:35" ht="14.25" customHeight="1" x14ac:dyDescent="0.25">
      <c r="A727" s="17">
        <v>325212</v>
      </c>
      <c r="B727" s="3" t="s">
        <v>44</v>
      </c>
      <c r="C727" s="8" t="s">
        <v>151</v>
      </c>
      <c r="D727" s="54">
        <f>E727/(E724-E741)</f>
        <v>0.53333333333333333</v>
      </c>
      <c r="E727" s="19">
        <f t="shared" si="2559"/>
        <v>16</v>
      </c>
      <c r="F727" s="11">
        <v>0</v>
      </c>
      <c r="G727" s="11">
        <v>0</v>
      </c>
      <c r="H727" s="19">
        <v>0</v>
      </c>
      <c r="I727" s="11">
        <v>14</v>
      </c>
      <c r="J727" s="11">
        <v>0</v>
      </c>
      <c r="K727" s="11">
        <v>2</v>
      </c>
      <c r="L727" s="19">
        <v>0</v>
      </c>
      <c r="M727" s="7"/>
      <c r="P727" s="57">
        <f>SUM(R727:Y727)</f>
        <v>16</v>
      </c>
      <c r="Q727" s="63">
        <f>P727/P724</f>
        <v>0.43243243243243246</v>
      </c>
      <c r="R727" s="75">
        <f t="shared" si="2549"/>
        <v>0</v>
      </c>
      <c r="S727" s="57">
        <f t="shared" ref="S727:X727" si="2566">IF(G741&lt;&gt;0,G727+(G727/G724)*G741,G727)</f>
        <v>0</v>
      </c>
      <c r="T727" s="57">
        <f t="shared" si="2566"/>
        <v>0</v>
      </c>
      <c r="U727" s="57">
        <f t="shared" si="2566"/>
        <v>14</v>
      </c>
      <c r="V727" s="57">
        <f t="shared" si="2566"/>
        <v>0</v>
      </c>
      <c r="W727" s="57">
        <f t="shared" si="2566"/>
        <v>2</v>
      </c>
      <c r="X727" s="57">
        <f t="shared" si="2566"/>
        <v>0</v>
      </c>
      <c r="Y727" s="57">
        <f>0.76*M724</f>
        <v>0</v>
      </c>
      <c r="AB727" s="63">
        <f t="shared" ref="AB727" si="2567">IF(R727=0,0,R727/(R725+R728+R734))</f>
        <v>0</v>
      </c>
      <c r="AC727" s="63">
        <f t="shared" ref="AC727:AI727" si="2568">IF(S727=0,0,S727/(S725+S728+S734))</f>
        <v>0</v>
      </c>
      <c r="AD727" s="63">
        <f t="shared" si="2568"/>
        <v>0</v>
      </c>
      <c r="AE727" s="63">
        <f t="shared" si="2568"/>
        <v>0.63636363636363635</v>
      </c>
      <c r="AF727" s="63">
        <f t="shared" si="2568"/>
        <v>0</v>
      </c>
      <c r="AG727" s="63">
        <f t="shared" si="2568"/>
        <v>0.66666666666666663</v>
      </c>
      <c r="AH727" s="63">
        <f t="shared" si="2568"/>
        <v>0</v>
      </c>
      <c r="AI727" s="63">
        <f t="shared" si="2568"/>
        <v>0</v>
      </c>
    </row>
    <row r="728" spans="1:35" ht="14.25" customHeight="1" x14ac:dyDescent="0.25">
      <c r="A728" s="17">
        <v>325212</v>
      </c>
      <c r="B728" s="3" t="s">
        <v>44</v>
      </c>
      <c r="C728" s="3" t="s">
        <v>83</v>
      </c>
      <c r="D728" s="54">
        <f>E728/(E724-E741)</f>
        <v>0.2</v>
      </c>
      <c r="E728" s="19">
        <f t="shared" si="2559"/>
        <v>6</v>
      </c>
      <c r="F728" s="11">
        <v>4</v>
      </c>
      <c r="G728" s="11">
        <v>0</v>
      </c>
      <c r="H728" s="19">
        <v>0</v>
      </c>
      <c r="I728" s="11">
        <v>2</v>
      </c>
      <c r="J728" s="19">
        <v>0</v>
      </c>
      <c r="K728" s="11">
        <v>0</v>
      </c>
      <c r="L728" s="19">
        <v>0</v>
      </c>
      <c r="M728" s="7"/>
      <c r="P728" s="57">
        <f>SUM(P729:P733)</f>
        <v>6</v>
      </c>
      <c r="Q728" s="63">
        <f>P728/P724</f>
        <v>0.16216216216216217</v>
      </c>
      <c r="R728" s="75">
        <f t="shared" si="2549"/>
        <v>4</v>
      </c>
      <c r="S728" s="57">
        <f>SUM(S729:S733)</f>
        <v>0</v>
      </c>
      <c r="T728" s="57">
        <f t="shared" ref="T728:X728" si="2569">SUM(T729:T733)</f>
        <v>0</v>
      </c>
      <c r="U728" s="57">
        <f t="shared" si="2569"/>
        <v>2</v>
      </c>
      <c r="V728" s="57">
        <f t="shared" si="2569"/>
        <v>0</v>
      </c>
      <c r="W728" s="57">
        <f t="shared" si="2569"/>
        <v>0</v>
      </c>
      <c r="X728" s="57">
        <f t="shared" si="2569"/>
        <v>0</v>
      </c>
      <c r="Y728" s="57">
        <f>(M724-Y727)*D728/(1-D725)</f>
        <v>0</v>
      </c>
      <c r="AB728" s="63">
        <f t="shared" ref="AB728" si="2570">IF(R728=0,0,R728/(R725+R728+R734))</f>
        <v>0.8</v>
      </c>
      <c r="AC728" s="63">
        <f t="shared" ref="AC728:AI728" si="2571">IF(S728=0,0,S728/(S725+S728+S734))</f>
        <v>0</v>
      </c>
      <c r="AD728" s="63">
        <f t="shared" si="2571"/>
        <v>0</v>
      </c>
      <c r="AE728" s="63">
        <f t="shared" si="2571"/>
        <v>9.0909090909090912E-2</v>
      </c>
      <c r="AF728" s="63">
        <f t="shared" si="2571"/>
        <v>0</v>
      </c>
      <c r="AG728" s="63">
        <f t="shared" si="2571"/>
        <v>0</v>
      </c>
      <c r="AH728" s="63">
        <f t="shared" si="2571"/>
        <v>0</v>
      </c>
      <c r="AI728" s="63">
        <f t="shared" si="2571"/>
        <v>0</v>
      </c>
    </row>
    <row r="729" spans="1:35" ht="14.25" customHeight="1" x14ac:dyDescent="0.25">
      <c r="A729" s="17">
        <v>325212</v>
      </c>
      <c r="B729" s="3" t="s">
        <v>44</v>
      </c>
      <c r="C729" s="8" t="s">
        <v>84</v>
      </c>
      <c r="D729" s="54">
        <f>E729/(E724-E741)</f>
        <v>1.6666666666666666E-2</v>
      </c>
      <c r="E729" s="19">
        <f t="shared" si="2559"/>
        <v>0.5</v>
      </c>
      <c r="F729" s="19">
        <v>0</v>
      </c>
      <c r="G729" s="11">
        <v>0</v>
      </c>
      <c r="H729" s="11">
        <v>0</v>
      </c>
      <c r="I729" s="19">
        <v>0.5</v>
      </c>
      <c r="J729" s="11">
        <v>0</v>
      </c>
      <c r="K729" s="11">
        <v>0</v>
      </c>
      <c r="L729" s="19">
        <v>0</v>
      </c>
      <c r="M729" s="7"/>
      <c r="P729" s="57">
        <f>SUM(R729:Y729)</f>
        <v>0.5</v>
      </c>
      <c r="Q729" s="63">
        <f>P729/P724</f>
        <v>1.3513513513513514E-2</v>
      </c>
      <c r="R729" s="75">
        <f t="shared" si="2549"/>
        <v>0</v>
      </c>
      <c r="S729" s="57">
        <f t="shared" ref="S729:X729" si="2572">IF(G741&lt;&gt;0,G729+(G729/G724)*G741,G729)</f>
        <v>0</v>
      </c>
      <c r="T729" s="57">
        <f t="shared" si="2572"/>
        <v>0</v>
      </c>
      <c r="U729" s="57">
        <f t="shared" si="2572"/>
        <v>0.5</v>
      </c>
      <c r="V729" s="57">
        <f t="shared" si="2572"/>
        <v>0</v>
      </c>
      <c r="W729" s="57">
        <f t="shared" si="2572"/>
        <v>0</v>
      </c>
      <c r="X729" s="57">
        <f t="shared" si="2572"/>
        <v>0</v>
      </c>
      <c r="Y729" s="57">
        <f>(M724-Y727)*D729/(1-D725)</f>
        <v>0</v>
      </c>
      <c r="AB729" s="63">
        <f t="shared" ref="AB729" si="2573">IF(R729=0,0,R729/(R725+R728+R734))</f>
        <v>0</v>
      </c>
      <c r="AC729" s="63">
        <f t="shared" ref="AC729:AI729" si="2574">IF(S729=0,0,S729/(S725+S728+S734))</f>
        <v>0</v>
      </c>
      <c r="AD729" s="63">
        <f t="shared" si="2574"/>
        <v>0</v>
      </c>
      <c r="AE729" s="63">
        <f t="shared" si="2574"/>
        <v>2.2727272727272728E-2</v>
      </c>
      <c r="AF729" s="63">
        <f t="shared" si="2574"/>
        <v>0</v>
      </c>
      <c r="AG729" s="63">
        <f t="shared" si="2574"/>
        <v>0</v>
      </c>
      <c r="AH729" s="63">
        <f t="shared" si="2574"/>
        <v>0</v>
      </c>
      <c r="AI729" s="63">
        <f t="shared" si="2574"/>
        <v>0</v>
      </c>
    </row>
    <row r="730" spans="1:35" ht="14.25" customHeight="1" x14ac:dyDescent="0.25">
      <c r="A730" s="17">
        <v>325212</v>
      </c>
      <c r="B730" s="3" t="s">
        <v>44</v>
      </c>
      <c r="C730" s="8" t="s">
        <v>85</v>
      </c>
      <c r="D730" s="54">
        <f>E730/(E724-E741)</f>
        <v>3.3333333333333333E-2</v>
      </c>
      <c r="E730" s="19">
        <f t="shared" si="2559"/>
        <v>1</v>
      </c>
      <c r="F730" s="11">
        <v>1</v>
      </c>
      <c r="G730" s="11">
        <v>0</v>
      </c>
      <c r="H730" s="11">
        <v>0</v>
      </c>
      <c r="I730" s="19">
        <v>0</v>
      </c>
      <c r="J730" s="11">
        <v>0</v>
      </c>
      <c r="K730" s="11">
        <v>0</v>
      </c>
      <c r="L730" s="19">
        <v>0</v>
      </c>
      <c r="M730" s="7"/>
      <c r="P730" s="57">
        <f t="shared" ref="P730:P740" si="2575">SUM(R730:Y730)</f>
        <v>1</v>
      </c>
      <c r="Q730" s="63">
        <f>P730/P724</f>
        <v>2.7027027027027029E-2</v>
      </c>
      <c r="R730" s="75">
        <f t="shared" si="2549"/>
        <v>1</v>
      </c>
      <c r="S730" s="57">
        <f t="shared" ref="S730:X730" si="2576">IF(G741&lt;&gt;0,G730+(G730/G724)*G741,G730)</f>
        <v>0</v>
      </c>
      <c r="T730" s="57">
        <f t="shared" si="2576"/>
        <v>0</v>
      </c>
      <c r="U730" s="57">
        <f t="shared" si="2576"/>
        <v>0</v>
      </c>
      <c r="V730" s="57">
        <f t="shared" si="2576"/>
        <v>0</v>
      </c>
      <c r="W730" s="57">
        <f t="shared" si="2576"/>
        <v>0</v>
      </c>
      <c r="X730" s="57">
        <f t="shared" si="2576"/>
        <v>0</v>
      </c>
      <c r="Y730" s="57">
        <f>(M724-Y727)*D730/(1-D725)</f>
        <v>0</v>
      </c>
      <c r="AB730" s="63">
        <f t="shared" ref="AB730" si="2577">IF(R730=0,0,R730/(R725+R728+R734))</f>
        <v>0.2</v>
      </c>
      <c r="AC730" s="63">
        <f t="shared" ref="AC730:AI730" si="2578">IF(S730=0,0,S730/(S725+S728+S734))</f>
        <v>0</v>
      </c>
      <c r="AD730" s="63">
        <f t="shared" si="2578"/>
        <v>0</v>
      </c>
      <c r="AE730" s="63">
        <f t="shared" si="2578"/>
        <v>0</v>
      </c>
      <c r="AF730" s="63">
        <f t="shared" si="2578"/>
        <v>0</v>
      </c>
      <c r="AG730" s="63">
        <f t="shared" si="2578"/>
        <v>0</v>
      </c>
      <c r="AH730" s="63">
        <f t="shared" si="2578"/>
        <v>0</v>
      </c>
      <c r="AI730" s="63">
        <f t="shared" si="2578"/>
        <v>0</v>
      </c>
    </row>
    <row r="731" spans="1:35" ht="14.25" customHeight="1" x14ac:dyDescent="0.25">
      <c r="A731" s="17">
        <v>325212</v>
      </c>
      <c r="B731" s="3" t="s">
        <v>44</v>
      </c>
      <c r="C731" s="8" t="s">
        <v>86</v>
      </c>
      <c r="D731" s="54">
        <f>E731/(E724-E741)</f>
        <v>0.11666666666666667</v>
      </c>
      <c r="E731" s="19">
        <f t="shared" si="2559"/>
        <v>3.5</v>
      </c>
      <c r="F731" s="11">
        <v>3</v>
      </c>
      <c r="G731" s="11">
        <v>0</v>
      </c>
      <c r="H731" s="19">
        <v>0</v>
      </c>
      <c r="I731" s="19">
        <v>0.5</v>
      </c>
      <c r="J731" s="19">
        <v>0</v>
      </c>
      <c r="K731" s="11">
        <v>0</v>
      </c>
      <c r="L731" s="19">
        <v>0</v>
      </c>
      <c r="M731" s="7"/>
      <c r="P731" s="57">
        <f t="shared" si="2575"/>
        <v>3.5</v>
      </c>
      <c r="Q731" s="63">
        <f>P731/P724</f>
        <v>9.45945945945946E-2</v>
      </c>
      <c r="R731" s="75">
        <f t="shared" si="2549"/>
        <v>3</v>
      </c>
      <c r="S731" s="57">
        <f t="shared" ref="S731:X731" si="2579">IF(G741&lt;&gt;0,G731+(G731/G724)*G741,G731)</f>
        <v>0</v>
      </c>
      <c r="T731" s="57">
        <f t="shared" si="2579"/>
        <v>0</v>
      </c>
      <c r="U731" s="57">
        <f t="shared" si="2579"/>
        <v>0.5</v>
      </c>
      <c r="V731" s="57">
        <f t="shared" si="2579"/>
        <v>0</v>
      </c>
      <c r="W731" s="57">
        <f t="shared" si="2579"/>
        <v>0</v>
      </c>
      <c r="X731" s="57">
        <f t="shared" si="2579"/>
        <v>0</v>
      </c>
      <c r="Y731" s="57">
        <f>(M724-Y727)*D731/(1-D725)</f>
        <v>0</v>
      </c>
      <c r="AB731" s="63">
        <f t="shared" ref="AB731" si="2580">IF(R731=0,0,R731/(R725+R728+R734))</f>
        <v>0.6</v>
      </c>
      <c r="AC731" s="63">
        <f t="shared" ref="AC731:AI731" si="2581">IF(S731=0,0,S731/(S725+S728+S734))</f>
        <v>0</v>
      </c>
      <c r="AD731" s="63">
        <f t="shared" si="2581"/>
        <v>0</v>
      </c>
      <c r="AE731" s="63">
        <f t="shared" si="2581"/>
        <v>2.2727272727272728E-2</v>
      </c>
      <c r="AF731" s="63">
        <f t="shared" si="2581"/>
        <v>0</v>
      </c>
      <c r="AG731" s="63">
        <f t="shared" si="2581"/>
        <v>0</v>
      </c>
      <c r="AH731" s="63">
        <f t="shared" si="2581"/>
        <v>0</v>
      </c>
      <c r="AI731" s="63">
        <f t="shared" si="2581"/>
        <v>0</v>
      </c>
    </row>
    <row r="732" spans="1:35" ht="14.25" customHeight="1" x14ac:dyDescent="0.25">
      <c r="A732" s="17">
        <v>325212</v>
      </c>
      <c r="B732" s="3" t="s">
        <v>44</v>
      </c>
      <c r="C732" s="8" t="s">
        <v>87</v>
      </c>
      <c r="D732" s="54">
        <f>E732/(E724-E741)</f>
        <v>0</v>
      </c>
      <c r="E732" s="19">
        <f t="shared" si="2559"/>
        <v>0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7"/>
      <c r="P732" s="57">
        <f t="shared" si="2575"/>
        <v>0</v>
      </c>
      <c r="Q732" s="63">
        <f>P732/P724</f>
        <v>0</v>
      </c>
      <c r="R732" s="75">
        <f t="shared" si="2549"/>
        <v>0</v>
      </c>
      <c r="S732" s="57">
        <f t="shared" ref="S732:X732" si="2582">IF(G741&lt;&gt;0,G732+(G732/G724)*G741,G732)</f>
        <v>0</v>
      </c>
      <c r="T732" s="57">
        <f t="shared" si="2582"/>
        <v>0</v>
      </c>
      <c r="U732" s="57">
        <f t="shared" si="2582"/>
        <v>0</v>
      </c>
      <c r="V732" s="57">
        <f t="shared" si="2582"/>
        <v>0</v>
      </c>
      <c r="W732" s="57">
        <f t="shared" si="2582"/>
        <v>0</v>
      </c>
      <c r="X732" s="57">
        <f t="shared" si="2582"/>
        <v>0</v>
      </c>
      <c r="Y732" s="57">
        <f>(M724-Y727)*D732/(1-D725)</f>
        <v>0</v>
      </c>
      <c r="AB732" s="63">
        <f t="shared" ref="AB732" si="2583">IF(R732=0,0,R732/(R725+R728+R734))</f>
        <v>0</v>
      </c>
      <c r="AC732" s="63">
        <f t="shared" ref="AC732:AI732" si="2584">IF(S732=0,0,S732/(S725+S728+S734))</f>
        <v>0</v>
      </c>
      <c r="AD732" s="63">
        <f t="shared" si="2584"/>
        <v>0</v>
      </c>
      <c r="AE732" s="63">
        <f t="shared" si="2584"/>
        <v>0</v>
      </c>
      <c r="AF732" s="63">
        <f t="shared" si="2584"/>
        <v>0</v>
      </c>
      <c r="AG732" s="63">
        <f t="shared" si="2584"/>
        <v>0</v>
      </c>
      <c r="AH732" s="63">
        <f t="shared" si="2584"/>
        <v>0</v>
      </c>
      <c r="AI732" s="63">
        <f t="shared" si="2584"/>
        <v>0</v>
      </c>
    </row>
    <row r="733" spans="1:35" ht="14.25" customHeight="1" x14ac:dyDescent="0.25">
      <c r="A733" s="17">
        <v>325212</v>
      </c>
      <c r="B733" s="3" t="s">
        <v>44</v>
      </c>
      <c r="C733" s="8" t="s">
        <v>88</v>
      </c>
      <c r="D733" s="54">
        <f>E733/(E724-E741)</f>
        <v>3.3333333333333333E-2</v>
      </c>
      <c r="E733" s="19">
        <f t="shared" si="2559"/>
        <v>1</v>
      </c>
      <c r="F733" s="19">
        <v>0</v>
      </c>
      <c r="G733" s="11">
        <v>0</v>
      </c>
      <c r="H733" s="19">
        <v>0</v>
      </c>
      <c r="I733" s="11">
        <v>1</v>
      </c>
      <c r="J733" s="19">
        <v>0</v>
      </c>
      <c r="K733" s="11">
        <v>0</v>
      </c>
      <c r="L733" s="19">
        <v>0</v>
      </c>
      <c r="M733" s="7"/>
      <c r="P733" s="57">
        <f t="shared" si="2575"/>
        <v>1</v>
      </c>
      <c r="Q733" s="63">
        <f>P733/P724</f>
        <v>2.7027027027027029E-2</v>
      </c>
      <c r="R733" s="75">
        <f t="shared" si="2549"/>
        <v>0</v>
      </c>
      <c r="S733" s="57">
        <f t="shared" ref="S733:X733" si="2585">IF(G741&lt;&gt;0,G733+(G733/G724)*G741,G733)</f>
        <v>0</v>
      </c>
      <c r="T733" s="57">
        <f t="shared" si="2585"/>
        <v>0</v>
      </c>
      <c r="U733" s="57">
        <f t="shared" si="2585"/>
        <v>1</v>
      </c>
      <c r="V733" s="57">
        <f t="shared" si="2585"/>
        <v>0</v>
      </c>
      <c r="W733" s="57">
        <f t="shared" si="2585"/>
        <v>0</v>
      </c>
      <c r="X733" s="57">
        <f t="shared" si="2585"/>
        <v>0</v>
      </c>
      <c r="Y733" s="57">
        <f>(M724-Y727)*D733/(1-D725)</f>
        <v>0</v>
      </c>
      <c r="AB733" s="63">
        <f t="shared" ref="AB733" si="2586">IF(R733=0,0,R733/(R725+R728+R734))</f>
        <v>0</v>
      </c>
      <c r="AC733" s="63">
        <f t="shared" ref="AC733:AI733" si="2587">IF(S733=0,0,S733/(S725+S728+S734))</f>
        <v>0</v>
      </c>
      <c r="AD733" s="63">
        <f t="shared" si="2587"/>
        <v>0</v>
      </c>
      <c r="AE733" s="63">
        <f t="shared" si="2587"/>
        <v>4.5454545454545456E-2</v>
      </c>
      <c r="AF733" s="63">
        <f t="shared" si="2587"/>
        <v>0</v>
      </c>
      <c r="AG733" s="63">
        <f t="shared" si="2587"/>
        <v>0</v>
      </c>
      <c r="AH733" s="63">
        <f t="shared" si="2587"/>
        <v>0</v>
      </c>
      <c r="AI733" s="63">
        <f t="shared" si="2587"/>
        <v>0</v>
      </c>
    </row>
    <row r="734" spans="1:35" ht="14.25" customHeight="1" x14ac:dyDescent="0.25">
      <c r="A734" s="17">
        <v>325212</v>
      </c>
      <c r="B734" s="3" t="s">
        <v>44</v>
      </c>
      <c r="C734" s="3" t="s">
        <v>89</v>
      </c>
      <c r="D734" s="54">
        <f>E734/(E724-E741)</f>
        <v>3.3333333333333333E-2</v>
      </c>
      <c r="E734" s="19">
        <f t="shared" si="2559"/>
        <v>1</v>
      </c>
      <c r="F734" s="11">
        <v>1</v>
      </c>
      <c r="G734" s="11">
        <v>0</v>
      </c>
      <c r="H734" s="19">
        <v>0</v>
      </c>
      <c r="I734" s="19">
        <v>0</v>
      </c>
      <c r="J734" s="19">
        <v>0</v>
      </c>
      <c r="K734" s="11">
        <v>0</v>
      </c>
      <c r="L734" s="19">
        <v>0</v>
      </c>
      <c r="M734" s="7"/>
      <c r="P734" s="57">
        <f>SUM(P735:P740)</f>
        <v>0</v>
      </c>
      <c r="Q734" s="63">
        <f>P734/P724</f>
        <v>0</v>
      </c>
      <c r="R734" s="75">
        <f t="shared" si="2549"/>
        <v>1</v>
      </c>
      <c r="S734" s="57">
        <f>SUM(S735:S740)</f>
        <v>0</v>
      </c>
      <c r="T734" s="57">
        <f t="shared" ref="T734:X734" si="2588">SUM(T735:T740)</f>
        <v>0</v>
      </c>
      <c r="U734" s="57">
        <f t="shared" si="2588"/>
        <v>0</v>
      </c>
      <c r="V734" s="57">
        <f t="shared" si="2588"/>
        <v>0</v>
      </c>
      <c r="W734" s="57">
        <f t="shared" si="2588"/>
        <v>0</v>
      </c>
      <c r="X734" s="57">
        <f t="shared" si="2588"/>
        <v>0</v>
      </c>
      <c r="Y734" s="57">
        <f>(M724-Y727)*D734/(1-D725)</f>
        <v>0</v>
      </c>
      <c r="AB734" s="63">
        <f t="shared" ref="AB734" si="2589">IF(R734=0,0,R734/(R725+R728+R734))</f>
        <v>0.2</v>
      </c>
      <c r="AC734" s="63">
        <f t="shared" ref="AC734:AI734" si="2590">IF(S734=0,0,S734/(S725+S728+S734))</f>
        <v>0</v>
      </c>
      <c r="AD734" s="63">
        <f t="shared" si="2590"/>
        <v>0</v>
      </c>
      <c r="AE734" s="63">
        <f t="shared" si="2590"/>
        <v>0</v>
      </c>
      <c r="AF734" s="63">
        <f t="shared" si="2590"/>
        <v>0</v>
      </c>
      <c r="AG734" s="63">
        <f t="shared" si="2590"/>
        <v>0</v>
      </c>
      <c r="AH734" s="63">
        <f t="shared" si="2590"/>
        <v>0</v>
      </c>
      <c r="AI734" s="63">
        <f t="shared" si="2590"/>
        <v>0</v>
      </c>
    </row>
    <row r="735" spans="1:35" ht="14.25" customHeight="1" x14ac:dyDescent="0.25">
      <c r="A735" s="17">
        <v>325212</v>
      </c>
      <c r="B735" s="3" t="s">
        <v>44</v>
      </c>
      <c r="C735" s="8" t="s">
        <v>95</v>
      </c>
      <c r="D735" s="54">
        <f>E735/(E724-E741)</f>
        <v>0</v>
      </c>
      <c r="E735" s="19">
        <f t="shared" si="2559"/>
        <v>0</v>
      </c>
      <c r="F735" s="19">
        <v>0</v>
      </c>
      <c r="G735" s="11">
        <v>0</v>
      </c>
      <c r="H735" s="11">
        <v>0</v>
      </c>
      <c r="I735" s="19">
        <v>0</v>
      </c>
      <c r="J735" s="19">
        <v>0</v>
      </c>
      <c r="K735" s="11">
        <v>0</v>
      </c>
      <c r="L735" s="19">
        <v>0</v>
      </c>
      <c r="M735" s="7"/>
      <c r="P735" s="57">
        <f t="shared" si="2575"/>
        <v>0</v>
      </c>
      <c r="Q735" s="63">
        <f>P735/P724</f>
        <v>0</v>
      </c>
      <c r="R735" s="75">
        <f t="shared" si="2549"/>
        <v>0</v>
      </c>
      <c r="S735" s="57">
        <f t="shared" ref="S735:X735" si="2591">IF(G741&lt;&gt;0,G735+(G735/G724)*G741,G735)</f>
        <v>0</v>
      </c>
      <c r="T735" s="57">
        <f t="shared" si="2591"/>
        <v>0</v>
      </c>
      <c r="U735" s="57">
        <f t="shared" si="2591"/>
        <v>0</v>
      </c>
      <c r="V735" s="57">
        <f t="shared" si="2591"/>
        <v>0</v>
      </c>
      <c r="W735" s="57">
        <f t="shared" si="2591"/>
        <v>0</v>
      </c>
      <c r="X735" s="57">
        <f t="shared" si="2591"/>
        <v>0</v>
      </c>
      <c r="Y735" s="57">
        <f>(M724-Y727)*D735/(1-D725)</f>
        <v>0</v>
      </c>
      <c r="AB735" s="63">
        <f t="shared" ref="AB735" si="2592">IF(R735=0,0,R735/(R725+R728+R734))</f>
        <v>0</v>
      </c>
      <c r="AC735" s="63">
        <f t="shared" ref="AC735:AI735" si="2593">IF(S735=0,0,S735/(S725+S728+S734))</f>
        <v>0</v>
      </c>
      <c r="AD735" s="63">
        <f t="shared" si="2593"/>
        <v>0</v>
      </c>
      <c r="AE735" s="63">
        <f t="shared" si="2593"/>
        <v>0</v>
      </c>
      <c r="AF735" s="63">
        <f t="shared" si="2593"/>
        <v>0</v>
      </c>
      <c r="AG735" s="63">
        <f t="shared" si="2593"/>
        <v>0</v>
      </c>
      <c r="AH735" s="63">
        <f t="shared" si="2593"/>
        <v>0</v>
      </c>
      <c r="AI735" s="63">
        <f t="shared" si="2593"/>
        <v>0</v>
      </c>
    </row>
    <row r="736" spans="1:35" ht="14.25" customHeight="1" x14ac:dyDescent="0.25">
      <c r="A736" s="17">
        <v>325212</v>
      </c>
      <c r="B736" s="3" t="s">
        <v>44</v>
      </c>
      <c r="C736" s="8" t="s">
        <v>90</v>
      </c>
      <c r="D736" s="54">
        <f>E736/(E724-E741)</f>
        <v>0</v>
      </c>
      <c r="E736" s="19">
        <f t="shared" si="2559"/>
        <v>0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7"/>
      <c r="P736" s="57">
        <f t="shared" si="2575"/>
        <v>0</v>
      </c>
      <c r="Q736" s="63">
        <f>P736/P724</f>
        <v>0</v>
      </c>
      <c r="R736" s="75">
        <f t="shared" si="2549"/>
        <v>0</v>
      </c>
      <c r="S736" s="57">
        <f t="shared" ref="S736:X736" si="2594">IF(G741&lt;&gt;0,G736+(G736/G724)*G741,G736)</f>
        <v>0</v>
      </c>
      <c r="T736" s="57">
        <f t="shared" si="2594"/>
        <v>0</v>
      </c>
      <c r="U736" s="57">
        <f t="shared" si="2594"/>
        <v>0</v>
      </c>
      <c r="V736" s="57">
        <f t="shared" si="2594"/>
        <v>0</v>
      </c>
      <c r="W736" s="57">
        <f t="shared" si="2594"/>
        <v>0</v>
      </c>
      <c r="X736" s="57">
        <f t="shared" si="2594"/>
        <v>0</v>
      </c>
      <c r="Y736" s="57">
        <f>(M724-Y727)*D736/(1-D725)</f>
        <v>0</v>
      </c>
      <c r="AB736" s="63">
        <f t="shared" ref="AB736" si="2595">IF(R736=0,0,R736/(R725+R728+R734))</f>
        <v>0</v>
      </c>
      <c r="AC736" s="63">
        <f t="shared" ref="AC736:AI736" si="2596">IF(S736=0,0,S736/(S725+S728+S734))</f>
        <v>0</v>
      </c>
      <c r="AD736" s="63">
        <f t="shared" si="2596"/>
        <v>0</v>
      </c>
      <c r="AE736" s="63">
        <f t="shared" si="2596"/>
        <v>0</v>
      </c>
      <c r="AF736" s="63">
        <f t="shared" si="2596"/>
        <v>0</v>
      </c>
      <c r="AG736" s="63">
        <f t="shared" si="2596"/>
        <v>0</v>
      </c>
      <c r="AH736" s="63">
        <f t="shared" si="2596"/>
        <v>0</v>
      </c>
      <c r="AI736" s="63">
        <f t="shared" si="2596"/>
        <v>0</v>
      </c>
    </row>
    <row r="737" spans="1:35" ht="14.25" customHeight="1" x14ac:dyDescent="0.25">
      <c r="A737" s="17">
        <v>325212</v>
      </c>
      <c r="B737" s="3" t="s">
        <v>44</v>
      </c>
      <c r="C737" s="8" t="s">
        <v>118</v>
      </c>
      <c r="D737" s="54">
        <f>E737/(E724-E741)</f>
        <v>0</v>
      </c>
      <c r="E737" s="19">
        <f t="shared" si="2559"/>
        <v>0</v>
      </c>
      <c r="F737" s="19">
        <v>0</v>
      </c>
      <c r="G737" s="11">
        <v>0</v>
      </c>
      <c r="H737" s="11">
        <v>0</v>
      </c>
      <c r="I737" s="19">
        <v>0</v>
      </c>
      <c r="J737" s="19">
        <v>0</v>
      </c>
      <c r="K737" s="11">
        <v>0</v>
      </c>
      <c r="L737" s="19">
        <v>0</v>
      </c>
      <c r="M737" s="7"/>
      <c r="P737" s="57">
        <f t="shared" si="2575"/>
        <v>0</v>
      </c>
      <c r="Q737" s="63">
        <f>P737/P724</f>
        <v>0</v>
      </c>
      <c r="R737" s="75">
        <f t="shared" si="2549"/>
        <v>0</v>
      </c>
      <c r="S737" s="57">
        <f t="shared" ref="S737:X737" si="2597">IF(G741&lt;&gt;0,G737+(G737/G724)*G741,G737)</f>
        <v>0</v>
      </c>
      <c r="T737" s="57">
        <f t="shared" si="2597"/>
        <v>0</v>
      </c>
      <c r="U737" s="57">
        <f t="shared" si="2597"/>
        <v>0</v>
      </c>
      <c r="V737" s="57">
        <f t="shared" si="2597"/>
        <v>0</v>
      </c>
      <c r="W737" s="57">
        <f t="shared" si="2597"/>
        <v>0</v>
      </c>
      <c r="X737" s="57">
        <f t="shared" si="2597"/>
        <v>0</v>
      </c>
      <c r="Y737" s="57">
        <f>(M724-Y727)*D737/(1-D725)</f>
        <v>0</v>
      </c>
      <c r="AB737" s="63">
        <f t="shared" ref="AB737" si="2598">IF(R737=0,0,R737/(R725+R728+R734))</f>
        <v>0</v>
      </c>
      <c r="AC737" s="63">
        <f t="shared" ref="AC737:AI737" si="2599">IF(S737=0,0,S737/(S725+S728+S734))</f>
        <v>0</v>
      </c>
      <c r="AD737" s="63">
        <f t="shared" si="2599"/>
        <v>0</v>
      </c>
      <c r="AE737" s="63">
        <f t="shared" si="2599"/>
        <v>0</v>
      </c>
      <c r="AF737" s="63">
        <f t="shared" si="2599"/>
        <v>0</v>
      </c>
      <c r="AG737" s="63">
        <f t="shared" si="2599"/>
        <v>0</v>
      </c>
      <c r="AH737" s="63">
        <f t="shared" si="2599"/>
        <v>0</v>
      </c>
      <c r="AI737" s="63">
        <f t="shared" si="2599"/>
        <v>0</v>
      </c>
    </row>
    <row r="738" spans="1:35" ht="14.25" customHeight="1" x14ac:dyDescent="0.25">
      <c r="A738" s="17">
        <v>325212</v>
      </c>
      <c r="B738" s="3" t="s">
        <v>44</v>
      </c>
      <c r="C738" s="8" t="s">
        <v>91</v>
      </c>
      <c r="D738" s="54">
        <f>E738/(E724-E741)</f>
        <v>0</v>
      </c>
      <c r="E738" s="19">
        <f t="shared" si="2559"/>
        <v>0</v>
      </c>
      <c r="F738" s="19">
        <v>0</v>
      </c>
      <c r="G738" s="19">
        <v>0</v>
      </c>
      <c r="H738" s="19">
        <v>0</v>
      </c>
      <c r="I738" s="11">
        <v>0</v>
      </c>
      <c r="J738" s="19">
        <v>0</v>
      </c>
      <c r="K738" s="19">
        <v>0</v>
      </c>
      <c r="L738" s="19">
        <v>0</v>
      </c>
      <c r="M738" s="7"/>
      <c r="P738" s="57">
        <f t="shared" si="2575"/>
        <v>0</v>
      </c>
      <c r="Q738" s="63">
        <f>P738/P724</f>
        <v>0</v>
      </c>
      <c r="R738" s="75">
        <f t="shared" si="2549"/>
        <v>0</v>
      </c>
      <c r="S738" s="57">
        <f t="shared" ref="S738:X738" si="2600">IF(G741&lt;&gt;0,G738+(G738/G724)*G741,G738)</f>
        <v>0</v>
      </c>
      <c r="T738" s="57">
        <f t="shared" si="2600"/>
        <v>0</v>
      </c>
      <c r="U738" s="57">
        <f t="shared" si="2600"/>
        <v>0</v>
      </c>
      <c r="V738" s="57">
        <f t="shared" si="2600"/>
        <v>0</v>
      </c>
      <c r="W738" s="57">
        <f t="shared" si="2600"/>
        <v>0</v>
      </c>
      <c r="X738" s="57">
        <f t="shared" si="2600"/>
        <v>0</v>
      </c>
      <c r="Y738" s="57">
        <f>(M724-Y727)*D738/(1-D725)</f>
        <v>0</v>
      </c>
      <c r="AB738" s="63">
        <f t="shared" ref="AB738" si="2601">IF(R738=0,0,R738/(R725+R728+R734))</f>
        <v>0</v>
      </c>
      <c r="AC738" s="63">
        <f t="shared" ref="AC738:AI738" si="2602">IF(S738=0,0,S738/(S725+S728+S734))</f>
        <v>0</v>
      </c>
      <c r="AD738" s="63">
        <f t="shared" si="2602"/>
        <v>0</v>
      </c>
      <c r="AE738" s="63">
        <f t="shared" si="2602"/>
        <v>0</v>
      </c>
      <c r="AF738" s="63">
        <f t="shared" si="2602"/>
        <v>0</v>
      </c>
      <c r="AG738" s="63">
        <f t="shared" si="2602"/>
        <v>0</v>
      </c>
      <c r="AH738" s="63">
        <f t="shared" si="2602"/>
        <v>0</v>
      </c>
      <c r="AI738" s="63">
        <f t="shared" si="2602"/>
        <v>0</v>
      </c>
    </row>
    <row r="739" spans="1:35" ht="14.25" customHeight="1" x14ac:dyDescent="0.25">
      <c r="A739" s="17">
        <v>325212</v>
      </c>
      <c r="B739" s="3" t="s">
        <v>44</v>
      </c>
      <c r="C739" s="8" t="s">
        <v>92</v>
      </c>
      <c r="D739" s="54">
        <f>E739/(E724-E741)</f>
        <v>0</v>
      </c>
      <c r="E739" s="19">
        <f t="shared" si="2559"/>
        <v>0</v>
      </c>
      <c r="F739" s="11">
        <v>0</v>
      </c>
      <c r="G739" s="11">
        <v>0</v>
      </c>
      <c r="H739" s="19">
        <v>0</v>
      </c>
      <c r="I739" s="11">
        <v>0</v>
      </c>
      <c r="J739" s="11">
        <v>0</v>
      </c>
      <c r="K739" s="11">
        <v>0</v>
      </c>
      <c r="L739" s="19">
        <v>0</v>
      </c>
      <c r="M739" s="7"/>
      <c r="P739" s="57">
        <f t="shared" si="2575"/>
        <v>0</v>
      </c>
      <c r="Q739" s="63">
        <f>P739/P724</f>
        <v>0</v>
      </c>
      <c r="R739" s="75">
        <f t="shared" si="2549"/>
        <v>0</v>
      </c>
      <c r="S739" s="57">
        <f t="shared" ref="S739:X739" si="2603">IF(G741&lt;&gt;0,G739+(G739/G724)*G741,G739)</f>
        <v>0</v>
      </c>
      <c r="T739" s="57">
        <f t="shared" si="2603"/>
        <v>0</v>
      </c>
      <c r="U739" s="57">
        <f t="shared" si="2603"/>
        <v>0</v>
      </c>
      <c r="V739" s="57">
        <f t="shared" si="2603"/>
        <v>0</v>
      </c>
      <c r="W739" s="57">
        <f t="shared" si="2603"/>
        <v>0</v>
      </c>
      <c r="X739" s="57">
        <f t="shared" si="2603"/>
        <v>0</v>
      </c>
      <c r="Y739" s="57">
        <f>(M724-Y727)*D739/(1-D725)</f>
        <v>0</v>
      </c>
      <c r="AA739" s="10"/>
      <c r="AB739" s="63">
        <f t="shared" ref="AB739" si="2604">IF(R739=0,0,R739/(R725+R728+R734))</f>
        <v>0</v>
      </c>
      <c r="AC739" s="63">
        <f t="shared" ref="AC739:AI739" si="2605">IF(S739=0,0,S739/(S725+S728+S734))</f>
        <v>0</v>
      </c>
      <c r="AD739" s="63">
        <f t="shared" si="2605"/>
        <v>0</v>
      </c>
      <c r="AE739" s="63">
        <f t="shared" si="2605"/>
        <v>0</v>
      </c>
      <c r="AF739" s="63">
        <f t="shared" si="2605"/>
        <v>0</v>
      </c>
      <c r="AG739" s="63">
        <f t="shared" si="2605"/>
        <v>0</v>
      </c>
      <c r="AH739" s="63">
        <f t="shared" si="2605"/>
        <v>0</v>
      </c>
      <c r="AI739" s="63">
        <f t="shared" si="2605"/>
        <v>0</v>
      </c>
    </row>
    <row r="740" spans="1:35" ht="14.25" customHeight="1" x14ac:dyDescent="0.25">
      <c r="A740" s="17">
        <v>325212</v>
      </c>
      <c r="B740" s="3" t="s">
        <v>44</v>
      </c>
      <c r="C740" s="8" t="s">
        <v>93</v>
      </c>
      <c r="D740" s="54">
        <f>E740/(E724-E741)</f>
        <v>0</v>
      </c>
      <c r="E740" s="19">
        <f t="shared" si="2559"/>
        <v>0</v>
      </c>
      <c r="F740" s="19">
        <v>0</v>
      </c>
      <c r="G740" s="11">
        <v>0</v>
      </c>
      <c r="H740" s="19">
        <v>0</v>
      </c>
      <c r="I740" s="19">
        <v>0</v>
      </c>
      <c r="J740" s="19">
        <v>0</v>
      </c>
      <c r="K740" s="11">
        <v>0</v>
      </c>
      <c r="L740" s="19">
        <v>0</v>
      </c>
      <c r="M740" s="7"/>
      <c r="P740" s="57">
        <f t="shared" si="2575"/>
        <v>0</v>
      </c>
      <c r="Q740" s="63">
        <f>P740/P724</f>
        <v>0</v>
      </c>
      <c r="R740" s="75">
        <f t="shared" si="2549"/>
        <v>0</v>
      </c>
      <c r="S740" s="57">
        <f t="shared" ref="S740:X740" si="2606">IF(G741&lt;&gt;0,G740+(G740/G724)*G741,G740)</f>
        <v>0</v>
      </c>
      <c r="T740" s="57">
        <f t="shared" si="2606"/>
        <v>0</v>
      </c>
      <c r="U740" s="57">
        <f t="shared" si="2606"/>
        <v>0</v>
      </c>
      <c r="V740" s="57">
        <f t="shared" si="2606"/>
        <v>0</v>
      </c>
      <c r="W740" s="57">
        <f t="shared" si="2606"/>
        <v>0</v>
      </c>
      <c r="X740" s="57">
        <f t="shared" si="2606"/>
        <v>0</v>
      </c>
      <c r="Y740" s="57">
        <f>(M724-Y727)*D740/(1-D725)</f>
        <v>0</v>
      </c>
      <c r="AB740" s="63">
        <f t="shared" ref="AB740" si="2607">IF(R740=0,0,R740/(R725+R728+R734))</f>
        <v>0</v>
      </c>
      <c r="AC740" s="63">
        <f t="shared" ref="AC740:AI740" si="2608">IF(S740=0,0,S740/(S725+S728+S734))</f>
        <v>0</v>
      </c>
      <c r="AD740" s="63">
        <f t="shared" si="2608"/>
        <v>0</v>
      </c>
      <c r="AE740" s="63">
        <f t="shared" si="2608"/>
        <v>0</v>
      </c>
      <c r="AF740" s="63">
        <f t="shared" si="2608"/>
        <v>0</v>
      </c>
      <c r="AG740" s="63">
        <f t="shared" si="2608"/>
        <v>0</v>
      </c>
      <c r="AH740" s="63">
        <f t="shared" si="2608"/>
        <v>0</v>
      </c>
      <c r="AI740" s="63">
        <f t="shared" si="2608"/>
        <v>0</v>
      </c>
    </row>
    <row r="741" spans="1:35" ht="14.25" customHeight="1" x14ac:dyDescent="0.25">
      <c r="A741" s="17">
        <v>325212</v>
      </c>
      <c r="B741" s="3" t="s">
        <v>44</v>
      </c>
      <c r="C741" s="3" t="s">
        <v>94</v>
      </c>
      <c r="D741" s="3"/>
      <c r="E741" s="11">
        <v>9</v>
      </c>
      <c r="F741" s="11">
        <v>1</v>
      </c>
      <c r="G741" s="11">
        <v>0</v>
      </c>
      <c r="H741" s="19">
        <v>0</v>
      </c>
      <c r="I741" s="11">
        <v>0</v>
      </c>
      <c r="J741" s="19">
        <v>0</v>
      </c>
      <c r="K741" s="11">
        <v>0</v>
      </c>
      <c r="L741" s="11">
        <v>8</v>
      </c>
      <c r="M741" s="7"/>
      <c r="N741" s="10"/>
      <c r="O741" s="10"/>
      <c r="R741" s="75">
        <f t="shared" si="2549"/>
        <v>1</v>
      </c>
      <c r="S741" s="10"/>
      <c r="T741" s="10"/>
      <c r="U741" s="10"/>
      <c r="V741" s="10"/>
      <c r="W741" s="10"/>
    </row>
    <row r="742" spans="1:35" ht="14.25" customHeight="1" x14ac:dyDescent="0.25">
      <c r="A742" s="3"/>
      <c r="B742" s="3"/>
      <c r="C742" s="8"/>
      <c r="D742" s="8"/>
      <c r="E742" s="11"/>
      <c r="F742" s="11"/>
      <c r="G742" s="11"/>
      <c r="H742" s="11"/>
      <c r="I742" s="11"/>
      <c r="J742" s="11"/>
      <c r="K742" s="11"/>
      <c r="L742" s="11"/>
      <c r="M742" s="7"/>
      <c r="R742" s="75">
        <f t="shared" si="2549"/>
        <v>0</v>
      </c>
      <c r="AB742" s="10"/>
    </row>
    <row r="743" spans="1:35" ht="14.25" customHeight="1" x14ac:dyDescent="0.25">
      <c r="A743" s="17">
        <v>325222</v>
      </c>
      <c r="B743" s="3" t="s">
        <v>70</v>
      </c>
      <c r="C743" s="3" t="s">
        <v>120</v>
      </c>
      <c r="D743" s="3"/>
      <c r="E743" s="11">
        <v>36</v>
      </c>
      <c r="F743" s="11">
        <v>10</v>
      </c>
      <c r="G743" s="19">
        <v>0</v>
      </c>
      <c r="H743" s="19">
        <v>0</v>
      </c>
      <c r="I743" s="11">
        <v>10</v>
      </c>
      <c r="J743" s="19">
        <v>0</v>
      </c>
      <c r="K743" s="11">
        <v>3</v>
      </c>
      <c r="L743" s="11">
        <v>13</v>
      </c>
      <c r="M743" s="10">
        <f>VLOOKUP(A743,'2010 Byproducts'!$A$14:$D$97,4,FALSE)</f>
        <v>3</v>
      </c>
      <c r="N743" s="10">
        <f>L743-M743</f>
        <v>10</v>
      </c>
      <c r="O743" s="10"/>
      <c r="P743" s="10">
        <f>SUM(P744,P747,P753)</f>
        <v>34.948571428571427</v>
      </c>
      <c r="Q743" s="10"/>
      <c r="R743" s="75">
        <f t="shared" si="2549"/>
        <v>10</v>
      </c>
      <c r="Z743" s="63">
        <f>R743/(P743-R743)</f>
        <v>0.40082455336692629</v>
      </c>
      <c r="AA743" s="63">
        <f>(P746-R746)/(P743-R743)</f>
        <v>0.2116353641777371</v>
      </c>
      <c r="AB743" s="63"/>
    </row>
    <row r="744" spans="1:35" s="10" customFormat="1" ht="14.25" customHeight="1" x14ac:dyDescent="0.25">
      <c r="A744" s="17">
        <v>325222</v>
      </c>
      <c r="B744" s="3" t="s">
        <v>70</v>
      </c>
      <c r="C744" s="3" t="s">
        <v>82</v>
      </c>
      <c r="D744" s="54">
        <f>E744/(E743-E760)</f>
        <v>0.39130434782608697</v>
      </c>
      <c r="E744" s="19">
        <f t="shared" ref="E744:E759" si="2609">SUM(F744:L744)</f>
        <v>9</v>
      </c>
      <c r="F744" s="19">
        <v>0</v>
      </c>
      <c r="G744" s="19">
        <v>0</v>
      </c>
      <c r="H744" s="19">
        <v>0</v>
      </c>
      <c r="I744" s="11">
        <v>6</v>
      </c>
      <c r="J744" s="19">
        <v>0</v>
      </c>
      <c r="K744" s="11">
        <v>3</v>
      </c>
      <c r="L744" s="19">
        <v>0</v>
      </c>
      <c r="M744" s="7"/>
      <c r="N744" s="1"/>
      <c r="O744" s="1"/>
      <c r="P744" s="57">
        <f>SUM(P745:P746)</f>
        <v>21.28</v>
      </c>
      <c r="Q744" s="63">
        <f>P744/P743</f>
        <v>0.60889470241988231</v>
      </c>
      <c r="R744" s="75">
        <f t="shared" si="2549"/>
        <v>0</v>
      </c>
      <c r="S744" s="57">
        <f>SUM(S745:S746)</f>
        <v>0</v>
      </c>
      <c r="T744" s="57">
        <f t="shared" ref="T744:X744" si="2610">SUM(T745:T746)</f>
        <v>0</v>
      </c>
      <c r="U744" s="57">
        <f t="shared" si="2610"/>
        <v>6</v>
      </c>
      <c r="V744" s="57">
        <f t="shared" si="2610"/>
        <v>0</v>
      </c>
      <c r="W744" s="57">
        <f t="shared" si="2610"/>
        <v>3</v>
      </c>
      <c r="X744" s="57">
        <f t="shared" si="2610"/>
        <v>0</v>
      </c>
      <c r="Y744" s="57">
        <f>Y746</f>
        <v>2.2800000000000002</v>
      </c>
      <c r="Z744" s="63"/>
      <c r="AA744" s="5"/>
      <c r="AB744" s="63">
        <f t="shared" ref="AB744" si="2611">IF(R744=0,0,R744/(R744+R747+R753))</f>
        <v>0</v>
      </c>
      <c r="AC744" s="63">
        <f t="shared" ref="AC744:AI744" si="2612">IF(S744=0,0,S744/(S744+S747+S753))</f>
        <v>0</v>
      </c>
      <c r="AD744" s="63">
        <f t="shared" si="2612"/>
        <v>0</v>
      </c>
      <c r="AE744" s="63">
        <f t="shared" si="2612"/>
        <v>0.66666666666666663</v>
      </c>
      <c r="AF744" s="63">
        <f t="shared" si="2612"/>
        <v>0</v>
      </c>
      <c r="AG744" s="63">
        <f t="shared" si="2612"/>
        <v>1</v>
      </c>
      <c r="AH744" s="63">
        <f t="shared" si="2612"/>
        <v>0</v>
      </c>
      <c r="AI744" s="63">
        <f t="shared" si="2612"/>
        <v>0.77325581395348852</v>
      </c>
    </row>
    <row r="745" spans="1:35" ht="14.25" customHeight="1" x14ac:dyDescent="0.25">
      <c r="A745" s="17">
        <v>325222</v>
      </c>
      <c r="B745" s="3" t="s">
        <v>70</v>
      </c>
      <c r="C745" s="8" t="s">
        <v>152</v>
      </c>
      <c r="D745" s="54">
        <f>E745/(E743-E760)</f>
        <v>0.2608695652173913</v>
      </c>
      <c r="E745" s="19">
        <f t="shared" si="2609"/>
        <v>6</v>
      </c>
      <c r="F745" s="19">
        <v>0</v>
      </c>
      <c r="G745" s="19">
        <v>0</v>
      </c>
      <c r="H745" s="19">
        <v>0</v>
      </c>
      <c r="I745" s="11">
        <v>4</v>
      </c>
      <c r="J745" s="11">
        <v>0</v>
      </c>
      <c r="K745" s="11">
        <v>2</v>
      </c>
      <c r="L745" s="19">
        <v>0</v>
      </c>
      <c r="M745" s="7"/>
      <c r="P745" s="57">
        <f>SUM(R745:Y745)+N743</f>
        <v>16</v>
      </c>
      <c r="Q745" s="63">
        <f>P745/P743</f>
        <v>0.45781556572923482</v>
      </c>
      <c r="R745" s="75">
        <f t="shared" si="2549"/>
        <v>0</v>
      </c>
      <c r="S745" s="57">
        <f t="shared" ref="S745:X745" si="2613">IF(G760&lt;&gt;0,G745+(G745/G743)*G760,G745)</f>
        <v>0</v>
      </c>
      <c r="T745" s="57">
        <f t="shared" si="2613"/>
        <v>0</v>
      </c>
      <c r="U745" s="57">
        <f t="shared" si="2613"/>
        <v>4</v>
      </c>
      <c r="V745" s="57">
        <f t="shared" si="2613"/>
        <v>0</v>
      </c>
      <c r="W745" s="57">
        <f t="shared" si="2613"/>
        <v>2</v>
      </c>
      <c r="X745" s="57">
        <f t="shared" si="2613"/>
        <v>0</v>
      </c>
      <c r="Y745" s="57">
        <v>0</v>
      </c>
      <c r="Z745" s="5"/>
      <c r="AA745" s="5"/>
      <c r="AB745" s="63">
        <f t="shared" ref="AB745" si="2614">IF(R745=0,0,R745/(R744+R747+R753))</f>
        <v>0</v>
      </c>
      <c r="AC745" s="63">
        <f t="shared" ref="AC745:AI745" si="2615">IF(S745=0,0,S745/(S744+S747+S753))</f>
        <v>0</v>
      </c>
      <c r="AD745" s="63">
        <f t="shared" si="2615"/>
        <v>0</v>
      </c>
      <c r="AE745" s="63">
        <f t="shared" si="2615"/>
        <v>0.44444444444444442</v>
      </c>
      <c r="AF745" s="63">
        <f t="shared" si="2615"/>
        <v>0</v>
      </c>
      <c r="AG745" s="63">
        <f t="shared" si="2615"/>
        <v>0.66666666666666663</v>
      </c>
      <c r="AH745" s="63">
        <f t="shared" si="2615"/>
        <v>0</v>
      </c>
      <c r="AI745" s="63">
        <f t="shared" si="2615"/>
        <v>0</v>
      </c>
    </row>
    <row r="746" spans="1:35" ht="14.25" customHeight="1" x14ac:dyDescent="0.25">
      <c r="A746" s="17">
        <v>325222</v>
      </c>
      <c r="B746" s="3" t="s">
        <v>70</v>
      </c>
      <c r="C746" s="8" t="s">
        <v>151</v>
      </c>
      <c r="D746" s="54">
        <f>E746/(E743-E760)</f>
        <v>0.13043478260869565</v>
      </c>
      <c r="E746" s="19">
        <f t="shared" si="2609"/>
        <v>3</v>
      </c>
      <c r="F746" s="11">
        <v>0</v>
      </c>
      <c r="G746" s="19">
        <v>0</v>
      </c>
      <c r="H746" s="19">
        <v>0</v>
      </c>
      <c r="I746" s="11">
        <v>2</v>
      </c>
      <c r="J746" s="19">
        <v>0</v>
      </c>
      <c r="K746" s="11">
        <v>1</v>
      </c>
      <c r="L746" s="19">
        <v>0</v>
      </c>
      <c r="M746" s="7"/>
      <c r="P746" s="57">
        <f>SUM(R746:Y746)</f>
        <v>5.28</v>
      </c>
      <c r="Q746" s="63">
        <f>P746/P743</f>
        <v>0.15107913669064749</v>
      </c>
      <c r="R746" s="75">
        <f t="shared" si="2549"/>
        <v>0</v>
      </c>
      <c r="S746" s="57">
        <f t="shared" ref="S746:X746" si="2616">IF(G760&lt;&gt;0,G746+(G746/G743)*G760,G746)</f>
        <v>0</v>
      </c>
      <c r="T746" s="57">
        <f t="shared" si="2616"/>
        <v>0</v>
      </c>
      <c r="U746" s="57">
        <f t="shared" si="2616"/>
        <v>2</v>
      </c>
      <c r="V746" s="57">
        <f t="shared" si="2616"/>
        <v>0</v>
      </c>
      <c r="W746" s="57">
        <f t="shared" si="2616"/>
        <v>1</v>
      </c>
      <c r="X746" s="57">
        <f t="shared" si="2616"/>
        <v>0</v>
      </c>
      <c r="Y746" s="57">
        <f>0.76*M743</f>
        <v>2.2800000000000002</v>
      </c>
      <c r="Z746" s="5"/>
      <c r="AA746" s="5"/>
      <c r="AB746" s="63">
        <f t="shared" ref="AB746" si="2617">IF(R746=0,0,R746/(R744+R747+R753))</f>
        <v>0</v>
      </c>
      <c r="AC746" s="63">
        <f t="shared" ref="AC746:AI746" si="2618">IF(S746=0,0,S746/(S744+S747+S753))</f>
        <v>0</v>
      </c>
      <c r="AD746" s="63">
        <f t="shared" si="2618"/>
        <v>0</v>
      </c>
      <c r="AE746" s="63">
        <f t="shared" si="2618"/>
        <v>0.22222222222222221</v>
      </c>
      <c r="AF746" s="63">
        <f t="shared" si="2618"/>
        <v>0</v>
      </c>
      <c r="AG746" s="63">
        <f t="shared" si="2618"/>
        <v>0.33333333333333331</v>
      </c>
      <c r="AH746" s="63">
        <f t="shared" si="2618"/>
        <v>0</v>
      </c>
      <c r="AI746" s="63">
        <f t="shared" si="2618"/>
        <v>0.77325581395348852</v>
      </c>
    </row>
    <row r="747" spans="1:35" ht="14.25" customHeight="1" x14ac:dyDescent="0.25">
      <c r="A747" s="17">
        <v>325222</v>
      </c>
      <c r="B747" s="3" t="s">
        <v>70</v>
      </c>
      <c r="C747" s="3" t="s">
        <v>83</v>
      </c>
      <c r="D747" s="54">
        <f>E747/(E743-E760)</f>
        <v>0.47826086956521741</v>
      </c>
      <c r="E747" s="19">
        <f t="shared" si="2609"/>
        <v>11</v>
      </c>
      <c r="F747" s="11">
        <v>8</v>
      </c>
      <c r="G747" s="19">
        <v>0</v>
      </c>
      <c r="H747" s="19">
        <v>0</v>
      </c>
      <c r="I747" s="11">
        <v>3</v>
      </c>
      <c r="J747" s="19">
        <v>0</v>
      </c>
      <c r="K747" s="11">
        <v>0</v>
      </c>
      <c r="L747" s="19">
        <v>0</v>
      </c>
      <c r="M747" s="7"/>
      <c r="P747" s="57">
        <f>SUM(P748:P752)</f>
        <v>11.565714285714286</v>
      </c>
      <c r="Q747" s="63">
        <f>P747/P743</f>
        <v>0.33093525179856115</v>
      </c>
      <c r="R747" s="75">
        <f t="shared" si="2549"/>
        <v>8</v>
      </c>
      <c r="S747" s="57">
        <f>SUM(S748:S752)</f>
        <v>0</v>
      </c>
      <c r="T747" s="57">
        <f t="shared" ref="T747:X747" si="2619">SUM(T748:T752)</f>
        <v>0</v>
      </c>
      <c r="U747" s="57">
        <f t="shared" si="2619"/>
        <v>3</v>
      </c>
      <c r="V747" s="57">
        <f t="shared" si="2619"/>
        <v>0</v>
      </c>
      <c r="W747" s="57">
        <f t="shared" si="2619"/>
        <v>0</v>
      </c>
      <c r="X747" s="57">
        <f t="shared" si="2619"/>
        <v>0</v>
      </c>
      <c r="Y747" s="57">
        <f>(M743-Y746)*D747/(1-D744)</f>
        <v>0.5657142857142855</v>
      </c>
      <c r="Z747" s="5"/>
      <c r="AA747" s="5"/>
      <c r="AB747" s="63">
        <f t="shared" ref="AB747" si="2620">IF(R747=0,0,R747/(R744+R747+R753))</f>
        <v>0.8</v>
      </c>
      <c r="AC747" s="63">
        <f t="shared" ref="AC747:AI747" si="2621">IF(S747=0,0,S747/(S744+S747+S753))</f>
        <v>0</v>
      </c>
      <c r="AD747" s="63">
        <f t="shared" si="2621"/>
        <v>0</v>
      </c>
      <c r="AE747" s="63">
        <f t="shared" si="2621"/>
        <v>0.33333333333333331</v>
      </c>
      <c r="AF747" s="63">
        <f t="shared" si="2621"/>
        <v>0</v>
      </c>
      <c r="AG747" s="63">
        <f t="shared" si="2621"/>
        <v>0</v>
      </c>
      <c r="AH747" s="63">
        <f t="shared" si="2621"/>
        <v>0</v>
      </c>
      <c r="AI747" s="63">
        <f t="shared" si="2621"/>
        <v>0.19186046511627902</v>
      </c>
    </row>
    <row r="748" spans="1:35" ht="14.25" customHeight="1" x14ac:dyDescent="0.25">
      <c r="A748" s="17">
        <v>325222</v>
      </c>
      <c r="B748" s="3" t="s">
        <v>70</v>
      </c>
      <c r="C748" s="8" t="s">
        <v>84</v>
      </c>
      <c r="D748" s="54">
        <f>E748/(E743-E760)</f>
        <v>0.10869565217391304</v>
      </c>
      <c r="E748" s="19">
        <f t="shared" si="2609"/>
        <v>2.5</v>
      </c>
      <c r="F748" s="11">
        <v>1</v>
      </c>
      <c r="G748" s="19">
        <v>0</v>
      </c>
      <c r="H748" s="11">
        <v>0</v>
      </c>
      <c r="I748" s="19">
        <v>1.5</v>
      </c>
      <c r="J748" s="19">
        <v>0</v>
      </c>
      <c r="K748" s="11">
        <v>0</v>
      </c>
      <c r="L748" s="19">
        <v>0</v>
      </c>
      <c r="M748" s="7"/>
      <c r="P748" s="57">
        <f>SUM(R748:Y748)</f>
        <v>2.6285714285714286</v>
      </c>
      <c r="Q748" s="63">
        <f>P748/P743</f>
        <v>7.5212557226945725E-2</v>
      </c>
      <c r="R748" s="75">
        <f t="shared" si="2549"/>
        <v>1</v>
      </c>
      <c r="S748" s="57">
        <f t="shared" ref="S748:X748" si="2622">IF(G760&lt;&gt;0,G748+(G748/G743)*G760,G748)</f>
        <v>0</v>
      </c>
      <c r="T748" s="57">
        <f t="shared" si="2622"/>
        <v>0</v>
      </c>
      <c r="U748" s="57">
        <f t="shared" si="2622"/>
        <v>1.5</v>
      </c>
      <c r="V748" s="57">
        <f t="shared" si="2622"/>
        <v>0</v>
      </c>
      <c r="W748" s="57">
        <f t="shared" si="2622"/>
        <v>0</v>
      </c>
      <c r="X748" s="57">
        <f t="shared" si="2622"/>
        <v>0</v>
      </c>
      <c r="Y748" s="57">
        <f>(M743-Y746)*D748/(1-D744)</f>
        <v>0.1285714285714285</v>
      </c>
      <c r="Z748" s="5"/>
      <c r="AA748" s="5"/>
      <c r="AB748" s="63">
        <f t="shared" ref="AB748" si="2623">IF(R748=0,0,R748/(R744+R747+R753))</f>
        <v>0.1</v>
      </c>
      <c r="AC748" s="63">
        <f t="shared" ref="AC748:AI748" si="2624">IF(S748=0,0,S748/(S744+S747+S753))</f>
        <v>0</v>
      </c>
      <c r="AD748" s="63">
        <f t="shared" si="2624"/>
        <v>0</v>
      </c>
      <c r="AE748" s="63">
        <f t="shared" si="2624"/>
        <v>0.16666666666666666</v>
      </c>
      <c r="AF748" s="63">
        <f t="shared" si="2624"/>
        <v>0</v>
      </c>
      <c r="AG748" s="63">
        <f t="shared" si="2624"/>
        <v>0</v>
      </c>
      <c r="AH748" s="63">
        <f t="shared" si="2624"/>
        <v>0</v>
      </c>
      <c r="AI748" s="63">
        <f t="shared" si="2624"/>
        <v>4.3604651162790678E-2</v>
      </c>
    </row>
    <row r="749" spans="1:35" ht="14.25" customHeight="1" x14ac:dyDescent="0.25">
      <c r="A749" s="17">
        <v>325222</v>
      </c>
      <c r="B749" s="3" t="s">
        <v>70</v>
      </c>
      <c r="C749" s="8" t="s">
        <v>85</v>
      </c>
      <c r="D749" s="54">
        <f>E749/(E743-E760)</f>
        <v>4.3478260869565216E-2</v>
      </c>
      <c r="E749" s="19">
        <f t="shared" si="2609"/>
        <v>1</v>
      </c>
      <c r="F749" s="11">
        <v>1</v>
      </c>
      <c r="G749" s="11">
        <v>0</v>
      </c>
      <c r="H749" s="11">
        <v>0</v>
      </c>
      <c r="I749" s="19">
        <v>0</v>
      </c>
      <c r="J749" s="11">
        <v>0</v>
      </c>
      <c r="K749" s="11">
        <v>0</v>
      </c>
      <c r="L749" s="19">
        <v>0</v>
      </c>
      <c r="M749" s="7"/>
      <c r="P749" s="57">
        <f t="shared" ref="P749:P759" si="2625">SUM(R749:Y749)</f>
        <v>1.0514285714285714</v>
      </c>
      <c r="Q749" s="63">
        <f>P749/P743</f>
        <v>3.0085022890778287E-2</v>
      </c>
      <c r="R749" s="75">
        <f t="shared" si="2549"/>
        <v>1</v>
      </c>
      <c r="S749" s="57">
        <f t="shared" ref="S749:X749" si="2626">IF(G760&lt;&gt;0,G749+(G749/G743)*G760,G749)</f>
        <v>0</v>
      </c>
      <c r="T749" s="57">
        <f t="shared" si="2626"/>
        <v>0</v>
      </c>
      <c r="U749" s="57">
        <f t="shared" si="2626"/>
        <v>0</v>
      </c>
      <c r="V749" s="57">
        <f t="shared" si="2626"/>
        <v>0</v>
      </c>
      <c r="W749" s="57">
        <f t="shared" si="2626"/>
        <v>0</v>
      </c>
      <c r="X749" s="57">
        <f t="shared" si="2626"/>
        <v>0</v>
      </c>
      <c r="Y749" s="57">
        <f>(M743-Y746)*D749/(1-D744)</f>
        <v>5.1428571428571407E-2</v>
      </c>
      <c r="Z749" s="5"/>
      <c r="AA749" s="5"/>
      <c r="AB749" s="63">
        <f t="shared" ref="AB749" si="2627">IF(R749=0,0,R749/(R744+R747+R753))</f>
        <v>0.1</v>
      </c>
      <c r="AC749" s="63">
        <f t="shared" ref="AC749:AI749" si="2628">IF(S749=0,0,S749/(S744+S747+S753))</f>
        <v>0</v>
      </c>
      <c r="AD749" s="63">
        <f t="shared" si="2628"/>
        <v>0</v>
      </c>
      <c r="AE749" s="63">
        <f t="shared" si="2628"/>
        <v>0</v>
      </c>
      <c r="AF749" s="63">
        <f t="shared" si="2628"/>
        <v>0</v>
      </c>
      <c r="AG749" s="63">
        <f t="shared" si="2628"/>
        <v>0</v>
      </c>
      <c r="AH749" s="63">
        <f t="shared" si="2628"/>
        <v>0</v>
      </c>
      <c r="AI749" s="63">
        <f t="shared" si="2628"/>
        <v>1.7441860465116272E-2</v>
      </c>
    </row>
    <row r="750" spans="1:35" ht="14.25" customHeight="1" x14ac:dyDescent="0.25">
      <c r="A750" s="17">
        <v>325222</v>
      </c>
      <c r="B750" s="3" t="s">
        <v>70</v>
      </c>
      <c r="C750" s="8" t="s">
        <v>86</v>
      </c>
      <c r="D750" s="54">
        <f>E750/(E743-E760)</f>
        <v>0.28260869565217389</v>
      </c>
      <c r="E750" s="19">
        <f t="shared" si="2609"/>
        <v>6.5</v>
      </c>
      <c r="F750" s="11">
        <v>5</v>
      </c>
      <c r="G750" s="11">
        <v>0</v>
      </c>
      <c r="H750" s="19">
        <v>0</v>
      </c>
      <c r="I750" s="19">
        <v>1.5</v>
      </c>
      <c r="J750" s="19">
        <v>0</v>
      </c>
      <c r="K750" s="11">
        <v>0</v>
      </c>
      <c r="L750" s="19">
        <v>0</v>
      </c>
      <c r="M750" s="7"/>
      <c r="P750" s="57">
        <f t="shared" si="2625"/>
        <v>6.8342857142857145</v>
      </c>
      <c r="Q750" s="63">
        <f>P750/P743</f>
        <v>0.19555264879005888</v>
      </c>
      <c r="R750" s="75">
        <f t="shared" si="2549"/>
        <v>5</v>
      </c>
      <c r="S750" s="57">
        <f t="shared" ref="S750:X750" si="2629">IF(G760&lt;&gt;0,G750+(G750/G743)*G760,G750)</f>
        <v>0</v>
      </c>
      <c r="T750" s="57">
        <f t="shared" si="2629"/>
        <v>0</v>
      </c>
      <c r="U750" s="57">
        <f t="shared" si="2629"/>
        <v>1.5</v>
      </c>
      <c r="V750" s="57">
        <f t="shared" si="2629"/>
        <v>0</v>
      </c>
      <c r="W750" s="57">
        <f t="shared" si="2629"/>
        <v>0</v>
      </c>
      <c r="X750" s="57">
        <f t="shared" si="2629"/>
        <v>0</v>
      </c>
      <c r="Y750" s="57">
        <f>(M743-Y746)*D750/(1-D744)</f>
        <v>0.33428571428571413</v>
      </c>
      <c r="Z750" s="5"/>
      <c r="AA750" s="5"/>
      <c r="AB750" s="63">
        <f t="shared" ref="AB750" si="2630">IF(R750=0,0,R750/(R744+R747+R753))</f>
        <v>0.5</v>
      </c>
      <c r="AC750" s="63">
        <f t="shared" ref="AC750:AI750" si="2631">IF(S750=0,0,S750/(S744+S747+S753))</f>
        <v>0</v>
      </c>
      <c r="AD750" s="63">
        <f t="shared" si="2631"/>
        <v>0</v>
      </c>
      <c r="AE750" s="63">
        <f t="shared" si="2631"/>
        <v>0.16666666666666666</v>
      </c>
      <c r="AF750" s="63">
        <f t="shared" si="2631"/>
        <v>0</v>
      </c>
      <c r="AG750" s="63">
        <f t="shared" si="2631"/>
        <v>0</v>
      </c>
      <c r="AH750" s="63">
        <f t="shared" si="2631"/>
        <v>0</v>
      </c>
      <c r="AI750" s="63">
        <f t="shared" si="2631"/>
        <v>0.11337209302325577</v>
      </c>
    </row>
    <row r="751" spans="1:35" ht="14.25" customHeight="1" x14ac:dyDescent="0.25">
      <c r="A751" s="17">
        <v>325222</v>
      </c>
      <c r="B751" s="3" t="s">
        <v>70</v>
      </c>
      <c r="C751" s="8" t="s">
        <v>87</v>
      </c>
      <c r="D751" s="54">
        <f>E751/(E743-E760)</f>
        <v>0</v>
      </c>
      <c r="E751" s="19">
        <f t="shared" si="2609"/>
        <v>0</v>
      </c>
      <c r="F751" s="19">
        <v>0</v>
      </c>
      <c r="G751" s="19">
        <v>0</v>
      </c>
      <c r="H751" s="19">
        <v>0</v>
      </c>
      <c r="I751" s="19">
        <v>0</v>
      </c>
      <c r="J751" s="19">
        <v>0</v>
      </c>
      <c r="K751" s="19">
        <v>0</v>
      </c>
      <c r="L751" s="19">
        <v>0</v>
      </c>
      <c r="M751" s="7"/>
      <c r="P751" s="57">
        <f t="shared" si="2625"/>
        <v>0</v>
      </c>
      <c r="Q751" s="63">
        <f>P751/P743</f>
        <v>0</v>
      </c>
      <c r="R751" s="75">
        <f t="shared" si="2549"/>
        <v>0</v>
      </c>
      <c r="S751" s="57">
        <f t="shared" ref="S751:X751" si="2632">IF(G760&lt;&gt;0,G751+(G751/G743)*G760,G751)</f>
        <v>0</v>
      </c>
      <c r="T751" s="57">
        <f t="shared" si="2632"/>
        <v>0</v>
      </c>
      <c r="U751" s="57">
        <f t="shared" si="2632"/>
        <v>0</v>
      </c>
      <c r="V751" s="57">
        <f t="shared" si="2632"/>
        <v>0</v>
      </c>
      <c r="W751" s="57">
        <f t="shared" si="2632"/>
        <v>0</v>
      </c>
      <c r="X751" s="57">
        <f t="shared" si="2632"/>
        <v>0</v>
      </c>
      <c r="Y751" s="57">
        <f>(M743-Y746)*D751/(1-D744)</f>
        <v>0</v>
      </c>
      <c r="Z751" s="5"/>
      <c r="AA751" s="5"/>
      <c r="AB751" s="63">
        <f t="shared" ref="AB751" si="2633">IF(R751=0,0,R751/(R744+R747+R753))</f>
        <v>0</v>
      </c>
      <c r="AC751" s="63">
        <f t="shared" ref="AC751:AI751" si="2634">IF(S751=0,0,S751/(S744+S747+S753))</f>
        <v>0</v>
      </c>
      <c r="AD751" s="63">
        <f t="shared" si="2634"/>
        <v>0</v>
      </c>
      <c r="AE751" s="63">
        <f t="shared" si="2634"/>
        <v>0</v>
      </c>
      <c r="AF751" s="63">
        <f t="shared" si="2634"/>
        <v>0</v>
      </c>
      <c r="AG751" s="63">
        <f t="shared" si="2634"/>
        <v>0</v>
      </c>
      <c r="AH751" s="63">
        <f t="shared" si="2634"/>
        <v>0</v>
      </c>
      <c r="AI751" s="63">
        <f t="shared" si="2634"/>
        <v>0</v>
      </c>
    </row>
    <row r="752" spans="1:35" ht="14.25" customHeight="1" x14ac:dyDescent="0.25">
      <c r="A752" s="17">
        <v>325222</v>
      </c>
      <c r="B752" s="3" t="s">
        <v>70</v>
      </c>
      <c r="C752" s="8" t="s">
        <v>88</v>
      </c>
      <c r="D752" s="54">
        <f>E752/(E743-E760)</f>
        <v>4.3478260869565216E-2</v>
      </c>
      <c r="E752" s="19">
        <f t="shared" si="2609"/>
        <v>1</v>
      </c>
      <c r="F752" s="11">
        <v>1</v>
      </c>
      <c r="G752" s="11">
        <v>0</v>
      </c>
      <c r="H752" s="19">
        <v>0</v>
      </c>
      <c r="I752" s="19">
        <v>0</v>
      </c>
      <c r="J752" s="11">
        <v>0</v>
      </c>
      <c r="K752" s="11">
        <v>0</v>
      </c>
      <c r="L752" s="19">
        <v>0</v>
      </c>
      <c r="M752" s="7"/>
      <c r="P752" s="57">
        <f t="shared" si="2625"/>
        <v>1.0514285714285714</v>
      </c>
      <c r="Q752" s="63">
        <f>P752/P743</f>
        <v>3.0085022890778287E-2</v>
      </c>
      <c r="R752" s="75">
        <f t="shared" si="2549"/>
        <v>1</v>
      </c>
      <c r="S752" s="57">
        <f t="shared" ref="S752:X752" si="2635">IF(G760&lt;&gt;0,G752+(G752/G743)*G760,G752)</f>
        <v>0</v>
      </c>
      <c r="T752" s="57">
        <f t="shared" si="2635"/>
        <v>0</v>
      </c>
      <c r="U752" s="57">
        <f t="shared" si="2635"/>
        <v>0</v>
      </c>
      <c r="V752" s="57">
        <f t="shared" si="2635"/>
        <v>0</v>
      </c>
      <c r="W752" s="57">
        <f t="shared" si="2635"/>
        <v>0</v>
      </c>
      <c r="X752" s="57">
        <f t="shared" si="2635"/>
        <v>0</v>
      </c>
      <c r="Y752" s="57">
        <f>(M743-Y746)*D752/(1-D744)</f>
        <v>5.1428571428571407E-2</v>
      </c>
      <c r="Z752" s="5"/>
      <c r="AA752" s="5"/>
      <c r="AB752" s="63">
        <f t="shared" ref="AB752" si="2636">IF(R752=0,0,R752/(R744+R747+R753))</f>
        <v>0.1</v>
      </c>
      <c r="AC752" s="63">
        <f t="shared" ref="AC752:AI752" si="2637">IF(S752=0,0,S752/(S744+S747+S753))</f>
        <v>0</v>
      </c>
      <c r="AD752" s="63">
        <f t="shared" si="2637"/>
        <v>0</v>
      </c>
      <c r="AE752" s="63">
        <f t="shared" si="2637"/>
        <v>0</v>
      </c>
      <c r="AF752" s="63">
        <f t="shared" si="2637"/>
        <v>0</v>
      </c>
      <c r="AG752" s="63">
        <f t="shared" si="2637"/>
        <v>0</v>
      </c>
      <c r="AH752" s="63">
        <f t="shared" si="2637"/>
        <v>0</v>
      </c>
      <c r="AI752" s="63">
        <f t="shared" si="2637"/>
        <v>1.7441860465116272E-2</v>
      </c>
    </row>
    <row r="753" spans="1:35" ht="14.25" customHeight="1" x14ac:dyDescent="0.25">
      <c r="A753" s="17">
        <v>325222</v>
      </c>
      <c r="B753" s="3" t="s">
        <v>70</v>
      </c>
      <c r="C753" s="3" t="s">
        <v>89</v>
      </c>
      <c r="D753" s="54">
        <f>E753/(E743-E760)</f>
        <v>8.6956521739130432E-2</v>
      </c>
      <c r="E753" s="19">
        <f t="shared" si="2609"/>
        <v>2</v>
      </c>
      <c r="F753" s="11">
        <v>2</v>
      </c>
      <c r="G753" s="11">
        <v>0</v>
      </c>
      <c r="H753" s="19">
        <v>0</v>
      </c>
      <c r="I753" s="19">
        <v>0</v>
      </c>
      <c r="J753" s="19">
        <v>0</v>
      </c>
      <c r="K753" s="11">
        <v>0</v>
      </c>
      <c r="L753" s="19">
        <v>0</v>
      </c>
      <c r="M753" s="10"/>
      <c r="P753" s="57">
        <f>SUM(P754:P759)</f>
        <v>2.1028571428571428</v>
      </c>
      <c r="Q753" s="63">
        <f>P753/P743</f>
        <v>6.0170045781556575E-2</v>
      </c>
      <c r="R753" s="75">
        <f t="shared" si="2549"/>
        <v>2</v>
      </c>
      <c r="S753" s="57">
        <f>SUM(S754:S759)</f>
        <v>0</v>
      </c>
      <c r="T753" s="57">
        <f t="shared" ref="T753:X753" si="2638">SUM(T754:T759)</f>
        <v>0</v>
      </c>
      <c r="U753" s="57">
        <f t="shared" si="2638"/>
        <v>0</v>
      </c>
      <c r="V753" s="57">
        <f t="shared" si="2638"/>
        <v>0</v>
      </c>
      <c r="W753" s="57">
        <f t="shared" si="2638"/>
        <v>0</v>
      </c>
      <c r="X753" s="57">
        <f t="shared" si="2638"/>
        <v>0</v>
      </c>
      <c r="Y753" s="57">
        <f>(M743-Y746)*D753/(1-D744)</f>
        <v>0.10285714285714281</v>
      </c>
      <c r="Z753" s="5"/>
      <c r="AA753" s="5"/>
      <c r="AB753" s="63">
        <f t="shared" ref="AB753" si="2639">IF(R753=0,0,R753/(R744+R747+R753))</f>
        <v>0.2</v>
      </c>
      <c r="AC753" s="63">
        <f t="shared" ref="AC753:AI753" si="2640">IF(S753=0,0,S753/(S744+S747+S753))</f>
        <v>0</v>
      </c>
      <c r="AD753" s="63">
        <f t="shared" si="2640"/>
        <v>0</v>
      </c>
      <c r="AE753" s="63">
        <f t="shared" si="2640"/>
        <v>0</v>
      </c>
      <c r="AF753" s="63">
        <f t="shared" si="2640"/>
        <v>0</v>
      </c>
      <c r="AG753" s="63">
        <f t="shared" si="2640"/>
        <v>0</v>
      </c>
      <c r="AH753" s="63">
        <f t="shared" si="2640"/>
        <v>0</v>
      </c>
      <c r="AI753" s="63">
        <f t="shared" si="2640"/>
        <v>3.4883720930232544E-2</v>
      </c>
    </row>
    <row r="754" spans="1:35" ht="14.25" customHeight="1" x14ac:dyDescent="0.25">
      <c r="A754" s="17">
        <v>325222</v>
      </c>
      <c r="B754" s="3" t="s">
        <v>70</v>
      </c>
      <c r="C754" s="8" t="s">
        <v>95</v>
      </c>
      <c r="D754" s="54">
        <f>E754/(E743-E760)</f>
        <v>4.3478260869565216E-2</v>
      </c>
      <c r="E754" s="19">
        <f t="shared" si="2609"/>
        <v>1</v>
      </c>
      <c r="F754" s="11">
        <v>1</v>
      </c>
      <c r="G754" s="11">
        <v>0</v>
      </c>
      <c r="H754" s="11">
        <v>0</v>
      </c>
      <c r="I754" s="19">
        <v>0</v>
      </c>
      <c r="J754" s="19">
        <v>0</v>
      </c>
      <c r="K754" s="11">
        <v>0</v>
      </c>
      <c r="L754" s="19">
        <v>0</v>
      </c>
      <c r="M754" s="7"/>
      <c r="P754" s="57">
        <f t="shared" si="2625"/>
        <v>1.0514285714285714</v>
      </c>
      <c r="Q754" s="63">
        <f>P754/P743</f>
        <v>3.0085022890778287E-2</v>
      </c>
      <c r="R754" s="75">
        <f t="shared" si="2549"/>
        <v>1</v>
      </c>
      <c r="S754" s="57">
        <f t="shared" ref="S754:X754" si="2641">IF(G760&lt;&gt;0,G754+(G754/G743)*G760,G754)</f>
        <v>0</v>
      </c>
      <c r="T754" s="57">
        <f t="shared" si="2641"/>
        <v>0</v>
      </c>
      <c r="U754" s="57">
        <f t="shared" si="2641"/>
        <v>0</v>
      </c>
      <c r="V754" s="57">
        <f t="shared" si="2641"/>
        <v>0</v>
      </c>
      <c r="W754" s="57">
        <f t="shared" si="2641"/>
        <v>0</v>
      </c>
      <c r="X754" s="57">
        <f t="shared" si="2641"/>
        <v>0</v>
      </c>
      <c r="Y754" s="57">
        <f>(M743-Y746)*D754/(1-D744)</f>
        <v>5.1428571428571407E-2</v>
      </c>
      <c r="Z754" s="5"/>
      <c r="AA754" s="5"/>
      <c r="AB754" s="63">
        <f t="shared" ref="AB754" si="2642">IF(R754=0,0,R754/(R744+R747+R753))</f>
        <v>0.1</v>
      </c>
      <c r="AC754" s="63">
        <f t="shared" ref="AC754:AI754" si="2643">IF(S754=0,0,S754/(S744+S747+S753))</f>
        <v>0</v>
      </c>
      <c r="AD754" s="63">
        <f t="shared" si="2643"/>
        <v>0</v>
      </c>
      <c r="AE754" s="63">
        <f t="shared" si="2643"/>
        <v>0</v>
      </c>
      <c r="AF754" s="63">
        <f t="shared" si="2643"/>
        <v>0</v>
      </c>
      <c r="AG754" s="63">
        <f t="shared" si="2643"/>
        <v>0</v>
      </c>
      <c r="AH754" s="63">
        <f t="shared" si="2643"/>
        <v>0</v>
      </c>
      <c r="AI754" s="63">
        <f t="shared" si="2643"/>
        <v>1.7441860465116272E-2</v>
      </c>
    </row>
    <row r="755" spans="1:35" ht="14.25" customHeight="1" x14ac:dyDescent="0.25">
      <c r="A755" s="17">
        <v>325222</v>
      </c>
      <c r="B755" s="3" t="s">
        <v>70</v>
      </c>
      <c r="C755" s="8" t="s">
        <v>90</v>
      </c>
      <c r="D755" s="54">
        <f>E755/(E743-E760)</f>
        <v>4.3478260869565216E-2</v>
      </c>
      <c r="E755" s="19">
        <f t="shared" si="2609"/>
        <v>1</v>
      </c>
      <c r="F755" s="11">
        <v>1</v>
      </c>
      <c r="G755" s="19">
        <v>0</v>
      </c>
      <c r="H755" s="19">
        <v>0</v>
      </c>
      <c r="I755" s="19">
        <v>0</v>
      </c>
      <c r="J755" s="19">
        <v>0</v>
      </c>
      <c r="K755" s="19">
        <v>0</v>
      </c>
      <c r="L755" s="19">
        <v>0</v>
      </c>
      <c r="M755" s="7"/>
      <c r="P755" s="57">
        <f t="shared" si="2625"/>
        <v>1.0514285714285714</v>
      </c>
      <c r="Q755" s="63">
        <f>P755/P743</f>
        <v>3.0085022890778287E-2</v>
      </c>
      <c r="R755" s="75">
        <f t="shared" si="2549"/>
        <v>1</v>
      </c>
      <c r="S755" s="57">
        <f t="shared" ref="S755:X755" si="2644">IF(G760&lt;&gt;0,G755+(G755/G743)*G760,G755)</f>
        <v>0</v>
      </c>
      <c r="T755" s="57">
        <f t="shared" si="2644"/>
        <v>0</v>
      </c>
      <c r="U755" s="57">
        <f t="shared" si="2644"/>
        <v>0</v>
      </c>
      <c r="V755" s="57">
        <f t="shared" si="2644"/>
        <v>0</v>
      </c>
      <c r="W755" s="57">
        <f t="shared" si="2644"/>
        <v>0</v>
      </c>
      <c r="X755" s="57">
        <f t="shared" si="2644"/>
        <v>0</v>
      </c>
      <c r="Y755" s="57">
        <f>(M743-Y746)*D755/(1-D744)</f>
        <v>5.1428571428571407E-2</v>
      </c>
      <c r="Z755" s="5"/>
      <c r="AA755" s="5"/>
      <c r="AB755" s="63">
        <f t="shared" ref="AB755" si="2645">IF(R755=0,0,R755/(R744+R747+R753))</f>
        <v>0.1</v>
      </c>
      <c r="AC755" s="63">
        <f t="shared" ref="AC755:AI755" si="2646">IF(S755=0,0,S755/(S744+S747+S753))</f>
        <v>0</v>
      </c>
      <c r="AD755" s="63">
        <f t="shared" si="2646"/>
        <v>0</v>
      </c>
      <c r="AE755" s="63">
        <f t="shared" si="2646"/>
        <v>0</v>
      </c>
      <c r="AF755" s="63">
        <f t="shared" si="2646"/>
        <v>0</v>
      </c>
      <c r="AG755" s="63">
        <f t="shared" si="2646"/>
        <v>0</v>
      </c>
      <c r="AH755" s="63">
        <f t="shared" si="2646"/>
        <v>0</v>
      </c>
      <c r="AI755" s="63">
        <f t="shared" si="2646"/>
        <v>1.7441860465116272E-2</v>
      </c>
    </row>
    <row r="756" spans="1:35" ht="14.25" customHeight="1" x14ac:dyDescent="0.25">
      <c r="A756" s="17">
        <v>325222</v>
      </c>
      <c r="B756" s="3" t="s">
        <v>70</v>
      </c>
      <c r="C756" s="8" t="s">
        <v>118</v>
      </c>
      <c r="D756" s="54">
        <f>E756/(E743-E760)</f>
        <v>0</v>
      </c>
      <c r="E756" s="19">
        <f t="shared" si="2609"/>
        <v>0</v>
      </c>
      <c r="F756" s="19">
        <v>0</v>
      </c>
      <c r="G756" s="11">
        <v>0</v>
      </c>
      <c r="H756" s="11">
        <v>0</v>
      </c>
      <c r="I756" s="19">
        <v>0</v>
      </c>
      <c r="J756" s="19">
        <v>0</v>
      </c>
      <c r="K756" s="11">
        <v>0</v>
      </c>
      <c r="L756" s="19">
        <v>0</v>
      </c>
      <c r="M756" s="7"/>
      <c r="P756" s="57">
        <f t="shared" si="2625"/>
        <v>0</v>
      </c>
      <c r="Q756" s="63">
        <f>P756/P743</f>
        <v>0</v>
      </c>
      <c r="R756" s="75">
        <f t="shared" si="2549"/>
        <v>0</v>
      </c>
      <c r="S756" s="57">
        <f t="shared" ref="S756:X756" si="2647">IF(G760&lt;&gt;0,G756+(G756/G743)*G760,G756)</f>
        <v>0</v>
      </c>
      <c r="T756" s="57">
        <f t="shared" si="2647"/>
        <v>0</v>
      </c>
      <c r="U756" s="57">
        <f t="shared" si="2647"/>
        <v>0</v>
      </c>
      <c r="V756" s="57">
        <f t="shared" si="2647"/>
        <v>0</v>
      </c>
      <c r="W756" s="57">
        <f t="shared" si="2647"/>
        <v>0</v>
      </c>
      <c r="X756" s="57">
        <f t="shared" si="2647"/>
        <v>0</v>
      </c>
      <c r="Y756" s="57">
        <f>(M743-Y746)*D756/(1-D744)</f>
        <v>0</v>
      </c>
      <c r="Z756" s="5"/>
      <c r="AA756" s="5"/>
      <c r="AB756" s="63">
        <f t="shared" ref="AB756" si="2648">IF(R756=0,0,R756/(R744+R747+R753))</f>
        <v>0</v>
      </c>
      <c r="AC756" s="63">
        <f t="shared" ref="AC756:AI756" si="2649">IF(S756=0,0,S756/(S744+S747+S753))</f>
        <v>0</v>
      </c>
      <c r="AD756" s="63">
        <f t="shared" si="2649"/>
        <v>0</v>
      </c>
      <c r="AE756" s="63">
        <f t="shared" si="2649"/>
        <v>0</v>
      </c>
      <c r="AF756" s="63">
        <f t="shared" si="2649"/>
        <v>0</v>
      </c>
      <c r="AG756" s="63">
        <f t="shared" si="2649"/>
        <v>0</v>
      </c>
      <c r="AH756" s="63">
        <f t="shared" si="2649"/>
        <v>0</v>
      </c>
      <c r="AI756" s="63">
        <f t="shared" si="2649"/>
        <v>0</v>
      </c>
    </row>
    <row r="757" spans="1:35" ht="14.25" customHeight="1" x14ac:dyDescent="0.25">
      <c r="A757" s="17">
        <v>325222</v>
      </c>
      <c r="B757" s="3" t="s">
        <v>70</v>
      </c>
      <c r="C757" s="8" t="s">
        <v>91</v>
      </c>
      <c r="D757" s="54">
        <f>E757/(E743-E760)</f>
        <v>0</v>
      </c>
      <c r="E757" s="19">
        <f t="shared" si="2609"/>
        <v>0</v>
      </c>
      <c r="F757" s="19">
        <v>0</v>
      </c>
      <c r="G757" s="19">
        <v>0</v>
      </c>
      <c r="H757" s="19">
        <v>0</v>
      </c>
      <c r="I757" s="11">
        <v>0</v>
      </c>
      <c r="J757" s="19">
        <v>0</v>
      </c>
      <c r="K757" s="19">
        <v>0</v>
      </c>
      <c r="L757" s="19">
        <v>0</v>
      </c>
      <c r="M757" s="7"/>
      <c r="P757" s="57">
        <f t="shared" si="2625"/>
        <v>0</v>
      </c>
      <c r="Q757" s="63">
        <f>P757/P743</f>
        <v>0</v>
      </c>
      <c r="R757" s="75">
        <f t="shared" si="2549"/>
        <v>0</v>
      </c>
      <c r="S757" s="57">
        <f t="shared" ref="S757:X757" si="2650">IF(G760&lt;&gt;0,G757+(G757/G743)*G760,G757)</f>
        <v>0</v>
      </c>
      <c r="T757" s="57">
        <f t="shared" si="2650"/>
        <v>0</v>
      </c>
      <c r="U757" s="57">
        <f t="shared" si="2650"/>
        <v>0</v>
      </c>
      <c r="V757" s="57">
        <f t="shared" si="2650"/>
        <v>0</v>
      </c>
      <c r="W757" s="57">
        <f t="shared" si="2650"/>
        <v>0</v>
      </c>
      <c r="X757" s="57">
        <f t="shared" si="2650"/>
        <v>0</v>
      </c>
      <c r="Y757" s="57">
        <f>(M743-Y746)*D757/(1-D744)</f>
        <v>0</v>
      </c>
      <c r="Z757" s="5"/>
      <c r="AA757" s="6"/>
      <c r="AB757" s="63">
        <f t="shared" ref="AB757" si="2651">IF(R757=0,0,R757/(R744+R747+R753))</f>
        <v>0</v>
      </c>
      <c r="AC757" s="63">
        <f t="shared" ref="AC757:AI757" si="2652">IF(S757=0,0,S757/(S744+S747+S753))</f>
        <v>0</v>
      </c>
      <c r="AD757" s="63">
        <f t="shared" si="2652"/>
        <v>0</v>
      </c>
      <c r="AE757" s="63">
        <f t="shared" si="2652"/>
        <v>0</v>
      </c>
      <c r="AF757" s="63">
        <f t="shared" si="2652"/>
        <v>0</v>
      </c>
      <c r="AG757" s="63">
        <f t="shared" si="2652"/>
        <v>0</v>
      </c>
      <c r="AH757" s="63">
        <f t="shared" si="2652"/>
        <v>0</v>
      </c>
      <c r="AI757" s="63">
        <f t="shared" si="2652"/>
        <v>0</v>
      </c>
    </row>
    <row r="758" spans="1:35" ht="14.25" customHeight="1" x14ac:dyDescent="0.25">
      <c r="A758" s="17">
        <v>325222</v>
      </c>
      <c r="B758" s="3" t="s">
        <v>70</v>
      </c>
      <c r="C758" s="8" t="s">
        <v>92</v>
      </c>
      <c r="D758" s="54">
        <f>E758/(E743-E760)</f>
        <v>0</v>
      </c>
      <c r="E758" s="19">
        <f t="shared" si="2609"/>
        <v>0</v>
      </c>
      <c r="F758" s="11">
        <v>0</v>
      </c>
      <c r="G758" s="11">
        <v>0</v>
      </c>
      <c r="H758" s="19">
        <v>0</v>
      </c>
      <c r="I758" s="11">
        <v>0</v>
      </c>
      <c r="J758" s="11">
        <v>0</v>
      </c>
      <c r="K758" s="11">
        <v>0</v>
      </c>
      <c r="L758" s="19">
        <v>0</v>
      </c>
      <c r="M758" s="7"/>
      <c r="P758" s="57">
        <f t="shared" si="2625"/>
        <v>0</v>
      </c>
      <c r="Q758" s="63">
        <f>P758/P743</f>
        <v>0</v>
      </c>
      <c r="R758" s="75">
        <f t="shared" si="2549"/>
        <v>0</v>
      </c>
      <c r="S758" s="57">
        <f t="shared" ref="S758:X758" si="2653">IF(G760&lt;&gt;0,G758+(G758/G743)*G760,G758)</f>
        <v>0</v>
      </c>
      <c r="T758" s="57">
        <f t="shared" si="2653"/>
        <v>0</v>
      </c>
      <c r="U758" s="57">
        <f t="shared" si="2653"/>
        <v>0</v>
      </c>
      <c r="V758" s="57">
        <f t="shared" si="2653"/>
        <v>0</v>
      </c>
      <c r="W758" s="57">
        <f t="shared" si="2653"/>
        <v>0</v>
      </c>
      <c r="X758" s="57">
        <f t="shared" si="2653"/>
        <v>0</v>
      </c>
      <c r="Y758" s="57">
        <f>(M743-Y746)*D758/(1-D744)</f>
        <v>0</v>
      </c>
      <c r="Z758" s="6"/>
      <c r="AA758" s="5"/>
      <c r="AB758" s="63">
        <f t="shared" ref="AB758" si="2654">IF(R758=0,0,R758/(R744+R747+R753))</f>
        <v>0</v>
      </c>
      <c r="AC758" s="63">
        <f t="shared" ref="AC758:AI758" si="2655">IF(S758=0,0,S758/(S744+S747+S753))</f>
        <v>0</v>
      </c>
      <c r="AD758" s="63">
        <f t="shared" si="2655"/>
        <v>0</v>
      </c>
      <c r="AE758" s="63">
        <f t="shared" si="2655"/>
        <v>0</v>
      </c>
      <c r="AF758" s="63">
        <f t="shared" si="2655"/>
        <v>0</v>
      </c>
      <c r="AG758" s="63">
        <f t="shared" si="2655"/>
        <v>0</v>
      </c>
      <c r="AH758" s="63">
        <f t="shared" si="2655"/>
        <v>0</v>
      </c>
      <c r="AI758" s="63">
        <f t="shared" si="2655"/>
        <v>0</v>
      </c>
    </row>
    <row r="759" spans="1:35" ht="14.25" customHeight="1" x14ac:dyDescent="0.25">
      <c r="A759" s="17">
        <v>325222</v>
      </c>
      <c r="B759" s="3" t="s">
        <v>70</v>
      </c>
      <c r="C759" s="8" t="s">
        <v>93</v>
      </c>
      <c r="D759" s="54">
        <f>E759/(E743-E760)</f>
        <v>0</v>
      </c>
      <c r="E759" s="19">
        <f t="shared" si="2609"/>
        <v>0</v>
      </c>
      <c r="F759" s="19">
        <v>0</v>
      </c>
      <c r="G759" s="11">
        <v>0</v>
      </c>
      <c r="H759" s="19">
        <v>0</v>
      </c>
      <c r="I759" s="19">
        <v>0</v>
      </c>
      <c r="J759" s="19">
        <v>0</v>
      </c>
      <c r="K759" s="11">
        <v>0</v>
      </c>
      <c r="L759" s="19">
        <v>0</v>
      </c>
      <c r="M759" s="7"/>
      <c r="N759" s="10"/>
      <c r="O759" s="10"/>
      <c r="P759" s="57">
        <f t="shared" si="2625"/>
        <v>0</v>
      </c>
      <c r="Q759" s="63">
        <f>P759/P743</f>
        <v>0</v>
      </c>
      <c r="R759" s="75">
        <f t="shared" si="2549"/>
        <v>0</v>
      </c>
      <c r="S759" s="57">
        <f t="shared" ref="S759:X759" si="2656">IF(G760&lt;&gt;0,G759+(G759/G743)*G760,G759)</f>
        <v>0</v>
      </c>
      <c r="T759" s="57">
        <f t="shared" si="2656"/>
        <v>0</v>
      </c>
      <c r="U759" s="57">
        <f t="shared" si="2656"/>
        <v>0</v>
      </c>
      <c r="V759" s="57">
        <f t="shared" si="2656"/>
        <v>0</v>
      </c>
      <c r="W759" s="57">
        <f t="shared" si="2656"/>
        <v>0</v>
      </c>
      <c r="X759" s="57">
        <f t="shared" si="2656"/>
        <v>0</v>
      </c>
      <c r="Y759" s="57">
        <f>(M743-Y746)*D759/(1-D744)</f>
        <v>0</v>
      </c>
      <c r="Z759" s="5"/>
      <c r="AA759" s="5"/>
      <c r="AB759" s="63">
        <f t="shared" ref="AB759" si="2657">IF(R759=0,0,R759/(R744+R747+R753))</f>
        <v>0</v>
      </c>
      <c r="AC759" s="63">
        <f t="shared" ref="AC759:AI759" si="2658">IF(S759=0,0,S759/(S744+S747+S753))</f>
        <v>0</v>
      </c>
      <c r="AD759" s="63">
        <f t="shared" si="2658"/>
        <v>0</v>
      </c>
      <c r="AE759" s="63">
        <f t="shared" si="2658"/>
        <v>0</v>
      </c>
      <c r="AF759" s="63">
        <f t="shared" si="2658"/>
        <v>0</v>
      </c>
      <c r="AG759" s="63">
        <f t="shared" si="2658"/>
        <v>0</v>
      </c>
      <c r="AH759" s="63">
        <f t="shared" si="2658"/>
        <v>0</v>
      </c>
      <c r="AI759" s="63">
        <f t="shared" si="2658"/>
        <v>0</v>
      </c>
    </row>
    <row r="760" spans="1:35" ht="14.25" customHeight="1" x14ac:dyDescent="0.25">
      <c r="A760" s="17">
        <v>325222</v>
      </c>
      <c r="B760" s="3" t="s">
        <v>70</v>
      </c>
      <c r="C760" s="3" t="s">
        <v>94</v>
      </c>
      <c r="D760" s="59"/>
      <c r="E760" s="11">
        <v>13</v>
      </c>
      <c r="F760" s="11">
        <v>0</v>
      </c>
      <c r="G760" s="11">
        <v>0</v>
      </c>
      <c r="H760" s="11">
        <v>0</v>
      </c>
      <c r="I760" s="11">
        <v>0</v>
      </c>
      <c r="J760" s="19">
        <v>0</v>
      </c>
      <c r="K760" s="11">
        <v>0</v>
      </c>
      <c r="L760" s="11">
        <v>13</v>
      </c>
      <c r="M760" s="7"/>
      <c r="R760" s="75">
        <f t="shared" si="2549"/>
        <v>0</v>
      </c>
      <c r="Z760" s="5"/>
    </row>
    <row r="761" spans="1:35" ht="14.25" customHeight="1" x14ac:dyDescent="0.25">
      <c r="A761" s="3"/>
      <c r="B761" s="3"/>
      <c r="C761" s="8"/>
      <c r="D761" s="8"/>
      <c r="E761" s="11"/>
      <c r="F761" s="11"/>
      <c r="G761" s="11"/>
      <c r="H761" s="11"/>
      <c r="I761" s="11"/>
      <c r="J761" s="11"/>
      <c r="K761" s="11"/>
      <c r="L761" s="11"/>
      <c r="M761" s="7"/>
      <c r="P761" s="10"/>
      <c r="Q761" s="10"/>
      <c r="R761" s="75">
        <f t="shared" si="2549"/>
        <v>0</v>
      </c>
      <c r="S761" s="10"/>
      <c r="T761" s="10"/>
      <c r="U761" s="10"/>
      <c r="V761" s="10"/>
      <c r="W761" s="10"/>
      <c r="X761" s="10"/>
      <c r="AA761" s="10"/>
      <c r="AB761" s="10"/>
    </row>
    <row r="762" spans="1:35" s="10" customFormat="1" ht="14.25" customHeight="1" x14ac:dyDescent="0.25">
      <c r="A762" s="17">
        <v>325311</v>
      </c>
      <c r="B762" s="3" t="s">
        <v>45</v>
      </c>
      <c r="C762" s="3" t="s">
        <v>120</v>
      </c>
      <c r="D762" s="3"/>
      <c r="E762" s="11">
        <v>166</v>
      </c>
      <c r="F762" s="11">
        <v>12</v>
      </c>
      <c r="G762" s="19">
        <v>0</v>
      </c>
      <c r="H762" s="19">
        <v>0</v>
      </c>
      <c r="I762" s="11">
        <v>152</v>
      </c>
      <c r="J762" s="19">
        <v>0</v>
      </c>
      <c r="K762" s="11">
        <v>0</v>
      </c>
      <c r="L762" s="11">
        <v>2</v>
      </c>
      <c r="M762" s="10">
        <f>VLOOKUP(A762,'2010 Byproducts'!$A$14:$D$97,4,FALSE)</f>
        <v>1</v>
      </c>
      <c r="N762" s="10">
        <f>L762-M762</f>
        <v>1</v>
      </c>
      <c r="P762" s="10">
        <f>SUM(P763,P766,P772)</f>
        <v>164.99342105263159</v>
      </c>
      <c r="R762" s="75">
        <f t="shared" si="2549"/>
        <v>12</v>
      </c>
      <c r="S762" s="1"/>
      <c r="T762" s="1"/>
      <c r="U762" s="1"/>
      <c r="V762" s="1"/>
      <c r="W762" s="1"/>
      <c r="X762" s="1"/>
      <c r="Z762" s="63">
        <f>R762/(P762-R762)</f>
        <v>7.8434745216082555E-2</v>
      </c>
      <c r="AA762" s="63">
        <f>(P765-R765)/(P762-R762)</f>
        <v>0.12833885185981508</v>
      </c>
      <c r="AB762" s="63"/>
    </row>
    <row r="763" spans="1:35" ht="14.25" customHeight="1" x14ac:dyDescent="0.25">
      <c r="A763" s="17">
        <v>325311</v>
      </c>
      <c r="B763" s="3" t="s">
        <v>45</v>
      </c>
      <c r="C763" s="3" t="s">
        <v>82</v>
      </c>
      <c r="D763" s="54">
        <f>E763/(E762-E779)</f>
        <v>0.29878048780487804</v>
      </c>
      <c r="E763" s="19">
        <f t="shared" ref="E763:E778" si="2659">SUM(F763:L763)</f>
        <v>49</v>
      </c>
      <c r="F763" s="19">
        <v>0</v>
      </c>
      <c r="G763" s="19">
        <v>0</v>
      </c>
      <c r="H763" s="19">
        <v>0</v>
      </c>
      <c r="I763" s="11">
        <v>49</v>
      </c>
      <c r="J763" s="19">
        <v>0</v>
      </c>
      <c r="K763" s="11">
        <v>0</v>
      </c>
      <c r="L763" s="19">
        <v>0</v>
      </c>
      <c r="M763" s="7"/>
      <c r="P763" s="57">
        <f>SUM(P764:P765)</f>
        <v>50.437631578947375</v>
      </c>
      <c r="Q763" s="63">
        <f>P763/P762</f>
        <v>0.30569480441803903</v>
      </c>
      <c r="R763" s="75">
        <f t="shared" si="2549"/>
        <v>0</v>
      </c>
      <c r="S763" s="57">
        <f>SUM(S764:S765)</f>
        <v>0</v>
      </c>
      <c r="T763" s="57">
        <f t="shared" ref="T763:X763" si="2660">SUM(T764:T765)</f>
        <v>0</v>
      </c>
      <c r="U763" s="57">
        <f t="shared" si="2660"/>
        <v>48.67763157894737</v>
      </c>
      <c r="V763" s="57">
        <f t="shared" si="2660"/>
        <v>0</v>
      </c>
      <c r="W763" s="57">
        <f t="shared" si="2660"/>
        <v>0</v>
      </c>
      <c r="X763" s="57">
        <f t="shared" si="2660"/>
        <v>0</v>
      </c>
      <c r="Y763" s="57">
        <f>Y765</f>
        <v>0.76</v>
      </c>
      <c r="Z763" s="5"/>
      <c r="AB763" s="63">
        <f t="shared" ref="AB763" si="2661">IF(R763=0,0,R763/(R763+R766+R772))</f>
        <v>0</v>
      </c>
      <c r="AC763" s="63">
        <f t="shared" ref="AC763:AI763" si="2662">IF(S763=0,0,S763/(S763+S766+S772))</f>
        <v>0</v>
      </c>
      <c r="AD763" s="63">
        <f t="shared" si="2662"/>
        <v>0</v>
      </c>
      <c r="AE763" s="63">
        <f t="shared" si="2662"/>
        <v>0.3202614379084967</v>
      </c>
      <c r="AF763" s="63">
        <f t="shared" si="2662"/>
        <v>0</v>
      </c>
      <c r="AG763" s="63">
        <f t="shared" si="2662"/>
        <v>0</v>
      </c>
      <c r="AH763" s="63">
        <f t="shared" si="2662"/>
        <v>0</v>
      </c>
      <c r="AI763" s="63">
        <f t="shared" si="2662"/>
        <v>0.76</v>
      </c>
    </row>
    <row r="764" spans="1:35" ht="14.25" customHeight="1" x14ac:dyDescent="0.25">
      <c r="A764" s="17">
        <v>325311</v>
      </c>
      <c r="B764" s="3" t="s">
        <v>45</v>
      </c>
      <c r="C764" s="8" t="s">
        <v>152</v>
      </c>
      <c r="D764" s="54">
        <f>E764/(E762-E779)</f>
        <v>0.18292682926829268</v>
      </c>
      <c r="E764" s="19">
        <f t="shared" si="2659"/>
        <v>30</v>
      </c>
      <c r="F764" s="19">
        <v>0</v>
      </c>
      <c r="G764" s="11">
        <v>0</v>
      </c>
      <c r="H764" s="19">
        <v>0</v>
      </c>
      <c r="I764" s="11">
        <v>30</v>
      </c>
      <c r="J764" s="19">
        <v>0</v>
      </c>
      <c r="K764" s="11">
        <v>0</v>
      </c>
      <c r="L764" s="19">
        <v>0</v>
      </c>
      <c r="M764" s="7"/>
      <c r="P764" s="57">
        <f>SUM(R764:Y764)+N762</f>
        <v>30.80263157894737</v>
      </c>
      <c r="Q764" s="63">
        <f>P764/P762</f>
        <v>0.18669005941225728</v>
      </c>
      <c r="R764" s="75">
        <f t="shared" si="2549"/>
        <v>0</v>
      </c>
      <c r="S764" s="57">
        <f t="shared" ref="S764:X764" si="2663">IF(G779&lt;&gt;0,G764+(G764/G762)*G779,G764)</f>
        <v>0</v>
      </c>
      <c r="T764" s="57">
        <f t="shared" si="2663"/>
        <v>0</v>
      </c>
      <c r="U764" s="57">
        <f t="shared" si="2663"/>
        <v>29.80263157894737</v>
      </c>
      <c r="V764" s="57">
        <f t="shared" si="2663"/>
        <v>0</v>
      </c>
      <c r="W764" s="57">
        <f t="shared" si="2663"/>
        <v>0</v>
      </c>
      <c r="X764" s="57">
        <f t="shared" si="2663"/>
        <v>0</v>
      </c>
      <c r="Y764" s="57">
        <v>0</v>
      </c>
      <c r="Z764" s="5"/>
      <c r="AB764" s="63">
        <f t="shared" ref="AB764" si="2664">IF(R764=0,0,R764/(R763+R766+R772))</f>
        <v>0</v>
      </c>
      <c r="AC764" s="63">
        <f t="shared" ref="AC764:AI764" si="2665">IF(S764=0,0,S764/(S763+S766+S772))</f>
        <v>0</v>
      </c>
      <c r="AD764" s="63">
        <f t="shared" si="2665"/>
        <v>0</v>
      </c>
      <c r="AE764" s="63">
        <f t="shared" si="2665"/>
        <v>0.19607843137254902</v>
      </c>
      <c r="AF764" s="63">
        <f t="shared" si="2665"/>
        <v>0</v>
      </c>
      <c r="AG764" s="63">
        <f t="shared" si="2665"/>
        <v>0</v>
      </c>
      <c r="AH764" s="63">
        <f t="shared" si="2665"/>
        <v>0</v>
      </c>
      <c r="AI764" s="63">
        <f t="shared" si="2665"/>
        <v>0</v>
      </c>
    </row>
    <row r="765" spans="1:35" ht="14.25" customHeight="1" x14ac:dyDescent="0.25">
      <c r="A765" s="17">
        <v>325311</v>
      </c>
      <c r="B765" s="3" t="s">
        <v>45</v>
      </c>
      <c r="C765" s="8" t="s">
        <v>151</v>
      </c>
      <c r="D765" s="54">
        <f>E765/(E762-E779)</f>
        <v>0.11585365853658537</v>
      </c>
      <c r="E765" s="19">
        <f t="shared" si="2659"/>
        <v>19</v>
      </c>
      <c r="F765" s="11">
        <v>0</v>
      </c>
      <c r="G765" s="19">
        <v>0</v>
      </c>
      <c r="H765" s="19">
        <v>0</v>
      </c>
      <c r="I765" s="11">
        <v>19</v>
      </c>
      <c r="J765" s="19">
        <v>0</v>
      </c>
      <c r="K765" s="11">
        <v>0</v>
      </c>
      <c r="L765" s="19">
        <v>0</v>
      </c>
      <c r="M765" s="7"/>
      <c r="P765" s="57">
        <f>SUM(R765:Y765)</f>
        <v>19.635000000000002</v>
      </c>
      <c r="Q765" s="63">
        <f>P765/P762</f>
        <v>0.11900474500578173</v>
      </c>
      <c r="R765" s="75">
        <f t="shared" si="2549"/>
        <v>0</v>
      </c>
      <c r="S765" s="57">
        <f t="shared" ref="S765:X765" si="2666">IF(G779&lt;&gt;0,G765+(G765/G762)*G779,G765)</f>
        <v>0</v>
      </c>
      <c r="T765" s="57">
        <f t="shared" si="2666"/>
        <v>0</v>
      </c>
      <c r="U765" s="57">
        <f t="shared" si="2666"/>
        <v>18.875</v>
      </c>
      <c r="V765" s="57">
        <f t="shared" si="2666"/>
        <v>0</v>
      </c>
      <c r="W765" s="57">
        <f t="shared" si="2666"/>
        <v>0</v>
      </c>
      <c r="X765" s="57">
        <f t="shared" si="2666"/>
        <v>0</v>
      </c>
      <c r="Y765" s="57">
        <f>0.76*M762</f>
        <v>0.76</v>
      </c>
      <c r="Z765" s="5"/>
      <c r="AB765" s="63">
        <f t="shared" ref="AB765" si="2667">IF(R765=0,0,R765/(R763+R766+R772))</f>
        <v>0</v>
      </c>
      <c r="AC765" s="63">
        <f t="shared" ref="AC765:AI765" si="2668">IF(S765=0,0,S765/(S763+S766+S772))</f>
        <v>0</v>
      </c>
      <c r="AD765" s="63">
        <f t="shared" si="2668"/>
        <v>0</v>
      </c>
      <c r="AE765" s="63">
        <f t="shared" si="2668"/>
        <v>0.1241830065359477</v>
      </c>
      <c r="AF765" s="63">
        <f t="shared" si="2668"/>
        <v>0</v>
      </c>
      <c r="AG765" s="63">
        <f t="shared" si="2668"/>
        <v>0</v>
      </c>
      <c r="AH765" s="63">
        <f t="shared" si="2668"/>
        <v>0</v>
      </c>
      <c r="AI765" s="63">
        <f t="shared" si="2668"/>
        <v>0.76</v>
      </c>
    </row>
    <row r="766" spans="1:35" ht="14.25" customHeight="1" x14ac:dyDescent="0.25">
      <c r="A766" s="17">
        <v>325311</v>
      </c>
      <c r="B766" s="3" t="s">
        <v>45</v>
      </c>
      <c r="C766" s="3" t="s">
        <v>83</v>
      </c>
      <c r="D766" s="54">
        <f>E766/(E762-E779)</f>
        <v>0.68902439024390238</v>
      </c>
      <c r="E766" s="19">
        <f t="shared" si="2659"/>
        <v>113</v>
      </c>
      <c r="F766" s="11">
        <v>11</v>
      </c>
      <c r="G766" s="11">
        <v>0</v>
      </c>
      <c r="H766" s="19">
        <v>0</v>
      </c>
      <c r="I766" s="11">
        <v>102</v>
      </c>
      <c r="J766" s="19">
        <v>0</v>
      </c>
      <c r="K766" s="11">
        <v>0</v>
      </c>
      <c r="L766" s="19">
        <v>0</v>
      </c>
      <c r="M766" s="7"/>
      <c r="P766" s="57">
        <f>SUM(P767:P771)</f>
        <v>113.56028146453089</v>
      </c>
      <c r="Q766" s="63">
        <f>P766/P762</f>
        <v>0.68827157313324672</v>
      </c>
      <c r="R766" s="75">
        <f t="shared" si="2549"/>
        <v>11</v>
      </c>
      <c r="S766" s="57">
        <f>SUM(S767:S771)</f>
        <v>0</v>
      </c>
      <c r="T766" s="57">
        <f t="shared" ref="T766:X766" si="2669">SUM(T767:T771)</f>
        <v>0</v>
      </c>
      <c r="U766" s="57">
        <f t="shared" si="2669"/>
        <v>102.32236842105264</v>
      </c>
      <c r="V766" s="57">
        <f t="shared" si="2669"/>
        <v>0</v>
      </c>
      <c r="W766" s="57">
        <f t="shared" si="2669"/>
        <v>0</v>
      </c>
      <c r="X766" s="57">
        <f t="shared" si="2669"/>
        <v>0</v>
      </c>
      <c r="Y766" s="57">
        <f>(M762-Y765)*D766/(1-D763)</f>
        <v>0.23582608695652171</v>
      </c>
      <c r="Z766" s="5"/>
      <c r="AB766" s="63">
        <f t="shared" ref="AB766" si="2670">IF(R766=0,0,R766/(R763+R766+R772))</f>
        <v>0.91666666666666663</v>
      </c>
      <c r="AC766" s="63">
        <f t="shared" ref="AC766:AI766" si="2671">IF(S766=0,0,S766/(S763+S766+S772))</f>
        <v>0</v>
      </c>
      <c r="AD766" s="63">
        <f t="shared" si="2671"/>
        <v>0</v>
      </c>
      <c r="AE766" s="63">
        <f t="shared" si="2671"/>
        <v>0.67320261437908502</v>
      </c>
      <c r="AF766" s="63">
        <f t="shared" si="2671"/>
        <v>0</v>
      </c>
      <c r="AG766" s="63">
        <f t="shared" si="2671"/>
        <v>0</v>
      </c>
      <c r="AH766" s="63">
        <f t="shared" si="2671"/>
        <v>0</v>
      </c>
      <c r="AI766" s="63">
        <f t="shared" si="2671"/>
        <v>0.23582608695652171</v>
      </c>
    </row>
    <row r="767" spans="1:35" ht="14.25" customHeight="1" x14ac:dyDescent="0.25">
      <c r="A767" s="17">
        <v>325311</v>
      </c>
      <c r="B767" s="3" t="s">
        <v>45</v>
      </c>
      <c r="C767" s="8" t="s">
        <v>84</v>
      </c>
      <c r="D767" s="54">
        <f>E767/(E762-E779)</f>
        <v>0.59146341463414631</v>
      </c>
      <c r="E767" s="19">
        <f t="shared" si="2659"/>
        <v>97</v>
      </c>
      <c r="F767" s="19">
        <v>0</v>
      </c>
      <c r="G767" s="11">
        <v>0</v>
      </c>
      <c r="H767" s="19">
        <v>0</v>
      </c>
      <c r="I767" s="11">
        <v>97</v>
      </c>
      <c r="J767" s="19">
        <v>0</v>
      </c>
      <c r="K767" s="11">
        <v>0</v>
      </c>
      <c r="L767" s="19">
        <v>0</v>
      </c>
      <c r="M767" s="7"/>
      <c r="P767" s="57">
        <f>SUM(R767:Y767)</f>
        <v>96.564276887871856</v>
      </c>
      <c r="Q767" s="63">
        <f>P767/P762</f>
        <v>0.58526137752528096</v>
      </c>
      <c r="R767" s="75">
        <f t="shared" si="2549"/>
        <v>0</v>
      </c>
      <c r="S767" s="57">
        <f t="shared" ref="S767:X767" si="2672">IF(G779&lt;&gt;0,G767+(G767/G762)*G779,G767)</f>
        <v>0</v>
      </c>
      <c r="T767" s="57">
        <f t="shared" si="2672"/>
        <v>0</v>
      </c>
      <c r="U767" s="57">
        <f t="shared" si="2672"/>
        <v>96.361842105263165</v>
      </c>
      <c r="V767" s="57">
        <f t="shared" si="2672"/>
        <v>0</v>
      </c>
      <c r="W767" s="57">
        <f t="shared" si="2672"/>
        <v>0</v>
      </c>
      <c r="X767" s="57">
        <f t="shared" si="2672"/>
        <v>0</v>
      </c>
      <c r="Y767" s="57">
        <f>(M762-Y765)*D767/(1-D763)</f>
        <v>0.20243478260869566</v>
      </c>
      <c r="Z767" s="5"/>
      <c r="AB767" s="63">
        <f t="shared" ref="AB767" si="2673">IF(R767=0,0,R767/(R763+R766+R772))</f>
        <v>0</v>
      </c>
      <c r="AC767" s="63">
        <f t="shared" ref="AC767:AI767" si="2674">IF(S767=0,0,S767/(S763+S766+S772))</f>
        <v>0</v>
      </c>
      <c r="AD767" s="63">
        <f t="shared" si="2674"/>
        <v>0</v>
      </c>
      <c r="AE767" s="63">
        <f t="shared" si="2674"/>
        <v>0.63398692810457513</v>
      </c>
      <c r="AF767" s="63">
        <f t="shared" si="2674"/>
        <v>0</v>
      </c>
      <c r="AG767" s="63">
        <f t="shared" si="2674"/>
        <v>0</v>
      </c>
      <c r="AH767" s="63">
        <f t="shared" si="2674"/>
        <v>0</v>
      </c>
      <c r="AI767" s="63">
        <f t="shared" si="2674"/>
        <v>0.20243478260869566</v>
      </c>
    </row>
    <row r="768" spans="1:35" ht="14.25" customHeight="1" x14ac:dyDescent="0.25">
      <c r="A768" s="17">
        <v>325311</v>
      </c>
      <c r="B768" s="3" t="s">
        <v>45</v>
      </c>
      <c r="C768" s="8" t="s">
        <v>85</v>
      </c>
      <c r="D768" s="54">
        <f>E768/(E762-E779)</f>
        <v>1.2195121951219513E-2</v>
      </c>
      <c r="E768" s="19">
        <f t="shared" si="2659"/>
        <v>2</v>
      </c>
      <c r="F768" s="11">
        <v>2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9">
        <v>0</v>
      </c>
      <c r="M768" s="7"/>
      <c r="P768" s="57">
        <f t="shared" ref="P768:P778" si="2675">SUM(R768:Y768)</f>
        <v>2.0041739130434784</v>
      </c>
      <c r="Q768" s="63">
        <f>P768/P762</f>
        <v>1.2146992893760067E-2</v>
      </c>
      <c r="R768" s="75">
        <f t="shared" si="2549"/>
        <v>2</v>
      </c>
      <c r="S768" s="57">
        <f t="shared" ref="S768:X768" si="2676">IF(G779&lt;&gt;0,G768+(G768/G762)*G779,G768)</f>
        <v>0</v>
      </c>
      <c r="T768" s="57">
        <f t="shared" si="2676"/>
        <v>0</v>
      </c>
      <c r="U768" s="57">
        <f t="shared" si="2676"/>
        <v>0</v>
      </c>
      <c r="V768" s="57">
        <f t="shared" si="2676"/>
        <v>0</v>
      </c>
      <c r="W768" s="57">
        <f t="shared" si="2676"/>
        <v>0</v>
      </c>
      <c r="X768" s="57">
        <f t="shared" si="2676"/>
        <v>0</v>
      </c>
      <c r="Y768" s="57">
        <f>(M762-Y765)*D768/(1-D763)</f>
        <v>4.1739130434782614E-3</v>
      </c>
      <c r="Z768" s="5"/>
      <c r="AB768" s="63">
        <f t="shared" ref="AB768" si="2677">IF(R768=0,0,R768/(R763+R766+R772))</f>
        <v>0.16666666666666666</v>
      </c>
      <c r="AC768" s="63">
        <f t="shared" ref="AC768:AI768" si="2678">IF(S768=0,0,S768/(S763+S766+S772))</f>
        <v>0</v>
      </c>
      <c r="AD768" s="63">
        <f t="shared" si="2678"/>
        <v>0</v>
      </c>
      <c r="AE768" s="63">
        <f t="shared" si="2678"/>
        <v>0</v>
      </c>
      <c r="AF768" s="63">
        <f t="shared" si="2678"/>
        <v>0</v>
      </c>
      <c r="AG768" s="63">
        <f t="shared" si="2678"/>
        <v>0</v>
      </c>
      <c r="AH768" s="63">
        <f t="shared" si="2678"/>
        <v>0</v>
      </c>
      <c r="AI768" s="63">
        <f t="shared" si="2678"/>
        <v>4.1739130434782614E-3</v>
      </c>
    </row>
    <row r="769" spans="1:35" ht="14.25" customHeight="1" x14ac:dyDescent="0.25">
      <c r="A769" s="17">
        <v>325311</v>
      </c>
      <c r="B769" s="3" t="s">
        <v>45</v>
      </c>
      <c r="C769" s="8" t="s">
        <v>86</v>
      </c>
      <c r="D769" s="54">
        <f>E769/(E762-E779)</f>
        <v>7.3170731707317069E-2</v>
      </c>
      <c r="E769" s="19">
        <f t="shared" si="2659"/>
        <v>12</v>
      </c>
      <c r="F769" s="11">
        <v>9</v>
      </c>
      <c r="G769" s="11">
        <v>0</v>
      </c>
      <c r="H769" s="19">
        <v>0</v>
      </c>
      <c r="I769" s="11">
        <v>3</v>
      </c>
      <c r="J769" s="19">
        <v>0</v>
      </c>
      <c r="K769" s="11">
        <v>0</v>
      </c>
      <c r="L769" s="19">
        <v>0</v>
      </c>
      <c r="M769" s="7"/>
      <c r="P769" s="57">
        <f t="shared" si="2675"/>
        <v>12.005306636155606</v>
      </c>
      <c r="Q769" s="63">
        <f>P769/P762</f>
        <v>7.2762335368062994E-2</v>
      </c>
      <c r="R769" s="75">
        <f t="shared" si="2549"/>
        <v>9</v>
      </c>
      <c r="S769" s="57">
        <f t="shared" ref="S769:X769" si="2679">IF(G779&lt;&gt;0,G769+(G769/G762)*G779,G769)</f>
        <v>0</v>
      </c>
      <c r="T769" s="57">
        <f t="shared" si="2679"/>
        <v>0</v>
      </c>
      <c r="U769" s="57">
        <f t="shared" si="2679"/>
        <v>2.9802631578947367</v>
      </c>
      <c r="V769" s="57">
        <f t="shared" si="2679"/>
        <v>0</v>
      </c>
      <c r="W769" s="57">
        <f t="shared" si="2679"/>
        <v>0</v>
      </c>
      <c r="X769" s="57">
        <f t="shared" si="2679"/>
        <v>0</v>
      </c>
      <c r="Y769" s="57">
        <f>(M762-Y765)*D769/(1-D763)</f>
        <v>2.5043478260869563E-2</v>
      </c>
      <c r="Z769" s="5"/>
      <c r="AB769" s="63">
        <f t="shared" ref="AB769" si="2680">IF(R769=0,0,R769/(R763+R766+R772))</f>
        <v>0.75</v>
      </c>
      <c r="AC769" s="63">
        <f t="shared" ref="AC769:AI769" si="2681">IF(S769=0,0,S769/(S763+S766+S772))</f>
        <v>0</v>
      </c>
      <c r="AD769" s="63">
        <f t="shared" si="2681"/>
        <v>0</v>
      </c>
      <c r="AE769" s="63">
        <f t="shared" si="2681"/>
        <v>1.9607843137254898E-2</v>
      </c>
      <c r="AF769" s="63">
        <f t="shared" si="2681"/>
        <v>0</v>
      </c>
      <c r="AG769" s="63">
        <f t="shared" si="2681"/>
        <v>0</v>
      </c>
      <c r="AH769" s="63">
        <f t="shared" si="2681"/>
        <v>0</v>
      </c>
      <c r="AI769" s="63">
        <f t="shared" si="2681"/>
        <v>2.5043478260869563E-2</v>
      </c>
    </row>
    <row r="770" spans="1:35" ht="14.25" customHeight="1" x14ac:dyDescent="0.25">
      <c r="A770" s="17">
        <v>325311</v>
      </c>
      <c r="B770" s="3" t="s">
        <v>45</v>
      </c>
      <c r="C770" s="8" t="s">
        <v>87</v>
      </c>
      <c r="D770" s="54">
        <f>E770/(E762-E779)</f>
        <v>0</v>
      </c>
      <c r="E770" s="19">
        <f t="shared" si="2659"/>
        <v>0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19">
        <v>0</v>
      </c>
      <c r="M770" s="7"/>
      <c r="P770" s="57">
        <f t="shared" si="2675"/>
        <v>0</v>
      </c>
      <c r="Q770" s="63">
        <f>P770/P762</f>
        <v>0</v>
      </c>
      <c r="R770" s="75">
        <f t="shared" si="2549"/>
        <v>0</v>
      </c>
      <c r="S770" s="57">
        <f t="shared" ref="S770:X770" si="2682">IF(G779&lt;&gt;0,G770+(G770/G762)*G779,G770)</f>
        <v>0</v>
      </c>
      <c r="T770" s="57">
        <f t="shared" si="2682"/>
        <v>0</v>
      </c>
      <c r="U770" s="57">
        <f t="shared" si="2682"/>
        <v>0</v>
      </c>
      <c r="V770" s="57">
        <f t="shared" si="2682"/>
        <v>0</v>
      </c>
      <c r="W770" s="57">
        <f t="shared" si="2682"/>
        <v>0</v>
      </c>
      <c r="X770" s="57">
        <f t="shared" si="2682"/>
        <v>0</v>
      </c>
      <c r="Y770" s="57">
        <f>(M762-Y765)*D770/(1-D763)</f>
        <v>0</v>
      </c>
      <c r="Z770" s="5"/>
      <c r="AB770" s="63">
        <f t="shared" ref="AB770" si="2683">IF(R770=0,0,R770/(R763+R766+R772))</f>
        <v>0</v>
      </c>
      <c r="AC770" s="63">
        <f t="shared" ref="AC770:AI770" si="2684">IF(S770=0,0,S770/(S763+S766+S772))</f>
        <v>0</v>
      </c>
      <c r="AD770" s="63">
        <f t="shared" si="2684"/>
        <v>0</v>
      </c>
      <c r="AE770" s="63">
        <f t="shared" si="2684"/>
        <v>0</v>
      </c>
      <c r="AF770" s="63">
        <f t="shared" si="2684"/>
        <v>0</v>
      </c>
      <c r="AG770" s="63">
        <f t="shared" si="2684"/>
        <v>0</v>
      </c>
      <c r="AH770" s="63">
        <f t="shared" si="2684"/>
        <v>0</v>
      </c>
      <c r="AI770" s="63">
        <f t="shared" si="2684"/>
        <v>0</v>
      </c>
    </row>
    <row r="771" spans="1:35" ht="14.25" customHeight="1" x14ac:dyDescent="0.25">
      <c r="A771" s="17">
        <v>325311</v>
      </c>
      <c r="B771" s="3" t="s">
        <v>45</v>
      </c>
      <c r="C771" s="8" t="s">
        <v>88</v>
      </c>
      <c r="D771" s="54">
        <f>E771/(E762-E779)</f>
        <v>1.8292682926829267E-2</v>
      </c>
      <c r="E771" s="19">
        <f t="shared" si="2659"/>
        <v>3</v>
      </c>
      <c r="F771" s="19">
        <v>0</v>
      </c>
      <c r="G771" s="11">
        <v>0</v>
      </c>
      <c r="H771" s="11">
        <v>0</v>
      </c>
      <c r="I771" s="11">
        <v>3</v>
      </c>
      <c r="J771" s="19">
        <v>0</v>
      </c>
      <c r="K771" s="11">
        <v>0</v>
      </c>
      <c r="L771" s="19">
        <v>0</v>
      </c>
      <c r="M771" s="7"/>
      <c r="P771" s="57">
        <f t="shared" si="2675"/>
        <v>2.986524027459954</v>
      </c>
      <c r="Q771" s="63">
        <f>P771/P762</f>
        <v>1.8100867346142708E-2</v>
      </c>
      <c r="R771" s="75">
        <f t="shared" si="2549"/>
        <v>0</v>
      </c>
      <c r="S771" s="57">
        <f t="shared" ref="S771:X771" si="2685">IF(G779&lt;&gt;0,G771+(G771/G762)*G779,G771)</f>
        <v>0</v>
      </c>
      <c r="T771" s="57">
        <f t="shared" si="2685"/>
        <v>0</v>
      </c>
      <c r="U771" s="57">
        <f t="shared" si="2685"/>
        <v>2.9802631578947367</v>
      </c>
      <c r="V771" s="57">
        <f t="shared" si="2685"/>
        <v>0</v>
      </c>
      <c r="W771" s="57">
        <f t="shared" si="2685"/>
        <v>0</v>
      </c>
      <c r="X771" s="57">
        <f t="shared" si="2685"/>
        <v>0</v>
      </c>
      <c r="Y771" s="57">
        <f>(M762-Y765)*D771/(1-D763)</f>
        <v>6.2608695652173908E-3</v>
      </c>
      <c r="Z771" s="5"/>
      <c r="AB771" s="63">
        <f t="shared" ref="AB771" si="2686">IF(R771=0,0,R771/(R763+R766+R772))</f>
        <v>0</v>
      </c>
      <c r="AC771" s="63">
        <f t="shared" ref="AC771:AI771" si="2687">IF(S771=0,0,S771/(S763+S766+S772))</f>
        <v>0</v>
      </c>
      <c r="AD771" s="63">
        <f t="shared" si="2687"/>
        <v>0</v>
      </c>
      <c r="AE771" s="63">
        <f t="shared" si="2687"/>
        <v>1.9607843137254898E-2</v>
      </c>
      <c r="AF771" s="63">
        <f t="shared" si="2687"/>
        <v>0</v>
      </c>
      <c r="AG771" s="63">
        <f t="shared" si="2687"/>
        <v>0</v>
      </c>
      <c r="AH771" s="63">
        <f t="shared" si="2687"/>
        <v>0</v>
      </c>
      <c r="AI771" s="63">
        <f t="shared" si="2687"/>
        <v>6.2608695652173908E-3</v>
      </c>
    </row>
    <row r="772" spans="1:35" ht="14.25" customHeight="1" x14ac:dyDescent="0.25">
      <c r="A772" s="17">
        <v>325311</v>
      </c>
      <c r="B772" s="3" t="s">
        <v>45</v>
      </c>
      <c r="C772" s="3" t="s">
        <v>89</v>
      </c>
      <c r="D772" s="54">
        <f>E772/(E762-E779)</f>
        <v>1.2195121951219513E-2</v>
      </c>
      <c r="E772" s="19">
        <f t="shared" si="2659"/>
        <v>2</v>
      </c>
      <c r="F772" s="11">
        <v>1</v>
      </c>
      <c r="G772" s="11">
        <v>0</v>
      </c>
      <c r="H772" s="19">
        <v>0</v>
      </c>
      <c r="I772" s="11">
        <v>1</v>
      </c>
      <c r="J772" s="19">
        <v>0</v>
      </c>
      <c r="K772" s="11">
        <v>0</v>
      </c>
      <c r="L772" s="19">
        <v>0</v>
      </c>
      <c r="M772" s="7"/>
      <c r="P772" s="57">
        <f>SUM(P773:P778)</f>
        <v>0.99550800915331816</v>
      </c>
      <c r="Q772" s="63">
        <f>P772/P762</f>
        <v>6.0336224487142374E-3</v>
      </c>
      <c r="R772" s="75">
        <f t="shared" si="2549"/>
        <v>1</v>
      </c>
      <c r="S772" s="57">
        <f>SUM(S773:S778)</f>
        <v>0</v>
      </c>
      <c r="T772" s="57">
        <f t="shared" ref="T772:X772" si="2688">SUM(T773:T778)</f>
        <v>0</v>
      </c>
      <c r="U772" s="57">
        <f t="shared" si="2688"/>
        <v>0.99342105263157898</v>
      </c>
      <c r="V772" s="57">
        <f t="shared" si="2688"/>
        <v>0</v>
      </c>
      <c r="W772" s="57">
        <f t="shared" si="2688"/>
        <v>0</v>
      </c>
      <c r="X772" s="57">
        <f t="shared" si="2688"/>
        <v>0</v>
      </c>
      <c r="Y772" s="57">
        <f>(M762-Y765)*D772/(1-D763)</f>
        <v>4.1739130434782614E-3</v>
      </c>
      <c r="Z772" s="5"/>
      <c r="AB772" s="63">
        <f t="shared" ref="AB772" si="2689">IF(R772=0,0,R772/(R763+R766+R772))</f>
        <v>8.3333333333333329E-2</v>
      </c>
      <c r="AC772" s="63">
        <f t="shared" ref="AC772:AI772" si="2690">IF(S772=0,0,S772/(S763+S766+S772))</f>
        <v>0</v>
      </c>
      <c r="AD772" s="63">
        <f t="shared" si="2690"/>
        <v>0</v>
      </c>
      <c r="AE772" s="63">
        <f t="shared" si="2690"/>
        <v>6.5359477124183009E-3</v>
      </c>
      <c r="AF772" s="63">
        <f t="shared" si="2690"/>
        <v>0</v>
      </c>
      <c r="AG772" s="63">
        <f t="shared" si="2690"/>
        <v>0</v>
      </c>
      <c r="AH772" s="63">
        <f t="shared" si="2690"/>
        <v>0</v>
      </c>
      <c r="AI772" s="63">
        <f t="shared" si="2690"/>
        <v>4.1739130434782614E-3</v>
      </c>
    </row>
    <row r="773" spans="1:35" ht="14.25" customHeight="1" x14ac:dyDescent="0.25">
      <c r="A773" s="17">
        <v>325311</v>
      </c>
      <c r="B773" s="3" t="s">
        <v>45</v>
      </c>
      <c r="C773" s="8" t="s">
        <v>95</v>
      </c>
      <c r="D773" s="54">
        <f>E773/(E762-E779)</f>
        <v>6.0975609756097563E-3</v>
      </c>
      <c r="E773" s="19">
        <f t="shared" si="2659"/>
        <v>1</v>
      </c>
      <c r="F773" s="19">
        <v>0</v>
      </c>
      <c r="G773" s="11">
        <v>0</v>
      </c>
      <c r="H773" s="19">
        <v>0</v>
      </c>
      <c r="I773" s="11">
        <v>1</v>
      </c>
      <c r="J773" s="19">
        <v>0</v>
      </c>
      <c r="K773" s="11">
        <v>0</v>
      </c>
      <c r="L773" s="19">
        <v>0</v>
      </c>
      <c r="M773" s="7"/>
      <c r="P773" s="57">
        <f t="shared" si="2675"/>
        <v>0.99550800915331816</v>
      </c>
      <c r="Q773" s="63">
        <f>P773/P762</f>
        <v>6.0336224487142374E-3</v>
      </c>
      <c r="R773" s="75">
        <f t="shared" si="2549"/>
        <v>0</v>
      </c>
      <c r="S773" s="57">
        <f t="shared" ref="S773:X773" si="2691">IF(G779&lt;&gt;0,G773+(G773/G762)*G779,G773)</f>
        <v>0</v>
      </c>
      <c r="T773" s="57">
        <f t="shared" si="2691"/>
        <v>0</v>
      </c>
      <c r="U773" s="57">
        <f t="shared" si="2691"/>
        <v>0.99342105263157898</v>
      </c>
      <c r="V773" s="57">
        <f t="shared" si="2691"/>
        <v>0</v>
      </c>
      <c r="W773" s="57">
        <f t="shared" si="2691"/>
        <v>0</v>
      </c>
      <c r="X773" s="57">
        <f t="shared" si="2691"/>
        <v>0</v>
      </c>
      <c r="Y773" s="57">
        <f>(M762-Y765)*D773/(1-D763)</f>
        <v>2.0869565217391307E-3</v>
      </c>
      <c r="Z773" s="5"/>
      <c r="AB773" s="63">
        <f t="shared" ref="AB773" si="2692">IF(R773=0,0,R773/(R763+R766+R772))</f>
        <v>0</v>
      </c>
      <c r="AC773" s="63">
        <f t="shared" ref="AC773:AI773" si="2693">IF(S773=0,0,S773/(S763+S766+S772))</f>
        <v>0</v>
      </c>
      <c r="AD773" s="63">
        <f t="shared" si="2693"/>
        <v>0</v>
      </c>
      <c r="AE773" s="63">
        <f t="shared" si="2693"/>
        <v>6.5359477124183009E-3</v>
      </c>
      <c r="AF773" s="63">
        <f t="shared" si="2693"/>
        <v>0</v>
      </c>
      <c r="AG773" s="63">
        <f t="shared" si="2693"/>
        <v>0</v>
      </c>
      <c r="AH773" s="63">
        <f t="shared" si="2693"/>
        <v>0</v>
      </c>
      <c r="AI773" s="63">
        <f t="shared" si="2693"/>
        <v>2.0869565217391307E-3</v>
      </c>
    </row>
    <row r="774" spans="1:35" ht="14.25" customHeight="1" x14ac:dyDescent="0.25">
      <c r="A774" s="17">
        <v>325311</v>
      </c>
      <c r="B774" s="3" t="s">
        <v>45</v>
      </c>
      <c r="C774" s="8" t="s">
        <v>90</v>
      </c>
      <c r="D774" s="54">
        <f>E774/(E762-E779)</f>
        <v>0</v>
      </c>
      <c r="E774" s="19">
        <f t="shared" si="2659"/>
        <v>0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0</v>
      </c>
      <c r="L774" s="19">
        <v>0</v>
      </c>
      <c r="M774" s="7"/>
      <c r="P774" s="57">
        <f t="shared" si="2675"/>
        <v>0</v>
      </c>
      <c r="Q774" s="63">
        <f>P774/P762</f>
        <v>0</v>
      </c>
      <c r="R774" s="75">
        <f t="shared" si="2549"/>
        <v>0</v>
      </c>
      <c r="S774" s="57">
        <f t="shared" ref="S774:X774" si="2694">IF(G779&lt;&gt;0,G774+(G774/G762)*G779,G774)</f>
        <v>0</v>
      </c>
      <c r="T774" s="57">
        <f t="shared" si="2694"/>
        <v>0</v>
      </c>
      <c r="U774" s="57">
        <f t="shared" si="2694"/>
        <v>0</v>
      </c>
      <c r="V774" s="57">
        <f t="shared" si="2694"/>
        <v>0</v>
      </c>
      <c r="W774" s="57">
        <f t="shared" si="2694"/>
        <v>0</v>
      </c>
      <c r="X774" s="57">
        <f t="shared" si="2694"/>
        <v>0</v>
      </c>
      <c r="Y774" s="57">
        <f>(M762-Y765)*D774/(1-D763)</f>
        <v>0</v>
      </c>
      <c r="Z774" s="5"/>
      <c r="AB774" s="63">
        <f t="shared" ref="AB774" si="2695">IF(R774=0,0,R774/(R763+R766+R772))</f>
        <v>0</v>
      </c>
      <c r="AC774" s="63">
        <f t="shared" ref="AC774:AI774" si="2696">IF(S774=0,0,S774/(S763+S766+S772))</f>
        <v>0</v>
      </c>
      <c r="AD774" s="63">
        <f t="shared" si="2696"/>
        <v>0</v>
      </c>
      <c r="AE774" s="63">
        <f t="shared" si="2696"/>
        <v>0</v>
      </c>
      <c r="AF774" s="63">
        <f t="shared" si="2696"/>
        <v>0</v>
      </c>
      <c r="AG774" s="63">
        <f t="shared" si="2696"/>
        <v>0</v>
      </c>
      <c r="AH774" s="63">
        <f t="shared" si="2696"/>
        <v>0</v>
      </c>
      <c r="AI774" s="63">
        <f t="shared" si="2696"/>
        <v>0</v>
      </c>
    </row>
    <row r="775" spans="1:35" ht="14.25" customHeight="1" x14ac:dyDescent="0.25">
      <c r="A775" s="17">
        <v>325311</v>
      </c>
      <c r="B775" s="3" t="s">
        <v>45</v>
      </c>
      <c r="C775" s="8" t="s">
        <v>118</v>
      </c>
      <c r="D775" s="54">
        <f>E775/(E762-E779)</f>
        <v>0</v>
      </c>
      <c r="E775" s="19">
        <f t="shared" si="2659"/>
        <v>0</v>
      </c>
      <c r="F775" s="19">
        <v>0</v>
      </c>
      <c r="G775" s="11">
        <v>0</v>
      </c>
      <c r="H775" s="19">
        <v>0</v>
      </c>
      <c r="I775" s="19">
        <v>0</v>
      </c>
      <c r="J775" s="19">
        <v>0</v>
      </c>
      <c r="K775" s="11">
        <v>0</v>
      </c>
      <c r="L775" s="19">
        <v>0</v>
      </c>
      <c r="M775" s="7"/>
      <c r="P775" s="57">
        <f t="shared" si="2675"/>
        <v>0</v>
      </c>
      <c r="Q775" s="63">
        <f>P775/P762</f>
        <v>0</v>
      </c>
      <c r="R775" s="75">
        <f t="shared" si="2549"/>
        <v>0</v>
      </c>
      <c r="S775" s="57">
        <f t="shared" ref="S775:X775" si="2697">IF(G779&lt;&gt;0,G775+(G775/G762)*G779,G775)</f>
        <v>0</v>
      </c>
      <c r="T775" s="57">
        <f t="shared" si="2697"/>
        <v>0</v>
      </c>
      <c r="U775" s="57">
        <f t="shared" si="2697"/>
        <v>0</v>
      </c>
      <c r="V775" s="57">
        <f t="shared" si="2697"/>
        <v>0</v>
      </c>
      <c r="W775" s="57">
        <f t="shared" si="2697"/>
        <v>0</v>
      </c>
      <c r="X775" s="57">
        <f t="shared" si="2697"/>
        <v>0</v>
      </c>
      <c r="Y775" s="57">
        <f>(M762-Y765)*D775/(1-D763)</f>
        <v>0</v>
      </c>
      <c r="Z775" s="5"/>
      <c r="AB775" s="63">
        <f t="shared" ref="AB775" si="2698">IF(R775=0,0,R775/(R763+R766+R772))</f>
        <v>0</v>
      </c>
      <c r="AC775" s="63">
        <f t="shared" ref="AC775:AI775" si="2699">IF(S775=0,0,S775/(S763+S766+S772))</f>
        <v>0</v>
      </c>
      <c r="AD775" s="63">
        <f t="shared" si="2699"/>
        <v>0</v>
      </c>
      <c r="AE775" s="63">
        <f t="shared" si="2699"/>
        <v>0</v>
      </c>
      <c r="AF775" s="63">
        <f t="shared" si="2699"/>
        <v>0</v>
      </c>
      <c r="AG775" s="63">
        <f t="shared" si="2699"/>
        <v>0</v>
      </c>
      <c r="AH775" s="63">
        <f t="shared" si="2699"/>
        <v>0</v>
      </c>
      <c r="AI775" s="63">
        <f t="shared" si="2699"/>
        <v>0</v>
      </c>
    </row>
    <row r="776" spans="1:35" ht="14.25" customHeight="1" x14ac:dyDescent="0.25">
      <c r="A776" s="17">
        <v>325311</v>
      </c>
      <c r="B776" s="3" t="s">
        <v>45</v>
      </c>
      <c r="C776" s="8" t="s">
        <v>91</v>
      </c>
      <c r="D776" s="54">
        <f>E776/(E762-E779)</f>
        <v>0</v>
      </c>
      <c r="E776" s="19">
        <f t="shared" si="2659"/>
        <v>0</v>
      </c>
      <c r="F776" s="19">
        <v>0</v>
      </c>
      <c r="G776" s="19">
        <v>0</v>
      </c>
      <c r="H776" s="19">
        <v>0</v>
      </c>
      <c r="I776" s="11">
        <v>0</v>
      </c>
      <c r="J776" s="19">
        <v>0</v>
      </c>
      <c r="K776" s="19">
        <v>0</v>
      </c>
      <c r="L776" s="19">
        <v>0</v>
      </c>
      <c r="M776" s="7"/>
      <c r="P776" s="57">
        <f t="shared" si="2675"/>
        <v>0</v>
      </c>
      <c r="Q776" s="63">
        <f>P776/P762</f>
        <v>0</v>
      </c>
      <c r="R776" s="75">
        <f t="shared" si="2549"/>
        <v>0</v>
      </c>
      <c r="S776" s="57">
        <f t="shared" ref="S776:X776" si="2700">IF(G779&lt;&gt;0,G776+(G776/G762)*G779,G776)</f>
        <v>0</v>
      </c>
      <c r="T776" s="57">
        <f t="shared" si="2700"/>
        <v>0</v>
      </c>
      <c r="U776" s="57">
        <f t="shared" si="2700"/>
        <v>0</v>
      </c>
      <c r="V776" s="57">
        <f t="shared" si="2700"/>
        <v>0</v>
      </c>
      <c r="W776" s="57">
        <f t="shared" si="2700"/>
        <v>0</v>
      </c>
      <c r="X776" s="57">
        <f t="shared" si="2700"/>
        <v>0</v>
      </c>
      <c r="Y776" s="57">
        <f>(M762-Y765)*D776/(1-D763)</f>
        <v>0</v>
      </c>
      <c r="Z776" s="6"/>
      <c r="AB776" s="63">
        <f t="shared" ref="AB776" si="2701">IF(R776=0,0,R776/(R763+R766+R772))</f>
        <v>0</v>
      </c>
      <c r="AC776" s="63">
        <f t="shared" ref="AC776:AI776" si="2702">IF(S776=0,0,S776/(S763+S766+S772))</f>
        <v>0</v>
      </c>
      <c r="AD776" s="63">
        <f t="shared" si="2702"/>
        <v>0</v>
      </c>
      <c r="AE776" s="63">
        <f t="shared" si="2702"/>
        <v>0</v>
      </c>
      <c r="AF776" s="63">
        <f t="shared" si="2702"/>
        <v>0</v>
      </c>
      <c r="AG776" s="63">
        <f t="shared" si="2702"/>
        <v>0</v>
      </c>
      <c r="AH776" s="63">
        <f t="shared" si="2702"/>
        <v>0</v>
      </c>
      <c r="AI776" s="63">
        <f t="shared" si="2702"/>
        <v>0</v>
      </c>
    </row>
    <row r="777" spans="1:35" ht="14.25" customHeight="1" x14ac:dyDescent="0.25">
      <c r="A777" s="17">
        <v>325311</v>
      </c>
      <c r="B777" s="3" t="s">
        <v>45</v>
      </c>
      <c r="C777" s="8" t="s">
        <v>92</v>
      </c>
      <c r="D777" s="54">
        <f>E777/(E762-E779)</f>
        <v>0</v>
      </c>
      <c r="E777" s="19">
        <f t="shared" si="2659"/>
        <v>0</v>
      </c>
      <c r="F777" s="11">
        <v>0</v>
      </c>
      <c r="G777" s="11">
        <v>0</v>
      </c>
      <c r="H777" s="19">
        <v>0</v>
      </c>
      <c r="I777" s="19">
        <v>0</v>
      </c>
      <c r="J777" s="11">
        <v>0</v>
      </c>
      <c r="K777" s="11">
        <v>0</v>
      </c>
      <c r="L777" s="19">
        <v>0</v>
      </c>
      <c r="M777" s="7"/>
      <c r="P777" s="57">
        <f t="shared" si="2675"/>
        <v>0</v>
      </c>
      <c r="Q777" s="63">
        <f>P777/P762</f>
        <v>0</v>
      </c>
      <c r="R777" s="75">
        <f t="shared" si="2549"/>
        <v>0</v>
      </c>
      <c r="S777" s="57">
        <f t="shared" ref="S777:X777" si="2703">IF(G779&lt;&gt;0,G777+(G777/G762)*G779,G777)</f>
        <v>0</v>
      </c>
      <c r="T777" s="57">
        <f t="shared" si="2703"/>
        <v>0</v>
      </c>
      <c r="U777" s="57">
        <f t="shared" si="2703"/>
        <v>0</v>
      </c>
      <c r="V777" s="57">
        <f t="shared" si="2703"/>
        <v>0</v>
      </c>
      <c r="W777" s="57">
        <f t="shared" si="2703"/>
        <v>0</v>
      </c>
      <c r="X777" s="57">
        <f t="shared" si="2703"/>
        <v>0</v>
      </c>
      <c r="Y777" s="57">
        <f>(M762-Y765)*D777/(1-D763)</f>
        <v>0</v>
      </c>
      <c r="Z777" s="5"/>
      <c r="AB777" s="63">
        <f t="shared" ref="AB777" si="2704">IF(R777=0,0,R777/(R763+R766+R772))</f>
        <v>0</v>
      </c>
      <c r="AC777" s="63">
        <f t="shared" ref="AC777:AI777" si="2705">IF(S777=0,0,S777/(S763+S766+S772))</f>
        <v>0</v>
      </c>
      <c r="AD777" s="63">
        <f t="shared" si="2705"/>
        <v>0</v>
      </c>
      <c r="AE777" s="63">
        <f t="shared" si="2705"/>
        <v>0</v>
      </c>
      <c r="AF777" s="63">
        <f t="shared" si="2705"/>
        <v>0</v>
      </c>
      <c r="AG777" s="63">
        <f t="shared" si="2705"/>
        <v>0</v>
      </c>
      <c r="AH777" s="63">
        <f t="shared" si="2705"/>
        <v>0</v>
      </c>
      <c r="AI777" s="63">
        <f t="shared" si="2705"/>
        <v>0</v>
      </c>
    </row>
    <row r="778" spans="1:35" ht="14.25" customHeight="1" x14ac:dyDescent="0.25">
      <c r="A778" s="17">
        <v>325311</v>
      </c>
      <c r="B778" s="3" t="s">
        <v>45</v>
      </c>
      <c r="C778" s="8" t="s">
        <v>93</v>
      </c>
      <c r="D778" s="54">
        <f>E778/(E762-E779)</f>
        <v>0</v>
      </c>
      <c r="E778" s="19">
        <f t="shared" si="2659"/>
        <v>0</v>
      </c>
      <c r="F778" s="19">
        <v>0</v>
      </c>
      <c r="G778" s="11">
        <v>0</v>
      </c>
      <c r="H778" s="19">
        <v>0</v>
      </c>
      <c r="I778" s="19">
        <v>0</v>
      </c>
      <c r="J778" s="19">
        <v>0</v>
      </c>
      <c r="K778" s="11">
        <v>0</v>
      </c>
      <c r="L778" s="19">
        <v>0</v>
      </c>
      <c r="M778" s="7"/>
      <c r="P778" s="57">
        <f t="shared" si="2675"/>
        <v>0</v>
      </c>
      <c r="Q778" s="63">
        <f>P778/P762</f>
        <v>0</v>
      </c>
      <c r="R778" s="75">
        <f t="shared" si="2549"/>
        <v>0</v>
      </c>
      <c r="S778" s="57">
        <f t="shared" ref="S778:X778" si="2706">IF(G779&lt;&gt;0,G778+(G778/G762)*G779,G778)</f>
        <v>0</v>
      </c>
      <c r="T778" s="57">
        <f t="shared" si="2706"/>
        <v>0</v>
      </c>
      <c r="U778" s="57">
        <f t="shared" si="2706"/>
        <v>0</v>
      </c>
      <c r="V778" s="57">
        <f t="shared" si="2706"/>
        <v>0</v>
      </c>
      <c r="W778" s="57">
        <f t="shared" si="2706"/>
        <v>0</v>
      </c>
      <c r="X778" s="57">
        <f t="shared" si="2706"/>
        <v>0</v>
      </c>
      <c r="Y778" s="57">
        <f>(M762-Y765)*D778/(1-D763)</f>
        <v>0</v>
      </c>
      <c r="Z778" s="5"/>
      <c r="AB778" s="63">
        <f t="shared" ref="AB778" si="2707">IF(R778=0,0,R778/(R763+R766+R772))</f>
        <v>0</v>
      </c>
      <c r="AC778" s="63">
        <f t="shared" ref="AC778:AI778" si="2708">IF(S778=0,0,S778/(S763+S766+S772))</f>
        <v>0</v>
      </c>
      <c r="AD778" s="63">
        <f t="shared" si="2708"/>
        <v>0</v>
      </c>
      <c r="AE778" s="63">
        <f t="shared" si="2708"/>
        <v>0</v>
      </c>
      <c r="AF778" s="63">
        <f t="shared" si="2708"/>
        <v>0</v>
      </c>
      <c r="AG778" s="63">
        <f t="shared" si="2708"/>
        <v>0</v>
      </c>
      <c r="AH778" s="63">
        <f t="shared" si="2708"/>
        <v>0</v>
      </c>
      <c r="AI778" s="63">
        <f t="shared" si="2708"/>
        <v>0</v>
      </c>
    </row>
    <row r="779" spans="1:35" ht="14.25" customHeight="1" x14ac:dyDescent="0.25">
      <c r="A779" s="17">
        <v>325311</v>
      </c>
      <c r="B779" s="3" t="s">
        <v>45</v>
      </c>
      <c r="C779" s="3" t="s">
        <v>94</v>
      </c>
      <c r="D779" s="3"/>
      <c r="E779" s="11">
        <v>2</v>
      </c>
      <c r="F779" s="11">
        <v>0</v>
      </c>
      <c r="G779" s="11">
        <v>0</v>
      </c>
      <c r="H779" s="19">
        <v>0</v>
      </c>
      <c r="I779" s="11">
        <v>-1</v>
      </c>
      <c r="J779" s="19">
        <v>0</v>
      </c>
      <c r="K779" s="11">
        <v>0</v>
      </c>
      <c r="L779" s="11">
        <v>2</v>
      </c>
      <c r="M779" s="7"/>
      <c r="R779" s="75">
        <f t="shared" si="2549"/>
        <v>0</v>
      </c>
    </row>
    <row r="780" spans="1:35" ht="14.25" customHeight="1" x14ac:dyDescent="0.25">
      <c r="A780" s="3"/>
      <c r="B780" s="3"/>
      <c r="C780" s="8"/>
      <c r="D780" s="8"/>
      <c r="E780" s="11"/>
      <c r="F780" s="11"/>
      <c r="G780" s="11"/>
      <c r="H780" s="11"/>
      <c r="I780" s="11"/>
      <c r="J780" s="11"/>
      <c r="K780" s="11"/>
      <c r="L780" s="11"/>
      <c r="M780" s="10"/>
      <c r="N780" s="10"/>
      <c r="O780" s="10"/>
      <c r="R780" s="75">
        <f t="shared" si="2549"/>
        <v>0</v>
      </c>
      <c r="S780" s="10"/>
      <c r="T780" s="10"/>
      <c r="U780" s="10"/>
      <c r="V780" s="10"/>
      <c r="W780" s="10"/>
      <c r="X780" s="10"/>
      <c r="Z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4.25" customHeight="1" x14ac:dyDescent="0.25">
      <c r="A781" s="17">
        <v>325312</v>
      </c>
      <c r="B781" s="3" t="s">
        <v>46</v>
      </c>
      <c r="C781" s="3" t="s">
        <v>120</v>
      </c>
      <c r="D781" s="3"/>
      <c r="E781" s="11">
        <v>35</v>
      </c>
      <c r="F781" s="11">
        <v>4</v>
      </c>
      <c r="G781" s="19">
        <v>0</v>
      </c>
      <c r="H781" s="11">
        <v>1</v>
      </c>
      <c r="I781" s="11">
        <v>27</v>
      </c>
      <c r="J781" s="19">
        <v>0</v>
      </c>
      <c r="K781" s="11">
        <v>2</v>
      </c>
      <c r="L781" s="19">
        <v>0</v>
      </c>
      <c r="M781" s="10">
        <f>VLOOKUP(A781,'2010 Byproducts'!$A$14:$D$97,4,FALSE)</f>
        <v>0</v>
      </c>
      <c r="N781" s="10">
        <f>L781-M781</f>
        <v>0</v>
      </c>
      <c r="O781" s="10"/>
      <c r="P781" s="10">
        <f>SUM(P782,P785,P791)</f>
        <v>34</v>
      </c>
      <c r="Q781" s="10"/>
      <c r="R781" s="75">
        <f t="shared" si="2549"/>
        <v>4</v>
      </c>
      <c r="Z781" s="63">
        <f>R781/(P781-R781)</f>
        <v>0.13333333333333333</v>
      </c>
      <c r="AA781" s="63">
        <f>(P784-R784)/(P781-R781)</f>
        <v>3.3333333333333333E-2</v>
      </c>
      <c r="AB781" s="63"/>
    </row>
    <row r="782" spans="1:35" ht="14.25" customHeight="1" x14ac:dyDescent="0.25">
      <c r="A782" s="17">
        <v>325312</v>
      </c>
      <c r="B782" s="3" t="s">
        <v>46</v>
      </c>
      <c r="C782" s="3" t="s">
        <v>82</v>
      </c>
      <c r="D782" s="54">
        <f>E782/(E781-E798)</f>
        <v>8.5714285714285715E-2</v>
      </c>
      <c r="E782" s="19">
        <f t="shared" ref="E782:E797" si="2709">SUM(F782:L782)</f>
        <v>3</v>
      </c>
      <c r="F782" s="19">
        <v>0</v>
      </c>
      <c r="G782" s="19">
        <v>0</v>
      </c>
      <c r="H782" s="19">
        <v>0</v>
      </c>
      <c r="I782" s="11">
        <v>3</v>
      </c>
      <c r="J782" s="11">
        <v>0</v>
      </c>
      <c r="K782" s="11">
        <v>0</v>
      </c>
      <c r="L782" s="19">
        <v>0</v>
      </c>
      <c r="M782" s="7"/>
      <c r="P782" s="57">
        <f>SUM(P783:P784)</f>
        <v>3</v>
      </c>
      <c r="Q782" s="63">
        <f>P782/P781</f>
        <v>8.8235294117647065E-2</v>
      </c>
      <c r="R782" s="75">
        <f t="shared" si="2549"/>
        <v>0</v>
      </c>
      <c r="S782" s="57">
        <f>SUM(S783:S784)</f>
        <v>0</v>
      </c>
      <c r="T782" s="57">
        <f t="shared" ref="T782:X782" si="2710">SUM(T783:T784)</f>
        <v>0</v>
      </c>
      <c r="U782" s="57">
        <f t="shared" si="2710"/>
        <v>3</v>
      </c>
      <c r="V782" s="57">
        <f t="shared" si="2710"/>
        <v>0</v>
      </c>
      <c r="W782" s="57">
        <f t="shared" si="2710"/>
        <v>0</v>
      </c>
      <c r="X782" s="57">
        <f t="shared" si="2710"/>
        <v>0</v>
      </c>
      <c r="Y782" s="57">
        <f>Y784</f>
        <v>0</v>
      </c>
      <c r="Z782" s="63"/>
      <c r="AB782" s="63">
        <f t="shared" ref="AB782" si="2711">IF(R782=0,0,R782/(R782+R785+R791))</f>
        <v>0</v>
      </c>
      <c r="AC782" s="63">
        <f t="shared" ref="AC782:AI782" si="2712">IF(S782=0,0,S782/(S782+S785+S791))</f>
        <v>0</v>
      </c>
      <c r="AD782" s="63">
        <f t="shared" si="2712"/>
        <v>0</v>
      </c>
      <c r="AE782" s="63">
        <f t="shared" si="2712"/>
        <v>0.1111111111111111</v>
      </c>
      <c r="AF782" s="63">
        <f t="shared" si="2712"/>
        <v>0</v>
      </c>
      <c r="AG782" s="63">
        <f t="shared" si="2712"/>
        <v>0</v>
      </c>
      <c r="AH782" s="63">
        <f t="shared" si="2712"/>
        <v>0</v>
      </c>
      <c r="AI782" s="63">
        <f t="shared" si="2712"/>
        <v>0</v>
      </c>
    </row>
    <row r="783" spans="1:35" ht="14.25" customHeight="1" x14ac:dyDescent="0.25">
      <c r="A783" s="17">
        <v>325312</v>
      </c>
      <c r="B783" s="3" t="s">
        <v>46</v>
      </c>
      <c r="C783" s="8" t="s">
        <v>152</v>
      </c>
      <c r="D783" s="54">
        <f>E783/(E781-E798)</f>
        <v>5.7142857142857141E-2</v>
      </c>
      <c r="E783" s="19">
        <f t="shared" si="2709"/>
        <v>2</v>
      </c>
      <c r="F783" s="19">
        <v>0</v>
      </c>
      <c r="G783" s="11">
        <v>0</v>
      </c>
      <c r="H783" s="11">
        <v>0</v>
      </c>
      <c r="I783" s="11">
        <v>2</v>
      </c>
      <c r="J783" s="11">
        <v>0</v>
      </c>
      <c r="K783" s="11">
        <v>0</v>
      </c>
      <c r="L783" s="19">
        <v>0</v>
      </c>
      <c r="M783" s="7"/>
      <c r="P783" s="57">
        <f>SUM(R783:Y783)+N781</f>
        <v>2</v>
      </c>
      <c r="Q783" s="63">
        <f>P783/P781</f>
        <v>5.8823529411764705E-2</v>
      </c>
      <c r="R783" s="75">
        <f t="shared" ref="R783:R846" si="2713">F783</f>
        <v>0</v>
      </c>
      <c r="S783" s="57">
        <f t="shared" ref="S783:X783" si="2714">IF(G798&lt;&gt;0,G783+(G783/G781)*G798,G783)</f>
        <v>0</v>
      </c>
      <c r="T783" s="57">
        <f t="shared" si="2714"/>
        <v>0</v>
      </c>
      <c r="U783" s="57">
        <f t="shared" si="2714"/>
        <v>2</v>
      </c>
      <c r="V783" s="57">
        <f t="shared" si="2714"/>
        <v>0</v>
      </c>
      <c r="W783" s="57">
        <f t="shared" si="2714"/>
        <v>0</v>
      </c>
      <c r="X783" s="57">
        <f t="shared" si="2714"/>
        <v>0</v>
      </c>
      <c r="Y783" s="57">
        <v>0</v>
      </c>
      <c r="AB783" s="63">
        <f t="shared" ref="AB783" si="2715">IF(R783=0,0,R783/(R782+R785+R791))</f>
        <v>0</v>
      </c>
      <c r="AC783" s="63">
        <f t="shared" ref="AC783:AI783" si="2716">IF(S783=0,0,S783/(S782+S785+S791))</f>
        <v>0</v>
      </c>
      <c r="AD783" s="63">
        <f t="shared" si="2716"/>
        <v>0</v>
      </c>
      <c r="AE783" s="63">
        <f t="shared" si="2716"/>
        <v>7.407407407407407E-2</v>
      </c>
      <c r="AF783" s="63">
        <f t="shared" si="2716"/>
        <v>0</v>
      </c>
      <c r="AG783" s="63">
        <f t="shared" si="2716"/>
        <v>0</v>
      </c>
      <c r="AH783" s="63">
        <f t="shared" si="2716"/>
        <v>0</v>
      </c>
      <c r="AI783" s="63">
        <f t="shared" si="2716"/>
        <v>0</v>
      </c>
    </row>
    <row r="784" spans="1:35" ht="14.25" customHeight="1" x14ac:dyDescent="0.25">
      <c r="A784" s="17">
        <v>325312</v>
      </c>
      <c r="B784" s="3" t="s">
        <v>46</v>
      </c>
      <c r="C784" s="8" t="s">
        <v>151</v>
      </c>
      <c r="D784" s="54">
        <f>E784/(E781-E798)</f>
        <v>2.8571428571428571E-2</v>
      </c>
      <c r="E784" s="19">
        <f t="shared" si="2709"/>
        <v>1</v>
      </c>
      <c r="F784" s="11">
        <v>0</v>
      </c>
      <c r="G784" s="19">
        <v>0</v>
      </c>
      <c r="H784" s="19">
        <v>0</v>
      </c>
      <c r="I784" s="11">
        <v>1</v>
      </c>
      <c r="J784" s="11">
        <v>0</v>
      </c>
      <c r="K784" s="11">
        <v>0</v>
      </c>
      <c r="L784" s="19">
        <v>0</v>
      </c>
      <c r="M784" s="7"/>
      <c r="P784" s="57">
        <f>SUM(R784:Y784)</f>
        <v>1</v>
      </c>
      <c r="Q784" s="63">
        <f>P784/P781</f>
        <v>2.9411764705882353E-2</v>
      </c>
      <c r="R784" s="75">
        <f t="shared" si="2713"/>
        <v>0</v>
      </c>
      <c r="S784" s="57">
        <f t="shared" ref="S784:X784" si="2717">IF(G798&lt;&gt;0,G784+(G784/G781)*G798,G784)</f>
        <v>0</v>
      </c>
      <c r="T784" s="57">
        <f t="shared" si="2717"/>
        <v>0</v>
      </c>
      <c r="U784" s="57">
        <f t="shared" si="2717"/>
        <v>1</v>
      </c>
      <c r="V784" s="57">
        <f t="shared" si="2717"/>
        <v>0</v>
      </c>
      <c r="W784" s="57">
        <f t="shared" si="2717"/>
        <v>0</v>
      </c>
      <c r="X784" s="57">
        <f t="shared" si="2717"/>
        <v>0</v>
      </c>
      <c r="Y784" s="57">
        <f>0.76*M781</f>
        <v>0</v>
      </c>
      <c r="AB784" s="63">
        <f t="shared" ref="AB784" si="2718">IF(R784=0,0,R784/(R782+R785+R791))</f>
        <v>0</v>
      </c>
      <c r="AC784" s="63">
        <f t="shared" ref="AC784:AI784" si="2719">IF(S784=0,0,S784/(S782+S785+S791))</f>
        <v>0</v>
      </c>
      <c r="AD784" s="63">
        <f t="shared" si="2719"/>
        <v>0</v>
      </c>
      <c r="AE784" s="63">
        <f t="shared" si="2719"/>
        <v>3.7037037037037035E-2</v>
      </c>
      <c r="AF784" s="63">
        <f t="shared" si="2719"/>
        <v>0</v>
      </c>
      <c r="AG784" s="63">
        <f t="shared" si="2719"/>
        <v>0</v>
      </c>
      <c r="AH784" s="63">
        <f t="shared" si="2719"/>
        <v>0</v>
      </c>
      <c r="AI784" s="63">
        <f t="shared" si="2719"/>
        <v>0</v>
      </c>
    </row>
    <row r="785" spans="1:35" ht="14.25" customHeight="1" x14ac:dyDescent="0.25">
      <c r="A785" s="17">
        <v>325312</v>
      </c>
      <c r="B785" s="3" t="s">
        <v>46</v>
      </c>
      <c r="C785" s="3" t="s">
        <v>83</v>
      </c>
      <c r="D785" s="54">
        <f>E785/(E781-E798)</f>
        <v>0.8571428571428571</v>
      </c>
      <c r="E785" s="19">
        <f t="shared" si="2709"/>
        <v>30</v>
      </c>
      <c r="F785" s="11">
        <v>4</v>
      </c>
      <c r="G785" s="19">
        <v>0</v>
      </c>
      <c r="H785" s="19">
        <v>0</v>
      </c>
      <c r="I785" s="11">
        <v>24</v>
      </c>
      <c r="J785" s="19">
        <v>0</v>
      </c>
      <c r="K785" s="11">
        <v>2</v>
      </c>
      <c r="L785" s="19">
        <v>0</v>
      </c>
      <c r="M785" s="7"/>
      <c r="P785" s="57">
        <f>SUM(P786:P790)</f>
        <v>30</v>
      </c>
      <c r="Q785" s="63">
        <f>P785/P781</f>
        <v>0.88235294117647056</v>
      </c>
      <c r="R785" s="75">
        <f t="shared" si="2713"/>
        <v>4</v>
      </c>
      <c r="S785" s="57">
        <f>SUM(S786:S790)</f>
        <v>0</v>
      </c>
      <c r="T785" s="57">
        <f t="shared" ref="T785:X785" si="2720">SUM(T786:T790)</f>
        <v>0</v>
      </c>
      <c r="U785" s="57">
        <f t="shared" si="2720"/>
        <v>24</v>
      </c>
      <c r="V785" s="57">
        <f t="shared" si="2720"/>
        <v>0</v>
      </c>
      <c r="W785" s="57">
        <f t="shared" si="2720"/>
        <v>2</v>
      </c>
      <c r="X785" s="57">
        <f t="shared" si="2720"/>
        <v>0</v>
      </c>
      <c r="Y785" s="57">
        <f>(M781-Y784)*D785/(1-D782)</f>
        <v>0</v>
      </c>
      <c r="AB785" s="63">
        <f t="shared" ref="AB785" si="2721">IF(R785=0,0,R785/(R782+R785+R791))</f>
        <v>1</v>
      </c>
      <c r="AC785" s="63">
        <f t="shared" ref="AC785:AI785" si="2722">IF(S785=0,0,S785/(S782+S785+S791))</f>
        <v>0</v>
      </c>
      <c r="AD785" s="63">
        <f t="shared" si="2722"/>
        <v>0</v>
      </c>
      <c r="AE785" s="63">
        <f t="shared" si="2722"/>
        <v>0.88888888888888884</v>
      </c>
      <c r="AF785" s="63">
        <f t="shared" si="2722"/>
        <v>0</v>
      </c>
      <c r="AG785" s="63">
        <f t="shared" si="2722"/>
        <v>1</v>
      </c>
      <c r="AH785" s="63">
        <f t="shared" si="2722"/>
        <v>0</v>
      </c>
      <c r="AI785" s="63">
        <f t="shared" si="2722"/>
        <v>0</v>
      </c>
    </row>
    <row r="786" spans="1:35" ht="14.25" customHeight="1" x14ac:dyDescent="0.25">
      <c r="A786" s="17">
        <v>325312</v>
      </c>
      <c r="B786" s="3" t="s">
        <v>46</v>
      </c>
      <c r="C786" s="8" t="s">
        <v>84</v>
      </c>
      <c r="D786" s="54">
        <f>E786/(E781-E798)</f>
        <v>0.74285714285714288</v>
      </c>
      <c r="E786" s="19">
        <f t="shared" si="2709"/>
        <v>26</v>
      </c>
      <c r="F786" s="19">
        <v>0</v>
      </c>
      <c r="G786" s="19">
        <v>0</v>
      </c>
      <c r="H786" s="19">
        <v>0</v>
      </c>
      <c r="I786" s="11">
        <v>24</v>
      </c>
      <c r="J786" s="11">
        <v>0</v>
      </c>
      <c r="K786" s="11">
        <v>2</v>
      </c>
      <c r="L786" s="19">
        <v>0</v>
      </c>
      <c r="M786" s="7"/>
      <c r="P786" s="57">
        <f>SUM(R786:Y786)</f>
        <v>26</v>
      </c>
      <c r="Q786" s="63">
        <f>P786/P781</f>
        <v>0.76470588235294112</v>
      </c>
      <c r="R786" s="75">
        <f t="shared" si="2713"/>
        <v>0</v>
      </c>
      <c r="S786" s="57">
        <f t="shared" ref="S786:X786" si="2723">IF(G798&lt;&gt;0,G786+(G786/G781)*G798,G786)</f>
        <v>0</v>
      </c>
      <c r="T786" s="57">
        <f t="shared" si="2723"/>
        <v>0</v>
      </c>
      <c r="U786" s="57">
        <f t="shared" si="2723"/>
        <v>24</v>
      </c>
      <c r="V786" s="57">
        <f t="shared" si="2723"/>
        <v>0</v>
      </c>
      <c r="W786" s="57">
        <f t="shared" si="2723"/>
        <v>2</v>
      </c>
      <c r="X786" s="57">
        <f t="shared" si="2723"/>
        <v>0</v>
      </c>
      <c r="Y786" s="57">
        <f>(M781-Y784)*D786/(1-D782)</f>
        <v>0</v>
      </c>
      <c r="AB786" s="63">
        <f t="shared" ref="AB786" si="2724">IF(R786=0,0,R786/(R782+R785+R791))</f>
        <v>0</v>
      </c>
      <c r="AC786" s="63">
        <f t="shared" ref="AC786:AI786" si="2725">IF(S786=0,0,S786/(S782+S785+S791))</f>
        <v>0</v>
      </c>
      <c r="AD786" s="63">
        <f t="shared" si="2725"/>
        <v>0</v>
      </c>
      <c r="AE786" s="63">
        <f t="shared" si="2725"/>
        <v>0.88888888888888884</v>
      </c>
      <c r="AF786" s="63">
        <f t="shared" si="2725"/>
        <v>0</v>
      </c>
      <c r="AG786" s="63">
        <f t="shared" si="2725"/>
        <v>1</v>
      </c>
      <c r="AH786" s="63">
        <f t="shared" si="2725"/>
        <v>0</v>
      </c>
      <c r="AI786" s="63">
        <f t="shared" si="2725"/>
        <v>0</v>
      </c>
    </row>
    <row r="787" spans="1:35" ht="14.25" customHeight="1" x14ac:dyDescent="0.25">
      <c r="A787" s="17">
        <v>325312</v>
      </c>
      <c r="B787" s="3" t="s">
        <v>46</v>
      </c>
      <c r="C787" s="8" t="s">
        <v>85</v>
      </c>
      <c r="D787" s="54">
        <f>E787/(E781-E798)</f>
        <v>0</v>
      </c>
      <c r="E787" s="19">
        <f t="shared" si="2709"/>
        <v>0</v>
      </c>
      <c r="F787" s="19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9">
        <v>0</v>
      </c>
      <c r="M787" s="7"/>
      <c r="P787" s="57">
        <f t="shared" ref="P787:P797" si="2726">SUM(R787:Y787)</f>
        <v>0</v>
      </c>
      <c r="Q787" s="63">
        <f>P787/P781</f>
        <v>0</v>
      </c>
      <c r="R787" s="75">
        <f t="shared" si="2713"/>
        <v>0</v>
      </c>
      <c r="S787" s="57">
        <f t="shared" ref="S787:X787" si="2727">IF(G798&lt;&gt;0,G787+(G787/G781)*G798,G787)</f>
        <v>0</v>
      </c>
      <c r="T787" s="57">
        <f t="shared" si="2727"/>
        <v>0</v>
      </c>
      <c r="U787" s="57">
        <f t="shared" si="2727"/>
        <v>0</v>
      </c>
      <c r="V787" s="57">
        <f t="shared" si="2727"/>
        <v>0</v>
      </c>
      <c r="W787" s="57">
        <f t="shared" si="2727"/>
        <v>0</v>
      </c>
      <c r="X787" s="57">
        <f t="shared" si="2727"/>
        <v>0</v>
      </c>
      <c r="Y787" s="57">
        <f>(M781-Y784)*D787/(1-D782)</f>
        <v>0</v>
      </c>
      <c r="AB787" s="63">
        <f t="shared" ref="AB787" si="2728">IF(R787=0,0,R787/(R782+R785+R791))</f>
        <v>0</v>
      </c>
      <c r="AC787" s="63">
        <f t="shared" ref="AC787:AI787" si="2729">IF(S787=0,0,S787/(S782+S785+S791))</f>
        <v>0</v>
      </c>
      <c r="AD787" s="63">
        <f t="shared" si="2729"/>
        <v>0</v>
      </c>
      <c r="AE787" s="63">
        <f t="shared" si="2729"/>
        <v>0</v>
      </c>
      <c r="AF787" s="63">
        <f t="shared" si="2729"/>
        <v>0</v>
      </c>
      <c r="AG787" s="63">
        <f t="shared" si="2729"/>
        <v>0</v>
      </c>
      <c r="AH787" s="63">
        <f t="shared" si="2729"/>
        <v>0</v>
      </c>
      <c r="AI787" s="63">
        <f t="shared" si="2729"/>
        <v>0</v>
      </c>
    </row>
    <row r="788" spans="1:35" ht="14.25" customHeight="1" x14ac:dyDescent="0.25">
      <c r="A788" s="17">
        <v>325312</v>
      </c>
      <c r="B788" s="3" t="s">
        <v>46</v>
      </c>
      <c r="C788" s="8" t="s">
        <v>86</v>
      </c>
      <c r="D788" s="54">
        <f>E788/(E781-E798)</f>
        <v>0.11428571428571428</v>
      </c>
      <c r="E788" s="19">
        <f t="shared" si="2709"/>
        <v>4</v>
      </c>
      <c r="F788" s="11">
        <v>4</v>
      </c>
      <c r="G788" s="11">
        <v>0</v>
      </c>
      <c r="H788" s="19">
        <v>0</v>
      </c>
      <c r="I788" s="19">
        <v>0</v>
      </c>
      <c r="J788" s="19">
        <v>0</v>
      </c>
      <c r="K788" s="11">
        <v>0</v>
      </c>
      <c r="L788" s="19">
        <v>0</v>
      </c>
      <c r="M788" s="7"/>
      <c r="P788" s="57">
        <f t="shared" si="2726"/>
        <v>4</v>
      </c>
      <c r="Q788" s="63">
        <f>P788/P781</f>
        <v>0.11764705882352941</v>
      </c>
      <c r="R788" s="75">
        <f t="shared" si="2713"/>
        <v>4</v>
      </c>
      <c r="S788" s="57">
        <f t="shared" ref="S788:X788" si="2730">IF(G798&lt;&gt;0,G788+(G788/G781)*G798,G788)</f>
        <v>0</v>
      </c>
      <c r="T788" s="57">
        <f t="shared" si="2730"/>
        <v>0</v>
      </c>
      <c r="U788" s="57">
        <f t="shared" si="2730"/>
        <v>0</v>
      </c>
      <c r="V788" s="57">
        <f t="shared" si="2730"/>
        <v>0</v>
      </c>
      <c r="W788" s="57">
        <f t="shared" si="2730"/>
        <v>0</v>
      </c>
      <c r="X788" s="57">
        <f t="shared" si="2730"/>
        <v>0</v>
      </c>
      <c r="Y788" s="57">
        <f>(M781-Y784)*D788/(1-D782)</f>
        <v>0</v>
      </c>
      <c r="AB788" s="63">
        <f t="shared" ref="AB788" si="2731">IF(R788=0,0,R788/(R782+R785+R791))</f>
        <v>1</v>
      </c>
      <c r="AC788" s="63">
        <f t="shared" ref="AC788:AI788" si="2732">IF(S788=0,0,S788/(S782+S785+S791))</f>
        <v>0</v>
      </c>
      <c r="AD788" s="63">
        <f t="shared" si="2732"/>
        <v>0</v>
      </c>
      <c r="AE788" s="63">
        <f t="shared" si="2732"/>
        <v>0</v>
      </c>
      <c r="AF788" s="63">
        <f t="shared" si="2732"/>
        <v>0</v>
      </c>
      <c r="AG788" s="63">
        <f t="shared" si="2732"/>
        <v>0</v>
      </c>
      <c r="AH788" s="63">
        <f t="shared" si="2732"/>
        <v>0</v>
      </c>
      <c r="AI788" s="63">
        <f t="shared" si="2732"/>
        <v>0</v>
      </c>
    </row>
    <row r="789" spans="1:35" ht="14.25" customHeight="1" x14ac:dyDescent="0.25">
      <c r="A789" s="17">
        <v>325312</v>
      </c>
      <c r="B789" s="3" t="s">
        <v>46</v>
      </c>
      <c r="C789" s="8" t="s">
        <v>87</v>
      </c>
      <c r="D789" s="54">
        <f>E789/(E781-E798)</f>
        <v>0</v>
      </c>
      <c r="E789" s="19">
        <f t="shared" si="2709"/>
        <v>0</v>
      </c>
      <c r="F789" s="19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7"/>
      <c r="P789" s="57">
        <f t="shared" si="2726"/>
        <v>0</v>
      </c>
      <c r="Q789" s="63">
        <f>P789/P781</f>
        <v>0</v>
      </c>
      <c r="R789" s="75">
        <f t="shared" si="2713"/>
        <v>0</v>
      </c>
      <c r="S789" s="57">
        <f t="shared" ref="S789:X789" si="2733">IF(G798&lt;&gt;0,G789+(G789/G781)*G798,G789)</f>
        <v>0</v>
      </c>
      <c r="T789" s="57">
        <f t="shared" si="2733"/>
        <v>0</v>
      </c>
      <c r="U789" s="57">
        <f t="shared" si="2733"/>
        <v>0</v>
      </c>
      <c r="V789" s="57">
        <f t="shared" si="2733"/>
        <v>0</v>
      </c>
      <c r="W789" s="57">
        <f t="shared" si="2733"/>
        <v>0</v>
      </c>
      <c r="X789" s="57">
        <f t="shared" si="2733"/>
        <v>0</v>
      </c>
      <c r="Y789" s="57">
        <f>(M781-Y784)*D789/(1-D782)</f>
        <v>0</v>
      </c>
      <c r="AB789" s="63">
        <f t="shared" ref="AB789" si="2734">IF(R789=0,0,R789/(R782+R785+R791))</f>
        <v>0</v>
      </c>
      <c r="AC789" s="63">
        <f t="shared" ref="AC789:AI789" si="2735">IF(S789=0,0,S789/(S782+S785+S791))</f>
        <v>0</v>
      </c>
      <c r="AD789" s="63">
        <f t="shared" si="2735"/>
        <v>0</v>
      </c>
      <c r="AE789" s="63">
        <f t="shared" si="2735"/>
        <v>0</v>
      </c>
      <c r="AF789" s="63">
        <f t="shared" si="2735"/>
        <v>0</v>
      </c>
      <c r="AG789" s="63">
        <f t="shared" si="2735"/>
        <v>0</v>
      </c>
      <c r="AH789" s="63">
        <f t="shared" si="2735"/>
        <v>0</v>
      </c>
      <c r="AI789" s="63">
        <f t="shared" si="2735"/>
        <v>0</v>
      </c>
    </row>
    <row r="790" spans="1:35" ht="14.25" customHeight="1" x14ac:dyDescent="0.25">
      <c r="A790" s="17">
        <v>325312</v>
      </c>
      <c r="B790" s="3" t="s">
        <v>46</v>
      </c>
      <c r="C790" s="8" t="s">
        <v>88</v>
      </c>
      <c r="D790" s="54">
        <f>E790/(E781-E798)</f>
        <v>0</v>
      </c>
      <c r="E790" s="19">
        <f t="shared" si="2709"/>
        <v>0</v>
      </c>
      <c r="F790" s="19">
        <v>0</v>
      </c>
      <c r="G790" s="11">
        <v>0</v>
      </c>
      <c r="H790" s="19">
        <v>0</v>
      </c>
      <c r="I790" s="19">
        <v>0</v>
      </c>
      <c r="J790" s="11">
        <v>0</v>
      </c>
      <c r="K790" s="11">
        <v>0</v>
      </c>
      <c r="L790" s="19">
        <v>0</v>
      </c>
      <c r="M790" s="7"/>
      <c r="P790" s="57">
        <f t="shared" si="2726"/>
        <v>0</v>
      </c>
      <c r="Q790" s="63">
        <f>P790/P781</f>
        <v>0</v>
      </c>
      <c r="R790" s="75">
        <f t="shared" si="2713"/>
        <v>0</v>
      </c>
      <c r="S790" s="57">
        <f t="shared" ref="S790:X790" si="2736">IF(G798&lt;&gt;0,G790+(G790/G781)*G798,G790)</f>
        <v>0</v>
      </c>
      <c r="T790" s="57">
        <f t="shared" si="2736"/>
        <v>0</v>
      </c>
      <c r="U790" s="57">
        <f t="shared" si="2736"/>
        <v>0</v>
      </c>
      <c r="V790" s="57">
        <f t="shared" si="2736"/>
        <v>0</v>
      </c>
      <c r="W790" s="57">
        <f t="shared" si="2736"/>
        <v>0</v>
      </c>
      <c r="X790" s="57">
        <f t="shared" si="2736"/>
        <v>0</v>
      </c>
      <c r="Y790" s="57">
        <f>(M781-Y784)*D790/(1-D782)</f>
        <v>0</v>
      </c>
      <c r="AB790" s="63">
        <f t="shared" ref="AB790" si="2737">IF(R790=0,0,R790/(R782+R785+R791))</f>
        <v>0</v>
      </c>
      <c r="AC790" s="63">
        <f t="shared" ref="AC790:AI790" si="2738">IF(S790=0,0,S790/(S782+S785+S791))</f>
        <v>0</v>
      </c>
      <c r="AD790" s="63">
        <f t="shared" si="2738"/>
        <v>0</v>
      </c>
      <c r="AE790" s="63">
        <f t="shared" si="2738"/>
        <v>0</v>
      </c>
      <c r="AF790" s="63">
        <f t="shared" si="2738"/>
        <v>0</v>
      </c>
      <c r="AG790" s="63">
        <f t="shared" si="2738"/>
        <v>0</v>
      </c>
      <c r="AH790" s="63">
        <f t="shared" si="2738"/>
        <v>0</v>
      </c>
      <c r="AI790" s="63">
        <f t="shared" si="2738"/>
        <v>0</v>
      </c>
    </row>
    <row r="791" spans="1:35" ht="14.25" customHeight="1" x14ac:dyDescent="0.25">
      <c r="A791" s="17">
        <v>325312</v>
      </c>
      <c r="B791" s="3" t="s">
        <v>46</v>
      </c>
      <c r="C791" s="3" t="s">
        <v>89</v>
      </c>
      <c r="D791" s="54">
        <f>E791/(E781-E798)</f>
        <v>2.8571428571428571E-2</v>
      </c>
      <c r="E791" s="19">
        <f t="shared" si="2709"/>
        <v>1</v>
      </c>
      <c r="F791" s="19">
        <v>0</v>
      </c>
      <c r="G791" s="11">
        <v>0</v>
      </c>
      <c r="H791" s="11">
        <v>1</v>
      </c>
      <c r="I791" s="19">
        <v>0</v>
      </c>
      <c r="J791" s="19">
        <v>0</v>
      </c>
      <c r="K791" s="11">
        <v>0</v>
      </c>
      <c r="L791" s="19">
        <v>0</v>
      </c>
      <c r="M791" s="7"/>
      <c r="P791" s="57">
        <f>SUM(P792:P797)</f>
        <v>1</v>
      </c>
      <c r="Q791" s="63">
        <f>P791/P781</f>
        <v>2.9411764705882353E-2</v>
      </c>
      <c r="R791" s="75">
        <f t="shared" si="2713"/>
        <v>0</v>
      </c>
      <c r="S791" s="57">
        <f>SUM(S792:S797)</f>
        <v>0</v>
      </c>
      <c r="T791" s="57">
        <f t="shared" ref="T791:X791" si="2739">SUM(T792:T797)</f>
        <v>1</v>
      </c>
      <c r="U791" s="57">
        <f t="shared" si="2739"/>
        <v>0</v>
      </c>
      <c r="V791" s="57">
        <f t="shared" si="2739"/>
        <v>0</v>
      </c>
      <c r="W791" s="57">
        <f t="shared" si="2739"/>
        <v>0</v>
      </c>
      <c r="X791" s="57">
        <f t="shared" si="2739"/>
        <v>0</v>
      </c>
      <c r="Y791" s="57">
        <f>(M781-Y784)*D791/(1-D782)</f>
        <v>0</v>
      </c>
      <c r="AB791" s="63">
        <f t="shared" ref="AB791" si="2740">IF(R791=0,0,R791/(R782+R785+R791))</f>
        <v>0</v>
      </c>
      <c r="AC791" s="63">
        <f t="shared" ref="AC791:AI791" si="2741">IF(S791=0,0,S791/(S782+S785+S791))</f>
        <v>0</v>
      </c>
      <c r="AD791" s="63">
        <f t="shared" si="2741"/>
        <v>1</v>
      </c>
      <c r="AE791" s="63">
        <f t="shared" si="2741"/>
        <v>0</v>
      </c>
      <c r="AF791" s="63">
        <f t="shared" si="2741"/>
        <v>0</v>
      </c>
      <c r="AG791" s="63">
        <f t="shared" si="2741"/>
        <v>0</v>
      </c>
      <c r="AH791" s="63">
        <f t="shared" si="2741"/>
        <v>0</v>
      </c>
      <c r="AI791" s="63">
        <f t="shared" si="2741"/>
        <v>0</v>
      </c>
    </row>
    <row r="792" spans="1:35" ht="14.25" customHeight="1" x14ac:dyDescent="0.25">
      <c r="A792" s="17">
        <v>325312</v>
      </c>
      <c r="B792" s="3" t="s">
        <v>46</v>
      </c>
      <c r="C792" s="8" t="s">
        <v>95</v>
      </c>
      <c r="D792" s="54">
        <f>E792/(E781-E798)</f>
        <v>0</v>
      </c>
      <c r="E792" s="19">
        <f t="shared" si="2709"/>
        <v>0</v>
      </c>
      <c r="F792" s="19">
        <v>0</v>
      </c>
      <c r="G792" s="11">
        <v>0</v>
      </c>
      <c r="H792" s="19">
        <v>0</v>
      </c>
      <c r="I792" s="19">
        <v>0</v>
      </c>
      <c r="J792" s="19">
        <v>0</v>
      </c>
      <c r="K792" s="11">
        <v>0</v>
      </c>
      <c r="L792" s="19">
        <v>0</v>
      </c>
      <c r="M792" s="7"/>
      <c r="P792" s="57">
        <f t="shared" si="2726"/>
        <v>0</v>
      </c>
      <c r="Q792" s="63">
        <f>P792/P781</f>
        <v>0</v>
      </c>
      <c r="R792" s="75">
        <f t="shared" si="2713"/>
        <v>0</v>
      </c>
      <c r="S792" s="57">
        <f t="shared" ref="S792:X792" si="2742">IF(G798&lt;&gt;0,G792+(G792/G781)*G798,G792)</f>
        <v>0</v>
      </c>
      <c r="T792" s="57">
        <f t="shared" si="2742"/>
        <v>0</v>
      </c>
      <c r="U792" s="57">
        <f t="shared" si="2742"/>
        <v>0</v>
      </c>
      <c r="V792" s="57">
        <f t="shared" si="2742"/>
        <v>0</v>
      </c>
      <c r="W792" s="57">
        <f t="shared" si="2742"/>
        <v>0</v>
      </c>
      <c r="X792" s="57">
        <f t="shared" si="2742"/>
        <v>0</v>
      </c>
      <c r="Y792" s="57">
        <f>(M781-Y784)*D792/(1-D782)</f>
        <v>0</v>
      </c>
      <c r="AB792" s="63">
        <f t="shared" ref="AB792" si="2743">IF(R792=0,0,R792/(R782+R785+R791))</f>
        <v>0</v>
      </c>
      <c r="AC792" s="63">
        <f t="shared" ref="AC792:AI792" si="2744">IF(S792=0,0,S792/(S782+S785+S791))</f>
        <v>0</v>
      </c>
      <c r="AD792" s="63">
        <f t="shared" si="2744"/>
        <v>0</v>
      </c>
      <c r="AE792" s="63">
        <f t="shared" si="2744"/>
        <v>0</v>
      </c>
      <c r="AF792" s="63">
        <f t="shared" si="2744"/>
        <v>0</v>
      </c>
      <c r="AG792" s="63">
        <f t="shared" si="2744"/>
        <v>0</v>
      </c>
      <c r="AH792" s="63">
        <f t="shared" si="2744"/>
        <v>0</v>
      </c>
      <c r="AI792" s="63">
        <f t="shared" si="2744"/>
        <v>0</v>
      </c>
    </row>
    <row r="793" spans="1:35" ht="14.25" customHeight="1" x14ac:dyDescent="0.25">
      <c r="A793" s="17">
        <v>325312</v>
      </c>
      <c r="B793" s="3" t="s">
        <v>46</v>
      </c>
      <c r="C793" s="8" t="s">
        <v>90</v>
      </c>
      <c r="D793" s="54">
        <f>E793/(E781-E798)</f>
        <v>0</v>
      </c>
      <c r="E793" s="19">
        <f t="shared" si="2709"/>
        <v>0</v>
      </c>
      <c r="F793" s="19">
        <v>0</v>
      </c>
      <c r="G793" s="19">
        <v>0</v>
      </c>
      <c r="H793" s="19">
        <v>0</v>
      </c>
      <c r="I793" s="19">
        <v>0</v>
      </c>
      <c r="J793" s="19">
        <v>0</v>
      </c>
      <c r="K793" s="19">
        <v>0</v>
      </c>
      <c r="L793" s="19">
        <v>0</v>
      </c>
      <c r="M793" s="7"/>
      <c r="P793" s="57">
        <f t="shared" si="2726"/>
        <v>0</v>
      </c>
      <c r="Q793" s="63">
        <f>P793/P781</f>
        <v>0</v>
      </c>
      <c r="R793" s="75">
        <f t="shared" si="2713"/>
        <v>0</v>
      </c>
      <c r="S793" s="57">
        <f t="shared" ref="S793:X793" si="2745">IF(G798&lt;&gt;0,G793+(G793/G781)*G798,G793)</f>
        <v>0</v>
      </c>
      <c r="T793" s="57">
        <f t="shared" si="2745"/>
        <v>0</v>
      </c>
      <c r="U793" s="57">
        <f t="shared" si="2745"/>
        <v>0</v>
      </c>
      <c r="V793" s="57">
        <f t="shared" si="2745"/>
        <v>0</v>
      </c>
      <c r="W793" s="57">
        <f t="shared" si="2745"/>
        <v>0</v>
      </c>
      <c r="X793" s="57">
        <f t="shared" si="2745"/>
        <v>0</v>
      </c>
      <c r="Y793" s="57">
        <f>(M781-Y784)*D793/(1-D782)</f>
        <v>0</v>
      </c>
      <c r="AB793" s="63">
        <f t="shared" ref="AB793" si="2746">IF(R793=0,0,R793/(R782+R785+R791))</f>
        <v>0</v>
      </c>
      <c r="AC793" s="63">
        <f t="shared" ref="AC793:AI793" si="2747">IF(S793=0,0,S793/(S782+S785+S791))</f>
        <v>0</v>
      </c>
      <c r="AD793" s="63">
        <f t="shared" si="2747"/>
        <v>0</v>
      </c>
      <c r="AE793" s="63">
        <f t="shared" si="2747"/>
        <v>0</v>
      </c>
      <c r="AF793" s="63">
        <f t="shared" si="2747"/>
        <v>0</v>
      </c>
      <c r="AG793" s="63">
        <f t="shared" si="2747"/>
        <v>0</v>
      </c>
      <c r="AH793" s="63">
        <f t="shared" si="2747"/>
        <v>0</v>
      </c>
      <c r="AI793" s="63">
        <f t="shared" si="2747"/>
        <v>0</v>
      </c>
    </row>
    <row r="794" spans="1:35" ht="14.25" customHeight="1" x14ac:dyDescent="0.25">
      <c r="A794" s="17">
        <v>325312</v>
      </c>
      <c r="B794" s="3" t="s">
        <v>46</v>
      </c>
      <c r="C794" s="8" t="s">
        <v>118</v>
      </c>
      <c r="D794" s="54">
        <f>E794/(E781-E798)</f>
        <v>0</v>
      </c>
      <c r="E794" s="19">
        <f t="shared" si="2709"/>
        <v>0</v>
      </c>
      <c r="F794" s="19">
        <v>0</v>
      </c>
      <c r="G794" s="11">
        <v>0</v>
      </c>
      <c r="H794" s="11">
        <v>0</v>
      </c>
      <c r="I794" s="19">
        <v>0</v>
      </c>
      <c r="J794" s="11">
        <v>0</v>
      </c>
      <c r="K794" s="11">
        <v>0</v>
      </c>
      <c r="L794" s="19">
        <v>0</v>
      </c>
      <c r="M794" s="7"/>
      <c r="P794" s="57">
        <f t="shared" si="2726"/>
        <v>0</v>
      </c>
      <c r="Q794" s="63">
        <f>P794/P781</f>
        <v>0</v>
      </c>
      <c r="R794" s="75">
        <f t="shared" si="2713"/>
        <v>0</v>
      </c>
      <c r="S794" s="57">
        <f t="shared" ref="S794:X794" si="2748">IF(G798&lt;&gt;0,G794+(G794/G781)*G798,G794)</f>
        <v>0</v>
      </c>
      <c r="T794" s="57">
        <f t="shared" si="2748"/>
        <v>0</v>
      </c>
      <c r="U794" s="57">
        <f t="shared" si="2748"/>
        <v>0</v>
      </c>
      <c r="V794" s="57">
        <f t="shared" si="2748"/>
        <v>0</v>
      </c>
      <c r="W794" s="57">
        <f t="shared" si="2748"/>
        <v>0</v>
      </c>
      <c r="X794" s="57">
        <f t="shared" si="2748"/>
        <v>0</v>
      </c>
      <c r="Y794" s="57">
        <f>(M781-Y784)*D794/(1-D782)</f>
        <v>0</v>
      </c>
      <c r="AB794" s="63">
        <f t="shared" ref="AB794" si="2749">IF(R794=0,0,R794/(R782+R785+R791))</f>
        <v>0</v>
      </c>
      <c r="AC794" s="63">
        <f t="shared" ref="AC794:AI794" si="2750">IF(S794=0,0,S794/(S782+S785+S791))</f>
        <v>0</v>
      </c>
      <c r="AD794" s="63">
        <f t="shared" si="2750"/>
        <v>0</v>
      </c>
      <c r="AE794" s="63">
        <f t="shared" si="2750"/>
        <v>0</v>
      </c>
      <c r="AF794" s="63">
        <f t="shared" si="2750"/>
        <v>0</v>
      </c>
      <c r="AG794" s="63">
        <f t="shared" si="2750"/>
        <v>0</v>
      </c>
      <c r="AH794" s="63">
        <f t="shared" si="2750"/>
        <v>0</v>
      </c>
      <c r="AI794" s="63">
        <f t="shared" si="2750"/>
        <v>0</v>
      </c>
    </row>
    <row r="795" spans="1:35" ht="14.25" customHeight="1" x14ac:dyDescent="0.25">
      <c r="A795" s="17">
        <v>325312</v>
      </c>
      <c r="B795" s="3" t="s">
        <v>46</v>
      </c>
      <c r="C795" s="8" t="s">
        <v>91</v>
      </c>
      <c r="D795" s="54">
        <f>E795/(E781-E798)</f>
        <v>2.8571428571428571E-2</v>
      </c>
      <c r="E795" s="19">
        <f t="shared" si="2709"/>
        <v>1</v>
      </c>
      <c r="F795" s="19">
        <v>0</v>
      </c>
      <c r="G795" s="19">
        <v>0</v>
      </c>
      <c r="H795" s="11">
        <v>1</v>
      </c>
      <c r="I795" s="11">
        <v>0</v>
      </c>
      <c r="J795" s="19">
        <v>0</v>
      </c>
      <c r="K795" s="19">
        <v>0</v>
      </c>
      <c r="L795" s="19">
        <v>0</v>
      </c>
      <c r="M795" s="7"/>
      <c r="P795" s="57">
        <f t="shared" si="2726"/>
        <v>1</v>
      </c>
      <c r="Q795" s="63">
        <f>P795/P781</f>
        <v>2.9411764705882353E-2</v>
      </c>
      <c r="R795" s="75">
        <f t="shared" si="2713"/>
        <v>0</v>
      </c>
      <c r="S795" s="57">
        <f t="shared" ref="S795:X795" si="2751">IF(G798&lt;&gt;0,G795+(G795/G781)*G798,G795)</f>
        <v>0</v>
      </c>
      <c r="T795" s="57">
        <f t="shared" si="2751"/>
        <v>1</v>
      </c>
      <c r="U795" s="57">
        <f t="shared" si="2751"/>
        <v>0</v>
      </c>
      <c r="V795" s="57">
        <f t="shared" si="2751"/>
        <v>0</v>
      </c>
      <c r="W795" s="57">
        <f t="shared" si="2751"/>
        <v>0</v>
      </c>
      <c r="X795" s="57">
        <f t="shared" si="2751"/>
        <v>0</v>
      </c>
      <c r="Y795" s="57">
        <f>(M781-Y784)*D795/(1-D782)</f>
        <v>0</v>
      </c>
      <c r="AB795" s="63">
        <f t="shared" ref="AB795" si="2752">IF(R795=0,0,R795/(R782+R785+R791))</f>
        <v>0</v>
      </c>
      <c r="AC795" s="63">
        <f t="shared" ref="AC795:AI795" si="2753">IF(S795=0,0,S795/(S782+S785+S791))</f>
        <v>0</v>
      </c>
      <c r="AD795" s="63">
        <f t="shared" si="2753"/>
        <v>1</v>
      </c>
      <c r="AE795" s="63">
        <f t="shared" si="2753"/>
        <v>0</v>
      </c>
      <c r="AF795" s="63">
        <f t="shared" si="2753"/>
        <v>0</v>
      </c>
      <c r="AG795" s="63">
        <f t="shared" si="2753"/>
        <v>0</v>
      </c>
      <c r="AH795" s="63">
        <f t="shared" si="2753"/>
        <v>0</v>
      </c>
      <c r="AI795" s="63">
        <f t="shared" si="2753"/>
        <v>0</v>
      </c>
    </row>
    <row r="796" spans="1:35" ht="14.25" customHeight="1" x14ac:dyDescent="0.25">
      <c r="A796" s="17">
        <v>325312</v>
      </c>
      <c r="B796" s="3" t="s">
        <v>46</v>
      </c>
      <c r="C796" s="8" t="s">
        <v>92</v>
      </c>
      <c r="D796" s="54">
        <f>E796/(E781-E798)</f>
        <v>0</v>
      </c>
      <c r="E796" s="19">
        <f t="shared" si="2709"/>
        <v>0</v>
      </c>
      <c r="F796" s="11">
        <v>0</v>
      </c>
      <c r="G796" s="11">
        <v>0</v>
      </c>
      <c r="H796" s="19">
        <v>0</v>
      </c>
      <c r="I796" s="11">
        <v>0</v>
      </c>
      <c r="J796" s="11">
        <v>0</v>
      </c>
      <c r="K796" s="11">
        <v>0</v>
      </c>
      <c r="L796" s="19">
        <v>0</v>
      </c>
      <c r="M796" s="7"/>
      <c r="P796" s="57">
        <f t="shared" si="2726"/>
        <v>0</v>
      </c>
      <c r="Q796" s="63">
        <f>P796/P781</f>
        <v>0</v>
      </c>
      <c r="R796" s="75">
        <f t="shared" si="2713"/>
        <v>0</v>
      </c>
      <c r="S796" s="57">
        <f t="shared" ref="S796:X796" si="2754">IF(G798&lt;&gt;0,G796+(G796/G781)*G798,G796)</f>
        <v>0</v>
      </c>
      <c r="T796" s="57">
        <f t="shared" si="2754"/>
        <v>0</v>
      </c>
      <c r="U796" s="57">
        <f t="shared" si="2754"/>
        <v>0</v>
      </c>
      <c r="V796" s="57">
        <f t="shared" si="2754"/>
        <v>0</v>
      </c>
      <c r="W796" s="57">
        <f t="shared" si="2754"/>
        <v>0</v>
      </c>
      <c r="X796" s="57">
        <f t="shared" si="2754"/>
        <v>0</v>
      </c>
      <c r="Y796" s="57">
        <f>(M781-Y784)*D796/(1-D782)</f>
        <v>0</v>
      </c>
      <c r="AB796" s="63">
        <f t="shared" ref="AB796" si="2755">IF(R796=0,0,R796/(R782+R785+R791))</f>
        <v>0</v>
      </c>
      <c r="AC796" s="63">
        <f t="shared" ref="AC796:AI796" si="2756">IF(S796=0,0,S796/(S782+S785+S791))</f>
        <v>0</v>
      </c>
      <c r="AD796" s="63">
        <f t="shared" si="2756"/>
        <v>0</v>
      </c>
      <c r="AE796" s="63">
        <f t="shared" si="2756"/>
        <v>0</v>
      </c>
      <c r="AF796" s="63">
        <f t="shared" si="2756"/>
        <v>0</v>
      </c>
      <c r="AG796" s="63">
        <f t="shared" si="2756"/>
        <v>0</v>
      </c>
      <c r="AH796" s="63">
        <f t="shared" si="2756"/>
        <v>0</v>
      </c>
      <c r="AI796" s="63">
        <f t="shared" si="2756"/>
        <v>0</v>
      </c>
    </row>
    <row r="797" spans="1:35" ht="14.25" customHeight="1" x14ac:dyDescent="0.25">
      <c r="A797" s="17">
        <v>325312</v>
      </c>
      <c r="B797" s="3" t="s">
        <v>46</v>
      </c>
      <c r="C797" s="8" t="s">
        <v>93</v>
      </c>
      <c r="D797" s="54">
        <f>E797/(E781-E798)</f>
        <v>0</v>
      </c>
      <c r="E797" s="19">
        <f t="shared" si="2709"/>
        <v>0</v>
      </c>
      <c r="F797" s="19">
        <v>0</v>
      </c>
      <c r="G797" s="11">
        <v>0</v>
      </c>
      <c r="H797" s="19">
        <v>0</v>
      </c>
      <c r="I797" s="11">
        <v>0</v>
      </c>
      <c r="J797" s="11">
        <v>0</v>
      </c>
      <c r="K797" s="11">
        <v>0</v>
      </c>
      <c r="L797" s="19">
        <v>0</v>
      </c>
      <c r="M797" s="7"/>
      <c r="P797" s="57">
        <f t="shared" si="2726"/>
        <v>0</v>
      </c>
      <c r="Q797" s="63">
        <f>P797/P781</f>
        <v>0</v>
      </c>
      <c r="R797" s="75">
        <f t="shared" si="2713"/>
        <v>0</v>
      </c>
      <c r="S797" s="57">
        <f t="shared" ref="S797:X797" si="2757">IF(G798&lt;&gt;0,G797+(G797/G781)*G798,G797)</f>
        <v>0</v>
      </c>
      <c r="T797" s="57">
        <f t="shared" si="2757"/>
        <v>0</v>
      </c>
      <c r="U797" s="57">
        <f t="shared" si="2757"/>
        <v>0</v>
      </c>
      <c r="V797" s="57">
        <f t="shared" si="2757"/>
        <v>0</v>
      </c>
      <c r="W797" s="57">
        <f t="shared" si="2757"/>
        <v>0</v>
      </c>
      <c r="X797" s="57">
        <f t="shared" si="2757"/>
        <v>0</v>
      </c>
      <c r="Y797" s="57">
        <f>(M781-Y784)*D797/(1-D782)</f>
        <v>0</v>
      </c>
      <c r="AB797" s="63">
        <f t="shared" ref="AB797" si="2758">IF(R797=0,0,R797/(R782+R785+R791))</f>
        <v>0</v>
      </c>
      <c r="AC797" s="63">
        <f t="shared" ref="AC797:AI797" si="2759">IF(S797=0,0,S797/(S782+S785+S791))</f>
        <v>0</v>
      </c>
      <c r="AD797" s="63">
        <f t="shared" si="2759"/>
        <v>0</v>
      </c>
      <c r="AE797" s="63">
        <f t="shared" si="2759"/>
        <v>0</v>
      </c>
      <c r="AF797" s="63">
        <f t="shared" si="2759"/>
        <v>0</v>
      </c>
      <c r="AG797" s="63">
        <f t="shared" si="2759"/>
        <v>0</v>
      </c>
      <c r="AH797" s="63">
        <f t="shared" si="2759"/>
        <v>0</v>
      </c>
      <c r="AI797" s="63">
        <f t="shared" si="2759"/>
        <v>0</v>
      </c>
    </row>
    <row r="798" spans="1:35" ht="14.25" customHeight="1" x14ac:dyDescent="0.25">
      <c r="A798" s="17">
        <v>325312</v>
      </c>
      <c r="B798" s="3" t="s">
        <v>46</v>
      </c>
      <c r="C798" s="3" t="s">
        <v>94</v>
      </c>
      <c r="D798" s="59"/>
      <c r="E798" s="19">
        <v>0</v>
      </c>
      <c r="F798" s="19">
        <v>0</v>
      </c>
      <c r="G798" s="11">
        <v>0</v>
      </c>
      <c r="H798" s="11">
        <v>0</v>
      </c>
      <c r="I798" s="19">
        <v>0</v>
      </c>
      <c r="J798" s="11">
        <v>0</v>
      </c>
      <c r="K798" s="11">
        <v>0</v>
      </c>
      <c r="L798" s="19">
        <v>0</v>
      </c>
      <c r="M798" s="7"/>
      <c r="R798" s="75">
        <f t="shared" si="2713"/>
        <v>0</v>
      </c>
    </row>
    <row r="799" spans="1:35" ht="14.25" customHeight="1" x14ac:dyDescent="0.25">
      <c r="A799" s="3"/>
      <c r="B799" s="3"/>
      <c r="C799" s="8"/>
      <c r="D799" s="8"/>
      <c r="E799" s="11"/>
      <c r="F799" s="11"/>
      <c r="G799" s="11"/>
      <c r="H799" s="11"/>
      <c r="I799" s="11"/>
      <c r="J799" s="11"/>
      <c r="K799" s="11"/>
      <c r="L799" s="11"/>
      <c r="M799" s="7"/>
      <c r="R799" s="75">
        <f t="shared" si="2713"/>
        <v>0</v>
      </c>
    </row>
    <row r="800" spans="1:35" ht="14.25" customHeight="1" x14ac:dyDescent="0.25">
      <c r="A800" s="17">
        <v>3254</v>
      </c>
      <c r="B800" s="3" t="s">
        <v>134</v>
      </c>
      <c r="C800" s="3" t="s">
        <v>120</v>
      </c>
      <c r="D800" s="3"/>
      <c r="E800" s="11">
        <v>91</v>
      </c>
      <c r="F800" s="11">
        <v>31</v>
      </c>
      <c r="G800" s="19">
        <v>0</v>
      </c>
      <c r="H800" s="11">
        <v>1</v>
      </c>
      <c r="I800" s="11">
        <v>49</v>
      </c>
      <c r="J800" s="19">
        <v>0</v>
      </c>
      <c r="K800" s="11">
        <v>4</v>
      </c>
      <c r="L800" s="11">
        <v>7</v>
      </c>
      <c r="M800" s="10">
        <f>VLOOKUP(A800,'2010 Byproducts'!$A$14:$D$97,4,FALSE)</f>
        <v>1</v>
      </c>
      <c r="N800" s="10">
        <f>L800-M800</f>
        <v>6</v>
      </c>
      <c r="O800" s="10"/>
      <c r="P800" s="10">
        <f>SUM(P801,P804,P810)</f>
        <v>91</v>
      </c>
      <c r="Q800" s="10"/>
      <c r="R800" s="75">
        <f t="shared" si="2713"/>
        <v>31</v>
      </c>
      <c r="Z800" s="63">
        <f>R800/(P800-R800)</f>
        <v>0.51666666666666672</v>
      </c>
      <c r="AA800" s="63">
        <f>(P803-R803)/(P800-R800)</f>
        <v>0.36266666666666669</v>
      </c>
      <c r="AB800" s="63"/>
    </row>
    <row r="801" spans="1:35" ht="14.25" customHeight="1" x14ac:dyDescent="0.25">
      <c r="A801" s="17">
        <v>3254</v>
      </c>
      <c r="B801" s="3" t="s">
        <v>134</v>
      </c>
      <c r="C801" s="3" t="s">
        <v>82</v>
      </c>
      <c r="D801" s="54">
        <f>E801/(E800-E817)</f>
        <v>0.48809523809523808</v>
      </c>
      <c r="E801" s="19">
        <f t="shared" ref="E801:E816" si="2760">SUM(F801:L801)</f>
        <v>41</v>
      </c>
      <c r="F801" s="19">
        <v>0</v>
      </c>
      <c r="G801" s="19">
        <v>0</v>
      </c>
      <c r="H801" s="19">
        <v>0</v>
      </c>
      <c r="I801" s="11">
        <v>38</v>
      </c>
      <c r="J801" s="19">
        <v>0</v>
      </c>
      <c r="K801" s="11">
        <v>3</v>
      </c>
      <c r="L801" s="19">
        <v>0</v>
      </c>
      <c r="M801" s="7"/>
      <c r="P801" s="57">
        <f>SUM(P802:P803)</f>
        <v>47.760000000000005</v>
      </c>
      <c r="Q801" s="63">
        <f>P801/P800</f>
        <v>0.5248351648351649</v>
      </c>
      <c r="R801" s="75">
        <f t="shared" si="2713"/>
        <v>0</v>
      </c>
      <c r="S801" s="57">
        <f>SUM(S802:S803)</f>
        <v>0</v>
      </c>
      <c r="T801" s="57">
        <f t="shared" ref="T801:X801" si="2761">SUM(T802:T803)</f>
        <v>0</v>
      </c>
      <c r="U801" s="57">
        <f t="shared" si="2761"/>
        <v>38</v>
      </c>
      <c r="V801" s="57">
        <f t="shared" si="2761"/>
        <v>0</v>
      </c>
      <c r="W801" s="57">
        <f t="shared" si="2761"/>
        <v>3</v>
      </c>
      <c r="X801" s="57">
        <f t="shared" si="2761"/>
        <v>0</v>
      </c>
      <c r="Y801" s="57">
        <f>Y803</f>
        <v>0.76</v>
      </c>
      <c r="Z801" s="5"/>
      <c r="AB801" s="63">
        <f t="shared" ref="AB801" si="2762">IF(R801=0,0,R801/(R801+R804+R810))</f>
        <v>0</v>
      </c>
      <c r="AC801" s="63">
        <f t="shared" ref="AC801:AI801" si="2763">IF(S801=0,0,S801/(S801+S804+S810))</f>
        <v>0</v>
      </c>
      <c r="AD801" s="63">
        <f t="shared" si="2763"/>
        <v>0</v>
      </c>
      <c r="AE801" s="63">
        <f t="shared" si="2763"/>
        <v>0.77551020408163263</v>
      </c>
      <c r="AF801" s="63">
        <f t="shared" si="2763"/>
        <v>0</v>
      </c>
      <c r="AG801" s="63">
        <f t="shared" si="2763"/>
        <v>0.75</v>
      </c>
      <c r="AH801" s="63">
        <f t="shared" si="2763"/>
        <v>0</v>
      </c>
      <c r="AI801" s="63">
        <f t="shared" si="2763"/>
        <v>0.76</v>
      </c>
    </row>
    <row r="802" spans="1:35" ht="14.25" customHeight="1" x14ac:dyDescent="0.25">
      <c r="A802" s="17">
        <v>3254</v>
      </c>
      <c r="B802" s="3" t="s">
        <v>134</v>
      </c>
      <c r="C802" s="8" t="s">
        <v>152</v>
      </c>
      <c r="D802" s="54">
        <f>E802/(E800-E817)</f>
        <v>0.23809523809523808</v>
      </c>
      <c r="E802" s="19">
        <f t="shared" si="2760"/>
        <v>20</v>
      </c>
      <c r="F802" s="19">
        <v>0</v>
      </c>
      <c r="G802" s="19">
        <v>0</v>
      </c>
      <c r="H802" s="19">
        <v>0</v>
      </c>
      <c r="I802" s="11">
        <v>17</v>
      </c>
      <c r="J802" s="19">
        <v>0</v>
      </c>
      <c r="K802" s="11">
        <v>3</v>
      </c>
      <c r="L802" s="19">
        <v>0</v>
      </c>
      <c r="M802" s="7"/>
      <c r="P802" s="57">
        <f>SUM(R802:Y802)+N800</f>
        <v>26</v>
      </c>
      <c r="Q802" s="63">
        <f>P802/P800</f>
        <v>0.2857142857142857</v>
      </c>
      <c r="R802" s="75">
        <f t="shared" si="2713"/>
        <v>0</v>
      </c>
      <c r="S802" s="57">
        <f t="shared" ref="S802:X802" si="2764">IF(G817&lt;&gt;0,G802+(G802/G800)*G817,G802)</f>
        <v>0</v>
      </c>
      <c r="T802" s="57">
        <f t="shared" si="2764"/>
        <v>0</v>
      </c>
      <c r="U802" s="57">
        <f t="shared" si="2764"/>
        <v>17</v>
      </c>
      <c r="V802" s="57">
        <f t="shared" si="2764"/>
        <v>0</v>
      </c>
      <c r="W802" s="57">
        <f t="shared" si="2764"/>
        <v>3</v>
      </c>
      <c r="X802" s="57">
        <f t="shared" si="2764"/>
        <v>0</v>
      </c>
      <c r="Y802" s="57">
        <v>0</v>
      </c>
      <c r="Z802" s="5"/>
      <c r="AB802" s="63">
        <f t="shared" ref="AB802" si="2765">IF(R802=0,0,R802/(R801+R804+R810))</f>
        <v>0</v>
      </c>
      <c r="AC802" s="63">
        <f t="shared" ref="AC802:AI802" si="2766">IF(S802=0,0,S802/(S801+S804+S810))</f>
        <v>0</v>
      </c>
      <c r="AD802" s="63">
        <f t="shared" si="2766"/>
        <v>0</v>
      </c>
      <c r="AE802" s="63">
        <f t="shared" si="2766"/>
        <v>0.34693877551020408</v>
      </c>
      <c r="AF802" s="63">
        <f t="shared" si="2766"/>
        <v>0</v>
      </c>
      <c r="AG802" s="63">
        <f t="shared" si="2766"/>
        <v>0.75</v>
      </c>
      <c r="AH802" s="63">
        <f t="shared" si="2766"/>
        <v>0</v>
      </c>
      <c r="AI802" s="63">
        <f t="shared" si="2766"/>
        <v>0</v>
      </c>
    </row>
    <row r="803" spans="1:35" ht="14.25" customHeight="1" x14ac:dyDescent="0.25">
      <c r="A803" s="17">
        <v>3254</v>
      </c>
      <c r="B803" s="3" t="s">
        <v>134</v>
      </c>
      <c r="C803" s="8" t="s">
        <v>151</v>
      </c>
      <c r="D803" s="54">
        <f>E803/(E800-E817)</f>
        <v>0.25</v>
      </c>
      <c r="E803" s="19">
        <f t="shared" si="2760"/>
        <v>21</v>
      </c>
      <c r="F803" s="11">
        <v>0</v>
      </c>
      <c r="G803" s="19">
        <v>0</v>
      </c>
      <c r="H803" s="19">
        <v>0</v>
      </c>
      <c r="I803" s="11">
        <v>21</v>
      </c>
      <c r="J803" s="19">
        <v>0</v>
      </c>
      <c r="K803" s="11">
        <v>0</v>
      </c>
      <c r="L803" s="19">
        <v>0</v>
      </c>
      <c r="M803" s="7"/>
      <c r="P803" s="57">
        <f>SUM(R803:Y803)</f>
        <v>21.76</v>
      </c>
      <c r="Q803" s="63">
        <f>P803/P800</f>
        <v>0.23912087912087915</v>
      </c>
      <c r="R803" s="75">
        <f t="shared" si="2713"/>
        <v>0</v>
      </c>
      <c r="S803" s="57">
        <f t="shared" ref="S803:X803" si="2767">IF(G817&lt;&gt;0,G803+(G803/G800)*G817,G803)</f>
        <v>0</v>
      </c>
      <c r="T803" s="57">
        <f t="shared" si="2767"/>
        <v>0</v>
      </c>
      <c r="U803" s="57">
        <f t="shared" si="2767"/>
        <v>21</v>
      </c>
      <c r="V803" s="57">
        <f t="shared" si="2767"/>
        <v>0</v>
      </c>
      <c r="W803" s="57">
        <f t="shared" si="2767"/>
        <v>0</v>
      </c>
      <c r="X803" s="57">
        <f t="shared" si="2767"/>
        <v>0</v>
      </c>
      <c r="Y803" s="57">
        <f>0.76*M800</f>
        <v>0.76</v>
      </c>
      <c r="Z803" s="5"/>
      <c r="AB803" s="63">
        <f t="shared" ref="AB803" si="2768">IF(R803=0,0,R803/(R801+R804+R810))</f>
        <v>0</v>
      </c>
      <c r="AC803" s="63">
        <f t="shared" ref="AC803:AI803" si="2769">IF(S803=0,0,S803/(S801+S804+S810))</f>
        <v>0</v>
      </c>
      <c r="AD803" s="63">
        <f t="shared" si="2769"/>
        <v>0</v>
      </c>
      <c r="AE803" s="63">
        <f t="shared" si="2769"/>
        <v>0.42857142857142855</v>
      </c>
      <c r="AF803" s="63">
        <f t="shared" si="2769"/>
        <v>0</v>
      </c>
      <c r="AG803" s="63">
        <f t="shared" si="2769"/>
        <v>0</v>
      </c>
      <c r="AH803" s="63">
        <f t="shared" si="2769"/>
        <v>0</v>
      </c>
      <c r="AI803" s="63">
        <f t="shared" si="2769"/>
        <v>0.76</v>
      </c>
    </row>
    <row r="804" spans="1:35" ht="14.25" customHeight="1" x14ac:dyDescent="0.25">
      <c r="A804" s="17">
        <v>3254</v>
      </c>
      <c r="B804" s="3" t="s">
        <v>134</v>
      </c>
      <c r="C804" s="3" t="s">
        <v>83</v>
      </c>
      <c r="D804" s="54">
        <f>E804/(E800-E817)</f>
        <v>0.25</v>
      </c>
      <c r="E804" s="19">
        <f t="shared" si="2760"/>
        <v>21</v>
      </c>
      <c r="F804" s="11">
        <v>16</v>
      </c>
      <c r="G804" s="19">
        <v>0</v>
      </c>
      <c r="H804" s="19">
        <v>0</v>
      </c>
      <c r="I804" s="11">
        <v>5</v>
      </c>
      <c r="J804" s="19">
        <v>0</v>
      </c>
      <c r="K804" s="11">
        <v>0</v>
      </c>
      <c r="L804" s="19">
        <v>0</v>
      </c>
      <c r="M804" s="7"/>
      <c r="P804" s="57">
        <f>SUM(P805:P809)</f>
        <v>21.117209302325584</v>
      </c>
      <c r="Q804" s="63">
        <f>P804/P800</f>
        <v>0.23205724508050093</v>
      </c>
      <c r="R804" s="75">
        <f t="shared" si="2713"/>
        <v>16</v>
      </c>
      <c r="S804" s="57">
        <f>SUM(S805:S809)</f>
        <v>0</v>
      </c>
      <c r="T804" s="57">
        <f t="shared" ref="T804:X804" si="2770">SUM(T805:T809)</f>
        <v>0</v>
      </c>
      <c r="U804" s="57">
        <f t="shared" si="2770"/>
        <v>5</v>
      </c>
      <c r="V804" s="57">
        <f t="shared" si="2770"/>
        <v>0</v>
      </c>
      <c r="W804" s="57">
        <f t="shared" si="2770"/>
        <v>0</v>
      </c>
      <c r="X804" s="57">
        <f t="shared" si="2770"/>
        <v>0</v>
      </c>
      <c r="Y804" s="57">
        <f>(M800-Y803)*D804/(1-D801)</f>
        <v>0.1172093023255814</v>
      </c>
      <c r="Z804" s="5"/>
      <c r="AB804" s="63">
        <f t="shared" ref="AB804" si="2771">IF(R804=0,0,R804/(R801+R804+R810))</f>
        <v>0.5161290322580645</v>
      </c>
      <c r="AC804" s="63">
        <f t="shared" ref="AC804:AI804" si="2772">IF(S804=0,0,S804/(S801+S804+S810))</f>
        <v>0</v>
      </c>
      <c r="AD804" s="63">
        <f t="shared" si="2772"/>
        <v>0</v>
      </c>
      <c r="AE804" s="63">
        <f t="shared" si="2772"/>
        <v>0.10204081632653061</v>
      </c>
      <c r="AF804" s="63">
        <f t="shared" si="2772"/>
        <v>0</v>
      </c>
      <c r="AG804" s="63">
        <f t="shared" si="2772"/>
        <v>0</v>
      </c>
      <c r="AH804" s="63">
        <f t="shared" si="2772"/>
        <v>0</v>
      </c>
      <c r="AI804" s="63">
        <f t="shared" si="2772"/>
        <v>0.1172093023255814</v>
      </c>
    </row>
    <row r="805" spans="1:35" ht="14.25" customHeight="1" x14ac:dyDescent="0.25">
      <c r="A805" s="17">
        <v>3254</v>
      </c>
      <c r="B805" s="3" t="s">
        <v>134</v>
      </c>
      <c r="C805" s="8" t="s">
        <v>84</v>
      </c>
      <c r="D805" s="54">
        <f>E805/(E800-E817)</f>
        <v>7.1428571428571425E-2</v>
      </c>
      <c r="E805" s="19">
        <f t="shared" si="2760"/>
        <v>6</v>
      </c>
      <c r="F805" s="11">
        <v>2</v>
      </c>
      <c r="G805" s="19">
        <v>0</v>
      </c>
      <c r="H805" s="11">
        <v>0</v>
      </c>
      <c r="I805" s="11">
        <v>4</v>
      </c>
      <c r="J805" s="19">
        <v>0</v>
      </c>
      <c r="K805" s="11">
        <v>0</v>
      </c>
      <c r="L805" s="19">
        <v>0</v>
      </c>
      <c r="M805" s="7"/>
      <c r="P805" s="57">
        <f>SUM(R805:Y805)</f>
        <v>6.0334883720930232</v>
      </c>
      <c r="Q805" s="63">
        <f>P805/P800</f>
        <v>6.6302070023000259E-2</v>
      </c>
      <c r="R805" s="75">
        <f t="shared" si="2713"/>
        <v>2</v>
      </c>
      <c r="S805" s="57">
        <f t="shared" ref="S805:X805" si="2773">IF(G817&lt;&gt;0,G805+(G805/G800)*G817,G805)</f>
        <v>0</v>
      </c>
      <c r="T805" s="57">
        <f t="shared" si="2773"/>
        <v>0</v>
      </c>
      <c r="U805" s="57">
        <f t="shared" si="2773"/>
        <v>4</v>
      </c>
      <c r="V805" s="57">
        <f t="shared" si="2773"/>
        <v>0</v>
      </c>
      <c r="W805" s="57">
        <f t="shared" si="2773"/>
        <v>0</v>
      </c>
      <c r="X805" s="57">
        <f t="shared" si="2773"/>
        <v>0</v>
      </c>
      <c r="Y805" s="57">
        <f>(M800-Y803)*D805/(1-D801)</f>
        <v>3.3488372093023251E-2</v>
      </c>
      <c r="Z805" s="5"/>
      <c r="AB805" s="63">
        <f t="shared" ref="AB805" si="2774">IF(R805=0,0,R805/(R801+R804+R810))</f>
        <v>6.4516129032258063E-2</v>
      </c>
      <c r="AC805" s="63">
        <f t="shared" ref="AC805:AI805" si="2775">IF(S805=0,0,S805/(S801+S804+S810))</f>
        <v>0</v>
      </c>
      <c r="AD805" s="63">
        <f t="shared" si="2775"/>
        <v>0</v>
      </c>
      <c r="AE805" s="63">
        <f t="shared" si="2775"/>
        <v>8.1632653061224483E-2</v>
      </c>
      <c r="AF805" s="63">
        <f t="shared" si="2775"/>
        <v>0</v>
      </c>
      <c r="AG805" s="63">
        <f t="shared" si="2775"/>
        <v>0</v>
      </c>
      <c r="AH805" s="63">
        <f t="shared" si="2775"/>
        <v>0</v>
      </c>
      <c r="AI805" s="63">
        <f t="shared" si="2775"/>
        <v>3.3488372093023251E-2</v>
      </c>
    </row>
    <row r="806" spans="1:35" ht="14.25" customHeight="1" x14ac:dyDescent="0.25">
      <c r="A806" s="17">
        <v>3254</v>
      </c>
      <c r="B806" s="3" t="s">
        <v>134</v>
      </c>
      <c r="C806" s="8" t="s">
        <v>85</v>
      </c>
      <c r="D806" s="54">
        <f>E806/(E800-E817)</f>
        <v>5.9523809523809521E-2</v>
      </c>
      <c r="E806" s="19">
        <f t="shared" si="2760"/>
        <v>5</v>
      </c>
      <c r="F806" s="11">
        <v>5</v>
      </c>
      <c r="G806" s="11">
        <v>0</v>
      </c>
      <c r="H806" s="19">
        <v>0</v>
      </c>
      <c r="I806" s="19">
        <v>0</v>
      </c>
      <c r="J806" s="11">
        <v>0</v>
      </c>
      <c r="K806" s="11">
        <v>0</v>
      </c>
      <c r="L806" s="19">
        <v>0</v>
      </c>
      <c r="M806" s="7"/>
      <c r="P806" s="57">
        <f t="shared" ref="P806:P816" si="2776">SUM(R806:Y806)</f>
        <v>5.0279069767441857</v>
      </c>
      <c r="Q806" s="63">
        <f>P806/P800</f>
        <v>5.5251725019166878E-2</v>
      </c>
      <c r="R806" s="75">
        <f t="shared" si="2713"/>
        <v>5</v>
      </c>
      <c r="S806" s="57">
        <f t="shared" ref="S806:X806" si="2777">IF(G817&lt;&gt;0,G806+(G806/G800)*G817,G806)</f>
        <v>0</v>
      </c>
      <c r="T806" s="57">
        <f t="shared" si="2777"/>
        <v>0</v>
      </c>
      <c r="U806" s="57">
        <f t="shared" si="2777"/>
        <v>0</v>
      </c>
      <c r="V806" s="57">
        <f t="shared" si="2777"/>
        <v>0</v>
      </c>
      <c r="W806" s="57">
        <f t="shared" si="2777"/>
        <v>0</v>
      </c>
      <c r="X806" s="57">
        <f t="shared" si="2777"/>
        <v>0</v>
      </c>
      <c r="Y806" s="57">
        <f>(M800-Y803)*D806/(1-D801)</f>
        <v>2.7906976744186046E-2</v>
      </c>
      <c r="Z806" s="5"/>
      <c r="AB806" s="63">
        <f t="shared" ref="AB806" si="2778">IF(R806=0,0,R806/(R801+R804+R810))</f>
        <v>0.16129032258064516</v>
      </c>
      <c r="AC806" s="63">
        <f t="shared" ref="AC806:AI806" si="2779">IF(S806=0,0,S806/(S801+S804+S810))</f>
        <v>0</v>
      </c>
      <c r="AD806" s="63">
        <f t="shared" si="2779"/>
        <v>0</v>
      </c>
      <c r="AE806" s="63">
        <f t="shared" si="2779"/>
        <v>0</v>
      </c>
      <c r="AF806" s="63">
        <f t="shared" si="2779"/>
        <v>0</v>
      </c>
      <c r="AG806" s="63">
        <f t="shared" si="2779"/>
        <v>0</v>
      </c>
      <c r="AH806" s="63">
        <f t="shared" si="2779"/>
        <v>0</v>
      </c>
      <c r="AI806" s="63">
        <f t="shared" si="2779"/>
        <v>2.7906976744186046E-2</v>
      </c>
    </row>
    <row r="807" spans="1:35" ht="14.25" customHeight="1" x14ac:dyDescent="0.25">
      <c r="A807" s="17">
        <v>3254</v>
      </c>
      <c r="B807" s="3" t="s">
        <v>134</v>
      </c>
      <c r="C807" s="8" t="s">
        <v>86</v>
      </c>
      <c r="D807" s="54">
        <f>E807/(E800-E817)</f>
        <v>9.5238095238095233E-2</v>
      </c>
      <c r="E807" s="19">
        <f t="shared" si="2760"/>
        <v>8</v>
      </c>
      <c r="F807" s="11">
        <v>8</v>
      </c>
      <c r="G807" s="11">
        <v>0</v>
      </c>
      <c r="H807" s="19">
        <v>0</v>
      </c>
      <c r="I807" s="19">
        <v>0</v>
      </c>
      <c r="J807" s="19">
        <v>0</v>
      </c>
      <c r="K807" s="11">
        <v>0</v>
      </c>
      <c r="L807" s="19">
        <v>0</v>
      </c>
      <c r="M807" s="7"/>
      <c r="P807" s="57">
        <f t="shared" si="2776"/>
        <v>8.0446511627906983</v>
      </c>
      <c r="Q807" s="63">
        <f>P807/P800</f>
        <v>8.8402760030667007E-2</v>
      </c>
      <c r="R807" s="75">
        <f t="shared" si="2713"/>
        <v>8</v>
      </c>
      <c r="S807" s="57">
        <f t="shared" ref="S807:X807" si="2780">IF(G817&lt;&gt;0,G807+(G807/G800)*G817,G807)</f>
        <v>0</v>
      </c>
      <c r="T807" s="57">
        <f t="shared" si="2780"/>
        <v>0</v>
      </c>
      <c r="U807" s="57">
        <f t="shared" si="2780"/>
        <v>0</v>
      </c>
      <c r="V807" s="57">
        <f t="shared" si="2780"/>
        <v>0</v>
      </c>
      <c r="W807" s="57">
        <f t="shared" si="2780"/>
        <v>0</v>
      </c>
      <c r="X807" s="57">
        <f t="shared" si="2780"/>
        <v>0</v>
      </c>
      <c r="Y807" s="57">
        <f>(M800-Y803)*D807/(1-D801)</f>
        <v>4.4651162790697668E-2</v>
      </c>
      <c r="Z807" s="5"/>
      <c r="AB807" s="63">
        <f t="shared" ref="AB807" si="2781">IF(R807=0,0,R807/(R801+R804+R810))</f>
        <v>0.25806451612903225</v>
      </c>
      <c r="AC807" s="63">
        <f t="shared" ref="AC807:AI807" si="2782">IF(S807=0,0,S807/(S801+S804+S810))</f>
        <v>0</v>
      </c>
      <c r="AD807" s="63">
        <f t="shared" si="2782"/>
        <v>0</v>
      </c>
      <c r="AE807" s="63">
        <f t="shared" si="2782"/>
        <v>0</v>
      </c>
      <c r="AF807" s="63">
        <f t="shared" si="2782"/>
        <v>0</v>
      </c>
      <c r="AG807" s="63">
        <f t="shared" si="2782"/>
        <v>0</v>
      </c>
      <c r="AH807" s="63">
        <f t="shared" si="2782"/>
        <v>0</v>
      </c>
      <c r="AI807" s="63">
        <f t="shared" si="2782"/>
        <v>4.4651162790697668E-2</v>
      </c>
    </row>
    <row r="808" spans="1:35" ht="14.25" customHeight="1" x14ac:dyDescent="0.25">
      <c r="A808" s="17">
        <v>3254</v>
      </c>
      <c r="B808" s="3" t="s">
        <v>134</v>
      </c>
      <c r="C808" s="8" t="s">
        <v>87</v>
      </c>
      <c r="D808" s="54">
        <f>E808/(E800-E817)</f>
        <v>0</v>
      </c>
      <c r="E808" s="19">
        <f t="shared" si="2760"/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  <c r="K808" s="19">
        <v>0</v>
      </c>
      <c r="L808" s="19">
        <v>0</v>
      </c>
      <c r="M808" s="7"/>
      <c r="P808" s="57">
        <f t="shared" si="2776"/>
        <v>0</v>
      </c>
      <c r="Q808" s="63">
        <f>P808/P800</f>
        <v>0</v>
      </c>
      <c r="R808" s="75">
        <f t="shared" si="2713"/>
        <v>0</v>
      </c>
      <c r="S808" s="57">
        <f t="shared" ref="S808:X808" si="2783">IF(G817&lt;&gt;0,G808+(G808/G800)*G817,G808)</f>
        <v>0</v>
      </c>
      <c r="T808" s="57">
        <f t="shared" si="2783"/>
        <v>0</v>
      </c>
      <c r="U808" s="57">
        <f t="shared" si="2783"/>
        <v>0</v>
      </c>
      <c r="V808" s="57">
        <f t="shared" si="2783"/>
        <v>0</v>
      </c>
      <c r="W808" s="57">
        <f t="shared" si="2783"/>
        <v>0</v>
      </c>
      <c r="X808" s="57">
        <f t="shared" si="2783"/>
        <v>0</v>
      </c>
      <c r="Y808" s="57">
        <f>(M800-Y803)*D808/(1-D801)</f>
        <v>0</v>
      </c>
      <c r="Z808" s="5"/>
      <c r="AB808" s="63">
        <f t="shared" ref="AB808" si="2784">IF(R808=0,0,R808/(R801+R804+R810))</f>
        <v>0</v>
      </c>
      <c r="AC808" s="63">
        <f t="shared" ref="AC808:AI808" si="2785">IF(S808=0,0,S808/(S801+S804+S810))</f>
        <v>0</v>
      </c>
      <c r="AD808" s="63">
        <f t="shared" si="2785"/>
        <v>0</v>
      </c>
      <c r="AE808" s="63">
        <f t="shared" si="2785"/>
        <v>0</v>
      </c>
      <c r="AF808" s="63">
        <f t="shared" si="2785"/>
        <v>0</v>
      </c>
      <c r="AG808" s="63">
        <f t="shared" si="2785"/>
        <v>0</v>
      </c>
      <c r="AH808" s="63">
        <f t="shared" si="2785"/>
        <v>0</v>
      </c>
      <c r="AI808" s="63">
        <f t="shared" si="2785"/>
        <v>0</v>
      </c>
    </row>
    <row r="809" spans="1:35" ht="14.25" customHeight="1" x14ac:dyDescent="0.25">
      <c r="A809" s="17">
        <v>3254</v>
      </c>
      <c r="B809" s="3" t="s">
        <v>134</v>
      </c>
      <c r="C809" s="8" t="s">
        <v>88</v>
      </c>
      <c r="D809" s="54">
        <f>E809/(E800-E817)</f>
        <v>2.3809523809523808E-2</v>
      </c>
      <c r="E809" s="19">
        <f t="shared" si="2760"/>
        <v>2</v>
      </c>
      <c r="F809" s="11">
        <v>1</v>
      </c>
      <c r="G809" s="11">
        <v>0</v>
      </c>
      <c r="H809" s="19">
        <v>0</v>
      </c>
      <c r="I809" s="11">
        <v>1</v>
      </c>
      <c r="J809" s="19">
        <v>0</v>
      </c>
      <c r="K809" s="11">
        <v>0</v>
      </c>
      <c r="L809" s="19">
        <v>0</v>
      </c>
      <c r="M809" s="7"/>
      <c r="P809" s="57">
        <f t="shared" si="2776"/>
        <v>2.0111627906976746</v>
      </c>
      <c r="Q809" s="63">
        <f>P809/P800</f>
        <v>2.2100690007666752E-2</v>
      </c>
      <c r="R809" s="75">
        <f t="shared" si="2713"/>
        <v>1</v>
      </c>
      <c r="S809" s="57">
        <f t="shared" ref="S809:X809" si="2786">IF(G817&lt;&gt;0,G809+(G809/G800)*G817,G809)</f>
        <v>0</v>
      </c>
      <c r="T809" s="57">
        <f t="shared" si="2786"/>
        <v>0</v>
      </c>
      <c r="U809" s="57">
        <f t="shared" si="2786"/>
        <v>1</v>
      </c>
      <c r="V809" s="57">
        <f t="shared" si="2786"/>
        <v>0</v>
      </c>
      <c r="W809" s="57">
        <f t="shared" si="2786"/>
        <v>0</v>
      </c>
      <c r="X809" s="57">
        <f t="shared" si="2786"/>
        <v>0</v>
      </c>
      <c r="Y809" s="57">
        <f>(M800-Y803)*D809/(1-D801)</f>
        <v>1.1162790697674417E-2</v>
      </c>
      <c r="Z809" s="5"/>
      <c r="AB809" s="63">
        <f t="shared" ref="AB809" si="2787">IF(R809=0,0,R809/(R801+R804+R810))</f>
        <v>3.2258064516129031E-2</v>
      </c>
      <c r="AC809" s="63">
        <f t="shared" ref="AC809:AI809" si="2788">IF(S809=0,0,S809/(S801+S804+S810))</f>
        <v>0</v>
      </c>
      <c r="AD809" s="63">
        <f t="shared" si="2788"/>
        <v>0</v>
      </c>
      <c r="AE809" s="63">
        <f t="shared" si="2788"/>
        <v>2.0408163265306121E-2</v>
      </c>
      <c r="AF809" s="63">
        <f t="shared" si="2788"/>
        <v>0</v>
      </c>
      <c r="AG809" s="63">
        <f t="shared" si="2788"/>
        <v>0</v>
      </c>
      <c r="AH809" s="63">
        <f t="shared" si="2788"/>
        <v>0</v>
      </c>
      <c r="AI809" s="63">
        <f t="shared" si="2788"/>
        <v>1.1162790697674417E-2</v>
      </c>
    </row>
    <row r="810" spans="1:35" ht="14.25" customHeight="1" x14ac:dyDescent="0.25">
      <c r="A810" s="17">
        <v>3254</v>
      </c>
      <c r="B810" s="3" t="s">
        <v>134</v>
      </c>
      <c r="C810" s="3" t="s">
        <v>89</v>
      </c>
      <c r="D810" s="54">
        <f>E810/(E800-E817)</f>
        <v>0.26190476190476192</v>
      </c>
      <c r="E810" s="19">
        <f t="shared" si="2760"/>
        <v>22</v>
      </c>
      <c r="F810" s="11">
        <v>15</v>
      </c>
      <c r="G810" s="19">
        <v>0</v>
      </c>
      <c r="H810" s="19">
        <v>0</v>
      </c>
      <c r="I810" s="11">
        <v>6</v>
      </c>
      <c r="J810" s="19">
        <v>0</v>
      </c>
      <c r="K810" s="11">
        <v>1</v>
      </c>
      <c r="L810" s="19">
        <v>0</v>
      </c>
      <c r="M810" s="7"/>
      <c r="P810" s="57">
        <f>SUM(P811:P816)</f>
        <v>22.122790697674422</v>
      </c>
      <c r="Q810" s="63">
        <f>P810/P800</f>
        <v>0.2431075900843343</v>
      </c>
      <c r="R810" s="75">
        <f t="shared" si="2713"/>
        <v>15</v>
      </c>
      <c r="S810" s="57">
        <f>SUM(S811:S816)</f>
        <v>0</v>
      </c>
      <c r="T810" s="57">
        <f t="shared" ref="T810:X810" si="2789">SUM(T811:T816)</f>
        <v>0</v>
      </c>
      <c r="U810" s="57">
        <f t="shared" si="2789"/>
        <v>6</v>
      </c>
      <c r="V810" s="57">
        <f t="shared" si="2789"/>
        <v>0</v>
      </c>
      <c r="W810" s="57">
        <f t="shared" si="2789"/>
        <v>1</v>
      </c>
      <c r="X810" s="57">
        <f t="shared" si="2789"/>
        <v>0</v>
      </c>
      <c r="Y810" s="57">
        <f>(M800-Y803)*D810/(1-D801)</f>
        <v>0.12279069767441862</v>
      </c>
      <c r="Z810" s="5"/>
      <c r="AB810" s="63">
        <f t="shared" ref="AB810" si="2790">IF(R810=0,0,R810/(R801+R804+R810))</f>
        <v>0.4838709677419355</v>
      </c>
      <c r="AC810" s="63">
        <f t="shared" ref="AC810:AI810" si="2791">IF(S810=0,0,S810/(S801+S804+S810))</f>
        <v>0</v>
      </c>
      <c r="AD810" s="63">
        <f t="shared" si="2791"/>
        <v>0</v>
      </c>
      <c r="AE810" s="63">
        <f t="shared" si="2791"/>
        <v>0.12244897959183673</v>
      </c>
      <c r="AF810" s="63">
        <f t="shared" si="2791"/>
        <v>0</v>
      </c>
      <c r="AG810" s="63">
        <f t="shared" si="2791"/>
        <v>0.25</v>
      </c>
      <c r="AH810" s="63">
        <f t="shared" si="2791"/>
        <v>0</v>
      </c>
      <c r="AI810" s="63">
        <f t="shared" si="2791"/>
        <v>0.12279069767441862</v>
      </c>
    </row>
    <row r="811" spans="1:35" ht="14.25" customHeight="1" x14ac:dyDescent="0.25">
      <c r="A811" s="17">
        <v>3254</v>
      </c>
      <c r="B811" s="3" t="s">
        <v>134</v>
      </c>
      <c r="C811" s="8" t="s">
        <v>95</v>
      </c>
      <c r="D811" s="54">
        <f>E811/(E800-E817)</f>
        <v>0.19047619047619047</v>
      </c>
      <c r="E811" s="19">
        <f t="shared" si="2760"/>
        <v>16</v>
      </c>
      <c r="F811" s="11">
        <v>10</v>
      </c>
      <c r="G811" s="11">
        <v>0</v>
      </c>
      <c r="H811" s="19">
        <v>0</v>
      </c>
      <c r="I811" s="11">
        <v>5</v>
      </c>
      <c r="J811" s="19">
        <v>0</v>
      </c>
      <c r="K811" s="11">
        <v>1</v>
      </c>
      <c r="L811" s="19">
        <v>0</v>
      </c>
      <c r="M811" s="7"/>
      <c r="P811" s="57">
        <f t="shared" si="2776"/>
        <v>16.089302325581397</v>
      </c>
      <c r="Q811" s="63">
        <f>P811/P800</f>
        <v>0.17680552006133401</v>
      </c>
      <c r="R811" s="75">
        <f t="shared" si="2713"/>
        <v>10</v>
      </c>
      <c r="S811" s="57">
        <f t="shared" ref="S811:X811" si="2792">IF(G817&lt;&gt;0,G811+(G811/G800)*G817,G811)</f>
        <v>0</v>
      </c>
      <c r="T811" s="57">
        <f t="shared" si="2792"/>
        <v>0</v>
      </c>
      <c r="U811" s="57">
        <f t="shared" si="2792"/>
        <v>5</v>
      </c>
      <c r="V811" s="57">
        <f t="shared" si="2792"/>
        <v>0</v>
      </c>
      <c r="W811" s="57">
        <f t="shared" si="2792"/>
        <v>1</v>
      </c>
      <c r="X811" s="57">
        <f t="shared" si="2792"/>
        <v>0</v>
      </c>
      <c r="Y811" s="57">
        <f>(M800-Y803)*D811/(1-D801)</f>
        <v>8.9302325581395336E-2</v>
      </c>
      <c r="Z811" s="5"/>
      <c r="AB811" s="63">
        <f t="shared" ref="AB811" si="2793">IF(R811=0,0,R811/(R801+R804+R810))</f>
        <v>0.32258064516129031</v>
      </c>
      <c r="AC811" s="63">
        <f t="shared" ref="AC811:AI811" si="2794">IF(S811=0,0,S811/(S801+S804+S810))</f>
        <v>0</v>
      </c>
      <c r="AD811" s="63">
        <f t="shared" si="2794"/>
        <v>0</v>
      </c>
      <c r="AE811" s="63">
        <f t="shared" si="2794"/>
        <v>0.10204081632653061</v>
      </c>
      <c r="AF811" s="63">
        <f t="shared" si="2794"/>
        <v>0</v>
      </c>
      <c r="AG811" s="63">
        <f t="shared" si="2794"/>
        <v>0.25</v>
      </c>
      <c r="AH811" s="63">
        <f t="shared" si="2794"/>
        <v>0</v>
      </c>
      <c r="AI811" s="63">
        <f t="shared" si="2794"/>
        <v>8.9302325581395336E-2</v>
      </c>
    </row>
    <row r="812" spans="1:35" ht="14.25" customHeight="1" x14ac:dyDescent="0.25">
      <c r="A812" s="17">
        <v>3254</v>
      </c>
      <c r="B812" s="3" t="s">
        <v>134</v>
      </c>
      <c r="C812" s="8" t="s">
        <v>90</v>
      </c>
      <c r="D812" s="54">
        <f>E812/(E800-E817)</f>
        <v>3.5714285714285712E-2</v>
      </c>
      <c r="E812" s="19">
        <f t="shared" si="2760"/>
        <v>3</v>
      </c>
      <c r="F812" s="11">
        <v>3</v>
      </c>
      <c r="G812" s="19">
        <v>0</v>
      </c>
      <c r="H812" s="19">
        <v>0</v>
      </c>
      <c r="I812" s="19">
        <v>0</v>
      </c>
      <c r="J812" s="19">
        <v>0</v>
      </c>
      <c r="K812" s="19">
        <v>0</v>
      </c>
      <c r="L812" s="19">
        <v>0</v>
      </c>
      <c r="M812" s="7"/>
      <c r="P812" s="57">
        <f t="shared" si="2776"/>
        <v>3.0167441860465116</v>
      </c>
      <c r="Q812" s="63">
        <f>P812/P800</f>
        <v>3.315103501150013E-2</v>
      </c>
      <c r="R812" s="75">
        <f t="shared" si="2713"/>
        <v>3</v>
      </c>
      <c r="S812" s="57">
        <f t="shared" ref="S812:X812" si="2795">IF(G817&lt;&gt;0,G812+(G812/G800)*G817,G812)</f>
        <v>0</v>
      </c>
      <c r="T812" s="57">
        <f t="shared" si="2795"/>
        <v>0</v>
      </c>
      <c r="U812" s="57">
        <f t="shared" si="2795"/>
        <v>0</v>
      </c>
      <c r="V812" s="57">
        <f t="shared" si="2795"/>
        <v>0</v>
      </c>
      <c r="W812" s="57">
        <f t="shared" si="2795"/>
        <v>0</v>
      </c>
      <c r="X812" s="57">
        <f t="shared" si="2795"/>
        <v>0</v>
      </c>
      <c r="Y812" s="57">
        <f>(M800-Y803)*D812/(1-D801)</f>
        <v>1.6744186046511626E-2</v>
      </c>
      <c r="Z812" s="5"/>
      <c r="AB812" s="63">
        <f t="shared" ref="AB812" si="2796">IF(R812=0,0,R812/(R801+R804+R810))</f>
        <v>9.6774193548387094E-2</v>
      </c>
      <c r="AC812" s="63">
        <f t="shared" ref="AC812:AI812" si="2797">IF(S812=0,0,S812/(S801+S804+S810))</f>
        <v>0</v>
      </c>
      <c r="AD812" s="63">
        <f t="shared" si="2797"/>
        <v>0</v>
      </c>
      <c r="AE812" s="63">
        <f t="shared" si="2797"/>
        <v>0</v>
      </c>
      <c r="AF812" s="63">
        <f t="shared" si="2797"/>
        <v>0</v>
      </c>
      <c r="AG812" s="63">
        <f t="shared" si="2797"/>
        <v>0</v>
      </c>
      <c r="AH812" s="63">
        <f t="shared" si="2797"/>
        <v>0</v>
      </c>
      <c r="AI812" s="63">
        <f t="shared" si="2797"/>
        <v>1.6744186046511626E-2</v>
      </c>
    </row>
    <row r="813" spans="1:35" ht="14.25" customHeight="1" x14ac:dyDescent="0.25">
      <c r="A813" s="17">
        <v>3254</v>
      </c>
      <c r="B813" s="3" t="s">
        <v>134</v>
      </c>
      <c r="C813" s="8" t="s">
        <v>118</v>
      </c>
      <c r="D813" s="54">
        <f>E813/(E800-E817)</f>
        <v>3.5714285714285712E-2</v>
      </c>
      <c r="E813" s="19">
        <f t="shared" si="2760"/>
        <v>3</v>
      </c>
      <c r="F813" s="11">
        <v>2</v>
      </c>
      <c r="G813" s="11">
        <v>0</v>
      </c>
      <c r="H813" s="19">
        <v>0</v>
      </c>
      <c r="I813" s="11">
        <v>1</v>
      </c>
      <c r="J813" s="19">
        <v>0</v>
      </c>
      <c r="K813" s="11">
        <v>0</v>
      </c>
      <c r="L813" s="19">
        <v>0</v>
      </c>
      <c r="M813" s="7"/>
      <c r="P813" s="57">
        <f t="shared" si="2776"/>
        <v>3.0167441860465116</v>
      </c>
      <c r="Q813" s="63">
        <f>P813/P800</f>
        <v>3.315103501150013E-2</v>
      </c>
      <c r="R813" s="75">
        <f t="shared" si="2713"/>
        <v>2</v>
      </c>
      <c r="S813" s="57">
        <f t="shared" ref="S813:X813" si="2798">IF(G817&lt;&gt;0,G813+(G813/G800)*G817,G813)</f>
        <v>0</v>
      </c>
      <c r="T813" s="57">
        <f t="shared" si="2798"/>
        <v>0</v>
      </c>
      <c r="U813" s="57">
        <f t="shared" si="2798"/>
        <v>1</v>
      </c>
      <c r="V813" s="57">
        <f t="shared" si="2798"/>
        <v>0</v>
      </c>
      <c r="W813" s="57">
        <f t="shared" si="2798"/>
        <v>0</v>
      </c>
      <c r="X813" s="57">
        <f t="shared" si="2798"/>
        <v>0</v>
      </c>
      <c r="Y813" s="57">
        <f>(M800-Y803)*D813/(1-D801)</f>
        <v>1.6744186046511626E-2</v>
      </c>
      <c r="Z813" s="5"/>
      <c r="AB813" s="63">
        <f t="shared" ref="AB813" si="2799">IF(R813=0,0,R813/(R801+R804+R810))</f>
        <v>6.4516129032258063E-2</v>
      </c>
      <c r="AC813" s="63">
        <f t="shared" ref="AC813:AI813" si="2800">IF(S813=0,0,S813/(S801+S804+S810))</f>
        <v>0</v>
      </c>
      <c r="AD813" s="63">
        <f t="shared" si="2800"/>
        <v>0</v>
      </c>
      <c r="AE813" s="63">
        <f t="shared" si="2800"/>
        <v>2.0408163265306121E-2</v>
      </c>
      <c r="AF813" s="63">
        <f t="shared" si="2800"/>
        <v>0</v>
      </c>
      <c r="AG813" s="63">
        <f t="shared" si="2800"/>
        <v>0</v>
      </c>
      <c r="AH813" s="63">
        <f t="shared" si="2800"/>
        <v>0</v>
      </c>
      <c r="AI813" s="63">
        <f t="shared" si="2800"/>
        <v>1.6744186046511626E-2</v>
      </c>
    </row>
    <row r="814" spans="1:35" ht="14.25" customHeight="1" x14ac:dyDescent="0.25">
      <c r="A814" s="17">
        <v>3254</v>
      </c>
      <c r="B814" s="3" t="s">
        <v>134</v>
      </c>
      <c r="C814" s="8" t="s">
        <v>91</v>
      </c>
      <c r="D814" s="54">
        <f>E814/(E800-E817)</f>
        <v>0</v>
      </c>
      <c r="E814" s="19">
        <f t="shared" si="2760"/>
        <v>0</v>
      </c>
      <c r="F814" s="19">
        <v>0</v>
      </c>
      <c r="G814" s="19">
        <v>0</v>
      </c>
      <c r="H814" s="19">
        <v>0</v>
      </c>
      <c r="I814" s="11">
        <v>0</v>
      </c>
      <c r="J814" s="19">
        <v>0</v>
      </c>
      <c r="K814" s="19">
        <v>0</v>
      </c>
      <c r="L814" s="19">
        <v>0</v>
      </c>
      <c r="M814" s="7"/>
      <c r="P814" s="57">
        <f t="shared" si="2776"/>
        <v>0</v>
      </c>
      <c r="Q814" s="63">
        <f>P814/P800</f>
        <v>0</v>
      </c>
      <c r="R814" s="75">
        <f t="shared" si="2713"/>
        <v>0</v>
      </c>
      <c r="S814" s="57">
        <f t="shared" ref="S814:X814" si="2801">IF(G817&lt;&gt;0,G814+(G814/G800)*G817,G814)</f>
        <v>0</v>
      </c>
      <c r="T814" s="57">
        <f t="shared" si="2801"/>
        <v>0</v>
      </c>
      <c r="U814" s="57">
        <f t="shared" si="2801"/>
        <v>0</v>
      </c>
      <c r="V814" s="57">
        <f t="shared" si="2801"/>
        <v>0</v>
      </c>
      <c r="W814" s="57">
        <f t="shared" si="2801"/>
        <v>0</v>
      </c>
      <c r="X814" s="57">
        <f t="shared" si="2801"/>
        <v>0</v>
      </c>
      <c r="Y814" s="57">
        <f>(M800-Y803)*D814/(1-D801)</f>
        <v>0</v>
      </c>
      <c r="Z814" s="6"/>
      <c r="AB814" s="63">
        <f t="shared" ref="AB814" si="2802">IF(R814=0,0,R814/(R801+R804+R810))</f>
        <v>0</v>
      </c>
      <c r="AC814" s="63">
        <f t="shared" ref="AC814:AI814" si="2803">IF(S814=0,0,S814/(S801+S804+S810))</f>
        <v>0</v>
      </c>
      <c r="AD814" s="63">
        <f t="shared" si="2803"/>
        <v>0</v>
      </c>
      <c r="AE814" s="63">
        <f t="shared" si="2803"/>
        <v>0</v>
      </c>
      <c r="AF814" s="63">
        <f t="shared" si="2803"/>
        <v>0</v>
      </c>
      <c r="AG814" s="63">
        <f t="shared" si="2803"/>
        <v>0</v>
      </c>
      <c r="AH814" s="63">
        <f t="shared" si="2803"/>
        <v>0</v>
      </c>
      <c r="AI814" s="63">
        <f t="shared" si="2803"/>
        <v>0</v>
      </c>
    </row>
    <row r="815" spans="1:35" ht="14.25" customHeight="1" x14ac:dyDescent="0.25">
      <c r="A815" s="17">
        <v>3254</v>
      </c>
      <c r="B815" s="3" t="s">
        <v>134</v>
      </c>
      <c r="C815" s="8" t="s">
        <v>92</v>
      </c>
      <c r="D815" s="54">
        <f>E815/(E800-E817)</f>
        <v>0</v>
      </c>
      <c r="E815" s="19">
        <f t="shared" si="2760"/>
        <v>0</v>
      </c>
      <c r="F815" s="11">
        <v>0</v>
      </c>
      <c r="G815" s="11">
        <v>0</v>
      </c>
      <c r="H815" s="19">
        <v>0</v>
      </c>
      <c r="I815" s="19">
        <v>0</v>
      </c>
      <c r="J815" s="19">
        <v>0</v>
      </c>
      <c r="K815" s="11">
        <v>0</v>
      </c>
      <c r="L815" s="19">
        <v>0</v>
      </c>
      <c r="M815" s="7"/>
      <c r="P815" s="57">
        <f t="shared" si="2776"/>
        <v>0</v>
      </c>
      <c r="Q815" s="63">
        <f>P815/P800</f>
        <v>0</v>
      </c>
      <c r="R815" s="75">
        <f t="shared" si="2713"/>
        <v>0</v>
      </c>
      <c r="S815" s="57">
        <f t="shared" ref="S815:X815" si="2804">IF(G817&lt;&gt;0,G815+(G815/G800)*G817,G815)</f>
        <v>0</v>
      </c>
      <c r="T815" s="57">
        <f t="shared" si="2804"/>
        <v>0</v>
      </c>
      <c r="U815" s="57">
        <f t="shared" si="2804"/>
        <v>0</v>
      </c>
      <c r="V815" s="57">
        <f t="shared" si="2804"/>
        <v>0</v>
      </c>
      <c r="W815" s="57">
        <f t="shared" si="2804"/>
        <v>0</v>
      </c>
      <c r="X815" s="57">
        <f t="shared" si="2804"/>
        <v>0</v>
      </c>
      <c r="Y815" s="57">
        <f>(M800-Y803)*D815/(1-D801)</f>
        <v>0</v>
      </c>
      <c r="Z815" s="5"/>
      <c r="AB815" s="63">
        <f t="shared" ref="AB815" si="2805">IF(R815=0,0,R815/(R801+R804+R810))</f>
        <v>0</v>
      </c>
      <c r="AC815" s="63">
        <f t="shared" ref="AC815:AI815" si="2806">IF(S815=0,0,S815/(S801+S804+S810))</f>
        <v>0</v>
      </c>
      <c r="AD815" s="63">
        <f t="shared" si="2806"/>
        <v>0</v>
      </c>
      <c r="AE815" s="63">
        <f t="shared" si="2806"/>
        <v>0</v>
      </c>
      <c r="AF815" s="63">
        <f t="shared" si="2806"/>
        <v>0</v>
      </c>
      <c r="AG815" s="63">
        <f t="shared" si="2806"/>
        <v>0</v>
      </c>
      <c r="AH815" s="63">
        <f t="shared" si="2806"/>
        <v>0</v>
      </c>
      <c r="AI815" s="63">
        <f t="shared" si="2806"/>
        <v>0</v>
      </c>
    </row>
    <row r="816" spans="1:35" ht="14.25" customHeight="1" x14ac:dyDescent="0.25">
      <c r="A816" s="17">
        <v>3254</v>
      </c>
      <c r="B816" s="3" t="s">
        <v>134</v>
      </c>
      <c r="C816" s="8" t="s">
        <v>93</v>
      </c>
      <c r="D816" s="54">
        <f>E816/(E800-E817)</f>
        <v>0</v>
      </c>
      <c r="E816" s="19">
        <f t="shared" si="2760"/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1">
        <v>0</v>
      </c>
      <c r="L816" s="19">
        <v>0</v>
      </c>
      <c r="M816" s="7"/>
      <c r="P816" s="57">
        <f t="shared" si="2776"/>
        <v>0</v>
      </c>
      <c r="Q816" s="63">
        <f>P816/P800</f>
        <v>0</v>
      </c>
      <c r="R816" s="75">
        <f t="shared" si="2713"/>
        <v>0</v>
      </c>
      <c r="S816" s="57">
        <f t="shared" ref="S816:X816" si="2807">IF(G817&lt;&gt;0,G816+(G816/G800)*G817,G816)</f>
        <v>0</v>
      </c>
      <c r="T816" s="57">
        <f t="shared" si="2807"/>
        <v>0</v>
      </c>
      <c r="U816" s="57">
        <f t="shared" si="2807"/>
        <v>0</v>
      </c>
      <c r="V816" s="57">
        <f t="shared" si="2807"/>
        <v>0</v>
      </c>
      <c r="W816" s="57">
        <f t="shared" si="2807"/>
        <v>0</v>
      </c>
      <c r="X816" s="57">
        <f t="shared" si="2807"/>
        <v>0</v>
      </c>
      <c r="Y816" s="57">
        <f>(M800-Y803)*D816/(1-D801)</f>
        <v>0</v>
      </c>
      <c r="Z816" s="5"/>
      <c r="AB816" s="63">
        <f t="shared" ref="AB816" si="2808">IF(R816=0,0,R816/(R801+R804+R810))</f>
        <v>0</v>
      </c>
      <c r="AC816" s="63">
        <f t="shared" ref="AC816:AI816" si="2809">IF(S816=0,0,S816/(S801+S804+S810))</f>
        <v>0</v>
      </c>
      <c r="AD816" s="63">
        <f t="shared" si="2809"/>
        <v>0</v>
      </c>
      <c r="AE816" s="63">
        <f t="shared" si="2809"/>
        <v>0</v>
      </c>
      <c r="AF816" s="63">
        <f t="shared" si="2809"/>
        <v>0</v>
      </c>
      <c r="AG816" s="63">
        <f t="shared" si="2809"/>
        <v>0</v>
      </c>
      <c r="AH816" s="63">
        <f t="shared" si="2809"/>
        <v>0</v>
      </c>
      <c r="AI816" s="63">
        <f t="shared" si="2809"/>
        <v>0</v>
      </c>
    </row>
    <row r="817" spans="1:35" ht="14.25" customHeight="1" x14ac:dyDescent="0.25">
      <c r="A817" s="17">
        <v>3254</v>
      </c>
      <c r="B817" s="3" t="s">
        <v>134</v>
      </c>
      <c r="C817" s="3" t="s">
        <v>94</v>
      </c>
      <c r="D817" s="3"/>
      <c r="E817" s="11">
        <v>7</v>
      </c>
      <c r="F817" s="19">
        <v>0</v>
      </c>
      <c r="G817" s="11">
        <v>0</v>
      </c>
      <c r="H817" s="19">
        <v>0</v>
      </c>
      <c r="I817" s="19">
        <v>0</v>
      </c>
      <c r="J817" s="19">
        <v>0</v>
      </c>
      <c r="K817" s="11">
        <v>0</v>
      </c>
      <c r="L817" s="11">
        <v>7</v>
      </c>
      <c r="M817" s="7"/>
      <c r="R817" s="75">
        <f t="shared" si="2713"/>
        <v>0</v>
      </c>
    </row>
    <row r="818" spans="1:35" ht="14.25" customHeight="1" x14ac:dyDescent="0.25">
      <c r="A818" s="3"/>
      <c r="B818" s="3"/>
      <c r="C818" s="8"/>
      <c r="D818" s="8"/>
      <c r="E818" s="11"/>
      <c r="F818" s="11"/>
      <c r="G818" s="11"/>
      <c r="H818" s="11"/>
      <c r="I818" s="11"/>
      <c r="J818" s="11"/>
      <c r="K818" s="11"/>
      <c r="L818" s="11"/>
      <c r="M818" s="7"/>
      <c r="R818" s="75">
        <f t="shared" si="2713"/>
        <v>0</v>
      </c>
      <c r="Z818" s="10"/>
      <c r="AA818" s="10"/>
      <c r="AB818" s="10"/>
    </row>
    <row r="819" spans="1:35" ht="14.25" customHeight="1" x14ac:dyDescent="0.25">
      <c r="A819" s="17">
        <v>325412</v>
      </c>
      <c r="B819" s="3" t="s">
        <v>136</v>
      </c>
      <c r="C819" s="3" t="s">
        <v>120</v>
      </c>
      <c r="D819" s="3"/>
      <c r="E819" s="11">
        <v>51</v>
      </c>
      <c r="F819" s="11">
        <v>19</v>
      </c>
      <c r="G819" s="19">
        <v>0</v>
      </c>
      <c r="H819" s="19">
        <v>0</v>
      </c>
      <c r="I819" s="11">
        <v>24</v>
      </c>
      <c r="J819" s="19">
        <v>0</v>
      </c>
      <c r="K819" s="11">
        <v>4</v>
      </c>
      <c r="L819" s="11">
        <v>4</v>
      </c>
      <c r="M819" s="10">
        <f>VLOOKUP(A819,'2010 Byproducts'!$A$14:$D$97,4,FALSE)</f>
        <v>1</v>
      </c>
      <c r="N819" s="10">
        <f>L819-M819</f>
        <v>3</v>
      </c>
      <c r="O819" s="10"/>
      <c r="P819" s="10">
        <f>SUM(P820,P823,P829)</f>
        <v>47.982222222222219</v>
      </c>
      <c r="Q819" s="10"/>
      <c r="R819" s="75">
        <f t="shared" si="2713"/>
        <v>19</v>
      </c>
      <c r="Z819" s="63">
        <f>R819/(P819-R819)</f>
        <v>0.65557429842048776</v>
      </c>
      <c r="AA819" s="63">
        <f>(P822-R822)/(P819-R819)</f>
        <v>0.30225425548228801</v>
      </c>
      <c r="AB819" s="63"/>
    </row>
    <row r="820" spans="1:35" ht="14.25" customHeight="1" x14ac:dyDescent="0.25">
      <c r="A820" s="17">
        <v>325412</v>
      </c>
      <c r="B820" s="3" t="s">
        <v>136</v>
      </c>
      <c r="C820" s="3" t="s">
        <v>82</v>
      </c>
      <c r="D820" s="54">
        <f>E820/(E819-E836)</f>
        <v>0.42553191489361702</v>
      </c>
      <c r="E820" s="19">
        <f t="shared" ref="E820:E835" si="2810">SUM(F820:L820)</f>
        <v>20</v>
      </c>
      <c r="F820" s="19">
        <v>0</v>
      </c>
      <c r="G820" s="19">
        <v>0</v>
      </c>
      <c r="H820" s="19">
        <v>0</v>
      </c>
      <c r="I820" s="11">
        <v>17</v>
      </c>
      <c r="J820" s="19">
        <v>0</v>
      </c>
      <c r="K820" s="11">
        <v>3</v>
      </c>
      <c r="L820" s="19">
        <v>0</v>
      </c>
      <c r="M820" s="7"/>
      <c r="P820" s="57">
        <f>SUM(P821:P822)</f>
        <v>22.759999999999998</v>
      </c>
      <c r="Q820" s="63">
        <f>P820/P819</f>
        <v>0.47434234901815486</v>
      </c>
      <c r="R820" s="75">
        <f t="shared" si="2713"/>
        <v>0</v>
      </c>
      <c r="S820" s="57">
        <f>SUM(S821:S822)</f>
        <v>0</v>
      </c>
      <c r="T820" s="57">
        <f t="shared" ref="T820:X820" si="2811">SUM(T821:T822)</f>
        <v>0</v>
      </c>
      <c r="U820" s="57">
        <f t="shared" si="2811"/>
        <v>16</v>
      </c>
      <c r="V820" s="57">
        <f t="shared" si="2811"/>
        <v>0</v>
      </c>
      <c r="W820" s="57">
        <f t="shared" si="2811"/>
        <v>3</v>
      </c>
      <c r="X820" s="57">
        <f t="shared" si="2811"/>
        <v>0</v>
      </c>
      <c r="Y820" s="57">
        <f>Y822</f>
        <v>0.76</v>
      </c>
      <c r="AB820" s="63">
        <f t="shared" ref="AB820" si="2812">IF(R820=0,0,R820/(R820+R823+R829))</f>
        <v>0</v>
      </c>
      <c r="AC820" s="63">
        <f t="shared" ref="AC820:AI820" si="2813">IF(S820=0,0,S820/(S820+S823+S829))</f>
        <v>0</v>
      </c>
      <c r="AD820" s="63">
        <f t="shared" si="2813"/>
        <v>0</v>
      </c>
      <c r="AE820" s="63">
        <f t="shared" si="2813"/>
        <v>0.72727272727272729</v>
      </c>
      <c r="AF820" s="63">
        <f t="shared" si="2813"/>
        <v>0</v>
      </c>
      <c r="AG820" s="63">
        <f t="shared" si="2813"/>
        <v>0.75</v>
      </c>
      <c r="AH820" s="63">
        <f t="shared" si="2813"/>
        <v>0</v>
      </c>
      <c r="AI820" s="63">
        <f t="shared" si="2813"/>
        <v>0.76</v>
      </c>
    </row>
    <row r="821" spans="1:35" ht="14.25" customHeight="1" x14ac:dyDescent="0.25">
      <c r="A821" s="17">
        <v>325412</v>
      </c>
      <c r="B821" s="3" t="s">
        <v>136</v>
      </c>
      <c r="C821" s="8" t="s">
        <v>152</v>
      </c>
      <c r="D821" s="54">
        <f>E821/(E819-E836)</f>
        <v>0.23404255319148937</v>
      </c>
      <c r="E821" s="19">
        <f t="shared" si="2810"/>
        <v>11</v>
      </c>
      <c r="F821" s="19">
        <v>0</v>
      </c>
      <c r="G821" s="19">
        <v>0</v>
      </c>
      <c r="H821" s="19">
        <v>0</v>
      </c>
      <c r="I821" s="11">
        <v>8</v>
      </c>
      <c r="J821" s="19">
        <v>0</v>
      </c>
      <c r="K821" s="11">
        <v>3</v>
      </c>
      <c r="L821" s="19">
        <v>0</v>
      </c>
      <c r="M821" s="7"/>
      <c r="P821" s="57">
        <f>SUM(R821:Y821)+N819</f>
        <v>14</v>
      </c>
      <c r="Q821" s="63">
        <f>P821/P819</f>
        <v>0.29177473138199334</v>
      </c>
      <c r="R821" s="75">
        <f t="shared" si="2713"/>
        <v>0</v>
      </c>
      <c r="S821" s="57">
        <f t="shared" ref="S821:X821" si="2814">IF(G836&lt;&gt;0,G821+(G821/G819)*G836,G821)</f>
        <v>0</v>
      </c>
      <c r="T821" s="57">
        <f t="shared" si="2814"/>
        <v>0</v>
      </c>
      <c r="U821" s="57">
        <f t="shared" si="2814"/>
        <v>8</v>
      </c>
      <c r="V821" s="57">
        <f t="shared" si="2814"/>
        <v>0</v>
      </c>
      <c r="W821" s="57">
        <f t="shared" si="2814"/>
        <v>3</v>
      </c>
      <c r="X821" s="57">
        <f t="shared" si="2814"/>
        <v>0</v>
      </c>
      <c r="Y821" s="57">
        <v>0</v>
      </c>
      <c r="AB821" s="63">
        <f t="shared" ref="AB821" si="2815">IF(R821=0,0,R821/(R820+R823+R829))</f>
        <v>0</v>
      </c>
      <c r="AC821" s="63">
        <f t="shared" ref="AC821:AI821" si="2816">IF(S821=0,0,S821/(S820+S823+S829))</f>
        <v>0</v>
      </c>
      <c r="AD821" s="63">
        <f t="shared" si="2816"/>
        <v>0</v>
      </c>
      <c r="AE821" s="63">
        <f t="shared" si="2816"/>
        <v>0.36363636363636365</v>
      </c>
      <c r="AF821" s="63">
        <f t="shared" si="2816"/>
        <v>0</v>
      </c>
      <c r="AG821" s="63">
        <f t="shared" si="2816"/>
        <v>0.75</v>
      </c>
      <c r="AH821" s="63">
        <f t="shared" si="2816"/>
        <v>0</v>
      </c>
      <c r="AI821" s="63">
        <f t="shared" si="2816"/>
        <v>0</v>
      </c>
    </row>
    <row r="822" spans="1:35" ht="14.25" customHeight="1" x14ac:dyDescent="0.25">
      <c r="A822" s="17">
        <v>325412</v>
      </c>
      <c r="B822" s="3" t="s">
        <v>136</v>
      </c>
      <c r="C822" s="8" t="s">
        <v>151</v>
      </c>
      <c r="D822" s="54">
        <f>E822/(E819-E836)</f>
        <v>0.1702127659574468</v>
      </c>
      <c r="E822" s="19">
        <f t="shared" si="2810"/>
        <v>8</v>
      </c>
      <c r="F822" s="11">
        <v>0</v>
      </c>
      <c r="G822" s="19">
        <v>0</v>
      </c>
      <c r="H822" s="19">
        <v>0</v>
      </c>
      <c r="I822" s="11">
        <v>8</v>
      </c>
      <c r="J822" s="19">
        <v>0</v>
      </c>
      <c r="K822" s="11">
        <v>0</v>
      </c>
      <c r="L822" s="19">
        <v>0</v>
      </c>
      <c r="M822" s="7"/>
      <c r="P822" s="57">
        <f>SUM(R822:Y822)</f>
        <v>8.76</v>
      </c>
      <c r="Q822" s="63">
        <f>P822/P819</f>
        <v>0.18256761763616156</v>
      </c>
      <c r="R822" s="75">
        <f t="shared" si="2713"/>
        <v>0</v>
      </c>
      <c r="S822" s="57">
        <f t="shared" ref="S822:X822" si="2817">IF(G836&lt;&gt;0,G822+(G822/G819)*G836,G822)</f>
        <v>0</v>
      </c>
      <c r="T822" s="57">
        <f t="shared" si="2817"/>
        <v>0</v>
      </c>
      <c r="U822" s="57">
        <f t="shared" si="2817"/>
        <v>8</v>
      </c>
      <c r="V822" s="57">
        <f t="shared" si="2817"/>
        <v>0</v>
      </c>
      <c r="W822" s="57">
        <f t="shared" si="2817"/>
        <v>0</v>
      </c>
      <c r="X822" s="57">
        <f t="shared" si="2817"/>
        <v>0</v>
      </c>
      <c r="Y822" s="57">
        <f>0.76*M819</f>
        <v>0.76</v>
      </c>
      <c r="Z822" s="10"/>
      <c r="AB822" s="63">
        <f t="shared" ref="AB822" si="2818">IF(R822=0,0,R822/(R820+R823+R829))</f>
        <v>0</v>
      </c>
      <c r="AC822" s="63">
        <f t="shared" ref="AC822:AI822" si="2819">IF(S822=0,0,S822/(S820+S823+S829))</f>
        <v>0</v>
      </c>
      <c r="AD822" s="63">
        <f t="shared" si="2819"/>
        <v>0</v>
      </c>
      <c r="AE822" s="63">
        <f t="shared" si="2819"/>
        <v>0.36363636363636365</v>
      </c>
      <c r="AF822" s="63">
        <f t="shared" si="2819"/>
        <v>0</v>
      </c>
      <c r="AG822" s="63">
        <f t="shared" si="2819"/>
        <v>0</v>
      </c>
      <c r="AH822" s="63">
        <f t="shared" si="2819"/>
        <v>0</v>
      </c>
      <c r="AI822" s="63">
        <f t="shared" si="2819"/>
        <v>0.76</v>
      </c>
    </row>
    <row r="823" spans="1:35" ht="14.25" customHeight="1" x14ac:dyDescent="0.25">
      <c r="A823" s="17">
        <v>325412</v>
      </c>
      <c r="B823" s="3" t="s">
        <v>136</v>
      </c>
      <c r="C823" s="3" t="s">
        <v>83</v>
      </c>
      <c r="D823" s="54">
        <f>E823/(E819-E836)</f>
        <v>0.27659574468085107</v>
      </c>
      <c r="E823" s="19">
        <f t="shared" si="2810"/>
        <v>13</v>
      </c>
      <c r="F823" s="11">
        <v>10</v>
      </c>
      <c r="G823" s="19">
        <v>0</v>
      </c>
      <c r="H823" s="19">
        <v>0</v>
      </c>
      <c r="I823" s="11">
        <v>3</v>
      </c>
      <c r="J823" s="19">
        <v>0</v>
      </c>
      <c r="K823" s="11">
        <v>0</v>
      </c>
      <c r="L823" s="19">
        <v>0</v>
      </c>
      <c r="M823" s="7"/>
      <c r="P823" s="57">
        <f>SUM(P824:P828)</f>
        <v>13.115555555555556</v>
      </c>
      <c r="Q823" s="63">
        <f>P823/P819</f>
        <v>0.27334197851055947</v>
      </c>
      <c r="R823" s="75">
        <f t="shared" si="2713"/>
        <v>10</v>
      </c>
      <c r="S823" s="57">
        <f>SUM(S824:S828)</f>
        <v>0</v>
      </c>
      <c r="T823" s="57">
        <f t="shared" ref="T823:X823" si="2820">SUM(T824:T828)</f>
        <v>0</v>
      </c>
      <c r="U823" s="57">
        <f t="shared" si="2820"/>
        <v>3</v>
      </c>
      <c r="V823" s="57">
        <f t="shared" si="2820"/>
        <v>0</v>
      </c>
      <c r="W823" s="57">
        <f t="shared" si="2820"/>
        <v>0</v>
      </c>
      <c r="X823" s="57">
        <f t="shared" si="2820"/>
        <v>0</v>
      </c>
      <c r="Y823" s="57">
        <f>(M819-Y822)*D823/(1-D820)</f>
        <v>0.11555555555555556</v>
      </c>
      <c r="AB823" s="63">
        <f t="shared" ref="AB823" si="2821">IF(R823=0,0,R823/(R820+R823+R829))</f>
        <v>0.52631578947368418</v>
      </c>
      <c r="AC823" s="63">
        <f t="shared" ref="AC823:AI823" si="2822">IF(S823=0,0,S823/(S820+S823+S829))</f>
        <v>0</v>
      </c>
      <c r="AD823" s="63">
        <f t="shared" si="2822"/>
        <v>0</v>
      </c>
      <c r="AE823" s="63">
        <f t="shared" si="2822"/>
        <v>0.13636363636363635</v>
      </c>
      <c r="AF823" s="63">
        <f t="shared" si="2822"/>
        <v>0</v>
      </c>
      <c r="AG823" s="63">
        <f t="shared" si="2822"/>
        <v>0</v>
      </c>
      <c r="AH823" s="63">
        <f t="shared" si="2822"/>
        <v>0</v>
      </c>
      <c r="AI823" s="63">
        <f t="shared" si="2822"/>
        <v>0.11555555555555556</v>
      </c>
    </row>
    <row r="824" spans="1:35" ht="14.25" customHeight="1" x14ac:dyDescent="0.25">
      <c r="A824" s="17">
        <v>325412</v>
      </c>
      <c r="B824" s="3" t="s">
        <v>136</v>
      </c>
      <c r="C824" s="8" t="s">
        <v>84</v>
      </c>
      <c r="D824" s="54">
        <f>E824/(E819-E836)</f>
        <v>6.3829787234042548E-2</v>
      </c>
      <c r="E824" s="19">
        <f t="shared" si="2810"/>
        <v>3</v>
      </c>
      <c r="F824" s="11">
        <v>1</v>
      </c>
      <c r="G824" s="19">
        <v>0</v>
      </c>
      <c r="H824" s="11">
        <v>0</v>
      </c>
      <c r="I824" s="11">
        <v>2</v>
      </c>
      <c r="J824" s="19">
        <v>0</v>
      </c>
      <c r="K824" s="11">
        <v>0</v>
      </c>
      <c r="L824" s="19">
        <v>0</v>
      </c>
      <c r="M824" s="7"/>
      <c r="P824" s="57">
        <f>SUM(R824:Y824)</f>
        <v>3.0266666666666668</v>
      </c>
      <c r="Q824" s="63">
        <f>P824/P819</f>
        <v>6.3078918117821417E-2</v>
      </c>
      <c r="R824" s="75">
        <f t="shared" si="2713"/>
        <v>1</v>
      </c>
      <c r="S824" s="57">
        <f t="shared" ref="S824:X824" si="2823">IF(G836&lt;&gt;0,G824+(G824/G819)*G836,G824)</f>
        <v>0</v>
      </c>
      <c r="T824" s="57">
        <f t="shared" si="2823"/>
        <v>0</v>
      </c>
      <c r="U824" s="57">
        <f t="shared" si="2823"/>
        <v>2</v>
      </c>
      <c r="V824" s="57">
        <f t="shared" si="2823"/>
        <v>0</v>
      </c>
      <c r="W824" s="57">
        <f t="shared" si="2823"/>
        <v>0</v>
      </c>
      <c r="X824" s="57">
        <f t="shared" si="2823"/>
        <v>0</v>
      </c>
      <c r="Y824" s="57">
        <f>(M819-Y822)*D824/(1-D820)</f>
        <v>2.6666666666666661E-2</v>
      </c>
      <c r="AB824" s="63">
        <f t="shared" ref="AB824" si="2824">IF(R824=0,0,R824/(R820+R823+R829))</f>
        <v>5.2631578947368418E-2</v>
      </c>
      <c r="AC824" s="63">
        <f t="shared" ref="AC824:AI824" si="2825">IF(S824=0,0,S824/(S820+S823+S829))</f>
        <v>0</v>
      </c>
      <c r="AD824" s="63">
        <f t="shared" si="2825"/>
        <v>0</v>
      </c>
      <c r="AE824" s="63">
        <f t="shared" si="2825"/>
        <v>9.0909090909090912E-2</v>
      </c>
      <c r="AF824" s="63">
        <f t="shared" si="2825"/>
        <v>0</v>
      </c>
      <c r="AG824" s="63">
        <f t="shared" si="2825"/>
        <v>0</v>
      </c>
      <c r="AH824" s="63">
        <f t="shared" si="2825"/>
        <v>0</v>
      </c>
      <c r="AI824" s="63">
        <f t="shared" si="2825"/>
        <v>2.6666666666666661E-2</v>
      </c>
    </row>
    <row r="825" spans="1:35" ht="14.25" customHeight="1" x14ac:dyDescent="0.25">
      <c r="A825" s="17">
        <v>325412</v>
      </c>
      <c r="B825" s="3" t="s">
        <v>136</v>
      </c>
      <c r="C825" s="8" t="s">
        <v>85</v>
      </c>
      <c r="D825" s="54">
        <f>E825/(E819-E836)</f>
        <v>6.3829787234042548E-2</v>
      </c>
      <c r="E825" s="19">
        <f t="shared" si="2810"/>
        <v>3</v>
      </c>
      <c r="F825" s="11">
        <v>3</v>
      </c>
      <c r="G825" s="11">
        <v>0</v>
      </c>
      <c r="H825" s="11">
        <v>0</v>
      </c>
      <c r="I825" s="19">
        <v>0</v>
      </c>
      <c r="J825" s="11">
        <v>0</v>
      </c>
      <c r="K825" s="11">
        <v>0</v>
      </c>
      <c r="L825" s="19">
        <v>0</v>
      </c>
      <c r="M825" s="7"/>
      <c r="P825" s="57">
        <f t="shared" ref="P825:P835" si="2826">SUM(R825:Y825)</f>
        <v>3.0266666666666668</v>
      </c>
      <c r="Q825" s="63">
        <f>P825/P819</f>
        <v>6.3078918117821417E-2</v>
      </c>
      <c r="R825" s="75">
        <f t="shared" si="2713"/>
        <v>3</v>
      </c>
      <c r="S825" s="57">
        <f t="shared" ref="S825:X825" si="2827">IF(G836&lt;&gt;0,G825+(G825/G819)*G836,G825)</f>
        <v>0</v>
      </c>
      <c r="T825" s="57">
        <f t="shared" si="2827"/>
        <v>0</v>
      </c>
      <c r="U825" s="57">
        <f t="shared" si="2827"/>
        <v>0</v>
      </c>
      <c r="V825" s="57">
        <f t="shared" si="2827"/>
        <v>0</v>
      </c>
      <c r="W825" s="57">
        <f t="shared" si="2827"/>
        <v>0</v>
      </c>
      <c r="X825" s="57">
        <f t="shared" si="2827"/>
        <v>0</v>
      </c>
      <c r="Y825" s="57">
        <f>(M819-Y822)*D825/(1-D820)</f>
        <v>2.6666666666666661E-2</v>
      </c>
      <c r="AB825" s="63">
        <f t="shared" ref="AB825" si="2828">IF(R825=0,0,R825/(R820+R823+R829))</f>
        <v>0.15789473684210525</v>
      </c>
      <c r="AC825" s="63">
        <f t="shared" ref="AC825:AI825" si="2829">IF(S825=0,0,S825/(S820+S823+S829))</f>
        <v>0</v>
      </c>
      <c r="AD825" s="63">
        <f t="shared" si="2829"/>
        <v>0</v>
      </c>
      <c r="AE825" s="63">
        <f t="shared" si="2829"/>
        <v>0</v>
      </c>
      <c r="AF825" s="63">
        <f t="shared" si="2829"/>
        <v>0</v>
      </c>
      <c r="AG825" s="63">
        <f t="shared" si="2829"/>
        <v>0</v>
      </c>
      <c r="AH825" s="63">
        <f t="shared" si="2829"/>
        <v>0</v>
      </c>
      <c r="AI825" s="63">
        <f t="shared" si="2829"/>
        <v>2.6666666666666661E-2</v>
      </c>
    </row>
    <row r="826" spans="1:35" ht="14.25" customHeight="1" x14ac:dyDescent="0.25">
      <c r="A826" s="17">
        <v>325412</v>
      </c>
      <c r="B826" s="3" t="s">
        <v>136</v>
      </c>
      <c r="C826" s="8" t="s">
        <v>86</v>
      </c>
      <c r="D826" s="54">
        <f>E826/(E819-E836)</f>
        <v>0.10638297872340426</v>
      </c>
      <c r="E826" s="19">
        <f t="shared" si="2810"/>
        <v>5</v>
      </c>
      <c r="F826" s="11">
        <v>5</v>
      </c>
      <c r="G826" s="11">
        <v>0</v>
      </c>
      <c r="H826" s="19">
        <v>0</v>
      </c>
      <c r="I826" s="19">
        <v>0</v>
      </c>
      <c r="J826" s="19">
        <v>0</v>
      </c>
      <c r="K826" s="11">
        <v>0</v>
      </c>
      <c r="L826" s="19">
        <v>0</v>
      </c>
      <c r="M826" s="7"/>
      <c r="P826" s="57">
        <f t="shared" si="2826"/>
        <v>5.0444444444444443</v>
      </c>
      <c r="Q826" s="63">
        <f>P826/P819</f>
        <v>0.10513153019636903</v>
      </c>
      <c r="R826" s="75">
        <f t="shared" si="2713"/>
        <v>5</v>
      </c>
      <c r="S826" s="57">
        <f t="shared" ref="S826:X826" si="2830">IF(G836&lt;&gt;0,G826+(G826/G819)*G836,G826)</f>
        <v>0</v>
      </c>
      <c r="T826" s="57">
        <f t="shared" si="2830"/>
        <v>0</v>
      </c>
      <c r="U826" s="57">
        <f t="shared" si="2830"/>
        <v>0</v>
      </c>
      <c r="V826" s="57">
        <f t="shared" si="2830"/>
        <v>0</v>
      </c>
      <c r="W826" s="57">
        <f t="shared" si="2830"/>
        <v>0</v>
      </c>
      <c r="X826" s="57">
        <f t="shared" si="2830"/>
        <v>0</v>
      </c>
      <c r="Y826" s="57">
        <f>(M819-Y822)*D826/(1-D820)</f>
        <v>4.4444444444444439E-2</v>
      </c>
      <c r="AB826" s="63">
        <f t="shared" ref="AB826" si="2831">IF(R826=0,0,R826/(R820+R823+R829))</f>
        <v>0.26315789473684209</v>
      </c>
      <c r="AC826" s="63">
        <f t="shared" ref="AC826:AI826" si="2832">IF(S826=0,0,S826/(S820+S823+S829))</f>
        <v>0</v>
      </c>
      <c r="AD826" s="63">
        <f t="shared" si="2832"/>
        <v>0</v>
      </c>
      <c r="AE826" s="63">
        <f t="shared" si="2832"/>
        <v>0</v>
      </c>
      <c r="AF826" s="63">
        <f t="shared" si="2832"/>
        <v>0</v>
      </c>
      <c r="AG826" s="63">
        <f t="shared" si="2832"/>
        <v>0</v>
      </c>
      <c r="AH826" s="63">
        <f t="shared" si="2832"/>
        <v>0</v>
      </c>
      <c r="AI826" s="63">
        <f t="shared" si="2832"/>
        <v>4.4444444444444439E-2</v>
      </c>
    </row>
    <row r="827" spans="1:35" ht="14.25" customHeight="1" x14ac:dyDescent="0.25">
      <c r="A827" s="17">
        <v>325412</v>
      </c>
      <c r="B827" s="3" t="s">
        <v>136</v>
      </c>
      <c r="C827" s="8" t="s">
        <v>87</v>
      </c>
      <c r="D827" s="54">
        <f>E827/(E819-E836)</f>
        <v>0</v>
      </c>
      <c r="E827" s="19">
        <f t="shared" si="2810"/>
        <v>0</v>
      </c>
      <c r="F827" s="19">
        <v>0</v>
      </c>
      <c r="G827" s="19">
        <v>0</v>
      </c>
      <c r="H827" s="19">
        <v>0</v>
      </c>
      <c r="I827" s="19">
        <v>0</v>
      </c>
      <c r="J827" s="19">
        <v>0</v>
      </c>
      <c r="K827" s="19">
        <v>0</v>
      </c>
      <c r="L827" s="19">
        <v>0</v>
      </c>
      <c r="M827" s="7"/>
      <c r="P827" s="57">
        <f t="shared" si="2826"/>
        <v>0</v>
      </c>
      <c r="Q827" s="63">
        <f>P827/P819</f>
        <v>0</v>
      </c>
      <c r="R827" s="75">
        <f t="shared" si="2713"/>
        <v>0</v>
      </c>
      <c r="S827" s="57">
        <f t="shared" ref="S827:X827" si="2833">IF(G836&lt;&gt;0,G827+(G827/G819)*G836,G827)</f>
        <v>0</v>
      </c>
      <c r="T827" s="57">
        <f t="shared" si="2833"/>
        <v>0</v>
      </c>
      <c r="U827" s="57">
        <f t="shared" si="2833"/>
        <v>0</v>
      </c>
      <c r="V827" s="57">
        <f t="shared" si="2833"/>
        <v>0</v>
      </c>
      <c r="W827" s="57">
        <f t="shared" si="2833"/>
        <v>0</v>
      </c>
      <c r="X827" s="57">
        <f t="shared" si="2833"/>
        <v>0</v>
      </c>
      <c r="Y827" s="57">
        <f>(M819-Y822)*D827/(1-D820)</f>
        <v>0</v>
      </c>
      <c r="AB827" s="63">
        <f t="shared" ref="AB827" si="2834">IF(R827=0,0,R827/(R820+R823+R829))</f>
        <v>0</v>
      </c>
      <c r="AC827" s="63">
        <f t="shared" ref="AC827:AI827" si="2835">IF(S827=0,0,S827/(S820+S823+S829))</f>
        <v>0</v>
      </c>
      <c r="AD827" s="63">
        <f t="shared" si="2835"/>
        <v>0</v>
      </c>
      <c r="AE827" s="63">
        <f t="shared" si="2835"/>
        <v>0</v>
      </c>
      <c r="AF827" s="63">
        <f t="shared" si="2835"/>
        <v>0</v>
      </c>
      <c r="AG827" s="63">
        <f t="shared" si="2835"/>
        <v>0</v>
      </c>
      <c r="AH827" s="63">
        <f t="shared" si="2835"/>
        <v>0</v>
      </c>
      <c r="AI827" s="63">
        <f t="shared" si="2835"/>
        <v>0</v>
      </c>
    </row>
    <row r="828" spans="1:35" ht="14.25" customHeight="1" x14ac:dyDescent="0.25">
      <c r="A828" s="17">
        <v>325412</v>
      </c>
      <c r="B828" s="3" t="s">
        <v>136</v>
      </c>
      <c r="C828" s="8" t="s">
        <v>88</v>
      </c>
      <c r="D828" s="54">
        <f>E828/(E819-E836)</f>
        <v>4.2553191489361701E-2</v>
      </c>
      <c r="E828" s="19">
        <f t="shared" si="2810"/>
        <v>2</v>
      </c>
      <c r="F828" s="11">
        <v>1</v>
      </c>
      <c r="G828" s="11">
        <v>0</v>
      </c>
      <c r="H828" s="19">
        <v>0</v>
      </c>
      <c r="I828" s="11">
        <v>1</v>
      </c>
      <c r="J828" s="19">
        <v>0</v>
      </c>
      <c r="K828" s="11">
        <v>0</v>
      </c>
      <c r="L828" s="19">
        <v>0</v>
      </c>
      <c r="M828" s="7"/>
      <c r="P828" s="57">
        <f t="shared" si="2826"/>
        <v>2.0177777777777779</v>
      </c>
      <c r="Q828" s="63">
        <f>P828/P819</f>
        <v>4.2052612078547616E-2</v>
      </c>
      <c r="R828" s="75">
        <f t="shared" si="2713"/>
        <v>1</v>
      </c>
      <c r="S828" s="57">
        <f t="shared" ref="S828:X828" si="2836">IF(G836&lt;&gt;0,G828+(G828/G819)*G836,G828)</f>
        <v>0</v>
      </c>
      <c r="T828" s="57">
        <f t="shared" si="2836"/>
        <v>0</v>
      </c>
      <c r="U828" s="57">
        <f t="shared" si="2836"/>
        <v>1</v>
      </c>
      <c r="V828" s="57">
        <f t="shared" si="2836"/>
        <v>0</v>
      </c>
      <c r="W828" s="57">
        <f t="shared" si="2836"/>
        <v>0</v>
      </c>
      <c r="X828" s="57">
        <f t="shared" si="2836"/>
        <v>0</v>
      </c>
      <c r="Y828" s="57">
        <f>(M819-Y822)*D828/(1-D820)</f>
        <v>1.7777777777777774E-2</v>
      </c>
      <c r="AB828" s="63">
        <f t="shared" ref="AB828" si="2837">IF(R828=0,0,R828/(R820+R823+R829))</f>
        <v>5.2631578947368418E-2</v>
      </c>
      <c r="AC828" s="63">
        <f t="shared" ref="AC828:AI828" si="2838">IF(S828=0,0,S828/(S820+S823+S829))</f>
        <v>0</v>
      </c>
      <c r="AD828" s="63">
        <f t="shared" si="2838"/>
        <v>0</v>
      </c>
      <c r="AE828" s="63">
        <f t="shared" si="2838"/>
        <v>4.5454545454545456E-2</v>
      </c>
      <c r="AF828" s="63">
        <f t="shared" si="2838"/>
        <v>0</v>
      </c>
      <c r="AG828" s="63">
        <f t="shared" si="2838"/>
        <v>0</v>
      </c>
      <c r="AH828" s="63">
        <f t="shared" si="2838"/>
        <v>0</v>
      </c>
      <c r="AI828" s="63">
        <f t="shared" si="2838"/>
        <v>1.7777777777777774E-2</v>
      </c>
    </row>
    <row r="829" spans="1:35" ht="14.25" customHeight="1" x14ac:dyDescent="0.25">
      <c r="A829" s="17">
        <v>325412</v>
      </c>
      <c r="B829" s="3" t="s">
        <v>136</v>
      </c>
      <c r="C829" s="3" t="s">
        <v>89</v>
      </c>
      <c r="D829" s="54">
        <f>E829/(E819-E836)</f>
        <v>0.2978723404255319</v>
      </c>
      <c r="E829" s="19">
        <f t="shared" si="2810"/>
        <v>14</v>
      </c>
      <c r="F829" s="11">
        <v>9</v>
      </c>
      <c r="G829" s="11">
        <v>0</v>
      </c>
      <c r="H829" s="19">
        <v>0</v>
      </c>
      <c r="I829" s="11">
        <v>4</v>
      </c>
      <c r="J829" s="19">
        <v>0</v>
      </c>
      <c r="K829" s="11">
        <v>1</v>
      </c>
      <c r="L829" s="19">
        <v>0</v>
      </c>
      <c r="M829" s="7"/>
      <c r="P829" s="57">
        <f>SUM(P830:P835)</f>
        <v>12.106666666666667</v>
      </c>
      <c r="Q829" s="63">
        <f>P829/P819</f>
        <v>0.25231567247128567</v>
      </c>
      <c r="R829" s="75">
        <f t="shared" si="2713"/>
        <v>9</v>
      </c>
      <c r="S829" s="57">
        <f>SUM(S830:S835)</f>
        <v>0</v>
      </c>
      <c r="T829" s="57">
        <f t="shared" ref="T829:X829" si="2839">SUM(T830:T835)</f>
        <v>0</v>
      </c>
      <c r="U829" s="57">
        <f t="shared" si="2839"/>
        <v>3</v>
      </c>
      <c r="V829" s="57">
        <f t="shared" si="2839"/>
        <v>0</v>
      </c>
      <c r="W829" s="57">
        <f t="shared" si="2839"/>
        <v>1</v>
      </c>
      <c r="X829" s="57">
        <f t="shared" si="2839"/>
        <v>0</v>
      </c>
      <c r="Y829" s="57">
        <f>(M819-Y822)*D829/(1-D820)</f>
        <v>0.12444444444444441</v>
      </c>
      <c r="AB829" s="63">
        <f t="shared" ref="AB829" si="2840">IF(R829=0,0,R829/(R820+R823+R829))</f>
        <v>0.47368421052631576</v>
      </c>
      <c r="AC829" s="63">
        <f t="shared" ref="AC829:AI829" si="2841">IF(S829=0,0,S829/(S820+S823+S829))</f>
        <v>0</v>
      </c>
      <c r="AD829" s="63">
        <f t="shared" si="2841"/>
        <v>0</v>
      </c>
      <c r="AE829" s="63">
        <f t="shared" si="2841"/>
        <v>0.13636363636363635</v>
      </c>
      <c r="AF829" s="63">
        <f t="shared" si="2841"/>
        <v>0</v>
      </c>
      <c r="AG829" s="63">
        <f t="shared" si="2841"/>
        <v>0.25</v>
      </c>
      <c r="AH829" s="63">
        <f t="shared" si="2841"/>
        <v>0</v>
      </c>
      <c r="AI829" s="63">
        <f t="shared" si="2841"/>
        <v>0.12444444444444441</v>
      </c>
    </row>
    <row r="830" spans="1:35" ht="14.25" customHeight="1" x14ac:dyDescent="0.25">
      <c r="A830" s="17">
        <v>325412</v>
      </c>
      <c r="B830" s="3" t="s">
        <v>136</v>
      </c>
      <c r="C830" s="8" t="s">
        <v>95</v>
      </c>
      <c r="D830" s="54">
        <f>E830/(E819-E836)</f>
        <v>0.19148936170212766</v>
      </c>
      <c r="E830" s="19">
        <f t="shared" si="2810"/>
        <v>9</v>
      </c>
      <c r="F830" s="11">
        <v>5</v>
      </c>
      <c r="G830" s="11">
        <v>0</v>
      </c>
      <c r="H830" s="19">
        <v>0</v>
      </c>
      <c r="I830" s="11">
        <v>3</v>
      </c>
      <c r="J830" s="19">
        <v>0</v>
      </c>
      <c r="K830" s="11">
        <v>1</v>
      </c>
      <c r="L830" s="19">
        <v>0</v>
      </c>
      <c r="M830" s="7"/>
      <c r="P830" s="57">
        <f t="shared" si="2826"/>
        <v>9.08</v>
      </c>
      <c r="Q830" s="63">
        <f>P830/P819</f>
        <v>0.18923675435346426</v>
      </c>
      <c r="R830" s="75">
        <f t="shared" si="2713"/>
        <v>5</v>
      </c>
      <c r="S830" s="57">
        <f t="shared" ref="S830:X830" si="2842">IF(G836&lt;&gt;0,G830+(G830/G819)*G836,G830)</f>
        <v>0</v>
      </c>
      <c r="T830" s="57">
        <f t="shared" si="2842"/>
        <v>0</v>
      </c>
      <c r="U830" s="57">
        <f t="shared" si="2842"/>
        <v>3</v>
      </c>
      <c r="V830" s="57">
        <f t="shared" si="2842"/>
        <v>0</v>
      </c>
      <c r="W830" s="57">
        <f t="shared" si="2842"/>
        <v>1</v>
      </c>
      <c r="X830" s="57">
        <f t="shared" si="2842"/>
        <v>0</v>
      </c>
      <c r="Y830" s="57">
        <f>(M819-Y822)*D830/(1-D820)</f>
        <v>7.9999999999999988E-2</v>
      </c>
      <c r="AB830" s="63">
        <f t="shared" ref="AB830" si="2843">IF(R830=0,0,R830/(R820+R823+R829))</f>
        <v>0.26315789473684209</v>
      </c>
      <c r="AC830" s="63">
        <f t="shared" ref="AC830:AI830" si="2844">IF(S830=0,0,S830/(S820+S823+S829))</f>
        <v>0</v>
      </c>
      <c r="AD830" s="63">
        <f t="shared" si="2844"/>
        <v>0</v>
      </c>
      <c r="AE830" s="63">
        <f t="shared" si="2844"/>
        <v>0.13636363636363635</v>
      </c>
      <c r="AF830" s="63">
        <f t="shared" si="2844"/>
        <v>0</v>
      </c>
      <c r="AG830" s="63">
        <f t="shared" si="2844"/>
        <v>0.25</v>
      </c>
      <c r="AH830" s="63">
        <f t="shared" si="2844"/>
        <v>0</v>
      </c>
      <c r="AI830" s="63">
        <f t="shared" si="2844"/>
        <v>7.9999999999999988E-2</v>
      </c>
    </row>
    <row r="831" spans="1:35" ht="14.25" customHeight="1" x14ac:dyDescent="0.25">
      <c r="A831" s="17">
        <v>325412</v>
      </c>
      <c r="B831" s="3" t="s">
        <v>136</v>
      </c>
      <c r="C831" s="8" t="s">
        <v>90</v>
      </c>
      <c r="D831" s="54">
        <f>E831/(E819-E836)</f>
        <v>4.2553191489361701E-2</v>
      </c>
      <c r="E831" s="19">
        <f t="shared" si="2810"/>
        <v>2</v>
      </c>
      <c r="F831" s="11">
        <v>2</v>
      </c>
      <c r="G831" s="19">
        <v>0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7"/>
      <c r="P831" s="57">
        <f t="shared" si="2826"/>
        <v>2.0177777777777779</v>
      </c>
      <c r="Q831" s="63">
        <f>P831/P819</f>
        <v>4.2052612078547616E-2</v>
      </c>
      <c r="R831" s="75">
        <f t="shared" si="2713"/>
        <v>2</v>
      </c>
      <c r="S831" s="57">
        <f t="shared" ref="S831:X831" si="2845">IF(G836&lt;&gt;0,G831+(G831/G819)*G836,G831)</f>
        <v>0</v>
      </c>
      <c r="T831" s="57">
        <f t="shared" si="2845"/>
        <v>0</v>
      </c>
      <c r="U831" s="57">
        <f t="shared" si="2845"/>
        <v>0</v>
      </c>
      <c r="V831" s="57">
        <f t="shared" si="2845"/>
        <v>0</v>
      </c>
      <c r="W831" s="57">
        <f t="shared" si="2845"/>
        <v>0</v>
      </c>
      <c r="X831" s="57">
        <f t="shared" si="2845"/>
        <v>0</v>
      </c>
      <c r="Y831" s="57">
        <f>(M819-Y822)*D831/(1-D820)</f>
        <v>1.7777777777777774E-2</v>
      </c>
      <c r="AB831" s="63">
        <f t="shared" ref="AB831" si="2846">IF(R831=0,0,R831/(R820+R823+R829))</f>
        <v>0.10526315789473684</v>
      </c>
      <c r="AC831" s="63">
        <f t="shared" ref="AC831:AI831" si="2847">IF(S831=0,0,S831/(S820+S823+S829))</f>
        <v>0</v>
      </c>
      <c r="AD831" s="63">
        <f t="shared" si="2847"/>
        <v>0</v>
      </c>
      <c r="AE831" s="63">
        <f t="shared" si="2847"/>
        <v>0</v>
      </c>
      <c r="AF831" s="63">
        <f t="shared" si="2847"/>
        <v>0</v>
      </c>
      <c r="AG831" s="63">
        <f t="shared" si="2847"/>
        <v>0</v>
      </c>
      <c r="AH831" s="63">
        <f t="shared" si="2847"/>
        <v>0</v>
      </c>
      <c r="AI831" s="63">
        <f t="shared" si="2847"/>
        <v>1.7777777777777774E-2</v>
      </c>
    </row>
    <row r="832" spans="1:35" ht="14.25" customHeight="1" x14ac:dyDescent="0.25">
      <c r="A832" s="17">
        <v>325412</v>
      </c>
      <c r="B832" s="3" t="s">
        <v>136</v>
      </c>
      <c r="C832" s="8" t="s">
        <v>118</v>
      </c>
      <c r="D832" s="54">
        <f>E832/(E819-E836)</f>
        <v>2.1276595744680851E-2</v>
      </c>
      <c r="E832" s="19">
        <f t="shared" si="2810"/>
        <v>1</v>
      </c>
      <c r="F832" s="11">
        <v>1</v>
      </c>
      <c r="G832" s="11">
        <v>0</v>
      </c>
      <c r="H832" s="19">
        <v>0</v>
      </c>
      <c r="I832" s="19">
        <v>0</v>
      </c>
      <c r="J832" s="19">
        <v>0</v>
      </c>
      <c r="K832" s="11">
        <v>0</v>
      </c>
      <c r="L832" s="19">
        <v>0</v>
      </c>
      <c r="M832" s="7"/>
      <c r="P832" s="57">
        <f t="shared" si="2826"/>
        <v>1.0088888888888889</v>
      </c>
      <c r="Q832" s="63">
        <f>P832/P819</f>
        <v>2.1026306039273808E-2</v>
      </c>
      <c r="R832" s="75">
        <f t="shared" si="2713"/>
        <v>1</v>
      </c>
      <c r="S832" s="57">
        <f t="shared" ref="S832:X832" si="2848">IF(G836&lt;&gt;0,G832+(G832/G819)*G836,G832)</f>
        <v>0</v>
      </c>
      <c r="T832" s="57">
        <f t="shared" si="2848"/>
        <v>0</v>
      </c>
      <c r="U832" s="57">
        <f t="shared" si="2848"/>
        <v>0</v>
      </c>
      <c r="V832" s="57">
        <f t="shared" si="2848"/>
        <v>0</v>
      </c>
      <c r="W832" s="57">
        <f t="shared" si="2848"/>
        <v>0</v>
      </c>
      <c r="X832" s="57">
        <f t="shared" si="2848"/>
        <v>0</v>
      </c>
      <c r="Y832" s="57">
        <f>(M819-Y822)*D832/(1-D820)</f>
        <v>8.8888888888888871E-3</v>
      </c>
      <c r="AB832" s="63">
        <f t="shared" ref="AB832" si="2849">IF(R832=0,0,R832/(R820+R823+R829))</f>
        <v>5.2631578947368418E-2</v>
      </c>
      <c r="AC832" s="63">
        <f t="shared" ref="AC832:AI832" si="2850">IF(S832=0,0,S832/(S820+S823+S829))</f>
        <v>0</v>
      </c>
      <c r="AD832" s="63">
        <f t="shared" si="2850"/>
        <v>0</v>
      </c>
      <c r="AE832" s="63">
        <f t="shared" si="2850"/>
        <v>0</v>
      </c>
      <c r="AF832" s="63">
        <f t="shared" si="2850"/>
        <v>0</v>
      </c>
      <c r="AG832" s="63">
        <f t="shared" si="2850"/>
        <v>0</v>
      </c>
      <c r="AH832" s="63">
        <f t="shared" si="2850"/>
        <v>0</v>
      </c>
      <c r="AI832" s="63">
        <f t="shared" si="2850"/>
        <v>8.8888888888888871E-3</v>
      </c>
    </row>
    <row r="833" spans="1:35" ht="14.25" customHeight="1" x14ac:dyDescent="0.25">
      <c r="A833" s="17">
        <v>325412</v>
      </c>
      <c r="B833" s="3" t="s">
        <v>136</v>
      </c>
      <c r="C833" s="8" t="s">
        <v>91</v>
      </c>
      <c r="D833" s="54">
        <f>E833/(E819-E836)</f>
        <v>0</v>
      </c>
      <c r="E833" s="19">
        <f t="shared" si="2810"/>
        <v>0</v>
      </c>
      <c r="F833" s="19">
        <v>0</v>
      </c>
      <c r="G833" s="19">
        <v>0</v>
      </c>
      <c r="H833" s="19">
        <v>0</v>
      </c>
      <c r="I833" s="11">
        <v>0</v>
      </c>
      <c r="J833" s="19">
        <v>0</v>
      </c>
      <c r="K833" s="19">
        <v>0</v>
      </c>
      <c r="L833" s="19">
        <v>0</v>
      </c>
      <c r="M833" s="7"/>
      <c r="P833" s="57">
        <f t="shared" si="2826"/>
        <v>0</v>
      </c>
      <c r="Q833" s="63">
        <f>P833/P819</f>
        <v>0</v>
      </c>
      <c r="R833" s="75">
        <f t="shared" si="2713"/>
        <v>0</v>
      </c>
      <c r="S833" s="57">
        <f t="shared" ref="S833:X833" si="2851">IF(G836&lt;&gt;0,G833+(G833/G819)*G836,G833)</f>
        <v>0</v>
      </c>
      <c r="T833" s="57">
        <f t="shared" si="2851"/>
        <v>0</v>
      </c>
      <c r="U833" s="57">
        <f t="shared" si="2851"/>
        <v>0</v>
      </c>
      <c r="V833" s="57">
        <f t="shared" si="2851"/>
        <v>0</v>
      </c>
      <c r="W833" s="57">
        <f t="shared" si="2851"/>
        <v>0</v>
      </c>
      <c r="X833" s="57">
        <f t="shared" si="2851"/>
        <v>0</v>
      </c>
      <c r="Y833" s="57">
        <f>(M819-Y822)*D833/(1-D820)</f>
        <v>0</v>
      </c>
      <c r="AB833" s="63">
        <f t="shared" ref="AB833" si="2852">IF(R833=0,0,R833/(R820+R823+R829))</f>
        <v>0</v>
      </c>
      <c r="AC833" s="63">
        <f t="shared" ref="AC833:AI833" si="2853">IF(S833=0,0,S833/(S820+S823+S829))</f>
        <v>0</v>
      </c>
      <c r="AD833" s="63">
        <f t="shared" si="2853"/>
        <v>0</v>
      </c>
      <c r="AE833" s="63">
        <f t="shared" si="2853"/>
        <v>0</v>
      </c>
      <c r="AF833" s="63">
        <f t="shared" si="2853"/>
        <v>0</v>
      </c>
      <c r="AG833" s="63">
        <f t="shared" si="2853"/>
        <v>0</v>
      </c>
      <c r="AH833" s="63">
        <f t="shared" si="2853"/>
        <v>0</v>
      </c>
      <c r="AI833" s="63">
        <f t="shared" si="2853"/>
        <v>0</v>
      </c>
    </row>
    <row r="834" spans="1:35" ht="14.25" customHeight="1" x14ac:dyDescent="0.25">
      <c r="A834" s="17">
        <v>325412</v>
      </c>
      <c r="B834" s="3" t="s">
        <v>136</v>
      </c>
      <c r="C834" s="8" t="s">
        <v>92</v>
      </c>
      <c r="D834" s="54">
        <f>E834/(E819-E836)</f>
        <v>0</v>
      </c>
      <c r="E834" s="19">
        <f t="shared" si="2810"/>
        <v>0</v>
      </c>
      <c r="F834" s="11">
        <v>0</v>
      </c>
      <c r="G834" s="11">
        <v>0</v>
      </c>
      <c r="H834" s="19">
        <v>0</v>
      </c>
      <c r="I834" s="19">
        <v>0</v>
      </c>
      <c r="J834" s="19">
        <v>0</v>
      </c>
      <c r="K834" s="11">
        <v>0</v>
      </c>
      <c r="L834" s="19">
        <v>0</v>
      </c>
      <c r="M834" s="7"/>
      <c r="P834" s="57">
        <f t="shared" si="2826"/>
        <v>0</v>
      </c>
      <c r="Q834" s="63">
        <f>P834/P819</f>
        <v>0</v>
      </c>
      <c r="R834" s="75">
        <f t="shared" si="2713"/>
        <v>0</v>
      </c>
      <c r="S834" s="57">
        <f t="shared" ref="S834:X834" si="2854">IF(G836&lt;&gt;0,G834+(G834/G819)*G836,G834)</f>
        <v>0</v>
      </c>
      <c r="T834" s="57">
        <f t="shared" si="2854"/>
        <v>0</v>
      </c>
      <c r="U834" s="57">
        <f t="shared" si="2854"/>
        <v>0</v>
      </c>
      <c r="V834" s="57">
        <f t="shared" si="2854"/>
        <v>0</v>
      </c>
      <c r="W834" s="57">
        <f t="shared" si="2854"/>
        <v>0</v>
      </c>
      <c r="X834" s="57">
        <f t="shared" si="2854"/>
        <v>0</v>
      </c>
      <c r="Y834" s="57">
        <f>(M819-Y822)*D834/(1-D820)</f>
        <v>0</v>
      </c>
      <c r="AB834" s="63">
        <f t="shared" ref="AB834" si="2855">IF(R834=0,0,R834/(R820+R823+R829))</f>
        <v>0</v>
      </c>
      <c r="AC834" s="63">
        <f t="shared" ref="AC834:AI834" si="2856">IF(S834=0,0,S834/(S820+S823+S829))</f>
        <v>0</v>
      </c>
      <c r="AD834" s="63">
        <f t="shared" si="2856"/>
        <v>0</v>
      </c>
      <c r="AE834" s="63">
        <f t="shared" si="2856"/>
        <v>0</v>
      </c>
      <c r="AF834" s="63">
        <f t="shared" si="2856"/>
        <v>0</v>
      </c>
      <c r="AG834" s="63">
        <f t="shared" si="2856"/>
        <v>0</v>
      </c>
      <c r="AH834" s="63">
        <f t="shared" si="2856"/>
        <v>0</v>
      </c>
      <c r="AI834" s="63">
        <f t="shared" si="2856"/>
        <v>0</v>
      </c>
    </row>
    <row r="835" spans="1:35" ht="14.25" customHeight="1" x14ac:dyDescent="0.25">
      <c r="A835" s="17">
        <v>325412</v>
      </c>
      <c r="B835" s="3" t="s">
        <v>136</v>
      </c>
      <c r="C835" s="8" t="s">
        <v>93</v>
      </c>
      <c r="D835" s="54">
        <f>E835/(E819-E836)</f>
        <v>0</v>
      </c>
      <c r="E835" s="19">
        <f t="shared" si="2810"/>
        <v>0</v>
      </c>
      <c r="F835" s="19">
        <v>0</v>
      </c>
      <c r="G835" s="11">
        <v>0</v>
      </c>
      <c r="H835" s="19">
        <v>0</v>
      </c>
      <c r="I835" s="19">
        <v>0</v>
      </c>
      <c r="J835" s="19">
        <v>0</v>
      </c>
      <c r="K835" s="11">
        <v>0</v>
      </c>
      <c r="L835" s="19">
        <v>0</v>
      </c>
      <c r="M835" s="7"/>
      <c r="P835" s="57">
        <f t="shared" si="2826"/>
        <v>0</v>
      </c>
      <c r="Q835" s="63">
        <f>P835/P819</f>
        <v>0</v>
      </c>
      <c r="R835" s="75">
        <f t="shared" si="2713"/>
        <v>0</v>
      </c>
      <c r="S835" s="57">
        <f t="shared" ref="S835:X835" si="2857">IF(G836&lt;&gt;0,G835+(G835/G819)*G836,G835)</f>
        <v>0</v>
      </c>
      <c r="T835" s="57">
        <f t="shared" si="2857"/>
        <v>0</v>
      </c>
      <c r="U835" s="57">
        <f t="shared" si="2857"/>
        <v>0</v>
      </c>
      <c r="V835" s="57">
        <f t="shared" si="2857"/>
        <v>0</v>
      </c>
      <c r="W835" s="57">
        <f t="shared" si="2857"/>
        <v>0</v>
      </c>
      <c r="X835" s="57">
        <f t="shared" si="2857"/>
        <v>0</v>
      </c>
      <c r="Y835" s="57">
        <f>(M819-Y822)*D835/(1-D820)</f>
        <v>0</v>
      </c>
      <c r="AB835" s="63">
        <f t="shared" ref="AB835" si="2858">IF(R835=0,0,R835/(R820+R823+R829))</f>
        <v>0</v>
      </c>
      <c r="AC835" s="63">
        <f t="shared" ref="AC835:AI835" si="2859">IF(S835=0,0,S835/(S820+S823+S829))</f>
        <v>0</v>
      </c>
      <c r="AD835" s="63">
        <f t="shared" si="2859"/>
        <v>0</v>
      </c>
      <c r="AE835" s="63">
        <f t="shared" si="2859"/>
        <v>0</v>
      </c>
      <c r="AF835" s="63">
        <f t="shared" si="2859"/>
        <v>0</v>
      </c>
      <c r="AG835" s="63">
        <f t="shared" si="2859"/>
        <v>0</v>
      </c>
      <c r="AH835" s="63">
        <f t="shared" si="2859"/>
        <v>0</v>
      </c>
      <c r="AI835" s="63">
        <f t="shared" si="2859"/>
        <v>0</v>
      </c>
    </row>
    <row r="836" spans="1:35" ht="14.25" customHeight="1" x14ac:dyDescent="0.25">
      <c r="A836" s="17">
        <v>325412</v>
      </c>
      <c r="B836" s="3" t="s">
        <v>136</v>
      </c>
      <c r="C836" s="3" t="s">
        <v>94</v>
      </c>
      <c r="D836" s="59"/>
      <c r="E836" s="11">
        <v>4</v>
      </c>
      <c r="F836" s="19">
        <v>0</v>
      </c>
      <c r="G836" s="11">
        <v>0</v>
      </c>
      <c r="H836" s="19">
        <v>0</v>
      </c>
      <c r="I836" s="19">
        <v>0</v>
      </c>
      <c r="J836" s="19">
        <v>0</v>
      </c>
      <c r="K836" s="11">
        <v>0</v>
      </c>
      <c r="L836" s="11">
        <v>4</v>
      </c>
      <c r="M836" s="7"/>
      <c r="R836" s="75">
        <f t="shared" si="2713"/>
        <v>0</v>
      </c>
    </row>
    <row r="837" spans="1:35" s="10" customFormat="1" ht="14.25" customHeight="1" x14ac:dyDescent="0.25">
      <c r="A837" s="3"/>
      <c r="B837" s="3"/>
      <c r="C837" s="8"/>
      <c r="D837" s="8"/>
      <c r="E837" s="11"/>
      <c r="F837" s="11"/>
      <c r="G837" s="11"/>
      <c r="H837" s="11"/>
      <c r="I837" s="11"/>
      <c r="J837" s="11"/>
      <c r="K837" s="11"/>
      <c r="L837" s="11"/>
      <c r="R837" s="75">
        <f t="shared" si="2713"/>
        <v>0</v>
      </c>
      <c r="Z837" s="1"/>
      <c r="AA837" s="1"/>
      <c r="AB837" s="1"/>
    </row>
    <row r="838" spans="1:35" ht="14.25" customHeight="1" x14ac:dyDescent="0.25">
      <c r="A838" s="17">
        <v>325992</v>
      </c>
      <c r="B838" s="3" t="s">
        <v>138</v>
      </c>
      <c r="C838" s="3" t="s">
        <v>120</v>
      </c>
      <c r="D838" s="3"/>
      <c r="E838" s="11">
        <v>20</v>
      </c>
      <c r="F838" s="11">
        <v>5</v>
      </c>
      <c r="G838" s="19">
        <v>0</v>
      </c>
      <c r="H838" s="19">
        <v>0</v>
      </c>
      <c r="I838" s="11">
        <v>6</v>
      </c>
      <c r="J838" s="19">
        <v>0</v>
      </c>
      <c r="K838" s="11">
        <v>9</v>
      </c>
      <c r="L838" s="19">
        <v>0</v>
      </c>
      <c r="M838" s="10">
        <f>VLOOKUP(A838,'2010 Byproducts'!$A$14:$D$97,4,FALSE)</f>
        <v>0</v>
      </c>
      <c r="N838" s="10">
        <f>L838-M838</f>
        <v>0</v>
      </c>
      <c r="O838" s="10"/>
      <c r="P838" s="10">
        <f>SUM(P839,P842,P848)</f>
        <v>18</v>
      </c>
      <c r="Q838" s="10"/>
      <c r="R838" s="75">
        <f t="shared" si="2713"/>
        <v>5</v>
      </c>
      <c r="Z838" s="63">
        <f>R838/(P838-R838)</f>
        <v>0.38461538461538464</v>
      </c>
      <c r="AA838" s="63">
        <f>(P841-R841)/(P838-R838)</f>
        <v>0.84615384615384615</v>
      </c>
      <c r="AB838" s="63"/>
    </row>
    <row r="839" spans="1:35" ht="14.25" customHeight="1" x14ac:dyDescent="0.25">
      <c r="A839" s="17">
        <v>325992</v>
      </c>
      <c r="B839" s="3" t="s">
        <v>138</v>
      </c>
      <c r="C839" s="3" t="s">
        <v>82</v>
      </c>
      <c r="D839" s="54">
        <f>E839/(E838-E855)</f>
        <v>0.73684210526315785</v>
      </c>
      <c r="E839" s="19">
        <f t="shared" ref="E839:E854" si="2860">SUM(F839:L839)</f>
        <v>14</v>
      </c>
      <c r="F839" s="19">
        <v>0</v>
      </c>
      <c r="G839" s="19">
        <v>0</v>
      </c>
      <c r="H839" s="19">
        <v>0</v>
      </c>
      <c r="I839" s="11">
        <v>5</v>
      </c>
      <c r="J839" s="11">
        <v>0</v>
      </c>
      <c r="K839" s="11">
        <v>9</v>
      </c>
      <c r="L839" s="19">
        <v>0</v>
      </c>
      <c r="M839" s="7"/>
      <c r="P839" s="57">
        <f>SUM(P840:P841)</f>
        <v>14</v>
      </c>
      <c r="Q839" s="63">
        <f>P839/P838</f>
        <v>0.77777777777777779</v>
      </c>
      <c r="R839" s="75">
        <f t="shared" si="2713"/>
        <v>0</v>
      </c>
      <c r="S839" s="57">
        <f>SUM(S840:S841)</f>
        <v>0</v>
      </c>
      <c r="T839" s="57">
        <f t="shared" ref="T839:X839" si="2861">SUM(T840:T841)</f>
        <v>0</v>
      </c>
      <c r="U839" s="57">
        <f t="shared" si="2861"/>
        <v>5</v>
      </c>
      <c r="V839" s="57">
        <f t="shared" si="2861"/>
        <v>0</v>
      </c>
      <c r="W839" s="57">
        <f t="shared" si="2861"/>
        <v>9</v>
      </c>
      <c r="X839" s="57">
        <f t="shared" si="2861"/>
        <v>0</v>
      </c>
      <c r="Y839" s="57">
        <f>Y841</f>
        <v>0</v>
      </c>
      <c r="AB839" s="63">
        <f t="shared" ref="AB839" si="2862">IF(R839=0,0,R839/(R839+R842+R848))</f>
        <v>0</v>
      </c>
      <c r="AC839" s="63">
        <f t="shared" ref="AC839:AI839" si="2863">IF(S839=0,0,S839/(S839+S842+S848))</f>
        <v>0</v>
      </c>
      <c r="AD839" s="63">
        <f t="shared" si="2863"/>
        <v>0</v>
      </c>
      <c r="AE839" s="63">
        <f t="shared" si="2863"/>
        <v>0.83333333333333337</v>
      </c>
      <c r="AF839" s="63">
        <f t="shared" si="2863"/>
        <v>0</v>
      </c>
      <c r="AG839" s="63">
        <f t="shared" si="2863"/>
        <v>1</v>
      </c>
      <c r="AH839" s="63">
        <f t="shared" si="2863"/>
        <v>0</v>
      </c>
      <c r="AI839" s="63">
        <f t="shared" si="2863"/>
        <v>0</v>
      </c>
    </row>
    <row r="840" spans="1:35" ht="14.25" customHeight="1" x14ac:dyDescent="0.25">
      <c r="A840" s="17">
        <v>325992</v>
      </c>
      <c r="B840" s="3" t="s">
        <v>138</v>
      </c>
      <c r="C840" s="8" t="s">
        <v>152</v>
      </c>
      <c r="D840" s="54">
        <f>E840/(E838-E855)</f>
        <v>0.15789473684210525</v>
      </c>
      <c r="E840" s="19">
        <f t="shared" si="2860"/>
        <v>3</v>
      </c>
      <c r="F840" s="19">
        <v>0</v>
      </c>
      <c r="G840" s="11">
        <v>0</v>
      </c>
      <c r="H840" s="19">
        <v>0</v>
      </c>
      <c r="I840" s="11">
        <v>3</v>
      </c>
      <c r="J840" s="11">
        <v>0</v>
      </c>
      <c r="K840" s="11">
        <v>0</v>
      </c>
      <c r="L840" s="19">
        <v>0</v>
      </c>
      <c r="M840" s="7"/>
      <c r="P840" s="57">
        <f>SUM(R840:Y840)+N838</f>
        <v>3</v>
      </c>
      <c r="Q840" s="63">
        <f>P840/P838</f>
        <v>0.16666666666666666</v>
      </c>
      <c r="R840" s="75">
        <f t="shared" si="2713"/>
        <v>0</v>
      </c>
      <c r="S840" s="57">
        <f t="shared" ref="S840:X840" si="2864">IF(G855&lt;&gt;0,G840+(G840/G838)*G855,G840)</f>
        <v>0</v>
      </c>
      <c r="T840" s="57">
        <f t="shared" si="2864"/>
        <v>0</v>
      </c>
      <c r="U840" s="57">
        <f t="shared" si="2864"/>
        <v>3</v>
      </c>
      <c r="V840" s="57">
        <f t="shared" si="2864"/>
        <v>0</v>
      </c>
      <c r="W840" s="57">
        <f t="shared" si="2864"/>
        <v>0</v>
      </c>
      <c r="X840" s="57">
        <f t="shared" si="2864"/>
        <v>0</v>
      </c>
      <c r="Y840" s="57">
        <v>0</v>
      </c>
      <c r="AB840" s="63">
        <f t="shared" ref="AB840" si="2865">IF(R840=0,0,R840/(R839+R842+R848))</f>
        <v>0</v>
      </c>
      <c r="AC840" s="63">
        <f t="shared" ref="AC840:AI840" si="2866">IF(S840=0,0,S840/(S839+S842+S848))</f>
        <v>0</v>
      </c>
      <c r="AD840" s="63">
        <f t="shared" si="2866"/>
        <v>0</v>
      </c>
      <c r="AE840" s="63">
        <f t="shared" si="2866"/>
        <v>0.5</v>
      </c>
      <c r="AF840" s="63">
        <f t="shared" si="2866"/>
        <v>0</v>
      </c>
      <c r="AG840" s="63">
        <f t="shared" si="2866"/>
        <v>0</v>
      </c>
      <c r="AH840" s="63">
        <f t="shared" si="2866"/>
        <v>0</v>
      </c>
      <c r="AI840" s="63">
        <f t="shared" si="2866"/>
        <v>0</v>
      </c>
    </row>
    <row r="841" spans="1:35" ht="14.25" customHeight="1" x14ac:dyDescent="0.25">
      <c r="A841" s="17">
        <v>325992</v>
      </c>
      <c r="B841" s="3" t="s">
        <v>138</v>
      </c>
      <c r="C841" s="8" t="s">
        <v>151</v>
      </c>
      <c r="D841" s="54">
        <f>E841/(E838-E855)</f>
        <v>0.57894736842105265</v>
      </c>
      <c r="E841" s="19">
        <f t="shared" si="2860"/>
        <v>11</v>
      </c>
      <c r="F841" s="11">
        <v>0</v>
      </c>
      <c r="G841" s="19">
        <v>0</v>
      </c>
      <c r="H841" s="19">
        <v>0</v>
      </c>
      <c r="I841" s="11">
        <v>2</v>
      </c>
      <c r="J841" s="11">
        <v>0</v>
      </c>
      <c r="K841" s="11">
        <v>9</v>
      </c>
      <c r="L841" s="19">
        <v>0</v>
      </c>
      <c r="M841" s="7"/>
      <c r="P841" s="57">
        <f>SUM(R841:Y841)</f>
        <v>11</v>
      </c>
      <c r="Q841" s="63">
        <f>P841/P838</f>
        <v>0.61111111111111116</v>
      </c>
      <c r="R841" s="75">
        <f t="shared" si="2713"/>
        <v>0</v>
      </c>
      <c r="S841" s="57">
        <f t="shared" ref="S841:X841" si="2867">IF(G855&lt;&gt;0,G841+(G841/G838)*G855,G841)</f>
        <v>0</v>
      </c>
      <c r="T841" s="57">
        <f t="shared" si="2867"/>
        <v>0</v>
      </c>
      <c r="U841" s="57">
        <f t="shared" si="2867"/>
        <v>2</v>
      </c>
      <c r="V841" s="57">
        <f t="shared" si="2867"/>
        <v>0</v>
      </c>
      <c r="W841" s="57">
        <f t="shared" si="2867"/>
        <v>9</v>
      </c>
      <c r="X841" s="57">
        <f t="shared" si="2867"/>
        <v>0</v>
      </c>
      <c r="Y841" s="57">
        <f>0.76*M838</f>
        <v>0</v>
      </c>
      <c r="AB841" s="63">
        <f t="shared" ref="AB841" si="2868">IF(R841=0,0,R841/(R839+R842+R848))</f>
        <v>0</v>
      </c>
      <c r="AC841" s="63">
        <f t="shared" ref="AC841:AI841" si="2869">IF(S841=0,0,S841/(S839+S842+S848))</f>
        <v>0</v>
      </c>
      <c r="AD841" s="63">
        <f t="shared" si="2869"/>
        <v>0</v>
      </c>
      <c r="AE841" s="63">
        <f t="shared" si="2869"/>
        <v>0.33333333333333331</v>
      </c>
      <c r="AF841" s="63">
        <f t="shared" si="2869"/>
        <v>0</v>
      </c>
      <c r="AG841" s="63">
        <f t="shared" si="2869"/>
        <v>1</v>
      </c>
      <c r="AH841" s="63">
        <f t="shared" si="2869"/>
        <v>0</v>
      </c>
      <c r="AI841" s="63">
        <f t="shared" si="2869"/>
        <v>0</v>
      </c>
    </row>
    <row r="842" spans="1:35" ht="14.25" customHeight="1" x14ac:dyDescent="0.25">
      <c r="A842" s="17">
        <v>325992</v>
      </c>
      <c r="B842" s="3" t="s">
        <v>138</v>
      </c>
      <c r="C842" s="3" t="s">
        <v>83</v>
      </c>
      <c r="D842" s="54">
        <f>E842/(E838-E855)</f>
        <v>0.21052631578947367</v>
      </c>
      <c r="E842" s="19">
        <f t="shared" si="2860"/>
        <v>4</v>
      </c>
      <c r="F842" s="11">
        <v>3</v>
      </c>
      <c r="G842" s="11">
        <v>0</v>
      </c>
      <c r="H842" s="19">
        <v>0</v>
      </c>
      <c r="I842" s="11">
        <v>1</v>
      </c>
      <c r="J842" s="19">
        <v>0</v>
      </c>
      <c r="K842" s="11">
        <v>0</v>
      </c>
      <c r="L842" s="19">
        <v>0</v>
      </c>
      <c r="M842" s="7"/>
      <c r="P842" s="57">
        <f>SUM(P843:P847)</f>
        <v>3</v>
      </c>
      <c r="Q842" s="63">
        <f>P842/P838</f>
        <v>0.16666666666666666</v>
      </c>
      <c r="R842" s="75">
        <f t="shared" si="2713"/>
        <v>3</v>
      </c>
      <c r="S842" s="57">
        <f>SUM(S843:S847)</f>
        <v>0</v>
      </c>
      <c r="T842" s="57">
        <f t="shared" ref="T842:X842" si="2870">SUM(T843:T847)</f>
        <v>0</v>
      </c>
      <c r="U842" s="57">
        <f t="shared" si="2870"/>
        <v>1</v>
      </c>
      <c r="V842" s="57">
        <f t="shared" si="2870"/>
        <v>0</v>
      </c>
      <c r="W842" s="57">
        <f t="shared" si="2870"/>
        <v>0</v>
      </c>
      <c r="X842" s="57">
        <f t="shared" si="2870"/>
        <v>0</v>
      </c>
      <c r="Y842" s="57">
        <f>(M838-Y841)*D842/(1-D839)</f>
        <v>0</v>
      </c>
      <c r="AB842" s="63">
        <f t="shared" ref="AB842" si="2871">IF(R842=0,0,R842/(R839+R842+R848))</f>
        <v>0.6</v>
      </c>
      <c r="AC842" s="63">
        <f t="shared" ref="AC842:AI842" si="2872">IF(S842=0,0,S842/(S839+S842+S848))</f>
        <v>0</v>
      </c>
      <c r="AD842" s="63">
        <f t="shared" si="2872"/>
        <v>0</v>
      </c>
      <c r="AE842" s="63">
        <f t="shared" si="2872"/>
        <v>0.16666666666666666</v>
      </c>
      <c r="AF842" s="63">
        <f t="shared" si="2872"/>
        <v>0</v>
      </c>
      <c r="AG842" s="63">
        <f t="shared" si="2872"/>
        <v>0</v>
      </c>
      <c r="AH842" s="63">
        <f t="shared" si="2872"/>
        <v>0</v>
      </c>
      <c r="AI842" s="63">
        <f t="shared" si="2872"/>
        <v>0</v>
      </c>
    </row>
    <row r="843" spans="1:35" ht="14.25" customHeight="1" x14ac:dyDescent="0.25">
      <c r="A843" s="17">
        <v>325992</v>
      </c>
      <c r="B843" s="3" t="s">
        <v>138</v>
      </c>
      <c r="C843" s="8" t="s">
        <v>84</v>
      </c>
      <c r="D843" s="54">
        <f>E843/(E838-E855)</f>
        <v>5.2631578947368418E-2</v>
      </c>
      <c r="E843" s="19">
        <f t="shared" si="2860"/>
        <v>1</v>
      </c>
      <c r="F843" s="19">
        <v>0</v>
      </c>
      <c r="G843" s="11">
        <v>0</v>
      </c>
      <c r="H843" s="11">
        <v>0</v>
      </c>
      <c r="I843" s="11">
        <v>1</v>
      </c>
      <c r="J843" s="11">
        <v>0</v>
      </c>
      <c r="K843" s="11">
        <v>0</v>
      </c>
      <c r="L843" s="19">
        <v>0</v>
      </c>
      <c r="M843" s="7"/>
      <c r="P843" s="57">
        <f>SUM(R843:Y843)</f>
        <v>1</v>
      </c>
      <c r="Q843" s="63">
        <f>P843/P838</f>
        <v>5.5555555555555552E-2</v>
      </c>
      <c r="R843" s="75">
        <f t="shared" si="2713"/>
        <v>0</v>
      </c>
      <c r="S843" s="57">
        <f t="shared" ref="S843:X843" si="2873">IF(G855&lt;&gt;0,G843+(G843/G838)*G855,G843)</f>
        <v>0</v>
      </c>
      <c r="T843" s="57">
        <f t="shared" si="2873"/>
        <v>0</v>
      </c>
      <c r="U843" s="57">
        <f t="shared" si="2873"/>
        <v>1</v>
      </c>
      <c r="V843" s="57">
        <f t="shared" si="2873"/>
        <v>0</v>
      </c>
      <c r="W843" s="57">
        <f t="shared" si="2873"/>
        <v>0</v>
      </c>
      <c r="X843" s="57">
        <f t="shared" si="2873"/>
        <v>0</v>
      </c>
      <c r="Y843" s="57">
        <f>(M838-Y841)*D843/(1-D839)</f>
        <v>0</v>
      </c>
      <c r="AB843" s="63">
        <f t="shared" ref="AB843" si="2874">IF(R843=0,0,R843/(R839+R842+R848))</f>
        <v>0</v>
      </c>
      <c r="AC843" s="63">
        <f t="shared" ref="AC843:AI843" si="2875">IF(S843=0,0,S843/(S839+S842+S848))</f>
        <v>0</v>
      </c>
      <c r="AD843" s="63">
        <f t="shared" si="2875"/>
        <v>0</v>
      </c>
      <c r="AE843" s="63">
        <f t="shared" si="2875"/>
        <v>0.16666666666666666</v>
      </c>
      <c r="AF843" s="63">
        <f t="shared" si="2875"/>
        <v>0</v>
      </c>
      <c r="AG843" s="63">
        <f t="shared" si="2875"/>
        <v>0</v>
      </c>
      <c r="AH843" s="63">
        <f t="shared" si="2875"/>
        <v>0</v>
      </c>
      <c r="AI843" s="63">
        <f t="shared" si="2875"/>
        <v>0</v>
      </c>
    </row>
    <row r="844" spans="1:35" ht="14.25" customHeight="1" x14ac:dyDescent="0.25">
      <c r="A844" s="17">
        <v>325992</v>
      </c>
      <c r="B844" s="3" t="s">
        <v>138</v>
      </c>
      <c r="C844" s="8" t="s">
        <v>85</v>
      </c>
      <c r="D844" s="54">
        <f>E844/(E838-E855)</f>
        <v>5.2631578947368418E-2</v>
      </c>
      <c r="E844" s="19">
        <f t="shared" si="2860"/>
        <v>1</v>
      </c>
      <c r="F844" s="11">
        <v>1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  <c r="L844" s="19">
        <v>0</v>
      </c>
      <c r="M844" s="7"/>
      <c r="P844" s="57">
        <f t="shared" ref="P844:P854" si="2876">SUM(R844:Y844)</f>
        <v>1</v>
      </c>
      <c r="Q844" s="63">
        <f>P844/P838</f>
        <v>5.5555555555555552E-2</v>
      </c>
      <c r="R844" s="75">
        <f t="shared" si="2713"/>
        <v>1</v>
      </c>
      <c r="S844" s="57">
        <f t="shared" ref="S844:X844" si="2877">IF(G855&lt;&gt;0,G844+(G844/G838)*G855,G844)</f>
        <v>0</v>
      </c>
      <c r="T844" s="57">
        <f t="shared" si="2877"/>
        <v>0</v>
      </c>
      <c r="U844" s="57">
        <f t="shared" si="2877"/>
        <v>0</v>
      </c>
      <c r="V844" s="57">
        <f t="shared" si="2877"/>
        <v>0</v>
      </c>
      <c r="W844" s="57">
        <f t="shared" si="2877"/>
        <v>0</v>
      </c>
      <c r="X844" s="57">
        <f t="shared" si="2877"/>
        <v>0</v>
      </c>
      <c r="Y844" s="57">
        <f>(M838-Y841)*D844/(1-D839)</f>
        <v>0</v>
      </c>
      <c r="AB844" s="63">
        <f t="shared" ref="AB844" si="2878">IF(R844=0,0,R844/(R839+R842+R848))</f>
        <v>0.2</v>
      </c>
      <c r="AC844" s="63">
        <f t="shared" ref="AC844:AI844" si="2879">IF(S844=0,0,S844/(S839+S842+S848))</f>
        <v>0</v>
      </c>
      <c r="AD844" s="63">
        <f t="shared" si="2879"/>
        <v>0</v>
      </c>
      <c r="AE844" s="63">
        <f t="shared" si="2879"/>
        <v>0</v>
      </c>
      <c r="AF844" s="63">
        <f t="shared" si="2879"/>
        <v>0</v>
      </c>
      <c r="AG844" s="63">
        <f t="shared" si="2879"/>
        <v>0</v>
      </c>
      <c r="AH844" s="63">
        <f t="shared" si="2879"/>
        <v>0</v>
      </c>
      <c r="AI844" s="63">
        <f t="shared" si="2879"/>
        <v>0</v>
      </c>
    </row>
    <row r="845" spans="1:35" ht="14.25" customHeight="1" x14ac:dyDescent="0.25">
      <c r="A845" s="17">
        <v>325992</v>
      </c>
      <c r="B845" s="3" t="s">
        <v>138</v>
      </c>
      <c r="C845" s="8" t="s">
        <v>86</v>
      </c>
      <c r="D845" s="54">
        <f>E845/(E838-E855)</f>
        <v>5.2631578947368418E-2</v>
      </c>
      <c r="E845" s="19">
        <f t="shared" si="2860"/>
        <v>1</v>
      </c>
      <c r="F845" s="11">
        <v>1</v>
      </c>
      <c r="G845" s="11">
        <v>0</v>
      </c>
      <c r="H845" s="19">
        <v>0</v>
      </c>
      <c r="I845" s="19">
        <v>0</v>
      </c>
      <c r="J845" s="19">
        <v>0</v>
      </c>
      <c r="K845" s="11">
        <v>0</v>
      </c>
      <c r="L845" s="19">
        <v>0</v>
      </c>
      <c r="M845" s="7"/>
      <c r="P845" s="57">
        <f t="shared" si="2876"/>
        <v>1</v>
      </c>
      <c r="Q845" s="63">
        <f>P845/P838</f>
        <v>5.5555555555555552E-2</v>
      </c>
      <c r="R845" s="75">
        <f t="shared" si="2713"/>
        <v>1</v>
      </c>
      <c r="S845" s="57">
        <f t="shared" ref="S845:X845" si="2880">IF(G855&lt;&gt;0,G845+(G845/G838)*G855,G845)</f>
        <v>0</v>
      </c>
      <c r="T845" s="57">
        <f t="shared" si="2880"/>
        <v>0</v>
      </c>
      <c r="U845" s="57">
        <f t="shared" si="2880"/>
        <v>0</v>
      </c>
      <c r="V845" s="57">
        <f t="shared" si="2880"/>
        <v>0</v>
      </c>
      <c r="W845" s="57">
        <f t="shared" si="2880"/>
        <v>0</v>
      </c>
      <c r="X845" s="57">
        <f t="shared" si="2880"/>
        <v>0</v>
      </c>
      <c r="Y845" s="57">
        <f>(M838-Y841)*D845/(1-D839)</f>
        <v>0</v>
      </c>
      <c r="AB845" s="63">
        <f t="shared" ref="AB845" si="2881">IF(R845=0,0,R845/(R839+R842+R848))</f>
        <v>0.2</v>
      </c>
      <c r="AC845" s="63">
        <f t="shared" ref="AC845:AI845" si="2882">IF(S845=0,0,S845/(S839+S842+S848))</f>
        <v>0</v>
      </c>
      <c r="AD845" s="63">
        <f t="shared" si="2882"/>
        <v>0</v>
      </c>
      <c r="AE845" s="63">
        <f t="shared" si="2882"/>
        <v>0</v>
      </c>
      <c r="AF845" s="63">
        <f t="shared" si="2882"/>
        <v>0</v>
      </c>
      <c r="AG845" s="63">
        <f t="shared" si="2882"/>
        <v>0</v>
      </c>
      <c r="AH845" s="63">
        <f t="shared" si="2882"/>
        <v>0</v>
      </c>
      <c r="AI845" s="63">
        <f t="shared" si="2882"/>
        <v>0</v>
      </c>
    </row>
    <row r="846" spans="1:35" ht="14.25" customHeight="1" x14ac:dyDescent="0.25">
      <c r="A846" s="17">
        <v>325992</v>
      </c>
      <c r="B846" s="3" t="s">
        <v>138</v>
      </c>
      <c r="C846" s="8" t="s">
        <v>87</v>
      </c>
      <c r="D846" s="54">
        <f>E846/(E838-E855)</f>
        <v>0</v>
      </c>
      <c r="E846" s="19">
        <f t="shared" si="2860"/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7"/>
      <c r="P846" s="57">
        <f t="shared" si="2876"/>
        <v>0</v>
      </c>
      <c r="Q846" s="63">
        <f>P846/P838</f>
        <v>0</v>
      </c>
      <c r="R846" s="75">
        <f t="shared" si="2713"/>
        <v>0</v>
      </c>
      <c r="S846" s="57">
        <f t="shared" ref="S846:X846" si="2883">IF(G855&lt;&gt;0,G846+(G846/G838)*G855,G846)</f>
        <v>0</v>
      </c>
      <c r="T846" s="57">
        <f t="shared" si="2883"/>
        <v>0</v>
      </c>
      <c r="U846" s="57">
        <f t="shared" si="2883"/>
        <v>0</v>
      </c>
      <c r="V846" s="57">
        <f t="shared" si="2883"/>
        <v>0</v>
      </c>
      <c r="W846" s="57">
        <f t="shared" si="2883"/>
        <v>0</v>
      </c>
      <c r="X846" s="57">
        <f t="shared" si="2883"/>
        <v>0</v>
      </c>
      <c r="Y846" s="57">
        <f>(M838-Y841)*D846/(1-D839)</f>
        <v>0</v>
      </c>
      <c r="AB846" s="63">
        <f t="shared" ref="AB846" si="2884">IF(R846=0,0,R846/(R839+R842+R848))</f>
        <v>0</v>
      </c>
      <c r="AC846" s="63">
        <f t="shared" ref="AC846:AI846" si="2885">IF(S846=0,0,S846/(S839+S842+S848))</f>
        <v>0</v>
      </c>
      <c r="AD846" s="63">
        <f t="shared" si="2885"/>
        <v>0</v>
      </c>
      <c r="AE846" s="63">
        <f t="shared" si="2885"/>
        <v>0</v>
      </c>
      <c r="AF846" s="63">
        <f t="shared" si="2885"/>
        <v>0</v>
      </c>
      <c r="AG846" s="63">
        <f t="shared" si="2885"/>
        <v>0</v>
      </c>
      <c r="AH846" s="63">
        <f t="shared" si="2885"/>
        <v>0</v>
      </c>
      <c r="AI846" s="63">
        <f t="shared" si="2885"/>
        <v>0</v>
      </c>
    </row>
    <row r="847" spans="1:35" ht="14.25" customHeight="1" x14ac:dyDescent="0.25">
      <c r="A847" s="17">
        <v>325992</v>
      </c>
      <c r="B847" s="3" t="s">
        <v>138</v>
      </c>
      <c r="C847" s="8" t="s">
        <v>88</v>
      </c>
      <c r="D847" s="54">
        <f>E847/(E838-E855)</f>
        <v>0</v>
      </c>
      <c r="E847" s="19">
        <f t="shared" si="2860"/>
        <v>0</v>
      </c>
      <c r="F847" s="19">
        <v>0</v>
      </c>
      <c r="G847" s="11">
        <v>0</v>
      </c>
      <c r="H847" s="19">
        <v>0</v>
      </c>
      <c r="I847" s="19">
        <v>0</v>
      </c>
      <c r="J847" s="11">
        <v>0</v>
      </c>
      <c r="K847" s="11">
        <v>0</v>
      </c>
      <c r="L847" s="19">
        <v>0</v>
      </c>
      <c r="M847" s="7"/>
      <c r="P847" s="57">
        <f t="shared" si="2876"/>
        <v>0</v>
      </c>
      <c r="Q847" s="63">
        <f>P847/P838</f>
        <v>0</v>
      </c>
      <c r="R847" s="75">
        <f t="shared" ref="R847:R910" si="2886">F847</f>
        <v>0</v>
      </c>
      <c r="S847" s="57">
        <f t="shared" ref="S847:X847" si="2887">IF(G855&lt;&gt;0,G847+(G847/G838)*G855,G847)</f>
        <v>0</v>
      </c>
      <c r="T847" s="57">
        <f t="shared" si="2887"/>
        <v>0</v>
      </c>
      <c r="U847" s="57">
        <f t="shared" si="2887"/>
        <v>0</v>
      </c>
      <c r="V847" s="57">
        <f t="shared" si="2887"/>
        <v>0</v>
      </c>
      <c r="W847" s="57">
        <f t="shared" si="2887"/>
        <v>0</v>
      </c>
      <c r="X847" s="57">
        <f t="shared" si="2887"/>
        <v>0</v>
      </c>
      <c r="Y847" s="57">
        <f>(M838-Y841)*D847/(1-D839)</f>
        <v>0</v>
      </c>
      <c r="AB847" s="63">
        <f t="shared" ref="AB847" si="2888">IF(R847=0,0,R847/(R839+R842+R848))</f>
        <v>0</v>
      </c>
      <c r="AC847" s="63">
        <f t="shared" ref="AC847:AI847" si="2889">IF(S847=0,0,S847/(S839+S842+S848))</f>
        <v>0</v>
      </c>
      <c r="AD847" s="63">
        <f t="shared" si="2889"/>
        <v>0</v>
      </c>
      <c r="AE847" s="63">
        <f t="shared" si="2889"/>
        <v>0</v>
      </c>
      <c r="AF847" s="63">
        <f t="shared" si="2889"/>
        <v>0</v>
      </c>
      <c r="AG847" s="63">
        <f t="shared" si="2889"/>
        <v>0</v>
      </c>
      <c r="AH847" s="63">
        <f t="shared" si="2889"/>
        <v>0</v>
      </c>
      <c r="AI847" s="63">
        <f t="shared" si="2889"/>
        <v>0</v>
      </c>
    </row>
    <row r="848" spans="1:35" ht="14.25" customHeight="1" x14ac:dyDescent="0.25">
      <c r="A848" s="17">
        <v>325992</v>
      </c>
      <c r="B848" s="3" t="s">
        <v>138</v>
      </c>
      <c r="C848" s="3" t="s">
        <v>89</v>
      </c>
      <c r="D848" s="54">
        <f>E848/(E838-E855)</f>
        <v>0.10526315789473684</v>
      </c>
      <c r="E848" s="19">
        <f t="shared" si="2860"/>
        <v>2</v>
      </c>
      <c r="F848" s="11">
        <v>2</v>
      </c>
      <c r="G848" s="11">
        <v>0</v>
      </c>
      <c r="H848" s="19">
        <v>0</v>
      </c>
      <c r="I848" s="19">
        <v>0</v>
      </c>
      <c r="J848" s="19">
        <v>0</v>
      </c>
      <c r="K848" s="11">
        <v>0</v>
      </c>
      <c r="L848" s="19">
        <v>0</v>
      </c>
      <c r="M848" s="7"/>
      <c r="P848" s="57">
        <f>SUM(P849:P854)</f>
        <v>1</v>
      </c>
      <c r="Q848" s="63">
        <f>P848/P838</f>
        <v>5.5555555555555552E-2</v>
      </c>
      <c r="R848" s="75">
        <f t="shared" si="2886"/>
        <v>2</v>
      </c>
      <c r="S848" s="57">
        <f>SUM(S849:S854)</f>
        <v>0</v>
      </c>
      <c r="T848" s="57">
        <f t="shared" ref="T848:X848" si="2890">SUM(T849:T854)</f>
        <v>0</v>
      </c>
      <c r="U848" s="57">
        <f t="shared" si="2890"/>
        <v>0</v>
      </c>
      <c r="V848" s="57">
        <f t="shared" si="2890"/>
        <v>0</v>
      </c>
      <c r="W848" s="57">
        <f t="shared" si="2890"/>
        <v>0</v>
      </c>
      <c r="X848" s="57">
        <f t="shared" si="2890"/>
        <v>0</v>
      </c>
      <c r="Y848" s="57">
        <f>(M838-Y841)*D848/(1-D839)</f>
        <v>0</v>
      </c>
      <c r="AB848" s="63">
        <f t="shared" ref="AB848" si="2891">IF(R848=0,0,R848/(R839+R842+R848))</f>
        <v>0.4</v>
      </c>
      <c r="AC848" s="63">
        <f t="shared" ref="AC848:AI848" si="2892">IF(S848=0,0,S848/(S839+S842+S848))</f>
        <v>0</v>
      </c>
      <c r="AD848" s="63">
        <f t="shared" si="2892"/>
        <v>0</v>
      </c>
      <c r="AE848" s="63">
        <f t="shared" si="2892"/>
        <v>0</v>
      </c>
      <c r="AF848" s="63">
        <f t="shared" si="2892"/>
        <v>0</v>
      </c>
      <c r="AG848" s="63">
        <f t="shared" si="2892"/>
        <v>0</v>
      </c>
      <c r="AH848" s="63">
        <f t="shared" si="2892"/>
        <v>0</v>
      </c>
      <c r="AI848" s="63">
        <f t="shared" si="2892"/>
        <v>0</v>
      </c>
    </row>
    <row r="849" spans="1:35" ht="14.25" customHeight="1" x14ac:dyDescent="0.25">
      <c r="A849" s="17">
        <v>325992</v>
      </c>
      <c r="B849" s="3" t="s">
        <v>138</v>
      </c>
      <c r="C849" s="8" t="s">
        <v>95</v>
      </c>
      <c r="D849" s="54">
        <f>E849/(E838-E855)</f>
        <v>5.2631578947368418E-2</v>
      </c>
      <c r="E849" s="19">
        <f t="shared" si="2860"/>
        <v>1</v>
      </c>
      <c r="F849" s="11">
        <v>1</v>
      </c>
      <c r="G849" s="11">
        <v>0</v>
      </c>
      <c r="H849" s="19">
        <v>0</v>
      </c>
      <c r="I849" s="19">
        <v>0</v>
      </c>
      <c r="J849" s="19">
        <v>0</v>
      </c>
      <c r="K849" s="11">
        <v>0</v>
      </c>
      <c r="L849" s="19">
        <v>0</v>
      </c>
      <c r="M849" s="7"/>
      <c r="P849" s="57">
        <f t="shared" si="2876"/>
        <v>1</v>
      </c>
      <c r="Q849" s="63">
        <f>P849/P838</f>
        <v>5.5555555555555552E-2</v>
      </c>
      <c r="R849" s="75">
        <f t="shared" si="2886"/>
        <v>1</v>
      </c>
      <c r="S849" s="57">
        <f t="shared" ref="S849:X849" si="2893">IF(G855&lt;&gt;0,G849+(G849/G838)*G855,G849)</f>
        <v>0</v>
      </c>
      <c r="T849" s="57">
        <f t="shared" si="2893"/>
        <v>0</v>
      </c>
      <c r="U849" s="57">
        <f t="shared" si="2893"/>
        <v>0</v>
      </c>
      <c r="V849" s="57">
        <f t="shared" si="2893"/>
        <v>0</v>
      </c>
      <c r="W849" s="57">
        <f t="shared" si="2893"/>
        <v>0</v>
      </c>
      <c r="X849" s="57">
        <f t="shared" si="2893"/>
        <v>0</v>
      </c>
      <c r="Y849" s="57">
        <f>(M838-Y841)*D849/(1-D839)</f>
        <v>0</v>
      </c>
      <c r="AB849" s="63">
        <f t="shared" ref="AB849" si="2894">IF(R849=0,0,R849/(R839+R842+R848))</f>
        <v>0.2</v>
      </c>
      <c r="AC849" s="63">
        <f t="shared" ref="AC849:AI849" si="2895">IF(S849=0,0,S849/(S839+S842+S848))</f>
        <v>0</v>
      </c>
      <c r="AD849" s="63">
        <f t="shared" si="2895"/>
        <v>0</v>
      </c>
      <c r="AE849" s="63">
        <f t="shared" si="2895"/>
        <v>0</v>
      </c>
      <c r="AF849" s="63">
        <f t="shared" si="2895"/>
        <v>0</v>
      </c>
      <c r="AG849" s="63">
        <f t="shared" si="2895"/>
        <v>0</v>
      </c>
      <c r="AH849" s="63">
        <f t="shared" si="2895"/>
        <v>0</v>
      </c>
      <c r="AI849" s="63">
        <f t="shared" si="2895"/>
        <v>0</v>
      </c>
    </row>
    <row r="850" spans="1:35" ht="14.25" customHeight="1" x14ac:dyDescent="0.25">
      <c r="A850" s="17">
        <v>325992</v>
      </c>
      <c r="B850" s="3" t="s">
        <v>138</v>
      </c>
      <c r="C850" s="8" t="s">
        <v>90</v>
      </c>
      <c r="D850" s="54">
        <f>E850/(E838-E855)</f>
        <v>0</v>
      </c>
      <c r="E850" s="19">
        <f t="shared" si="2860"/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7"/>
      <c r="P850" s="57">
        <f t="shared" si="2876"/>
        <v>0</v>
      </c>
      <c r="Q850" s="63">
        <f>P850/P838</f>
        <v>0</v>
      </c>
      <c r="R850" s="75">
        <f t="shared" si="2886"/>
        <v>0</v>
      </c>
      <c r="S850" s="57">
        <f t="shared" ref="S850:X850" si="2896">IF(G855&lt;&gt;0,G850+(G850/G838)*G855,G850)</f>
        <v>0</v>
      </c>
      <c r="T850" s="57">
        <f t="shared" si="2896"/>
        <v>0</v>
      </c>
      <c r="U850" s="57">
        <f t="shared" si="2896"/>
        <v>0</v>
      </c>
      <c r="V850" s="57">
        <f t="shared" si="2896"/>
        <v>0</v>
      </c>
      <c r="W850" s="57">
        <f t="shared" si="2896"/>
        <v>0</v>
      </c>
      <c r="X850" s="57">
        <f t="shared" si="2896"/>
        <v>0</v>
      </c>
      <c r="Y850" s="57">
        <f>(M838-Y841)*D850/(1-D839)</f>
        <v>0</v>
      </c>
      <c r="AB850" s="63">
        <f t="shared" ref="AB850" si="2897">IF(R850=0,0,R850/(R839+R842+R848))</f>
        <v>0</v>
      </c>
      <c r="AC850" s="63">
        <f t="shared" ref="AC850:AI850" si="2898">IF(S850=0,0,S850/(S839+S842+S848))</f>
        <v>0</v>
      </c>
      <c r="AD850" s="63">
        <f t="shared" si="2898"/>
        <v>0</v>
      </c>
      <c r="AE850" s="63">
        <f t="shared" si="2898"/>
        <v>0</v>
      </c>
      <c r="AF850" s="63">
        <f t="shared" si="2898"/>
        <v>0</v>
      </c>
      <c r="AG850" s="63">
        <f t="shared" si="2898"/>
        <v>0</v>
      </c>
      <c r="AH850" s="63">
        <f t="shared" si="2898"/>
        <v>0</v>
      </c>
      <c r="AI850" s="63">
        <f t="shared" si="2898"/>
        <v>0</v>
      </c>
    </row>
    <row r="851" spans="1:35" ht="14.25" customHeight="1" x14ac:dyDescent="0.25">
      <c r="A851" s="17">
        <v>325992</v>
      </c>
      <c r="B851" s="3" t="s">
        <v>138</v>
      </c>
      <c r="C851" s="8" t="s">
        <v>118</v>
      </c>
      <c r="D851" s="54">
        <f>E851/(E838-E855)</f>
        <v>0</v>
      </c>
      <c r="E851" s="19">
        <f t="shared" si="2860"/>
        <v>0</v>
      </c>
      <c r="F851" s="19">
        <v>0</v>
      </c>
      <c r="G851" s="11">
        <v>0</v>
      </c>
      <c r="H851" s="19">
        <v>0</v>
      </c>
      <c r="I851" s="19">
        <v>0</v>
      </c>
      <c r="J851" s="11">
        <v>0</v>
      </c>
      <c r="K851" s="11">
        <v>0</v>
      </c>
      <c r="L851" s="19">
        <v>0</v>
      </c>
      <c r="M851" s="7"/>
      <c r="P851" s="57">
        <f t="shared" si="2876"/>
        <v>0</v>
      </c>
      <c r="Q851" s="63">
        <f>P851/P838</f>
        <v>0</v>
      </c>
      <c r="R851" s="75">
        <f t="shared" si="2886"/>
        <v>0</v>
      </c>
      <c r="S851" s="57">
        <f t="shared" ref="S851:X851" si="2899">IF(G855&lt;&gt;0,G851+(G851/G838)*G855,G851)</f>
        <v>0</v>
      </c>
      <c r="T851" s="57">
        <f t="shared" si="2899"/>
        <v>0</v>
      </c>
      <c r="U851" s="57">
        <f t="shared" si="2899"/>
        <v>0</v>
      </c>
      <c r="V851" s="57">
        <f t="shared" si="2899"/>
        <v>0</v>
      </c>
      <c r="W851" s="57">
        <f t="shared" si="2899"/>
        <v>0</v>
      </c>
      <c r="X851" s="57">
        <f t="shared" si="2899"/>
        <v>0</v>
      </c>
      <c r="Y851" s="57">
        <f>(M838-Y841)*D851/(1-D839)</f>
        <v>0</v>
      </c>
      <c r="AB851" s="63">
        <f t="shared" ref="AB851" si="2900">IF(R851=0,0,R851/(R839+R842+R848))</f>
        <v>0</v>
      </c>
      <c r="AC851" s="63">
        <f t="shared" ref="AC851:AI851" si="2901">IF(S851=0,0,S851/(S839+S842+S848))</f>
        <v>0</v>
      </c>
      <c r="AD851" s="63">
        <f t="shared" si="2901"/>
        <v>0</v>
      </c>
      <c r="AE851" s="63">
        <f t="shared" si="2901"/>
        <v>0</v>
      </c>
      <c r="AF851" s="63">
        <f t="shared" si="2901"/>
        <v>0</v>
      </c>
      <c r="AG851" s="63">
        <f t="shared" si="2901"/>
        <v>0</v>
      </c>
      <c r="AH851" s="63">
        <f t="shared" si="2901"/>
        <v>0</v>
      </c>
      <c r="AI851" s="63">
        <f t="shared" si="2901"/>
        <v>0</v>
      </c>
    </row>
    <row r="852" spans="1:35" ht="14.25" customHeight="1" x14ac:dyDescent="0.25">
      <c r="A852" s="17">
        <v>325992</v>
      </c>
      <c r="B852" s="3" t="s">
        <v>138</v>
      </c>
      <c r="C852" s="8" t="s">
        <v>91</v>
      </c>
      <c r="D852" s="54">
        <f>E852/(E838-E855)</f>
        <v>0</v>
      </c>
      <c r="E852" s="19">
        <f t="shared" si="2860"/>
        <v>0</v>
      </c>
      <c r="F852" s="19">
        <v>0</v>
      </c>
      <c r="G852" s="19">
        <v>0</v>
      </c>
      <c r="H852" s="19">
        <v>0</v>
      </c>
      <c r="I852" s="11">
        <v>0</v>
      </c>
      <c r="J852" s="19">
        <v>0</v>
      </c>
      <c r="K852" s="19">
        <v>0</v>
      </c>
      <c r="L852" s="19">
        <v>0</v>
      </c>
      <c r="M852" s="7"/>
      <c r="P852" s="57">
        <f t="shared" si="2876"/>
        <v>0</v>
      </c>
      <c r="Q852" s="63">
        <f>P852/P838</f>
        <v>0</v>
      </c>
      <c r="R852" s="75">
        <f t="shared" si="2886"/>
        <v>0</v>
      </c>
      <c r="S852" s="57">
        <f t="shared" ref="S852:X852" si="2902">IF(G855&lt;&gt;0,G852+(G852/G838)*G855,G852)</f>
        <v>0</v>
      </c>
      <c r="T852" s="57">
        <f t="shared" si="2902"/>
        <v>0</v>
      </c>
      <c r="U852" s="57">
        <f t="shared" si="2902"/>
        <v>0</v>
      </c>
      <c r="V852" s="57">
        <f t="shared" si="2902"/>
        <v>0</v>
      </c>
      <c r="W852" s="57">
        <f t="shared" si="2902"/>
        <v>0</v>
      </c>
      <c r="X852" s="57">
        <f t="shared" si="2902"/>
        <v>0</v>
      </c>
      <c r="Y852" s="57">
        <f>(M838-Y841)*D852/(1-D839)</f>
        <v>0</v>
      </c>
      <c r="AB852" s="63">
        <f t="shared" ref="AB852" si="2903">IF(R852=0,0,R852/(R839+R842+R848))</f>
        <v>0</v>
      </c>
      <c r="AC852" s="63">
        <f t="shared" ref="AC852:AI852" si="2904">IF(S852=0,0,S852/(S839+S842+S848))</f>
        <v>0</v>
      </c>
      <c r="AD852" s="63">
        <f t="shared" si="2904"/>
        <v>0</v>
      </c>
      <c r="AE852" s="63">
        <f t="shared" si="2904"/>
        <v>0</v>
      </c>
      <c r="AF852" s="63">
        <f t="shared" si="2904"/>
        <v>0</v>
      </c>
      <c r="AG852" s="63">
        <f t="shared" si="2904"/>
        <v>0</v>
      </c>
      <c r="AH852" s="63">
        <f t="shared" si="2904"/>
        <v>0</v>
      </c>
      <c r="AI852" s="63">
        <f t="shared" si="2904"/>
        <v>0</v>
      </c>
    </row>
    <row r="853" spans="1:35" ht="14.25" customHeight="1" x14ac:dyDescent="0.25">
      <c r="A853" s="17">
        <v>325992</v>
      </c>
      <c r="B853" s="3" t="s">
        <v>138</v>
      </c>
      <c r="C853" s="8" t="s">
        <v>92</v>
      </c>
      <c r="D853" s="54">
        <f>E853/(E838-E855)</f>
        <v>0</v>
      </c>
      <c r="E853" s="19">
        <f t="shared" si="2860"/>
        <v>0</v>
      </c>
      <c r="F853" s="11">
        <v>0</v>
      </c>
      <c r="G853" s="11">
        <v>0</v>
      </c>
      <c r="H853" s="19">
        <v>0</v>
      </c>
      <c r="I853" s="19">
        <v>0</v>
      </c>
      <c r="J853" s="11">
        <v>0</v>
      </c>
      <c r="K853" s="11">
        <v>0</v>
      </c>
      <c r="L853" s="19">
        <v>0</v>
      </c>
      <c r="M853" s="7"/>
      <c r="P853" s="57">
        <f t="shared" si="2876"/>
        <v>0</v>
      </c>
      <c r="Q853" s="63">
        <f>P853/P838</f>
        <v>0</v>
      </c>
      <c r="R853" s="75">
        <f t="shared" si="2886"/>
        <v>0</v>
      </c>
      <c r="S853" s="57">
        <f t="shared" ref="S853:X853" si="2905">IF(G855&lt;&gt;0,G853+(G853/G838)*G855,G853)</f>
        <v>0</v>
      </c>
      <c r="T853" s="57">
        <f t="shared" si="2905"/>
        <v>0</v>
      </c>
      <c r="U853" s="57">
        <f t="shared" si="2905"/>
        <v>0</v>
      </c>
      <c r="V853" s="57">
        <f t="shared" si="2905"/>
        <v>0</v>
      </c>
      <c r="W853" s="57">
        <f t="shared" si="2905"/>
        <v>0</v>
      </c>
      <c r="X853" s="57">
        <f t="shared" si="2905"/>
        <v>0</v>
      </c>
      <c r="Y853" s="57">
        <f>(M838-Y841)*D853/(1-D839)</f>
        <v>0</v>
      </c>
      <c r="AB853" s="63">
        <f t="shared" ref="AB853" si="2906">IF(R853=0,0,R853/(R839+R842+R848))</f>
        <v>0</v>
      </c>
      <c r="AC853" s="63">
        <f t="shared" ref="AC853:AI853" si="2907">IF(S853=0,0,S853/(S839+S842+S848))</f>
        <v>0</v>
      </c>
      <c r="AD853" s="63">
        <f t="shared" si="2907"/>
        <v>0</v>
      </c>
      <c r="AE853" s="63">
        <f t="shared" si="2907"/>
        <v>0</v>
      </c>
      <c r="AF853" s="63">
        <f t="shared" si="2907"/>
        <v>0</v>
      </c>
      <c r="AG853" s="63">
        <f t="shared" si="2907"/>
        <v>0</v>
      </c>
      <c r="AH853" s="63">
        <f t="shared" si="2907"/>
        <v>0</v>
      </c>
      <c r="AI853" s="63">
        <f t="shared" si="2907"/>
        <v>0</v>
      </c>
    </row>
    <row r="854" spans="1:35" ht="14.25" customHeight="1" x14ac:dyDescent="0.25">
      <c r="A854" s="17">
        <v>325992</v>
      </c>
      <c r="B854" s="3" t="s">
        <v>138</v>
      </c>
      <c r="C854" s="8" t="s">
        <v>93</v>
      </c>
      <c r="D854" s="54">
        <f>E854/(E838-E855)</f>
        <v>0</v>
      </c>
      <c r="E854" s="19">
        <f t="shared" si="2860"/>
        <v>0</v>
      </c>
      <c r="F854" s="19">
        <v>0</v>
      </c>
      <c r="G854" s="11">
        <v>0</v>
      </c>
      <c r="H854" s="19">
        <v>0</v>
      </c>
      <c r="I854" s="19">
        <v>0</v>
      </c>
      <c r="J854" s="19">
        <v>0</v>
      </c>
      <c r="K854" s="11">
        <v>0</v>
      </c>
      <c r="L854" s="19">
        <v>0</v>
      </c>
      <c r="M854" s="7"/>
      <c r="P854" s="57">
        <f t="shared" si="2876"/>
        <v>0</v>
      </c>
      <c r="Q854" s="63">
        <f>P854/P838</f>
        <v>0</v>
      </c>
      <c r="R854" s="75">
        <f t="shared" si="2886"/>
        <v>0</v>
      </c>
      <c r="S854" s="57">
        <f t="shared" ref="S854:X854" si="2908">IF(G855&lt;&gt;0,G854+(G854/G838)*G855,G854)</f>
        <v>0</v>
      </c>
      <c r="T854" s="57">
        <f t="shared" si="2908"/>
        <v>0</v>
      </c>
      <c r="U854" s="57">
        <f t="shared" si="2908"/>
        <v>0</v>
      </c>
      <c r="V854" s="57">
        <f t="shared" si="2908"/>
        <v>0</v>
      </c>
      <c r="W854" s="57">
        <f t="shared" si="2908"/>
        <v>0</v>
      </c>
      <c r="X854" s="57">
        <f t="shared" si="2908"/>
        <v>0</v>
      </c>
      <c r="Y854" s="57">
        <f>(M838-Y841)*D854/(1-D839)</f>
        <v>0</v>
      </c>
      <c r="AB854" s="63">
        <f t="shared" ref="AB854" si="2909">IF(R854=0,0,R854/(R839+R842+R848))</f>
        <v>0</v>
      </c>
      <c r="AC854" s="63">
        <f t="shared" ref="AC854:AI854" si="2910">IF(S854=0,0,S854/(S839+S842+S848))</f>
        <v>0</v>
      </c>
      <c r="AD854" s="63">
        <f t="shared" si="2910"/>
        <v>0</v>
      </c>
      <c r="AE854" s="63">
        <f t="shared" si="2910"/>
        <v>0</v>
      </c>
      <c r="AF854" s="63">
        <f t="shared" si="2910"/>
        <v>0</v>
      </c>
      <c r="AG854" s="63">
        <f t="shared" si="2910"/>
        <v>0</v>
      </c>
      <c r="AH854" s="63">
        <f t="shared" si="2910"/>
        <v>0</v>
      </c>
      <c r="AI854" s="63">
        <f t="shared" si="2910"/>
        <v>0</v>
      </c>
    </row>
    <row r="855" spans="1:35" s="10" customFormat="1" ht="14.25" customHeight="1" x14ac:dyDescent="0.25">
      <c r="A855" s="17">
        <v>325992</v>
      </c>
      <c r="B855" s="3" t="s">
        <v>138</v>
      </c>
      <c r="C855" s="3" t="s">
        <v>94</v>
      </c>
      <c r="D855" s="59"/>
      <c r="E855" s="11">
        <v>1</v>
      </c>
      <c r="F855" s="19">
        <v>0</v>
      </c>
      <c r="G855" s="11">
        <v>0</v>
      </c>
      <c r="H855" s="11">
        <v>0</v>
      </c>
      <c r="I855" s="19">
        <v>0</v>
      </c>
      <c r="J855" s="11">
        <v>0</v>
      </c>
      <c r="K855" s="11">
        <v>0</v>
      </c>
      <c r="L855" s="19">
        <v>0</v>
      </c>
      <c r="M855" s="7"/>
      <c r="P855" s="1"/>
      <c r="Q855" s="1"/>
      <c r="R855" s="75">
        <f t="shared" si="2886"/>
        <v>0</v>
      </c>
      <c r="X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4.25" customHeight="1" x14ac:dyDescent="0.25">
      <c r="A856" s="3"/>
      <c r="B856" s="3"/>
      <c r="C856" s="8"/>
      <c r="D856" s="8"/>
      <c r="E856" s="11"/>
      <c r="F856" s="11"/>
      <c r="G856" s="11"/>
      <c r="H856" s="11"/>
      <c r="I856" s="11"/>
      <c r="J856" s="11"/>
      <c r="K856" s="11"/>
      <c r="L856" s="11"/>
      <c r="M856" s="7"/>
      <c r="R856" s="75">
        <f t="shared" si="2886"/>
        <v>0</v>
      </c>
      <c r="AB856" s="10"/>
    </row>
    <row r="857" spans="1:35" ht="14.25" customHeight="1" x14ac:dyDescent="0.25">
      <c r="A857" s="17">
        <v>326</v>
      </c>
      <c r="B857" s="3" t="s">
        <v>108</v>
      </c>
      <c r="C857" s="3" t="s">
        <v>120</v>
      </c>
      <c r="D857" s="3"/>
      <c r="E857" s="11">
        <v>272</v>
      </c>
      <c r="F857" s="11">
        <v>156</v>
      </c>
      <c r="G857" s="19">
        <v>0</v>
      </c>
      <c r="H857" s="11">
        <v>2</v>
      </c>
      <c r="I857" s="11">
        <v>103</v>
      </c>
      <c r="J857" s="11">
        <v>2</v>
      </c>
      <c r="K857" s="53">
        <f>E857-SUM(F857:J857)</f>
        <v>9</v>
      </c>
      <c r="L857" s="19">
        <v>0</v>
      </c>
      <c r="M857" s="10">
        <f>VLOOKUP(A857,'2010 Byproducts'!$A$14:$D$97,4,FALSE)</f>
        <v>0</v>
      </c>
      <c r="N857" s="10">
        <f>L857-M857</f>
        <v>0</v>
      </c>
      <c r="O857" s="10"/>
      <c r="P857" s="10">
        <f>SUM(P858,P861,P867)</f>
        <v>270</v>
      </c>
      <c r="Q857" s="10"/>
      <c r="R857" s="75">
        <f t="shared" si="2886"/>
        <v>156</v>
      </c>
      <c r="Z857" s="63">
        <f>R857/(P857-R857)</f>
        <v>1.368421052631579</v>
      </c>
      <c r="AA857" s="63">
        <f>(P860-R860)/(P857-R857)</f>
        <v>0.2982456140350877</v>
      </c>
      <c r="AB857" s="63"/>
    </row>
    <row r="858" spans="1:35" ht="14.25" customHeight="1" x14ac:dyDescent="0.25">
      <c r="A858" s="17">
        <v>326</v>
      </c>
      <c r="B858" s="3" t="s">
        <v>108</v>
      </c>
      <c r="C858" s="3" t="s">
        <v>82</v>
      </c>
      <c r="D858" s="54">
        <f>E858/(E857-E874)</f>
        <v>0.20817843866171004</v>
      </c>
      <c r="E858" s="19">
        <f t="shared" ref="E858:E874" si="2911">SUM(F858:L858)</f>
        <v>56</v>
      </c>
      <c r="F858" s="11">
        <v>1</v>
      </c>
      <c r="G858" s="19">
        <v>0</v>
      </c>
      <c r="H858" s="11">
        <v>2</v>
      </c>
      <c r="I858" s="11">
        <v>44</v>
      </c>
      <c r="J858" s="19">
        <v>0</v>
      </c>
      <c r="K858" s="19">
        <f>K857</f>
        <v>9</v>
      </c>
      <c r="L858" s="19">
        <v>0</v>
      </c>
      <c r="M858" s="7"/>
      <c r="P858" s="57">
        <f>SUM(P859:P860)</f>
        <v>56</v>
      </c>
      <c r="Q858" s="63">
        <f>P858/P857</f>
        <v>0.2074074074074074</v>
      </c>
      <c r="R858" s="75">
        <f t="shared" si="2886"/>
        <v>1</v>
      </c>
      <c r="S858" s="57">
        <f>SUM(S859:S860)</f>
        <v>0</v>
      </c>
      <c r="T858" s="57">
        <f t="shared" ref="T858:X858" si="2912">SUM(T859:T860)</f>
        <v>2</v>
      </c>
      <c r="U858" s="57">
        <f t="shared" si="2912"/>
        <v>44</v>
      </c>
      <c r="V858" s="57">
        <f t="shared" si="2912"/>
        <v>0</v>
      </c>
      <c r="W858" s="57">
        <f t="shared" si="2912"/>
        <v>9</v>
      </c>
      <c r="X858" s="57">
        <f t="shared" si="2912"/>
        <v>0</v>
      </c>
      <c r="Y858" s="1">
        <v>0</v>
      </c>
      <c r="Z858" s="63"/>
      <c r="AB858" s="63">
        <f t="shared" ref="AB858" si="2913">IF(R858=0,0,R858/(R858+R861+R867))</f>
        <v>6.5359477124183009E-3</v>
      </c>
      <c r="AC858" s="63">
        <f t="shared" ref="AC858:AI858" si="2914">IF(S858=0,0,S858/(S858+S861+S867))</f>
        <v>0</v>
      </c>
      <c r="AD858" s="63">
        <f t="shared" si="2914"/>
        <v>1</v>
      </c>
      <c r="AE858" s="63">
        <f t="shared" si="2914"/>
        <v>0.42307692307692307</v>
      </c>
      <c r="AF858" s="63">
        <f t="shared" si="2914"/>
        <v>0</v>
      </c>
      <c r="AG858" s="63">
        <f t="shared" si="2914"/>
        <v>1</v>
      </c>
      <c r="AH858" s="63">
        <f t="shared" si="2914"/>
        <v>0</v>
      </c>
      <c r="AI858" s="63">
        <f t="shared" si="2914"/>
        <v>0</v>
      </c>
    </row>
    <row r="859" spans="1:35" ht="14.25" customHeight="1" x14ac:dyDescent="0.25">
      <c r="A859" s="17">
        <v>326</v>
      </c>
      <c r="B859" s="3" t="s">
        <v>108</v>
      </c>
      <c r="C859" s="8" t="s">
        <v>152</v>
      </c>
      <c r="D859" s="54">
        <f>E859/(E857-E874)</f>
        <v>8.1784386617100371E-2</v>
      </c>
      <c r="E859" s="19">
        <f t="shared" si="2911"/>
        <v>22</v>
      </c>
      <c r="F859" s="11">
        <v>1</v>
      </c>
      <c r="G859" s="19">
        <v>0</v>
      </c>
      <c r="H859" s="19">
        <v>1</v>
      </c>
      <c r="I859" s="11">
        <v>20</v>
      </c>
      <c r="J859" s="19">
        <v>0</v>
      </c>
      <c r="K859" s="11">
        <v>0</v>
      </c>
      <c r="L859" s="19">
        <v>0</v>
      </c>
      <c r="M859" s="7"/>
      <c r="P859" s="57">
        <f>SUM(R859:Y859)+N857</f>
        <v>22</v>
      </c>
      <c r="Q859" s="63">
        <f>P859/P857</f>
        <v>8.1481481481481488E-2</v>
      </c>
      <c r="R859" s="75">
        <f t="shared" si="2886"/>
        <v>1</v>
      </c>
      <c r="S859" s="57">
        <f t="shared" ref="S859:X859" si="2915">IF(G874&lt;&gt;0,G859+(G859/G857)*G874,G859)</f>
        <v>0</v>
      </c>
      <c r="T859" s="57">
        <f t="shared" si="2915"/>
        <v>1</v>
      </c>
      <c r="U859" s="57">
        <f t="shared" si="2915"/>
        <v>20</v>
      </c>
      <c r="V859" s="57">
        <f t="shared" si="2915"/>
        <v>0</v>
      </c>
      <c r="W859" s="57">
        <f t="shared" si="2915"/>
        <v>0</v>
      </c>
      <c r="X859" s="57">
        <f t="shared" si="2915"/>
        <v>0</v>
      </c>
      <c r="Y859" s="1">
        <v>0</v>
      </c>
      <c r="Z859" s="5"/>
      <c r="AB859" s="63">
        <f t="shared" ref="AB859" si="2916">IF(R859=0,0,R859/(R858+R861+R867))</f>
        <v>6.5359477124183009E-3</v>
      </c>
      <c r="AC859" s="63">
        <f t="shared" ref="AC859:AI859" si="2917">IF(S859=0,0,S859/(S858+S861+S867))</f>
        <v>0</v>
      </c>
      <c r="AD859" s="63">
        <f t="shared" si="2917"/>
        <v>0.5</v>
      </c>
      <c r="AE859" s="63">
        <f t="shared" si="2917"/>
        <v>0.19230769230769232</v>
      </c>
      <c r="AF859" s="63">
        <f t="shared" si="2917"/>
        <v>0</v>
      </c>
      <c r="AG859" s="63">
        <f t="shared" si="2917"/>
        <v>0</v>
      </c>
      <c r="AH859" s="63">
        <f t="shared" si="2917"/>
        <v>0</v>
      </c>
      <c r="AI859" s="63">
        <f t="shared" si="2917"/>
        <v>0</v>
      </c>
    </row>
    <row r="860" spans="1:35" ht="14.25" customHeight="1" x14ac:dyDescent="0.25">
      <c r="A860" s="17">
        <v>326</v>
      </c>
      <c r="B860" s="3" t="s">
        <v>108</v>
      </c>
      <c r="C860" s="8" t="s">
        <v>151</v>
      </c>
      <c r="D860" s="54">
        <f>E860/(E857-E874)</f>
        <v>0.12639405204460966</v>
      </c>
      <c r="E860" s="19">
        <f t="shared" si="2911"/>
        <v>34</v>
      </c>
      <c r="F860" s="11">
        <v>0</v>
      </c>
      <c r="G860" s="11">
        <v>0</v>
      </c>
      <c r="H860" s="11">
        <v>1</v>
      </c>
      <c r="I860" s="11">
        <v>24</v>
      </c>
      <c r="J860" s="19">
        <v>0</v>
      </c>
      <c r="K860" s="19">
        <f>K858</f>
        <v>9</v>
      </c>
      <c r="L860" s="19">
        <v>0</v>
      </c>
      <c r="M860" s="7"/>
      <c r="P860" s="57">
        <f>SUM(R860:Y860)</f>
        <v>34</v>
      </c>
      <c r="Q860" s="63">
        <f>P860/P857</f>
        <v>0.12592592592592591</v>
      </c>
      <c r="R860" s="75">
        <f t="shared" si="2886"/>
        <v>0</v>
      </c>
      <c r="S860" s="57">
        <f t="shared" ref="S860:X860" si="2918">IF(G874&lt;&gt;0,G860+(G860/G857)*G874,G860)</f>
        <v>0</v>
      </c>
      <c r="T860" s="57">
        <f t="shared" si="2918"/>
        <v>1</v>
      </c>
      <c r="U860" s="57">
        <f t="shared" si="2918"/>
        <v>24</v>
      </c>
      <c r="V860" s="57">
        <f t="shared" si="2918"/>
        <v>0</v>
      </c>
      <c r="W860" s="57">
        <f t="shared" si="2918"/>
        <v>9</v>
      </c>
      <c r="X860" s="57">
        <f t="shared" si="2918"/>
        <v>0</v>
      </c>
      <c r="Y860" s="1">
        <v>0</v>
      </c>
      <c r="Z860" s="5"/>
      <c r="AB860" s="63">
        <f t="shared" ref="AB860" si="2919">IF(R860=0,0,R860/(R858+R861+R867))</f>
        <v>0</v>
      </c>
      <c r="AC860" s="63">
        <f t="shared" ref="AC860:AI860" si="2920">IF(S860=0,0,S860/(S858+S861+S867))</f>
        <v>0</v>
      </c>
      <c r="AD860" s="63">
        <f t="shared" si="2920"/>
        <v>0.5</v>
      </c>
      <c r="AE860" s="63">
        <f t="shared" si="2920"/>
        <v>0.23076923076923078</v>
      </c>
      <c r="AF860" s="63">
        <f t="shared" si="2920"/>
        <v>0</v>
      </c>
      <c r="AG860" s="63">
        <f t="shared" si="2920"/>
        <v>1</v>
      </c>
      <c r="AH860" s="63">
        <f t="shared" si="2920"/>
        <v>0</v>
      </c>
      <c r="AI860" s="63">
        <f t="shared" si="2920"/>
        <v>0</v>
      </c>
    </row>
    <row r="861" spans="1:35" ht="14.25" customHeight="1" x14ac:dyDescent="0.25">
      <c r="A861" s="17">
        <v>326</v>
      </c>
      <c r="B861" s="3" t="s">
        <v>108</v>
      </c>
      <c r="C861" s="3" t="s">
        <v>83</v>
      </c>
      <c r="D861" s="54">
        <f>E861/(E857-E874)</f>
        <v>0.5799256505576208</v>
      </c>
      <c r="E861" s="19">
        <f t="shared" si="2911"/>
        <v>156</v>
      </c>
      <c r="F861" s="11">
        <v>119</v>
      </c>
      <c r="G861" s="11">
        <v>0</v>
      </c>
      <c r="H861" s="19">
        <v>0</v>
      </c>
      <c r="I861" s="11">
        <v>37</v>
      </c>
      <c r="J861" s="19">
        <v>0</v>
      </c>
      <c r="K861" s="11">
        <v>0</v>
      </c>
      <c r="L861" s="19">
        <v>0</v>
      </c>
      <c r="M861" s="7"/>
      <c r="P861" s="57">
        <f>SUM(P862:P866)</f>
        <v>158</v>
      </c>
      <c r="Q861" s="63">
        <f>P861/P857</f>
        <v>0.58518518518518514</v>
      </c>
      <c r="R861" s="75">
        <f t="shared" si="2886"/>
        <v>119</v>
      </c>
      <c r="S861" s="57">
        <f>SUM(S862:S866)</f>
        <v>0</v>
      </c>
      <c r="T861" s="57">
        <f t="shared" ref="T861:X861" si="2921">SUM(T862:T866)</f>
        <v>0</v>
      </c>
      <c r="U861" s="57">
        <f t="shared" si="2921"/>
        <v>37</v>
      </c>
      <c r="V861" s="57">
        <f t="shared" si="2921"/>
        <v>0</v>
      </c>
      <c r="W861" s="57">
        <f t="shared" si="2921"/>
        <v>0</v>
      </c>
      <c r="X861" s="57">
        <f t="shared" si="2921"/>
        <v>0</v>
      </c>
      <c r="Y861" s="1">
        <v>0</v>
      </c>
      <c r="Z861" s="5"/>
      <c r="AB861" s="63">
        <f t="shared" ref="AB861" si="2922">IF(R861=0,0,R861/(R858+R861+R867))</f>
        <v>0.77777777777777779</v>
      </c>
      <c r="AC861" s="63">
        <f t="shared" ref="AC861:AI861" si="2923">IF(S861=0,0,S861/(S858+S861+S867))</f>
        <v>0</v>
      </c>
      <c r="AD861" s="63">
        <f t="shared" si="2923"/>
        <v>0</v>
      </c>
      <c r="AE861" s="63">
        <f t="shared" si="2923"/>
        <v>0.35576923076923078</v>
      </c>
      <c r="AF861" s="63">
        <f t="shared" si="2923"/>
        <v>0</v>
      </c>
      <c r="AG861" s="63">
        <f t="shared" si="2923"/>
        <v>0</v>
      </c>
      <c r="AH861" s="63">
        <f t="shared" si="2923"/>
        <v>0</v>
      </c>
      <c r="AI861" s="63">
        <f t="shared" si="2923"/>
        <v>0</v>
      </c>
    </row>
    <row r="862" spans="1:35" ht="14.25" customHeight="1" x14ac:dyDescent="0.25">
      <c r="A862" s="17">
        <v>326</v>
      </c>
      <c r="B862" s="3" t="s">
        <v>108</v>
      </c>
      <c r="C862" s="8" t="s">
        <v>84</v>
      </c>
      <c r="D862" s="54">
        <f>E862/(E857-E874)</f>
        <v>0.2342007434944238</v>
      </c>
      <c r="E862" s="19">
        <f t="shared" si="2911"/>
        <v>63</v>
      </c>
      <c r="F862" s="11">
        <v>29</v>
      </c>
      <c r="G862" s="11">
        <v>0</v>
      </c>
      <c r="H862" s="11">
        <v>0</v>
      </c>
      <c r="I862" s="11">
        <v>34</v>
      </c>
      <c r="J862" s="19">
        <v>0</v>
      </c>
      <c r="K862" s="11">
        <v>0</v>
      </c>
      <c r="L862" s="19">
        <v>0</v>
      </c>
      <c r="M862" s="7"/>
      <c r="P862" s="57">
        <f>SUM(R862:Y862)</f>
        <v>63</v>
      </c>
      <c r="Q862" s="63">
        <f>P862/P857</f>
        <v>0.23333333333333334</v>
      </c>
      <c r="R862" s="75">
        <f t="shared" si="2886"/>
        <v>29</v>
      </c>
      <c r="S862" s="57">
        <f t="shared" ref="S862:X862" si="2924">IF(G874&lt;&gt;0,G862+(G862/G857)*G874,G862)</f>
        <v>0</v>
      </c>
      <c r="T862" s="57">
        <f t="shared" si="2924"/>
        <v>0</v>
      </c>
      <c r="U862" s="57">
        <f t="shared" si="2924"/>
        <v>34</v>
      </c>
      <c r="V862" s="57">
        <f t="shared" si="2924"/>
        <v>0</v>
      </c>
      <c r="W862" s="57">
        <f t="shared" si="2924"/>
        <v>0</v>
      </c>
      <c r="X862" s="57">
        <f t="shared" si="2924"/>
        <v>0</v>
      </c>
      <c r="Y862" s="1">
        <v>0</v>
      </c>
      <c r="Z862" s="5"/>
      <c r="AA862" s="10"/>
      <c r="AB862" s="63">
        <f t="shared" ref="AB862" si="2925">IF(R862=0,0,R862/(R858+R861+R867))</f>
        <v>0.18954248366013071</v>
      </c>
      <c r="AC862" s="63">
        <f t="shared" ref="AC862:AI862" si="2926">IF(S862=0,0,S862/(S858+S861+S867))</f>
        <v>0</v>
      </c>
      <c r="AD862" s="63">
        <f t="shared" si="2926"/>
        <v>0</v>
      </c>
      <c r="AE862" s="63">
        <f t="shared" si="2926"/>
        <v>0.32692307692307693</v>
      </c>
      <c r="AF862" s="63">
        <f t="shared" si="2926"/>
        <v>0</v>
      </c>
      <c r="AG862" s="63">
        <f t="shared" si="2926"/>
        <v>0</v>
      </c>
      <c r="AH862" s="63">
        <f t="shared" si="2926"/>
        <v>0</v>
      </c>
      <c r="AI862" s="63">
        <f t="shared" si="2926"/>
        <v>0</v>
      </c>
    </row>
    <row r="863" spans="1:35" ht="14.25" customHeight="1" x14ac:dyDescent="0.25">
      <c r="A863" s="17">
        <v>326</v>
      </c>
      <c r="B863" s="3" t="s">
        <v>108</v>
      </c>
      <c r="C863" s="8" t="s">
        <v>85</v>
      </c>
      <c r="D863" s="54">
        <f>E863/(E857-E874)</f>
        <v>7.0631970260223054E-2</v>
      </c>
      <c r="E863" s="19">
        <f t="shared" si="2911"/>
        <v>19</v>
      </c>
      <c r="F863" s="11">
        <v>18</v>
      </c>
      <c r="G863" s="11">
        <v>0</v>
      </c>
      <c r="H863" s="11">
        <v>0</v>
      </c>
      <c r="I863" s="11">
        <v>1</v>
      </c>
      <c r="J863" s="19">
        <v>0</v>
      </c>
      <c r="K863" s="11">
        <v>0</v>
      </c>
      <c r="L863" s="19">
        <v>0</v>
      </c>
      <c r="M863" s="7"/>
      <c r="P863" s="57">
        <f t="shared" ref="P863:P873" si="2927">SUM(R863:Y863)</f>
        <v>19</v>
      </c>
      <c r="Q863" s="63">
        <f>P863/P857</f>
        <v>7.0370370370370375E-2</v>
      </c>
      <c r="R863" s="75">
        <f t="shared" si="2886"/>
        <v>18</v>
      </c>
      <c r="S863" s="57">
        <f t="shared" ref="S863:X863" si="2928">IF(G874&lt;&gt;0,G863+(G863/G857)*G874,G863)</f>
        <v>0</v>
      </c>
      <c r="T863" s="57">
        <f t="shared" si="2928"/>
        <v>0</v>
      </c>
      <c r="U863" s="57">
        <f t="shared" si="2928"/>
        <v>1</v>
      </c>
      <c r="V863" s="57">
        <f t="shared" si="2928"/>
        <v>0</v>
      </c>
      <c r="W863" s="57">
        <f t="shared" si="2928"/>
        <v>0</v>
      </c>
      <c r="X863" s="57">
        <f t="shared" si="2928"/>
        <v>0</v>
      </c>
      <c r="Y863" s="1">
        <v>0</v>
      </c>
      <c r="Z863" s="5"/>
      <c r="AB863" s="63">
        <f t="shared" ref="AB863" si="2929">IF(R863=0,0,R863/(R858+R861+R867))</f>
        <v>0.11764705882352941</v>
      </c>
      <c r="AC863" s="63">
        <f t="shared" ref="AC863:AI863" si="2930">IF(S863=0,0,S863/(S858+S861+S867))</f>
        <v>0</v>
      </c>
      <c r="AD863" s="63">
        <f t="shared" si="2930"/>
        <v>0</v>
      </c>
      <c r="AE863" s="63">
        <f t="shared" si="2930"/>
        <v>9.6153846153846159E-3</v>
      </c>
      <c r="AF863" s="63">
        <f t="shared" si="2930"/>
        <v>0</v>
      </c>
      <c r="AG863" s="63">
        <f t="shared" si="2930"/>
        <v>0</v>
      </c>
      <c r="AH863" s="63">
        <f t="shared" si="2930"/>
        <v>0</v>
      </c>
      <c r="AI863" s="63">
        <f t="shared" si="2930"/>
        <v>0</v>
      </c>
    </row>
    <row r="864" spans="1:35" ht="14.25" customHeight="1" x14ac:dyDescent="0.25">
      <c r="A864" s="17">
        <v>326</v>
      </c>
      <c r="B864" s="3" t="s">
        <v>108</v>
      </c>
      <c r="C864" s="8" t="s">
        <v>86</v>
      </c>
      <c r="D864" s="54">
        <f>E864/(E857-E874)</f>
        <v>0.25650557620817843</v>
      </c>
      <c r="E864" s="19">
        <f t="shared" si="2911"/>
        <v>69</v>
      </c>
      <c r="F864" s="11">
        <v>68</v>
      </c>
      <c r="G864" s="11">
        <v>0</v>
      </c>
      <c r="H864" s="19">
        <v>0</v>
      </c>
      <c r="I864" s="19">
        <v>1</v>
      </c>
      <c r="J864" s="19">
        <v>0</v>
      </c>
      <c r="K864" s="11">
        <v>0</v>
      </c>
      <c r="L864" s="19">
        <v>0</v>
      </c>
      <c r="M864" s="7"/>
      <c r="N864" s="10"/>
      <c r="O864" s="10"/>
      <c r="P864" s="57">
        <f t="shared" si="2927"/>
        <v>69</v>
      </c>
      <c r="Q864" s="63">
        <f>P864/P857</f>
        <v>0.25555555555555554</v>
      </c>
      <c r="R864" s="75">
        <f t="shared" si="2886"/>
        <v>68</v>
      </c>
      <c r="S864" s="57">
        <f t="shared" ref="S864:X864" si="2931">IF(G874&lt;&gt;0,G864+(G864/G857)*G874,G864)</f>
        <v>0</v>
      </c>
      <c r="T864" s="57">
        <f t="shared" si="2931"/>
        <v>0</v>
      </c>
      <c r="U864" s="57">
        <f t="shared" si="2931"/>
        <v>1</v>
      </c>
      <c r="V864" s="57">
        <f t="shared" si="2931"/>
        <v>0</v>
      </c>
      <c r="W864" s="57">
        <f t="shared" si="2931"/>
        <v>0</v>
      </c>
      <c r="X864" s="57">
        <f t="shared" si="2931"/>
        <v>0</v>
      </c>
      <c r="Y864" s="1">
        <v>0</v>
      </c>
      <c r="Z864" s="5"/>
      <c r="AB864" s="63">
        <f t="shared" ref="AB864" si="2932">IF(R864=0,0,R864/(R858+R861+R867))</f>
        <v>0.44444444444444442</v>
      </c>
      <c r="AC864" s="63">
        <f t="shared" ref="AC864:AI864" si="2933">IF(S864=0,0,S864/(S858+S861+S867))</f>
        <v>0</v>
      </c>
      <c r="AD864" s="63">
        <f t="shared" si="2933"/>
        <v>0</v>
      </c>
      <c r="AE864" s="63">
        <f t="shared" si="2933"/>
        <v>9.6153846153846159E-3</v>
      </c>
      <c r="AF864" s="63">
        <f t="shared" si="2933"/>
        <v>0</v>
      </c>
      <c r="AG864" s="63">
        <f t="shared" si="2933"/>
        <v>0</v>
      </c>
      <c r="AH864" s="63">
        <f t="shared" si="2933"/>
        <v>0</v>
      </c>
      <c r="AI864" s="63">
        <f t="shared" si="2933"/>
        <v>0</v>
      </c>
    </row>
    <row r="865" spans="1:35" ht="14.25" customHeight="1" x14ac:dyDescent="0.25">
      <c r="A865" s="17">
        <v>326</v>
      </c>
      <c r="B865" s="3" t="s">
        <v>108</v>
      </c>
      <c r="C865" s="8" t="s">
        <v>87</v>
      </c>
      <c r="D865" s="54">
        <f>E865/(E857-E874)</f>
        <v>3.7174721189591076E-3</v>
      </c>
      <c r="E865" s="19">
        <f t="shared" si="2911"/>
        <v>1</v>
      </c>
      <c r="F865" s="11">
        <v>1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19">
        <v>0</v>
      </c>
      <c r="M865" s="7"/>
      <c r="P865" s="57">
        <f t="shared" si="2927"/>
        <v>1</v>
      </c>
      <c r="Q865" s="63">
        <f>P865/P857</f>
        <v>3.7037037037037038E-3</v>
      </c>
      <c r="R865" s="75">
        <f t="shared" si="2886"/>
        <v>1</v>
      </c>
      <c r="S865" s="57">
        <f t="shared" ref="S865:X865" si="2934">IF(G874&lt;&gt;0,G865+(G865/G857)*G874,G865)</f>
        <v>0</v>
      </c>
      <c r="T865" s="57">
        <f t="shared" si="2934"/>
        <v>0</v>
      </c>
      <c r="U865" s="57">
        <f t="shared" si="2934"/>
        <v>0</v>
      </c>
      <c r="V865" s="57">
        <f t="shared" si="2934"/>
        <v>0</v>
      </c>
      <c r="W865" s="57">
        <f t="shared" si="2934"/>
        <v>0</v>
      </c>
      <c r="X865" s="57">
        <f t="shared" si="2934"/>
        <v>0</v>
      </c>
      <c r="Y865" s="1">
        <v>0</v>
      </c>
      <c r="Z865" s="5"/>
      <c r="AB865" s="63">
        <f t="shared" ref="AB865" si="2935">IF(R865=0,0,R865/(R858+R861+R867))</f>
        <v>6.5359477124183009E-3</v>
      </c>
      <c r="AC865" s="63">
        <f t="shared" ref="AC865:AI865" si="2936">IF(S865=0,0,S865/(S858+S861+S867))</f>
        <v>0</v>
      </c>
      <c r="AD865" s="63">
        <f t="shared" si="2936"/>
        <v>0</v>
      </c>
      <c r="AE865" s="63">
        <f t="shared" si="2936"/>
        <v>0</v>
      </c>
      <c r="AF865" s="63">
        <f t="shared" si="2936"/>
        <v>0</v>
      </c>
      <c r="AG865" s="63">
        <f t="shared" si="2936"/>
        <v>0</v>
      </c>
      <c r="AH865" s="63">
        <f t="shared" si="2936"/>
        <v>0</v>
      </c>
      <c r="AI865" s="63">
        <f t="shared" si="2936"/>
        <v>0</v>
      </c>
    </row>
    <row r="866" spans="1:35" ht="14.25" customHeight="1" x14ac:dyDescent="0.25">
      <c r="A866" s="17">
        <v>326</v>
      </c>
      <c r="B866" s="3" t="s">
        <v>108</v>
      </c>
      <c r="C866" s="8" t="s">
        <v>88</v>
      </c>
      <c r="D866" s="54">
        <f>E866/(E857-E874)</f>
        <v>2.2304832713754646E-2</v>
      </c>
      <c r="E866" s="19">
        <f t="shared" si="2911"/>
        <v>6</v>
      </c>
      <c r="F866" s="11">
        <v>5</v>
      </c>
      <c r="G866" s="11">
        <v>0</v>
      </c>
      <c r="H866" s="11">
        <v>0</v>
      </c>
      <c r="I866" s="19">
        <v>1</v>
      </c>
      <c r="J866" s="19">
        <v>0</v>
      </c>
      <c r="K866" s="11">
        <v>0</v>
      </c>
      <c r="L866" s="19">
        <v>0</v>
      </c>
      <c r="M866" s="7"/>
      <c r="P866" s="57">
        <f t="shared" si="2927"/>
        <v>6</v>
      </c>
      <c r="Q866" s="63">
        <f>P866/P857</f>
        <v>2.2222222222222223E-2</v>
      </c>
      <c r="R866" s="75">
        <f t="shared" si="2886"/>
        <v>5</v>
      </c>
      <c r="S866" s="57">
        <f t="shared" ref="S866:X866" si="2937">IF(G874&lt;&gt;0,G866+(G866/G857)*G874,G866)</f>
        <v>0</v>
      </c>
      <c r="T866" s="57">
        <f t="shared" si="2937"/>
        <v>0</v>
      </c>
      <c r="U866" s="57">
        <f t="shared" si="2937"/>
        <v>1</v>
      </c>
      <c r="V866" s="57">
        <f t="shared" si="2937"/>
        <v>0</v>
      </c>
      <c r="W866" s="57">
        <f t="shared" si="2937"/>
        <v>0</v>
      </c>
      <c r="X866" s="57">
        <f t="shared" si="2937"/>
        <v>0</v>
      </c>
      <c r="Y866" s="1">
        <v>0</v>
      </c>
      <c r="Z866" s="5"/>
      <c r="AB866" s="63">
        <f t="shared" ref="AB866" si="2938">IF(R866=0,0,R866/(R858+R861+R867))</f>
        <v>3.2679738562091505E-2</v>
      </c>
      <c r="AC866" s="63">
        <f t="shared" ref="AC866:AI866" si="2939">IF(S866=0,0,S866/(S858+S861+S867))</f>
        <v>0</v>
      </c>
      <c r="AD866" s="63">
        <f t="shared" si="2939"/>
        <v>0</v>
      </c>
      <c r="AE866" s="63">
        <f t="shared" si="2939"/>
        <v>9.6153846153846159E-3</v>
      </c>
      <c r="AF866" s="63">
        <f t="shared" si="2939"/>
        <v>0</v>
      </c>
      <c r="AG866" s="63">
        <f t="shared" si="2939"/>
        <v>0</v>
      </c>
      <c r="AH866" s="63">
        <f t="shared" si="2939"/>
        <v>0</v>
      </c>
      <c r="AI866" s="63">
        <f t="shared" si="2939"/>
        <v>0</v>
      </c>
    </row>
    <row r="867" spans="1:35" ht="14.25" customHeight="1" x14ac:dyDescent="0.25">
      <c r="A867" s="17">
        <v>326</v>
      </c>
      <c r="B867" s="3" t="s">
        <v>108</v>
      </c>
      <c r="C867" s="3" t="s">
        <v>89</v>
      </c>
      <c r="D867" s="54">
        <f>E867/(E857-E874)</f>
        <v>0.21189591078066913</v>
      </c>
      <c r="E867" s="19">
        <f t="shared" si="2911"/>
        <v>57</v>
      </c>
      <c r="F867" s="11">
        <v>33</v>
      </c>
      <c r="G867" s="11">
        <v>0</v>
      </c>
      <c r="H867" s="19">
        <v>0</v>
      </c>
      <c r="I867" s="11">
        <v>23</v>
      </c>
      <c r="J867" s="11">
        <v>1</v>
      </c>
      <c r="K867" s="11">
        <v>0</v>
      </c>
      <c r="L867" s="19">
        <v>0</v>
      </c>
      <c r="M867" s="7"/>
      <c r="P867" s="57">
        <f>SUM(P868:P873)</f>
        <v>56</v>
      </c>
      <c r="Q867" s="63">
        <f>P867/P857</f>
        <v>0.2074074074074074</v>
      </c>
      <c r="R867" s="75">
        <f t="shared" si="2886"/>
        <v>33</v>
      </c>
      <c r="S867" s="57">
        <f>SUM(S868:S873)</f>
        <v>0</v>
      </c>
      <c r="T867" s="57">
        <f t="shared" ref="T867:X867" si="2940">SUM(T868:T873)</f>
        <v>0</v>
      </c>
      <c r="U867" s="57">
        <f t="shared" si="2940"/>
        <v>23</v>
      </c>
      <c r="V867" s="57">
        <f t="shared" si="2940"/>
        <v>1</v>
      </c>
      <c r="W867" s="57">
        <f t="shared" si="2940"/>
        <v>0</v>
      </c>
      <c r="X867" s="57">
        <f t="shared" si="2940"/>
        <v>0</v>
      </c>
      <c r="Y867" s="1">
        <v>0</v>
      </c>
      <c r="Z867" s="5"/>
      <c r="AB867" s="63">
        <f t="shared" ref="AB867" si="2941">IF(R867=0,0,R867/(R858+R861+R867))</f>
        <v>0.21568627450980393</v>
      </c>
      <c r="AC867" s="63">
        <f t="shared" ref="AC867:AI867" si="2942">IF(S867=0,0,S867/(S858+S861+S867))</f>
        <v>0</v>
      </c>
      <c r="AD867" s="63">
        <f t="shared" si="2942"/>
        <v>0</v>
      </c>
      <c r="AE867" s="63">
        <f t="shared" si="2942"/>
        <v>0.22115384615384615</v>
      </c>
      <c r="AF867" s="63">
        <f t="shared" si="2942"/>
        <v>1</v>
      </c>
      <c r="AG867" s="63">
        <f t="shared" si="2942"/>
        <v>0</v>
      </c>
      <c r="AH867" s="63">
        <f t="shared" si="2942"/>
        <v>0</v>
      </c>
      <c r="AI867" s="63">
        <f t="shared" si="2942"/>
        <v>0</v>
      </c>
    </row>
    <row r="868" spans="1:35" ht="14.25" customHeight="1" x14ac:dyDescent="0.25">
      <c r="A868" s="17">
        <v>326</v>
      </c>
      <c r="B868" s="3" t="s">
        <v>108</v>
      </c>
      <c r="C868" s="8" t="s">
        <v>95</v>
      </c>
      <c r="D868" s="54">
        <f>E868/(E857-E874)</f>
        <v>0.13754646840148699</v>
      </c>
      <c r="E868" s="19">
        <f t="shared" si="2911"/>
        <v>37</v>
      </c>
      <c r="F868" s="11">
        <v>16</v>
      </c>
      <c r="G868" s="11">
        <v>0</v>
      </c>
      <c r="H868" s="19">
        <v>0</v>
      </c>
      <c r="I868" s="11">
        <v>21</v>
      </c>
      <c r="J868" s="19">
        <v>0</v>
      </c>
      <c r="K868" s="11">
        <v>0</v>
      </c>
      <c r="L868" s="19">
        <v>0</v>
      </c>
      <c r="M868" s="7"/>
      <c r="P868" s="57">
        <f t="shared" si="2927"/>
        <v>37</v>
      </c>
      <c r="Q868" s="63">
        <f>P868/P857</f>
        <v>0.13703703703703704</v>
      </c>
      <c r="R868" s="75">
        <f t="shared" si="2886"/>
        <v>16</v>
      </c>
      <c r="S868" s="57">
        <f t="shared" ref="S868:X868" si="2943">IF(G874&lt;&gt;0,G868+(G868/G857)*G874,G868)</f>
        <v>0</v>
      </c>
      <c r="T868" s="57">
        <f t="shared" si="2943"/>
        <v>0</v>
      </c>
      <c r="U868" s="57">
        <f t="shared" si="2943"/>
        <v>21</v>
      </c>
      <c r="V868" s="57">
        <f t="shared" si="2943"/>
        <v>0</v>
      </c>
      <c r="W868" s="57">
        <f t="shared" si="2943"/>
        <v>0</v>
      </c>
      <c r="X868" s="57">
        <f t="shared" si="2943"/>
        <v>0</v>
      </c>
      <c r="Y868" s="1">
        <v>0</v>
      </c>
      <c r="Z868" s="5"/>
      <c r="AB868" s="63">
        <f t="shared" ref="AB868" si="2944">IF(R868=0,0,R868/(R858+R861+R867))</f>
        <v>0.10457516339869281</v>
      </c>
      <c r="AC868" s="63">
        <f t="shared" ref="AC868:AI868" si="2945">IF(S868=0,0,S868/(S858+S861+S867))</f>
        <v>0</v>
      </c>
      <c r="AD868" s="63">
        <f t="shared" si="2945"/>
        <v>0</v>
      </c>
      <c r="AE868" s="63">
        <f t="shared" si="2945"/>
        <v>0.20192307692307693</v>
      </c>
      <c r="AF868" s="63">
        <f t="shared" si="2945"/>
        <v>0</v>
      </c>
      <c r="AG868" s="63">
        <f t="shared" si="2945"/>
        <v>0</v>
      </c>
      <c r="AH868" s="63">
        <f t="shared" si="2945"/>
        <v>0</v>
      </c>
      <c r="AI868" s="63">
        <f t="shared" si="2945"/>
        <v>0</v>
      </c>
    </row>
    <row r="869" spans="1:35" ht="14.25" customHeight="1" x14ac:dyDescent="0.25">
      <c r="A869" s="17">
        <v>326</v>
      </c>
      <c r="B869" s="3" t="s">
        <v>108</v>
      </c>
      <c r="C869" s="8" t="s">
        <v>90</v>
      </c>
      <c r="D869" s="54">
        <f>E869/(E857-E874)</f>
        <v>4.8327137546468404E-2</v>
      </c>
      <c r="E869" s="19">
        <f t="shared" si="2911"/>
        <v>13</v>
      </c>
      <c r="F869" s="11">
        <v>13</v>
      </c>
      <c r="G869" s="19">
        <v>0</v>
      </c>
      <c r="H869" s="19">
        <v>0</v>
      </c>
      <c r="I869" s="19">
        <v>0</v>
      </c>
      <c r="J869" s="19">
        <v>0</v>
      </c>
      <c r="K869" s="19">
        <v>0</v>
      </c>
      <c r="L869" s="19">
        <v>0</v>
      </c>
      <c r="M869" s="7"/>
      <c r="P869" s="57">
        <f t="shared" si="2927"/>
        <v>13</v>
      </c>
      <c r="Q869" s="63">
        <f>P869/P857</f>
        <v>4.8148148148148148E-2</v>
      </c>
      <c r="R869" s="75">
        <f t="shared" si="2886"/>
        <v>13</v>
      </c>
      <c r="S869" s="57">
        <f t="shared" ref="S869:X869" si="2946">IF(G874&lt;&gt;0,G869+(G869/G857)*G874,G869)</f>
        <v>0</v>
      </c>
      <c r="T869" s="57">
        <f t="shared" si="2946"/>
        <v>0</v>
      </c>
      <c r="U869" s="57">
        <f t="shared" si="2946"/>
        <v>0</v>
      </c>
      <c r="V869" s="57">
        <f t="shared" si="2946"/>
        <v>0</v>
      </c>
      <c r="W869" s="57">
        <f t="shared" si="2946"/>
        <v>0</v>
      </c>
      <c r="X869" s="57">
        <f t="shared" si="2946"/>
        <v>0</v>
      </c>
      <c r="Y869" s="1">
        <v>0</v>
      </c>
      <c r="Z869" s="5"/>
      <c r="AB869" s="63">
        <f t="shared" ref="AB869" si="2947">IF(R869=0,0,R869/(R858+R861+R867))</f>
        <v>8.4967320261437912E-2</v>
      </c>
      <c r="AC869" s="63">
        <f t="shared" ref="AC869:AI869" si="2948">IF(S869=0,0,S869/(S858+S861+S867))</f>
        <v>0</v>
      </c>
      <c r="AD869" s="63">
        <f t="shared" si="2948"/>
        <v>0</v>
      </c>
      <c r="AE869" s="63">
        <f t="shared" si="2948"/>
        <v>0</v>
      </c>
      <c r="AF869" s="63">
        <f t="shared" si="2948"/>
        <v>0</v>
      </c>
      <c r="AG869" s="63">
        <f t="shared" si="2948"/>
        <v>0</v>
      </c>
      <c r="AH869" s="63">
        <f t="shared" si="2948"/>
        <v>0</v>
      </c>
      <c r="AI869" s="63">
        <f t="shared" si="2948"/>
        <v>0</v>
      </c>
    </row>
    <row r="870" spans="1:35" ht="14.25" customHeight="1" x14ac:dyDescent="0.25">
      <c r="A870" s="17">
        <v>326</v>
      </c>
      <c r="B870" s="3" t="s">
        <v>108</v>
      </c>
      <c r="C870" s="8" t="s">
        <v>118</v>
      </c>
      <c r="D870" s="54">
        <f>E870/(E857-E874)</f>
        <v>1.4869888475836431E-2</v>
      </c>
      <c r="E870" s="19">
        <f t="shared" si="2911"/>
        <v>4</v>
      </c>
      <c r="F870" s="11">
        <v>3</v>
      </c>
      <c r="G870" s="11">
        <v>0</v>
      </c>
      <c r="H870" s="19">
        <v>0</v>
      </c>
      <c r="I870" s="11">
        <v>1</v>
      </c>
      <c r="J870" s="19">
        <v>0</v>
      </c>
      <c r="K870" s="11">
        <v>0</v>
      </c>
      <c r="L870" s="19">
        <v>0</v>
      </c>
      <c r="M870" s="7"/>
      <c r="P870" s="57">
        <f t="shared" si="2927"/>
        <v>4</v>
      </c>
      <c r="Q870" s="63">
        <f>P870/P857</f>
        <v>1.4814814814814815E-2</v>
      </c>
      <c r="R870" s="75">
        <f t="shared" si="2886"/>
        <v>3</v>
      </c>
      <c r="S870" s="57">
        <f t="shared" ref="S870:X870" si="2949">IF(G874&lt;&gt;0,G870+(G870/G857)*G874,G870)</f>
        <v>0</v>
      </c>
      <c r="T870" s="57">
        <f t="shared" si="2949"/>
        <v>0</v>
      </c>
      <c r="U870" s="57">
        <f t="shared" si="2949"/>
        <v>1</v>
      </c>
      <c r="V870" s="57">
        <f t="shared" si="2949"/>
        <v>0</v>
      </c>
      <c r="W870" s="57">
        <f t="shared" si="2949"/>
        <v>0</v>
      </c>
      <c r="X870" s="57">
        <f t="shared" si="2949"/>
        <v>0</v>
      </c>
      <c r="Y870" s="1">
        <v>0</v>
      </c>
      <c r="Z870" s="5"/>
      <c r="AB870" s="63">
        <f t="shared" ref="AB870" si="2950">IF(R870=0,0,R870/(R858+R861+R867))</f>
        <v>1.9607843137254902E-2</v>
      </c>
      <c r="AC870" s="63">
        <f t="shared" ref="AC870:AI870" si="2951">IF(S870=0,0,S870/(S858+S861+S867))</f>
        <v>0</v>
      </c>
      <c r="AD870" s="63">
        <f t="shared" si="2951"/>
        <v>0</v>
      </c>
      <c r="AE870" s="63">
        <f t="shared" si="2951"/>
        <v>9.6153846153846159E-3</v>
      </c>
      <c r="AF870" s="63">
        <f t="shared" si="2951"/>
        <v>0</v>
      </c>
      <c r="AG870" s="63">
        <f t="shared" si="2951"/>
        <v>0</v>
      </c>
      <c r="AH870" s="63">
        <f t="shared" si="2951"/>
        <v>0</v>
      </c>
      <c r="AI870" s="63">
        <f t="shared" si="2951"/>
        <v>0</v>
      </c>
    </row>
    <row r="871" spans="1:35" ht="14.25" customHeight="1" x14ac:dyDescent="0.25">
      <c r="A871" s="17">
        <v>326</v>
      </c>
      <c r="B871" s="3" t="s">
        <v>108</v>
      </c>
      <c r="C871" s="8" t="s">
        <v>91</v>
      </c>
      <c r="D871" s="54">
        <f>E871/(E857-E874)</f>
        <v>3.7174721189591076E-3</v>
      </c>
      <c r="E871" s="19">
        <f t="shared" si="2911"/>
        <v>1</v>
      </c>
      <c r="F871" s="19">
        <v>0</v>
      </c>
      <c r="G871" s="19">
        <v>0</v>
      </c>
      <c r="H871" s="19">
        <v>0</v>
      </c>
      <c r="I871" s="19">
        <v>0</v>
      </c>
      <c r="J871" s="11">
        <v>1</v>
      </c>
      <c r="K871" s="19">
        <v>0</v>
      </c>
      <c r="L871" s="19">
        <v>0</v>
      </c>
      <c r="M871" s="7"/>
      <c r="P871" s="57">
        <f t="shared" si="2927"/>
        <v>1</v>
      </c>
      <c r="Q871" s="63">
        <f>P871/P857</f>
        <v>3.7037037037037038E-3</v>
      </c>
      <c r="R871" s="75">
        <f t="shared" si="2886"/>
        <v>0</v>
      </c>
      <c r="S871" s="57">
        <f t="shared" ref="S871:X871" si="2952">IF(G874&lt;&gt;0,G871+(G871/G857)*G874,G871)</f>
        <v>0</v>
      </c>
      <c r="T871" s="57">
        <f t="shared" si="2952"/>
        <v>0</v>
      </c>
      <c r="U871" s="57">
        <f t="shared" si="2952"/>
        <v>0</v>
      </c>
      <c r="V871" s="57">
        <f t="shared" si="2952"/>
        <v>1</v>
      </c>
      <c r="W871" s="57">
        <f t="shared" si="2952"/>
        <v>0</v>
      </c>
      <c r="X871" s="57">
        <f t="shared" si="2952"/>
        <v>0</v>
      </c>
      <c r="Y871" s="1">
        <v>0</v>
      </c>
      <c r="Z871" s="5"/>
      <c r="AB871" s="63">
        <f t="shared" ref="AB871" si="2953">IF(R871=0,0,R871/(R858+R861+R867))</f>
        <v>0</v>
      </c>
      <c r="AC871" s="63">
        <f t="shared" ref="AC871:AI871" si="2954">IF(S871=0,0,S871/(S858+S861+S867))</f>
        <v>0</v>
      </c>
      <c r="AD871" s="63">
        <f t="shared" si="2954"/>
        <v>0</v>
      </c>
      <c r="AE871" s="63">
        <f t="shared" si="2954"/>
        <v>0</v>
      </c>
      <c r="AF871" s="63">
        <f t="shared" si="2954"/>
        <v>1</v>
      </c>
      <c r="AG871" s="63">
        <f t="shared" si="2954"/>
        <v>0</v>
      </c>
      <c r="AH871" s="63">
        <f t="shared" si="2954"/>
        <v>0</v>
      </c>
      <c r="AI871" s="63">
        <f t="shared" si="2954"/>
        <v>0</v>
      </c>
    </row>
    <row r="872" spans="1:35" ht="14.25" customHeight="1" x14ac:dyDescent="0.25">
      <c r="A872" s="17">
        <v>326</v>
      </c>
      <c r="B872" s="3" t="s">
        <v>108</v>
      </c>
      <c r="C872" s="8" t="s">
        <v>92</v>
      </c>
      <c r="D872" s="54">
        <f>E872/(E857-E874)</f>
        <v>0</v>
      </c>
      <c r="E872" s="19">
        <f t="shared" si="2911"/>
        <v>0</v>
      </c>
      <c r="F872" s="11">
        <v>0</v>
      </c>
      <c r="G872" s="11">
        <v>0</v>
      </c>
      <c r="H872" s="19">
        <v>0</v>
      </c>
      <c r="I872" s="19">
        <v>0</v>
      </c>
      <c r="J872" s="11">
        <v>0</v>
      </c>
      <c r="K872" s="11">
        <v>0</v>
      </c>
      <c r="L872" s="19">
        <v>0</v>
      </c>
      <c r="M872" s="7"/>
      <c r="P872" s="57">
        <f t="shared" si="2927"/>
        <v>0</v>
      </c>
      <c r="Q872" s="63">
        <f>P872/P857</f>
        <v>0</v>
      </c>
      <c r="R872" s="75">
        <f t="shared" si="2886"/>
        <v>0</v>
      </c>
      <c r="S872" s="57">
        <f t="shared" ref="S872:X872" si="2955">IF(G874&lt;&gt;0,G872+(G872/G857)*G874,G872)</f>
        <v>0</v>
      </c>
      <c r="T872" s="57">
        <f t="shared" si="2955"/>
        <v>0</v>
      </c>
      <c r="U872" s="57">
        <f t="shared" si="2955"/>
        <v>0</v>
      </c>
      <c r="V872" s="57">
        <f t="shared" si="2955"/>
        <v>0</v>
      </c>
      <c r="W872" s="57">
        <f t="shared" si="2955"/>
        <v>0</v>
      </c>
      <c r="X872" s="57">
        <f t="shared" si="2955"/>
        <v>0</v>
      </c>
      <c r="Y872" s="1">
        <v>0</v>
      </c>
      <c r="Z872" s="6"/>
      <c r="AB872" s="63">
        <f t="shared" ref="AB872" si="2956">IF(R872=0,0,R872/(R858+R861+R867))</f>
        <v>0</v>
      </c>
      <c r="AC872" s="63">
        <f t="shared" ref="AC872:AI872" si="2957">IF(S872=0,0,S872/(S858+S861+S867))</f>
        <v>0</v>
      </c>
      <c r="AD872" s="63">
        <f t="shared" si="2957"/>
        <v>0</v>
      </c>
      <c r="AE872" s="63">
        <f t="shared" si="2957"/>
        <v>0</v>
      </c>
      <c r="AF872" s="63">
        <f t="shared" si="2957"/>
        <v>0</v>
      </c>
      <c r="AG872" s="63">
        <f t="shared" si="2957"/>
        <v>0</v>
      </c>
      <c r="AH872" s="63">
        <f t="shared" si="2957"/>
        <v>0</v>
      </c>
      <c r="AI872" s="63">
        <f t="shared" si="2957"/>
        <v>0</v>
      </c>
    </row>
    <row r="873" spans="1:35" s="10" customFormat="1" ht="14.25" customHeight="1" x14ac:dyDescent="0.25">
      <c r="A873" s="17">
        <v>326</v>
      </c>
      <c r="B873" s="3" t="s">
        <v>108</v>
      </c>
      <c r="C873" s="8" t="s">
        <v>93</v>
      </c>
      <c r="D873" s="54">
        <f>E873/(E857-E874)</f>
        <v>3.7174721189591076E-3</v>
      </c>
      <c r="E873" s="19">
        <f t="shared" si="2911"/>
        <v>1</v>
      </c>
      <c r="F873" s="19">
        <v>0</v>
      </c>
      <c r="G873" s="11">
        <v>0</v>
      </c>
      <c r="H873" s="19">
        <v>0</v>
      </c>
      <c r="I873" s="19">
        <v>1</v>
      </c>
      <c r="J873" s="19">
        <v>0</v>
      </c>
      <c r="K873" s="11">
        <v>0</v>
      </c>
      <c r="L873" s="19">
        <v>0</v>
      </c>
      <c r="N873" s="1"/>
      <c r="O873" s="1"/>
      <c r="P873" s="57">
        <f t="shared" si="2927"/>
        <v>1</v>
      </c>
      <c r="Q873" s="63">
        <f>P873/P857</f>
        <v>3.7037037037037038E-3</v>
      </c>
      <c r="R873" s="75">
        <f t="shared" si="2886"/>
        <v>0</v>
      </c>
      <c r="S873" s="57">
        <f t="shared" ref="S873:X873" si="2958">IF(G874&lt;&gt;0,G873+(G873/G857)*G874,G873)</f>
        <v>0</v>
      </c>
      <c r="T873" s="57">
        <f t="shared" si="2958"/>
        <v>0</v>
      </c>
      <c r="U873" s="57">
        <f t="shared" si="2958"/>
        <v>1</v>
      </c>
      <c r="V873" s="57">
        <f t="shared" si="2958"/>
        <v>0</v>
      </c>
      <c r="W873" s="57">
        <f t="shared" si="2958"/>
        <v>0</v>
      </c>
      <c r="X873" s="57">
        <f t="shared" si="2958"/>
        <v>0</v>
      </c>
      <c r="Y873" s="1">
        <v>0</v>
      </c>
      <c r="Z873" s="5"/>
      <c r="AA873" s="1"/>
      <c r="AB873" s="63">
        <f t="shared" ref="AB873" si="2959">IF(R873=0,0,R873/(R858+R861+R867))</f>
        <v>0</v>
      </c>
      <c r="AC873" s="63">
        <f t="shared" ref="AC873:AI873" si="2960">IF(S873=0,0,S873/(S858+S861+S867))</f>
        <v>0</v>
      </c>
      <c r="AD873" s="63">
        <f t="shared" si="2960"/>
        <v>0</v>
      </c>
      <c r="AE873" s="63">
        <f t="shared" si="2960"/>
        <v>9.6153846153846159E-3</v>
      </c>
      <c r="AF873" s="63">
        <f t="shared" si="2960"/>
        <v>0</v>
      </c>
      <c r="AG873" s="63">
        <f t="shared" si="2960"/>
        <v>0</v>
      </c>
      <c r="AH873" s="63">
        <f t="shared" si="2960"/>
        <v>0</v>
      </c>
      <c r="AI873" s="63">
        <f t="shared" si="2960"/>
        <v>0</v>
      </c>
    </row>
    <row r="874" spans="1:35" ht="14.25" customHeight="1" x14ac:dyDescent="0.25">
      <c r="A874" s="17">
        <v>326</v>
      </c>
      <c r="B874" s="3" t="s">
        <v>108</v>
      </c>
      <c r="C874" s="3" t="s">
        <v>94</v>
      </c>
      <c r="D874" s="59"/>
      <c r="E874" s="53">
        <f t="shared" si="2911"/>
        <v>3</v>
      </c>
      <c r="F874" s="19">
        <v>3</v>
      </c>
      <c r="G874" s="11">
        <v>0</v>
      </c>
      <c r="H874" s="19">
        <v>0</v>
      </c>
      <c r="I874" s="19">
        <v>0</v>
      </c>
      <c r="J874" s="19">
        <v>0</v>
      </c>
      <c r="K874" s="11">
        <v>0</v>
      </c>
      <c r="L874" s="19">
        <v>0</v>
      </c>
      <c r="M874" s="7"/>
      <c r="R874" s="75">
        <f t="shared" si="2886"/>
        <v>3</v>
      </c>
      <c r="Z874" s="5"/>
    </row>
    <row r="875" spans="1:35" ht="14.25" customHeight="1" x14ac:dyDescent="0.25">
      <c r="A875" s="3"/>
      <c r="B875" s="3"/>
      <c r="C875" s="8"/>
      <c r="D875" s="8"/>
      <c r="E875" s="11"/>
      <c r="F875" s="11"/>
      <c r="G875" s="11"/>
      <c r="H875" s="11"/>
      <c r="I875" s="11"/>
      <c r="J875" s="11"/>
      <c r="K875" s="11"/>
      <c r="L875" s="11"/>
      <c r="M875" s="7"/>
      <c r="R875" s="75">
        <f t="shared" si="2886"/>
        <v>0</v>
      </c>
      <c r="S875" s="10"/>
      <c r="T875" s="10"/>
      <c r="U875" s="10"/>
      <c r="V875" s="10"/>
      <c r="W875" s="10"/>
      <c r="X875" s="10"/>
    </row>
    <row r="876" spans="1:35" ht="14.25" customHeight="1" x14ac:dyDescent="0.25">
      <c r="A876" s="17">
        <v>327</v>
      </c>
      <c r="B876" s="3" t="s">
        <v>109</v>
      </c>
      <c r="C876" s="3" t="s">
        <v>120</v>
      </c>
      <c r="D876" s="3"/>
      <c r="E876" s="11">
        <v>711</v>
      </c>
      <c r="F876" s="11">
        <v>111</v>
      </c>
      <c r="G876" s="11">
        <v>1</v>
      </c>
      <c r="H876" s="11">
        <v>23</v>
      </c>
      <c r="I876" s="11">
        <v>273</v>
      </c>
      <c r="J876" s="11">
        <v>2</v>
      </c>
      <c r="K876" s="11">
        <v>217</v>
      </c>
      <c r="L876" s="11">
        <v>83</v>
      </c>
      <c r="M876" s="10">
        <f>VLOOKUP(A876,'2010 Byproducts'!$A$14:$D$97,4,FALSE)</f>
        <v>54</v>
      </c>
      <c r="N876" s="10">
        <f>L876-M876</f>
        <v>29</v>
      </c>
      <c r="O876" s="10"/>
      <c r="P876" s="10">
        <f>SUM(P877,P880,P886)</f>
        <v>648.84615384615392</v>
      </c>
      <c r="Q876" s="10"/>
      <c r="R876" s="75">
        <f t="shared" si="2886"/>
        <v>111</v>
      </c>
      <c r="Z876" s="63">
        <f>R876/(P876-R876)</f>
        <v>0.20637871853546907</v>
      </c>
      <c r="AA876" s="63">
        <f>(P879-R879)/(P876-R876)</f>
        <v>1.3300915331807779E-2</v>
      </c>
      <c r="AB876" s="63"/>
    </row>
    <row r="877" spans="1:35" ht="14.25" customHeight="1" x14ac:dyDescent="0.25">
      <c r="A877" s="17">
        <v>327</v>
      </c>
      <c r="B877" s="3" t="s">
        <v>109</v>
      </c>
      <c r="C877" s="3" t="s">
        <v>82</v>
      </c>
      <c r="D877" s="54">
        <f>E877/(E876-E893)</f>
        <v>1.7741935483870968E-2</v>
      </c>
      <c r="E877" s="19">
        <f t="shared" ref="E877:E892" si="2961">SUM(F877:L877)</f>
        <v>11</v>
      </c>
      <c r="F877" s="19">
        <v>0</v>
      </c>
      <c r="G877" s="19">
        <v>0</v>
      </c>
      <c r="H877" s="19">
        <v>0</v>
      </c>
      <c r="I877" s="11">
        <v>11</v>
      </c>
      <c r="J877" s="19">
        <v>0</v>
      </c>
      <c r="K877" s="19">
        <v>0</v>
      </c>
      <c r="L877" s="19">
        <v>0</v>
      </c>
      <c r="M877" s="7"/>
      <c r="P877" s="57">
        <f>SUM(P878:P879)</f>
        <v>39.219780219780219</v>
      </c>
      <c r="Q877" s="63">
        <f>P877/P876</f>
        <v>6.0445422982470985E-2</v>
      </c>
      <c r="R877" s="75">
        <f t="shared" si="2886"/>
        <v>0</v>
      </c>
      <c r="S877" s="57">
        <f>SUM(S878:S879)</f>
        <v>0</v>
      </c>
      <c r="T877" s="57">
        <f t="shared" ref="T877:X877" si="2962">SUM(T878:T879)</f>
        <v>0</v>
      </c>
      <c r="U877" s="57">
        <f t="shared" si="2962"/>
        <v>10.219780219780221</v>
      </c>
      <c r="V877" s="57">
        <f t="shared" si="2962"/>
        <v>0</v>
      </c>
      <c r="W877" s="57">
        <f t="shared" si="2962"/>
        <v>0</v>
      </c>
      <c r="X877" s="57">
        <f t="shared" si="2962"/>
        <v>0</v>
      </c>
      <c r="Z877" s="5"/>
      <c r="AA877" s="5"/>
      <c r="AB877" s="63">
        <f t="shared" ref="AB877" si="2963">IF(R877=0,0,R877/(R877+R880+R886))</f>
        <v>0</v>
      </c>
      <c r="AC877" s="63">
        <f t="shared" ref="AC877:AI877" si="2964">IF(S877=0,0,S877/(S877+S880+S886))</f>
        <v>0</v>
      </c>
      <c r="AD877" s="63">
        <f t="shared" si="2964"/>
        <v>0</v>
      </c>
      <c r="AE877" s="63">
        <f t="shared" si="2964"/>
        <v>3.7593984962406013E-2</v>
      </c>
      <c r="AF877" s="63">
        <f t="shared" si="2964"/>
        <v>0</v>
      </c>
      <c r="AG877" s="63">
        <f t="shared" si="2964"/>
        <v>0</v>
      </c>
      <c r="AH877" s="63">
        <f t="shared" si="2964"/>
        <v>0</v>
      </c>
      <c r="AI877" s="63">
        <f t="shared" si="2964"/>
        <v>0</v>
      </c>
    </row>
    <row r="878" spans="1:35" ht="14.25" customHeight="1" x14ac:dyDescent="0.25">
      <c r="A878" s="17">
        <v>327</v>
      </c>
      <c r="B878" s="3" t="s">
        <v>109</v>
      </c>
      <c r="C878" s="8" t="s">
        <v>152</v>
      </c>
      <c r="D878" s="54">
        <f>E878/(E876-E893)</f>
        <v>4.8387096774193551E-3</v>
      </c>
      <c r="E878" s="19">
        <f t="shared" si="2961"/>
        <v>3</v>
      </c>
      <c r="F878" s="19">
        <v>0</v>
      </c>
      <c r="G878" s="11">
        <v>0</v>
      </c>
      <c r="H878" s="19">
        <v>0</v>
      </c>
      <c r="I878" s="11">
        <v>3</v>
      </c>
      <c r="J878" s="19">
        <v>0</v>
      </c>
      <c r="K878" s="11">
        <v>0</v>
      </c>
      <c r="L878" s="19">
        <v>0</v>
      </c>
      <c r="M878" s="7"/>
      <c r="P878" s="57">
        <f>SUM(R878:Y878)+N876</f>
        <v>32.065934065934066</v>
      </c>
      <c r="Q878" s="63">
        <f>P878/P876</f>
        <v>4.9419933948683201E-2</v>
      </c>
      <c r="R878" s="75">
        <f t="shared" si="2886"/>
        <v>0</v>
      </c>
      <c r="S878" s="57">
        <f t="shared" ref="S878:X878" si="2965">IF(G893&lt;&gt;0,G878+(G878/G876)*G893,G878)</f>
        <v>0</v>
      </c>
      <c r="T878" s="57">
        <f t="shared" si="2965"/>
        <v>0</v>
      </c>
      <c r="U878" s="57">
        <f t="shared" si="2965"/>
        <v>3.0659340659340661</v>
      </c>
      <c r="V878" s="57">
        <f t="shared" si="2965"/>
        <v>0</v>
      </c>
      <c r="W878" s="57">
        <f t="shared" si="2965"/>
        <v>0</v>
      </c>
      <c r="X878" s="57">
        <f t="shared" si="2965"/>
        <v>0</v>
      </c>
      <c r="Z878" s="5"/>
      <c r="AA878" s="5"/>
      <c r="AB878" s="63">
        <f t="shared" ref="AB878" si="2966">IF(R878=0,0,R878/(R877+R880+R886))</f>
        <v>0</v>
      </c>
      <c r="AC878" s="63">
        <f t="shared" ref="AC878:AI878" si="2967">IF(S878=0,0,S878/(S877+S880+S886))</f>
        <v>0</v>
      </c>
      <c r="AD878" s="63">
        <f t="shared" si="2967"/>
        <v>0</v>
      </c>
      <c r="AE878" s="63">
        <f t="shared" si="2967"/>
        <v>1.1278195488721804E-2</v>
      </c>
      <c r="AF878" s="63">
        <f t="shared" si="2967"/>
        <v>0</v>
      </c>
      <c r="AG878" s="63">
        <f t="shared" si="2967"/>
        <v>0</v>
      </c>
      <c r="AH878" s="63">
        <f t="shared" si="2967"/>
        <v>0</v>
      </c>
      <c r="AI878" s="63">
        <f t="shared" si="2967"/>
        <v>0</v>
      </c>
    </row>
    <row r="879" spans="1:35" ht="14.25" customHeight="1" x14ac:dyDescent="0.25">
      <c r="A879" s="17">
        <v>327</v>
      </c>
      <c r="B879" s="3" t="s">
        <v>109</v>
      </c>
      <c r="C879" s="8" t="s">
        <v>151</v>
      </c>
      <c r="D879" s="54">
        <f>E879/(E876-E893)</f>
        <v>1.1290322580645161E-2</v>
      </c>
      <c r="E879" s="19">
        <f t="shared" si="2961"/>
        <v>7</v>
      </c>
      <c r="F879" s="11">
        <v>0</v>
      </c>
      <c r="G879" s="19">
        <v>0</v>
      </c>
      <c r="H879" s="19">
        <v>0</v>
      </c>
      <c r="I879" s="11">
        <v>7</v>
      </c>
      <c r="J879" s="19">
        <v>0</v>
      </c>
      <c r="K879" s="19">
        <v>0</v>
      </c>
      <c r="L879" s="19">
        <v>0</v>
      </c>
      <c r="M879" s="7"/>
      <c r="P879" s="57">
        <f>SUM(R879:Y879)</f>
        <v>7.1538461538461542</v>
      </c>
      <c r="Q879" s="63">
        <f>P879/P876</f>
        <v>1.1025489033787788E-2</v>
      </c>
      <c r="R879" s="75">
        <f t="shared" si="2886"/>
        <v>0</v>
      </c>
      <c r="S879" s="57">
        <f t="shared" ref="S879:X879" si="2968">IF(G893&lt;&gt;0,G879+(G879/G876)*G893,G879)</f>
        <v>0</v>
      </c>
      <c r="T879" s="57">
        <f t="shared" si="2968"/>
        <v>0</v>
      </c>
      <c r="U879" s="57">
        <f t="shared" si="2968"/>
        <v>7.1538461538461542</v>
      </c>
      <c r="V879" s="57">
        <f t="shared" si="2968"/>
        <v>0</v>
      </c>
      <c r="W879" s="57">
        <f t="shared" si="2968"/>
        <v>0</v>
      </c>
      <c r="X879" s="57">
        <f t="shared" si="2968"/>
        <v>0</v>
      </c>
      <c r="Z879" s="5"/>
      <c r="AA879" s="5"/>
      <c r="AB879" s="63">
        <f t="shared" ref="AB879" si="2969">IF(R879=0,0,R879/(R877+R880+R886))</f>
        <v>0</v>
      </c>
      <c r="AC879" s="63">
        <f t="shared" ref="AC879:AI879" si="2970">IF(S879=0,0,S879/(S877+S880+S886))</f>
        <v>0</v>
      </c>
      <c r="AD879" s="63">
        <f t="shared" si="2970"/>
        <v>0</v>
      </c>
      <c r="AE879" s="63">
        <f t="shared" si="2970"/>
        <v>2.6315789473684209E-2</v>
      </c>
      <c r="AF879" s="63">
        <f t="shared" si="2970"/>
        <v>0</v>
      </c>
      <c r="AG879" s="63">
        <f t="shared" si="2970"/>
        <v>0</v>
      </c>
      <c r="AH879" s="63">
        <f t="shared" si="2970"/>
        <v>0</v>
      </c>
      <c r="AI879" s="63">
        <f t="shared" si="2970"/>
        <v>0</v>
      </c>
    </row>
    <row r="880" spans="1:35" ht="14.25" customHeight="1" x14ac:dyDescent="0.25">
      <c r="A880" s="17">
        <v>327</v>
      </c>
      <c r="B880" s="3" t="s">
        <v>109</v>
      </c>
      <c r="C880" s="3" t="s">
        <v>83</v>
      </c>
      <c r="D880" s="54">
        <f>E880/(E876-E893)</f>
        <v>0.9096774193548387</v>
      </c>
      <c r="E880" s="19">
        <f t="shared" si="2961"/>
        <v>564</v>
      </c>
      <c r="F880" s="11">
        <v>95</v>
      </c>
      <c r="G880" s="11">
        <v>1</v>
      </c>
      <c r="H880" s="11">
        <v>12</v>
      </c>
      <c r="I880" s="11">
        <v>239</v>
      </c>
      <c r="J880" s="11">
        <v>1</v>
      </c>
      <c r="K880" s="11">
        <v>216</v>
      </c>
      <c r="L880" s="19">
        <v>0</v>
      </c>
      <c r="M880" s="7"/>
      <c r="P880" s="57">
        <f>SUM(P881:P885)</f>
        <v>568.25274725274733</v>
      </c>
      <c r="Q880" s="63">
        <f>P880/P876</f>
        <v>0.87578965196036918</v>
      </c>
      <c r="R880" s="75">
        <f t="shared" si="2886"/>
        <v>95</v>
      </c>
      <c r="S880" s="57">
        <f>SUM(S881:S885)</f>
        <v>0</v>
      </c>
      <c r="T880" s="57">
        <f t="shared" ref="T880:X880" si="2971">SUM(T881:T885)</f>
        <v>12</v>
      </c>
      <c r="U880" s="57">
        <f t="shared" si="2971"/>
        <v>244.25274725274724</v>
      </c>
      <c r="V880" s="57">
        <f t="shared" si="2971"/>
        <v>1</v>
      </c>
      <c r="W880" s="57">
        <f t="shared" si="2971"/>
        <v>216</v>
      </c>
      <c r="X880" s="57">
        <f t="shared" si="2971"/>
        <v>0</v>
      </c>
      <c r="Z880" s="5"/>
      <c r="AA880" s="5"/>
      <c r="AB880" s="63">
        <f t="shared" ref="AB880" si="2972">IF(R880=0,0,R880/(R877+R880+R886))</f>
        <v>0.87155963302752293</v>
      </c>
      <c r="AC880" s="63">
        <f t="shared" ref="AC880:AI880" si="2973">IF(S880=0,0,S880/(S877+S880+S886))</f>
        <v>0</v>
      </c>
      <c r="AD880" s="63">
        <f t="shared" si="2973"/>
        <v>0.5714285714285714</v>
      </c>
      <c r="AE880" s="63">
        <f t="shared" si="2973"/>
        <v>0.89849624060150368</v>
      </c>
      <c r="AF880" s="63">
        <f t="shared" si="2973"/>
        <v>0.5</v>
      </c>
      <c r="AG880" s="63">
        <f t="shared" si="2973"/>
        <v>1</v>
      </c>
      <c r="AH880" s="63">
        <f t="shared" si="2973"/>
        <v>0</v>
      </c>
      <c r="AI880" s="63">
        <f t="shared" si="2973"/>
        <v>0</v>
      </c>
    </row>
    <row r="881" spans="1:35" ht="14.25" customHeight="1" x14ac:dyDescent="0.25">
      <c r="A881" s="17">
        <v>327</v>
      </c>
      <c r="B881" s="3" t="s">
        <v>109</v>
      </c>
      <c r="C881" s="8" t="s">
        <v>84</v>
      </c>
      <c r="D881" s="54">
        <f>E881/(E876-E893)</f>
        <v>0.77903225806451615</v>
      </c>
      <c r="E881" s="19">
        <f t="shared" si="2961"/>
        <v>483</v>
      </c>
      <c r="F881" s="11">
        <v>29</v>
      </c>
      <c r="G881" s="19">
        <v>0</v>
      </c>
      <c r="H881" s="11">
        <v>2</v>
      </c>
      <c r="I881" s="11">
        <v>235</v>
      </c>
      <c r="J881" s="11">
        <v>1</v>
      </c>
      <c r="K881" s="11">
        <v>216</v>
      </c>
      <c r="L881" s="19">
        <v>0</v>
      </c>
      <c r="M881" s="7"/>
      <c r="P881" s="57">
        <f>SUM(R881:Y881)</f>
        <v>488.16483516483515</v>
      </c>
      <c r="Q881" s="63">
        <f>P881/P876</f>
        <v>0.75235837073418566</v>
      </c>
      <c r="R881" s="75">
        <f t="shared" si="2886"/>
        <v>29</v>
      </c>
      <c r="S881" s="57">
        <f t="shared" ref="S881:X881" si="2974">IF(G893&lt;&gt;0,G881+(G881/G876)*G893,G881)</f>
        <v>0</v>
      </c>
      <c r="T881" s="57">
        <f t="shared" si="2974"/>
        <v>2</v>
      </c>
      <c r="U881" s="57">
        <f t="shared" si="2974"/>
        <v>240.16483516483515</v>
      </c>
      <c r="V881" s="57">
        <f t="shared" si="2974"/>
        <v>1</v>
      </c>
      <c r="W881" s="57">
        <f t="shared" si="2974"/>
        <v>216</v>
      </c>
      <c r="X881" s="57">
        <f t="shared" si="2974"/>
        <v>0</v>
      </c>
      <c r="Z881" s="5"/>
      <c r="AA881" s="5"/>
      <c r="AB881" s="63">
        <f t="shared" ref="AB881" si="2975">IF(R881=0,0,R881/(R877+R880+R886))</f>
        <v>0.26605504587155965</v>
      </c>
      <c r="AC881" s="63">
        <f t="shared" ref="AC881:AI881" si="2976">IF(S881=0,0,S881/(S877+S880+S886))</f>
        <v>0</v>
      </c>
      <c r="AD881" s="63">
        <f t="shared" si="2976"/>
        <v>9.5238095238095233E-2</v>
      </c>
      <c r="AE881" s="63">
        <f t="shared" si="2976"/>
        <v>0.88345864661654128</v>
      </c>
      <c r="AF881" s="63">
        <f t="shared" si="2976"/>
        <v>0.5</v>
      </c>
      <c r="AG881" s="63">
        <f t="shared" si="2976"/>
        <v>1</v>
      </c>
      <c r="AH881" s="63">
        <f t="shared" si="2976"/>
        <v>0</v>
      </c>
      <c r="AI881" s="63">
        <f t="shared" si="2976"/>
        <v>0</v>
      </c>
    </row>
    <row r="882" spans="1:35" ht="14.25" customHeight="1" x14ac:dyDescent="0.25">
      <c r="A882" s="17">
        <v>327</v>
      </c>
      <c r="B882" s="3" t="s">
        <v>109</v>
      </c>
      <c r="C882" s="8" t="s">
        <v>85</v>
      </c>
      <c r="D882" s="54">
        <f>E882/(E876-E893)</f>
        <v>6.4516129032258064E-3</v>
      </c>
      <c r="E882" s="19">
        <f t="shared" si="2961"/>
        <v>4</v>
      </c>
      <c r="F882" s="11">
        <v>3</v>
      </c>
      <c r="G882" s="11">
        <v>0</v>
      </c>
      <c r="H882" s="19">
        <v>0</v>
      </c>
      <c r="I882" s="53">
        <f>I880-SUM(I881,I883:I885)</f>
        <v>1</v>
      </c>
      <c r="J882" s="11">
        <v>0</v>
      </c>
      <c r="K882" s="11">
        <v>0</v>
      </c>
      <c r="L882" s="19">
        <v>0</v>
      </c>
      <c r="M882" s="7"/>
      <c r="P882" s="57">
        <f t="shared" ref="P882:P892" si="2977">SUM(R882:Y882)</f>
        <v>4.0219780219780219</v>
      </c>
      <c r="Q882" s="63">
        <f>P882/P876</f>
        <v>6.1986620374290787E-3</v>
      </c>
      <c r="R882" s="75">
        <f t="shared" si="2886"/>
        <v>3</v>
      </c>
      <c r="S882" s="57">
        <f t="shared" ref="S882:X882" si="2978">IF(G893&lt;&gt;0,G882+(G882/G876)*G893,G882)</f>
        <v>0</v>
      </c>
      <c r="T882" s="57">
        <f t="shared" si="2978"/>
        <v>0</v>
      </c>
      <c r="U882" s="57">
        <f t="shared" si="2978"/>
        <v>1.0219780219780219</v>
      </c>
      <c r="V882" s="57">
        <f t="shared" si="2978"/>
        <v>0</v>
      </c>
      <c r="W882" s="57">
        <f t="shared" si="2978"/>
        <v>0</v>
      </c>
      <c r="X882" s="57">
        <f t="shared" si="2978"/>
        <v>0</v>
      </c>
      <c r="Z882" s="5"/>
      <c r="AA882" s="5"/>
      <c r="AB882" s="63">
        <f t="shared" ref="AB882" si="2979">IF(R882=0,0,R882/(R877+R880+R886))</f>
        <v>2.7522935779816515E-2</v>
      </c>
      <c r="AC882" s="63">
        <f t="shared" ref="AC882:AI882" si="2980">IF(S882=0,0,S882/(S877+S880+S886))</f>
        <v>0</v>
      </c>
      <c r="AD882" s="63">
        <f t="shared" si="2980"/>
        <v>0</v>
      </c>
      <c r="AE882" s="63">
        <f t="shared" si="2980"/>
        <v>3.7593984962406009E-3</v>
      </c>
      <c r="AF882" s="63">
        <f t="shared" si="2980"/>
        <v>0</v>
      </c>
      <c r="AG882" s="63">
        <f t="shared" si="2980"/>
        <v>0</v>
      </c>
      <c r="AH882" s="63">
        <f t="shared" si="2980"/>
        <v>0</v>
      </c>
      <c r="AI882" s="63">
        <f t="shared" si="2980"/>
        <v>0</v>
      </c>
    </row>
    <row r="883" spans="1:35" ht="14.25" customHeight="1" x14ac:dyDescent="0.25">
      <c r="A883" s="17">
        <v>327</v>
      </c>
      <c r="B883" s="3" t="s">
        <v>109</v>
      </c>
      <c r="C883" s="8" t="s">
        <v>86</v>
      </c>
      <c r="D883" s="54">
        <f>E883/(E876-E893)</f>
        <v>0.11612903225806452</v>
      </c>
      <c r="E883" s="19">
        <f t="shared" si="2961"/>
        <v>72</v>
      </c>
      <c r="F883" s="11">
        <v>60</v>
      </c>
      <c r="G883" s="19">
        <v>0</v>
      </c>
      <c r="H883" s="11">
        <v>10</v>
      </c>
      <c r="I883" s="11">
        <v>2</v>
      </c>
      <c r="J883" s="53">
        <v>0</v>
      </c>
      <c r="K883" s="11">
        <v>0</v>
      </c>
      <c r="L883" s="19">
        <v>0</v>
      </c>
      <c r="M883" s="7"/>
      <c r="P883" s="57">
        <f t="shared" si="2977"/>
        <v>72.043956043956044</v>
      </c>
      <c r="Q883" s="63">
        <f>P883/P876</f>
        <v>0.11103395715132525</v>
      </c>
      <c r="R883" s="75">
        <f t="shared" si="2886"/>
        <v>60</v>
      </c>
      <c r="S883" s="57">
        <f t="shared" ref="S883:X883" si="2981">IF(G893&lt;&gt;0,G883+(G883/G876)*G893,G883)</f>
        <v>0</v>
      </c>
      <c r="T883" s="57">
        <f t="shared" si="2981"/>
        <v>10</v>
      </c>
      <c r="U883" s="57">
        <f t="shared" si="2981"/>
        <v>2.0439560439560438</v>
      </c>
      <c r="V883" s="57">
        <f t="shared" si="2981"/>
        <v>0</v>
      </c>
      <c r="W883" s="57">
        <f t="shared" si="2981"/>
        <v>0</v>
      </c>
      <c r="X883" s="57">
        <f t="shared" si="2981"/>
        <v>0</v>
      </c>
      <c r="Z883" s="5"/>
      <c r="AA883" s="5"/>
      <c r="AB883" s="63">
        <f t="shared" ref="AB883" si="2982">IF(R883=0,0,R883/(R877+R880+R886))</f>
        <v>0.55045871559633031</v>
      </c>
      <c r="AC883" s="63">
        <f t="shared" ref="AC883:AI883" si="2983">IF(S883=0,0,S883/(S877+S880+S886))</f>
        <v>0</v>
      </c>
      <c r="AD883" s="63">
        <f t="shared" si="2983"/>
        <v>0.47619047619047616</v>
      </c>
      <c r="AE883" s="63">
        <f t="shared" si="2983"/>
        <v>7.5187969924812017E-3</v>
      </c>
      <c r="AF883" s="63">
        <f t="shared" si="2983"/>
        <v>0</v>
      </c>
      <c r="AG883" s="63">
        <f t="shared" si="2983"/>
        <v>0</v>
      </c>
      <c r="AH883" s="63">
        <f t="shared" si="2983"/>
        <v>0</v>
      </c>
      <c r="AI883" s="63">
        <f t="shared" si="2983"/>
        <v>0</v>
      </c>
    </row>
    <row r="884" spans="1:35" ht="14.25" customHeight="1" x14ac:dyDescent="0.25">
      <c r="A884" s="17">
        <v>327</v>
      </c>
      <c r="B884" s="3" t="s">
        <v>109</v>
      </c>
      <c r="C884" s="8" t="s">
        <v>87</v>
      </c>
      <c r="D884" s="54">
        <f>E884/(E876-E893)</f>
        <v>1.6129032258064516E-3</v>
      </c>
      <c r="E884" s="19">
        <f t="shared" si="2961"/>
        <v>1</v>
      </c>
      <c r="F884" s="11">
        <v>1</v>
      </c>
      <c r="G884" s="19">
        <v>0</v>
      </c>
      <c r="H884" s="19">
        <v>0</v>
      </c>
      <c r="I884" s="19">
        <v>0</v>
      </c>
      <c r="J884" s="19">
        <v>0</v>
      </c>
      <c r="K884" s="19">
        <v>0</v>
      </c>
      <c r="L884" s="19">
        <v>0</v>
      </c>
      <c r="M884" s="7"/>
      <c r="P884" s="57">
        <f t="shared" si="2977"/>
        <v>1</v>
      </c>
      <c r="Q884" s="63">
        <f>P884/P876</f>
        <v>1.5411973918197982E-3</v>
      </c>
      <c r="R884" s="75">
        <f t="shared" si="2886"/>
        <v>1</v>
      </c>
      <c r="S884" s="57">
        <f t="shared" ref="S884:X884" si="2984">IF(G893&lt;&gt;0,G884+(G884/G876)*G893,G884)</f>
        <v>0</v>
      </c>
      <c r="T884" s="57">
        <f t="shared" si="2984"/>
        <v>0</v>
      </c>
      <c r="U884" s="57">
        <f t="shared" si="2984"/>
        <v>0</v>
      </c>
      <c r="V884" s="57">
        <f t="shared" si="2984"/>
        <v>0</v>
      </c>
      <c r="W884" s="57">
        <f t="shared" si="2984"/>
        <v>0</v>
      </c>
      <c r="X884" s="57">
        <f t="shared" si="2984"/>
        <v>0</v>
      </c>
      <c r="Z884" s="5"/>
      <c r="AA884" s="5"/>
      <c r="AB884" s="63">
        <f t="shared" ref="AB884" si="2985">IF(R884=0,0,R884/(R877+R880+R886))</f>
        <v>9.1743119266055051E-3</v>
      </c>
      <c r="AC884" s="63">
        <f t="shared" ref="AC884:AI884" si="2986">IF(S884=0,0,S884/(S877+S880+S886))</f>
        <v>0</v>
      </c>
      <c r="AD884" s="63">
        <f t="shared" si="2986"/>
        <v>0</v>
      </c>
      <c r="AE884" s="63">
        <f t="shared" si="2986"/>
        <v>0</v>
      </c>
      <c r="AF884" s="63">
        <f t="shared" si="2986"/>
        <v>0</v>
      </c>
      <c r="AG884" s="63">
        <f t="shared" si="2986"/>
        <v>0</v>
      </c>
      <c r="AH884" s="63">
        <f t="shared" si="2986"/>
        <v>0</v>
      </c>
      <c r="AI884" s="63">
        <f t="shared" si="2986"/>
        <v>0</v>
      </c>
    </row>
    <row r="885" spans="1:35" ht="14.25" customHeight="1" x14ac:dyDescent="0.25">
      <c r="A885" s="17">
        <v>327</v>
      </c>
      <c r="B885" s="3" t="s">
        <v>109</v>
      </c>
      <c r="C885" s="8" t="s">
        <v>88</v>
      </c>
      <c r="D885" s="54">
        <f>E885/(E876-E893)</f>
        <v>4.8387096774193551E-3</v>
      </c>
      <c r="E885" s="19">
        <f t="shared" si="2961"/>
        <v>3</v>
      </c>
      <c r="F885" s="11">
        <v>2</v>
      </c>
      <c r="G885" s="11">
        <v>0</v>
      </c>
      <c r="H885" s="19">
        <v>0</v>
      </c>
      <c r="I885" s="11">
        <v>1</v>
      </c>
      <c r="J885" s="19">
        <v>0</v>
      </c>
      <c r="K885" s="19">
        <v>0</v>
      </c>
      <c r="L885" s="19">
        <v>0</v>
      </c>
      <c r="M885" s="7"/>
      <c r="P885" s="57">
        <f t="shared" si="2977"/>
        <v>3.0219780219780219</v>
      </c>
      <c r="Q885" s="63">
        <f>P885/P876</f>
        <v>4.6574646456092805E-3</v>
      </c>
      <c r="R885" s="75">
        <f t="shared" si="2886"/>
        <v>2</v>
      </c>
      <c r="S885" s="57">
        <f t="shared" ref="S885:X885" si="2987">IF(G893&lt;&gt;0,G885+(G885/G876)*G893,G885)</f>
        <v>0</v>
      </c>
      <c r="T885" s="57">
        <f t="shared" si="2987"/>
        <v>0</v>
      </c>
      <c r="U885" s="57">
        <f t="shared" si="2987"/>
        <v>1.0219780219780219</v>
      </c>
      <c r="V885" s="57">
        <f t="shared" si="2987"/>
        <v>0</v>
      </c>
      <c r="W885" s="57">
        <f t="shared" si="2987"/>
        <v>0</v>
      </c>
      <c r="X885" s="57">
        <f t="shared" si="2987"/>
        <v>0</v>
      </c>
      <c r="Z885" s="5"/>
      <c r="AA885" s="5"/>
      <c r="AB885" s="63">
        <f t="shared" ref="AB885" si="2988">IF(R885=0,0,R885/(R877+R880+R886))</f>
        <v>1.834862385321101E-2</v>
      </c>
      <c r="AC885" s="63">
        <f t="shared" ref="AC885:AI885" si="2989">IF(S885=0,0,S885/(S877+S880+S886))</f>
        <v>0</v>
      </c>
      <c r="AD885" s="63">
        <f t="shared" si="2989"/>
        <v>0</v>
      </c>
      <c r="AE885" s="63">
        <f t="shared" si="2989"/>
        <v>3.7593984962406009E-3</v>
      </c>
      <c r="AF885" s="63">
        <f t="shared" si="2989"/>
        <v>0</v>
      </c>
      <c r="AG885" s="63">
        <f t="shared" si="2989"/>
        <v>0</v>
      </c>
      <c r="AH885" s="63">
        <f t="shared" si="2989"/>
        <v>0</v>
      </c>
      <c r="AI885" s="63">
        <f t="shared" si="2989"/>
        <v>0</v>
      </c>
    </row>
    <row r="886" spans="1:35" ht="14.25" customHeight="1" x14ac:dyDescent="0.25">
      <c r="A886" s="17">
        <v>327</v>
      </c>
      <c r="B886" s="3" t="s">
        <v>109</v>
      </c>
      <c r="C886" s="3" t="s">
        <v>89</v>
      </c>
      <c r="D886" s="54">
        <f>E886/(E876-E893)</f>
        <v>6.7741935483870974E-2</v>
      </c>
      <c r="E886" s="19">
        <f t="shared" si="2961"/>
        <v>42</v>
      </c>
      <c r="F886" s="11">
        <v>14</v>
      </c>
      <c r="G886" s="19">
        <v>0</v>
      </c>
      <c r="H886" s="11">
        <v>10</v>
      </c>
      <c r="I886" s="11">
        <v>17</v>
      </c>
      <c r="J886" s="11">
        <v>1</v>
      </c>
      <c r="K886" s="19">
        <v>0</v>
      </c>
      <c r="L886" s="19">
        <v>0</v>
      </c>
      <c r="M886" s="7"/>
      <c r="P886" s="57">
        <f>SUM(P887:P892)</f>
        <v>41.373626373626372</v>
      </c>
      <c r="Q886" s="63">
        <f>P886/P876</f>
        <v>6.3764925057159777E-2</v>
      </c>
      <c r="R886" s="75">
        <f t="shared" si="2886"/>
        <v>14</v>
      </c>
      <c r="S886" s="57">
        <f>SUM(S887:S892)</f>
        <v>0</v>
      </c>
      <c r="T886" s="57">
        <f t="shared" ref="T886:X886" si="2990">SUM(T887:T892)</f>
        <v>9</v>
      </c>
      <c r="U886" s="57">
        <f t="shared" si="2990"/>
        <v>17.373626373626372</v>
      </c>
      <c r="V886" s="57">
        <f t="shared" si="2990"/>
        <v>1</v>
      </c>
      <c r="W886" s="57">
        <f t="shared" si="2990"/>
        <v>0</v>
      </c>
      <c r="X886" s="57">
        <f t="shared" si="2990"/>
        <v>0</v>
      </c>
      <c r="Z886" s="5"/>
      <c r="AA886" s="5"/>
      <c r="AB886" s="63">
        <f t="shared" ref="AB886" si="2991">IF(R886=0,0,R886/(R877+R880+R886))</f>
        <v>0.12844036697247707</v>
      </c>
      <c r="AC886" s="63">
        <f t="shared" ref="AC886:AI886" si="2992">IF(S886=0,0,S886/(S877+S880+S886))</f>
        <v>0</v>
      </c>
      <c r="AD886" s="63">
        <f t="shared" si="2992"/>
        <v>0.42857142857142855</v>
      </c>
      <c r="AE886" s="63">
        <f t="shared" si="2992"/>
        <v>6.3909774436090222E-2</v>
      </c>
      <c r="AF886" s="63">
        <f t="shared" si="2992"/>
        <v>0.5</v>
      </c>
      <c r="AG886" s="63">
        <f t="shared" si="2992"/>
        <v>0</v>
      </c>
      <c r="AH886" s="63">
        <f t="shared" si="2992"/>
        <v>0</v>
      </c>
      <c r="AI886" s="63">
        <f t="shared" si="2992"/>
        <v>0</v>
      </c>
    </row>
    <row r="887" spans="1:35" ht="14.25" customHeight="1" x14ac:dyDescent="0.25">
      <c r="A887" s="17">
        <v>327</v>
      </c>
      <c r="B887" s="3" t="s">
        <v>109</v>
      </c>
      <c r="C887" s="8" t="s">
        <v>95</v>
      </c>
      <c r="D887" s="54">
        <f>E887/(E876-E893)</f>
        <v>3.7096774193548385E-2</v>
      </c>
      <c r="E887" s="19">
        <f t="shared" si="2961"/>
        <v>23</v>
      </c>
      <c r="F887" s="11">
        <v>7</v>
      </c>
      <c r="G887" s="19">
        <v>0</v>
      </c>
      <c r="H887" s="19">
        <v>0</v>
      </c>
      <c r="I887" s="11">
        <v>16</v>
      </c>
      <c r="J887" s="19">
        <v>0</v>
      </c>
      <c r="K887" s="19">
        <v>0</v>
      </c>
      <c r="L887" s="19">
        <v>0</v>
      </c>
      <c r="M887" s="7"/>
      <c r="P887" s="57">
        <f t="shared" si="2977"/>
        <v>23.35164835164835</v>
      </c>
      <c r="Q887" s="63">
        <f>P887/P876</f>
        <v>3.5989499534253531E-2</v>
      </c>
      <c r="R887" s="75">
        <f t="shared" si="2886"/>
        <v>7</v>
      </c>
      <c r="S887" s="57">
        <f t="shared" ref="S887:X887" si="2993">IF(G893&lt;&gt;0,G887+(G887/G876)*G893,G887)</f>
        <v>0</v>
      </c>
      <c r="T887" s="57">
        <f t="shared" si="2993"/>
        <v>0</v>
      </c>
      <c r="U887" s="57">
        <f t="shared" si="2993"/>
        <v>16.35164835164835</v>
      </c>
      <c r="V887" s="57">
        <f t="shared" si="2993"/>
        <v>0</v>
      </c>
      <c r="W887" s="57">
        <f t="shared" si="2993"/>
        <v>0</v>
      </c>
      <c r="X887" s="57">
        <f t="shared" si="2993"/>
        <v>0</v>
      </c>
      <c r="Z887" s="5"/>
      <c r="AA887" s="5"/>
      <c r="AB887" s="63">
        <f t="shared" ref="AB887" si="2994">IF(R887=0,0,R887/(R877+R880+R886))</f>
        <v>6.4220183486238536E-2</v>
      </c>
      <c r="AC887" s="63">
        <f t="shared" ref="AC887:AI887" si="2995">IF(S887=0,0,S887/(S877+S880+S886))</f>
        <v>0</v>
      </c>
      <c r="AD887" s="63">
        <f t="shared" si="2995"/>
        <v>0</v>
      </c>
      <c r="AE887" s="63">
        <f t="shared" si="2995"/>
        <v>6.0150375939849614E-2</v>
      </c>
      <c r="AF887" s="63">
        <f t="shared" si="2995"/>
        <v>0</v>
      </c>
      <c r="AG887" s="63">
        <f t="shared" si="2995"/>
        <v>0</v>
      </c>
      <c r="AH887" s="63">
        <f t="shared" si="2995"/>
        <v>0</v>
      </c>
      <c r="AI887" s="63">
        <f t="shared" si="2995"/>
        <v>0</v>
      </c>
    </row>
    <row r="888" spans="1:35" ht="14.25" customHeight="1" x14ac:dyDescent="0.25">
      <c r="A888" s="17">
        <v>327</v>
      </c>
      <c r="B888" s="3" t="s">
        <v>109</v>
      </c>
      <c r="C888" s="8" t="s">
        <v>90</v>
      </c>
      <c r="D888" s="54">
        <f>E888/(E876-E893)</f>
        <v>9.6774193548387101E-3</v>
      </c>
      <c r="E888" s="19">
        <f t="shared" si="2961"/>
        <v>6</v>
      </c>
      <c r="F888" s="11">
        <v>6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7"/>
      <c r="P888" s="57">
        <f t="shared" si="2977"/>
        <v>6</v>
      </c>
      <c r="Q888" s="63">
        <f>P888/P876</f>
        <v>9.2471843509187891E-3</v>
      </c>
      <c r="R888" s="75">
        <f t="shared" si="2886"/>
        <v>6</v>
      </c>
      <c r="S888" s="57">
        <f t="shared" ref="S888:X888" si="2996">IF(G893&lt;&gt;0,G888+(G888/G876)*G893,G888)</f>
        <v>0</v>
      </c>
      <c r="T888" s="57">
        <f t="shared" si="2996"/>
        <v>0</v>
      </c>
      <c r="U888" s="57">
        <f t="shared" si="2996"/>
        <v>0</v>
      </c>
      <c r="V888" s="57">
        <f t="shared" si="2996"/>
        <v>0</v>
      </c>
      <c r="W888" s="57">
        <f t="shared" si="2996"/>
        <v>0</v>
      </c>
      <c r="X888" s="57">
        <f t="shared" si="2996"/>
        <v>0</v>
      </c>
      <c r="Z888" s="5"/>
      <c r="AA888" s="5"/>
      <c r="AB888" s="63">
        <f t="shared" ref="AB888" si="2997">IF(R888=0,0,R888/(R877+R880+R886))</f>
        <v>5.5045871559633031E-2</v>
      </c>
      <c r="AC888" s="63">
        <f t="shared" ref="AC888:AI888" si="2998">IF(S888=0,0,S888/(S877+S880+S886))</f>
        <v>0</v>
      </c>
      <c r="AD888" s="63">
        <f t="shared" si="2998"/>
        <v>0</v>
      </c>
      <c r="AE888" s="63">
        <f t="shared" si="2998"/>
        <v>0</v>
      </c>
      <c r="AF888" s="63">
        <f t="shared" si="2998"/>
        <v>0</v>
      </c>
      <c r="AG888" s="63">
        <f t="shared" si="2998"/>
        <v>0</v>
      </c>
      <c r="AH888" s="63">
        <f t="shared" si="2998"/>
        <v>0</v>
      </c>
      <c r="AI888" s="63">
        <f t="shared" si="2998"/>
        <v>0</v>
      </c>
    </row>
    <row r="889" spans="1:35" ht="14.25" customHeight="1" x14ac:dyDescent="0.25">
      <c r="A889" s="17">
        <v>327</v>
      </c>
      <c r="B889" s="3" t="s">
        <v>109</v>
      </c>
      <c r="C889" s="8" t="s">
        <v>118</v>
      </c>
      <c r="D889" s="54">
        <f>E889/(E876-E893)</f>
        <v>3.2258064516129032E-3</v>
      </c>
      <c r="E889" s="19">
        <f t="shared" si="2961"/>
        <v>2</v>
      </c>
      <c r="F889" s="11">
        <v>1</v>
      </c>
      <c r="G889" s="19">
        <v>0</v>
      </c>
      <c r="H889" s="19">
        <v>0</v>
      </c>
      <c r="I889" s="11">
        <v>1</v>
      </c>
      <c r="J889" s="19">
        <v>0</v>
      </c>
      <c r="K889" s="11">
        <v>0</v>
      </c>
      <c r="L889" s="19">
        <v>0</v>
      </c>
      <c r="M889" s="7"/>
      <c r="P889" s="57">
        <f t="shared" si="2977"/>
        <v>2.0219780219780219</v>
      </c>
      <c r="Q889" s="63">
        <f>P889/P876</f>
        <v>3.1162672537894823E-3</v>
      </c>
      <c r="R889" s="75">
        <f t="shared" si="2886"/>
        <v>1</v>
      </c>
      <c r="S889" s="57">
        <f t="shared" ref="S889:X889" si="2999">IF(G893&lt;&gt;0,G889+(G889/G876)*G893,G889)</f>
        <v>0</v>
      </c>
      <c r="T889" s="57">
        <f t="shared" si="2999"/>
        <v>0</v>
      </c>
      <c r="U889" s="57">
        <f t="shared" si="2999"/>
        <v>1.0219780219780219</v>
      </c>
      <c r="V889" s="57">
        <f t="shared" si="2999"/>
        <v>0</v>
      </c>
      <c r="W889" s="57">
        <f t="shared" si="2999"/>
        <v>0</v>
      </c>
      <c r="X889" s="57">
        <f t="shared" si="2999"/>
        <v>0</v>
      </c>
      <c r="Z889" s="5"/>
      <c r="AA889" s="5"/>
      <c r="AB889" s="63">
        <f t="shared" ref="AB889" si="3000">IF(R889=0,0,R889/(R877+R880+R886))</f>
        <v>9.1743119266055051E-3</v>
      </c>
      <c r="AC889" s="63">
        <f t="shared" ref="AC889:AI889" si="3001">IF(S889=0,0,S889/(S877+S880+S886))</f>
        <v>0</v>
      </c>
      <c r="AD889" s="63">
        <f t="shared" si="3001"/>
        <v>0</v>
      </c>
      <c r="AE889" s="63">
        <f t="shared" si="3001"/>
        <v>3.7593984962406009E-3</v>
      </c>
      <c r="AF889" s="63">
        <f t="shared" si="3001"/>
        <v>0</v>
      </c>
      <c r="AG889" s="63">
        <f t="shared" si="3001"/>
        <v>0</v>
      </c>
      <c r="AH889" s="63">
        <f t="shared" si="3001"/>
        <v>0</v>
      </c>
      <c r="AI889" s="63">
        <f t="shared" si="3001"/>
        <v>0</v>
      </c>
    </row>
    <row r="890" spans="1:35" ht="14.25" customHeight="1" x14ac:dyDescent="0.25">
      <c r="A890" s="17">
        <v>327</v>
      </c>
      <c r="B890" s="3" t="s">
        <v>109</v>
      </c>
      <c r="C890" s="8" t="s">
        <v>91</v>
      </c>
      <c r="D890" s="54">
        <f>E890/(E876-E893)</f>
        <v>1.6129032258064516E-2</v>
      </c>
      <c r="E890" s="19">
        <f t="shared" si="2961"/>
        <v>10</v>
      </c>
      <c r="F890" s="19">
        <v>0</v>
      </c>
      <c r="G890" s="19">
        <v>0</v>
      </c>
      <c r="H890" s="11">
        <v>9</v>
      </c>
      <c r="I890" s="19">
        <v>0</v>
      </c>
      <c r="J890" s="11">
        <v>1</v>
      </c>
      <c r="K890" s="19">
        <v>0</v>
      </c>
      <c r="L890" s="19">
        <v>0</v>
      </c>
      <c r="M890" s="7"/>
      <c r="P890" s="57">
        <f t="shared" si="2977"/>
        <v>10</v>
      </c>
      <c r="Q890" s="63">
        <f>P890/P876</f>
        <v>1.5411973918197982E-2</v>
      </c>
      <c r="R890" s="75">
        <f t="shared" si="2886"/>
        <v>0</v>
      </c>
      <c r="S890" s="57">
        <f t="shared" ref="S890:X890" si="3002">IF(G893&lt;&gt;0,G890+(G890/G876)*G893,G890)</f>
        <v>0</v>
      </c>
      <c r="T890" s="57">
        <f t="shared" si="3002"/>
        <v>9</v>
      </c>
      <c r="U890" s="57">
        <f t="shared" si="3002"/>
        <v>0</v>
      </c>
      <c r="V890" s="57">
        <f t="shared" si="3002"/>
        <v>1</v>
      </c>
      <c r="W890" s="57">
        <f t="shared" si="3002"/>
        <v>0</v>
      </c>
      <c r="X890" s="57">
        <f t="shared" si="3002"/>
        <v>0</v>
      </c>
      <c r="Z890" s="6"/>
      <c r="AA890" s="6"/>
      <c r="AB890" s="63">
        <f t="shared" ref="AB890" si="3003">IF(R890=0,0,R890/(R877+R880+R886))</f>
        <v>0</v>
      </c>
      <c r="AC890" s="63">
        <f t="shared" ref="AC890:AI890" si="3004">IF(S890=0,0,S890/(S877+S880+S886))</f>
        <v>0</v>
      </c>
      <c r="AD890" s="63">
        <f t="shared" si="3004"/>
        <v>0.42857142857142855</v>
      </c>
      <c r="AE890" s="63">
        <f t="shared" si="3004"/>
        <v>0</v>
      </c>
      <c r="AF890" s="63">
        <f t="shared" si="3004"/>
        <v>0.5</v>
      </c>
      <c r="AG890" s="63">
        <f t="shared" si="3004"/>
        <v>0</v>
      </c>
      <c r="AH890" s="63">
        <f t="shared" si="3004"/>
        <v>0</v>
      </c>
      <c r="AI890" s="63">
        <f t="shared" si="3004"/>
        <v>0</v>
      </c>
    </row>
    <row r="891" spans="1:35" s="10" customFormat="1" ht="14.25" customHeight="1" x14ac:dyDescent="0.25">
      <c r="A891" s="17">
        <v>327</v>
      </c>
      <c r="B891" s="3" t="s">
        <v>109</v>
      </c>
      <c r="C891" s="8" t="s">
        <v>92</v>
      </c>
      <c r="D891" s="54">
        <f>E891/(E876-E893)</f>
        <v>0</v>
      </c>
      <c r="E891" s="19">
        <f t="shared" si="2961"/>
        <v>0</v>
      </c>
      <c r="F891" s="11">
        <v>0</v>
      </c>
      <c r="G891" s="19">
        <v>0</v>
      </c>
      <c r="H891" s="19">
        <v>0</v>
      </c>
      <c r="I891" s="19">
        <v>0</v>
      </c>
      <c r="J891" s="19">
        <v>0</v>
      </c>
      <c r="K891" s="11">
        <v>0</v>
      </c>
      <c r="L891" s="19">
        <v>0</v>
      </c>
      <c r="M891" s="7"/>
      <c r="N891" s="1"/>
      <c r="O891" s="1"/>
      <c r="P891" s="57">
        <f t="shared" si="2977"/>
        <v>0</v>
      </c>
      <c r="Q891" s="63">
        <f>P891/P876</f>
        <v>0</v>
      </c>
      <c r="R891" s="75">
        <f t="shared" si="2886"/>
        <v>0</v>
      </c>
      <c r="S891" s="57">
        <f t="shared" ref="S891:X891" si="3005">IF(G893&lt;&gt;0,G891+(G891/G876)*G893,G891)</f>
        <v>0</v>
      </c>
      <c r="T891" s="57">
        <f t="shared" si="3005"/>
        <v>0</v>
      </c>
      <c r="U891" s="57">
        <f t="shared" si="3005"/>
        <v>0</v>
      </c>
      <c r="V891" s="57">
        <f t="shared" si="3005"/>
        <v>0</v>
      </c>
      <c r="W891" s="57">
        <f t="shared" si="3005"/>
        <v>0</v>
      </c>
      <c r="X891" s="57">
        <f t="shared" si="3005"/>
        <v>0</v>
      </c>
      <c r="Z891" s="5"/>
      <c r="AA891" s="5"/>
      <c r="AB891" s="63">
        <f t="shared" ref="AB891" si="3006">IF(R891=0,0,R891/(R877+R880+R886))</f>
        <v>0</v>
      </c>
      <c r="AC891" s="63">
        <f t="shared" ref="AC891:AI891" si="3007">IF(S891=0,0,S891/(S877+S880+S886))</f>
        <v>0</v>
      </c>
      <c r="AD891" s="63">
        <f t="shared" si="3007"/>
        <v>0</v>
      </c>
      <c r="AE891" s="63">
        <f t="shared" si="3007"/>
        <v>0</v>
      </c>
      <c r="AF891" s="63">
        <f t="shared" si="3007"/>
        <v>0</v>
      </c>
      <c r="AG891" s="63">
        <f t="shared" si="3007"/>
        <v>0</v>
      </c>
      <c r="AH891" s="63">
        <f t="shared" si="3007"/>
        <v>0</v>
      </c>
      <c r="AI891" s="63">
        <f t="shared" si="3007"/>
        <v>0</v>
      </c>
    </row>
    <row r="892" spans="1:35" ht="14.25" customHeight="1" x14ac:dyDescent="0.25">
      <c r="A892" s="17">
        <v>327</v>
      </c>
      <c r="B892" s="3" t="s">
        <v>109</v>
      </c>
      <c r="C892" s="8" t="s">
        <v>93</v>
      </c>
      <c r="D892" s="54">
        <f>E892/(E876-E893)</f>
        <v>0</v>
      </c>
      <c r="E892" s="19">
        <f t="shared" si="2961"/>
        <v>0</v>
      </c>
      <c r="F892" s="19">
        <v>0</v>
      </c>
      <c r="G892" s="11">
        <v>0</v>
      </c>
      <c r="H892" s="19">
        <v>0</v>
      </c>
      <c r="I892" s="19">
        <v>0</v>
      </c>
      <c r="J892" s="19">
        <v>0</v>
      </c>
      <c r="K892" s="19">
        <v>0</v>
      </c>
      <c r="L892" s="19">
        <v>0</v>
      </c>
      <c r="M892" s="7"/>
      <c r="P892" s="57">
        <f t="shared" si="2977"/>
        <v>0</v>
      </c>
      <c r="Q892" s="63">
        <f>P892/P876</f>
        <v>0</v>
      </c>
      <c r="R892" s="75">
        <f t="shared" si="2886"/>
        <v>0</v>
      </c>
      <c r="S892" s="57">
        <f t="shared" ref="S892:X892" si="3008">IF(G893&lt;&gt;0,G892+(G892/G876)*G893,G892)</f>
        <v>0</v>
      </c>
      <c r="T892" s="57">
        <f t="shared" si="3008"/>
        <v>0</v>
      </c>
      <c r="U892" s="57">
        <f t="shared" si="3008"/>
        <v>0</v>
      </c>
      <c r="V892" s="57">
        <f t="shared" si="3008"/>
        <v>0</v>
      </c>
      <c r="W892" s="57">
        <f t="shared" si="3008"/>
        <v>0</v>
      </c>
      <c r="X892" s="57">
        <f t="shared" si="3008"/>
        <v>0</v>
      </c>
      <c r="Z892" s="5"/>
      <c r="AA892" s="5"/>
      <c r="AB892" s="63">
        <f t="shared" ref="AB892" si="3009">IF(R892=0,0,R892/(R877+R880+R886))</f>
        <v>0</v>
      </c>
      <c r="AC892" s="63">
        <f t="shared" ref="AC892:AI892" si="3010">IF(S892=0,0,S892/(S877+S880+S886))</f>
        <v>0</v>
      </c>
      <c r="AD892" s="63">
        <f t="shared" si="3010"/>
        <v>0</v>
      </c>
      <c r="AE892" s="63">
        <f t="shared" si="3010"/>
        <v>0</v>
      </c>
      <c r="AF892" s="63">
        <f t="shared" si="3010"/>
        <v>0</v>
      </c>
      <c r="AG892" s="63">
        <f t="shared" si="3010"/>
        <v>0</v>
      </c>
      <c r="AH892" s="63">
        <f t="shared" si="3010"/>
        <v>0</v>
      </c>
      <c r="AI892" s="63">
        <f t="shared" si="3010"/>
        <v>0</v>
      </c>
    </row>
    <row r="893" spans="1:35" ht="14.25" customHeight="1" x14ac:dyDescent="0.25">
      <c r="A893" s="17">
        <v>327</v>
      </c>
      <c r="B893" s="3" t="s">
        <v>109</v>
      </c>
      <c r="C893" s="3" t="s">
        <v>94</v>
      </c>
      <c r="D893" s="3"/>
      <c r="E893" s="11">
        <v>91</v>
      </c>
      <c r="F893" s="11">
        <v>1</v>
      </c>
      <c r="G893" s="11">
        <v>0</v>
      </c>
      <c r="H893" s="19">
        <v>0</v>
      </c>
      <c r="I893" s="11">
        <v>6</v>
      </c>
      <c r="J893" s="19">
        <v>0</v>
      </c>
      <c r="K893" s="11">
        <v>0</v>
      </c>
      <c r="L893" s="11">
        <v>83</v>
      </c>
      <c r="M893" s="7"/>
      <c r="R893" s="75">
        <f t="shared" si="2886"/>
        <v>1</v>
      </c>
    </row>
    <row r="894" spans="1:35" ht="14.25" customHeight="1" x14ac:dyDescent="0.25">
      <c r="A894" s="3"/>
      <c r="B894" s="3"/>
      <c r="C894" s="8"/>
      <c r="D894" s="8"/>
      <c r="E894" s="11"/>
      <c r="F894" s="11"/>
      <c r="G894" s="11"/>
      <c r="H894" s="11"/>
      <c r="I894" s="11"/>
      <c r="J894" s="11"/>
      <c r="K894" s="11"/>
      <c r="L894" s="11"/>
      <c r="M894" s="10"/>
      <c r="N894" s="10"/>
      <c r="O894" s="10"/>
      <c r="R894" s="75">
        <f t="shared" si="2886"/>
        <v>0</v>
      </c>
      <c r="X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4.25" customHeight="1" x14ac:dyDescent="0.25">
      <c r="A895" s="17">
        <v>327121</v>
      </c>
      <c r="B895" s="3" t="s">
        <v>184</v>
      </c>
      <c r="C895" s="3" t="s">
        <v>120</v>
      </c>
      <c r="D895" s="3"/>
      <c r="E895" s="11">
        <v>20</v>
      </c>
      <c r="F895" s="11">
        <v>2</v>
      </c>
      <c r="G895" s="19">
        <v>0</v>
      </c>
      <c r="H895" s="19">
        <v>0</v>
      </c>
      <c r="I895" s="11">
        <v>16</v>
      </c>
      <c r="J895" s="19">
        <v>0</v>
      </c>
      <c r="K895" s="11">
        <v>1</v>
      </c>
      <c r="L895" s="11">
        <v>1</v>
      </c>
      <c r="M895" s="10">
        <f>VLOOKUP(A895,'2010 Byproducts'!$A$14:$D$97,4,FALSE)</f>
        <v>1</v>
      </c>
      <c r="N895" s="10">
        <f>L895-M895</f>
        <v>0</v>
      </c>
      <c r="O895" s="10"/>
      <c r="P895" s="10">
        <f>SUM(P896,P899,P905)</f>
        <v>17.9375</v>
      </c>
      <c r="Q895" s="10"/>
      <c r="R895" s="75">
        <f t="shared" si="2886"/>
        <v>2</v>
      </c>
      <c r="Z895" s="63">
        <f>R895/(P895-R895)</f>
        <v>0.12549019607843137</v>
      </c>
      <c r="AA895" s="63">
        <f>(P898-R898)/(P895-R895)</f>
        <v>0</v>
      </c>
      <c r="AB895" s="63"/>
    </row>
    <row r="896" spans="1:35" ht="14.25" customHeight="1" x14ac:dyDescent="0.25">
      <c r="A896" s="17">
        <v>327121</v>
      </c>
      <c r="B896" s="3" t="s">
        <v>184</v>
      </c>
      <c r="C896" s="3" t="s">
        <v>82</v>
      </c>
      <c r="D896" s="54">
        <f>E896/(E895-E912)</f>
        <v>0</v>
      </c>
      <c r="E896" s="19">
        <f t="shared" ref="E896:E911" si="3011">SUM(F896:L896)</f>
        <v>0</v>
      </c>
      <c r="F896" s="19">
        <v>0</v>
      </c>
      <c r="G896" s="11">
        <v>0</v>
      </c>
      <c r="H896" s="11">
        <v>0</v>
      </c>
      <c r="I896" s="19">
        <v>0</v>
      </c>
      <c r="J896" s="11">
        <v>0</v>
      </c>
      <c r="K896" s="11">
        <v>0</v>
      </c>
      <c r="L896" s="19">
        <v>0</v>
      </c>
      <c r="M896" s="7"/>
      <c r="P896" s="57">
        <f>SUM(P897:P898)</f>
        <v>0</v>
      </c>
      <c r="Q896" s="63">
        <f>P896/P895</f>
        <v>0</v>
      </c>
      <c r="R896" s="75">
        <f t="shared" si="2886"/>
        <v>0</v>
      </c>
      <c r="S896" s="57">
        <f>SUM(S897:S898)</f>
        <v>0</v>
      </c>
      <c r="T896" s="57">
        <f t="shared" ref="T896:X896" si="3012">SUM(T897:T898)</f>
        <v>0</v>
      </c>
      <c r="U896" s="57">
        <f t="shared" si="3012"/>
        <v>0</v>
      </c>
      <c r="V896" s="57">
        <f t="shared" si="3012"/>
        <v>0</v>
      </c>
      <c r="W896" s="57">
        <f t="shared" si="3012"/>
        <v>0</v>
      </c>
      <c r="X896" s="57">
        <f t="shared" si="3012"/>
        <v>0</v>
      </c>
      <c r="Z896" s="63"/>
      <c r="AB896" s="63">
        <f t="shared" ref="AB896" si="3013">IF(R896=0,0,R896/(R896+R899+R905))</f>
        <v>0</v>
      </c>
      <c r="AC896" s="63">
        <f t="shared" ref="AC896:AI896" si="3014">IF(S896=0,0,S896/(S896+S899+S905))</f>
        <v>0</v>
      </c>
      <c r="AD896" s="63">
        <f t="shared" si="3014"/>
        <v>0</v>
      </c>
      <c r="AE896" s="63">
        <f t="shared" si="3014"/>
        <v>0</v>
      </c>
      <c r="AF896" s="63">
        <f t="shared" si="3014"/>
        <v>0</v>
      </c>
      <c r="AG896" s="63">
        <f t="shared" si="3014"/>
        <v>0</v>
      </c>
      <c r="AH896" s="63">
        <f t="shared" si="3014"/>
        <v>0</v>
      </c>
      <c r="AI896" s="63">
        <f t="shared" si="3014"/>
        <v>0</v>
      </c>
    </row>
    <row r="897" spans="1:35" ht="14.25" customHeight="1" x14ac:dyDescent="0.25">
      <c r="A897" s="17">
        <v>327121</v>
      </c>
      <c r="B897" s="3" t="s">
        <v>184</v>
      </c>
      <c r="C897" s="8" t="s">
        <v>152</v>
      </c>
      <c r="D897" s="54">
        <f>E897/(E895-E912)</f>
        <v>0</v>
      </c>
      <c r="E897" s="19">
        <f t="shared" si="3011"/>
        <v>0</v>
      </c>
      <c r="F897" s="19">
        <v>0</v>
      </c>
      <c r="G897" s="11">
        <v>0</v>
      </c>
      <c r="H897" s="11">
        <v>0</v>
      </c>
      <c r="I897" s="19">
        <v>0</v>
      </c>
      <c r="J897" s="11">
        <v>0</v>
      </c>
      <c r="K897" s="11">
        <v>0</v>
      </c>
      <c r="L897" s="19">
        <v>0</v>
      </c>
      <c r="M897" s="7"/>
      <c r="P897" s="57">
        <f>SUM(R897:Y897)+N895</f>
        <v>0</v>
      </c>
      <c r="Q897" s="63">
        <f>P897/P895</f>
        <v>0</v>
      </c>
      <c r="R897" s="75">
        <f t="shared" si="2886"/>
        <v>0</v>
      </c>
      <c r="S897" s="57">
        <f t="shared" ref="S897:X897" si="3015">IF(G912&lt;&gt;0,G897+(G897/G895)*G912,G897)</f>
        <v>0</v>
      </c>
      <c r="T897" s="57">
        <f t="shared" si="3015"/>
        <v>0</v>
      </c>
      <c r="U897" s="57">
        <f t="shared" si="3015"/>
        <v>0</v>
      </c>
      <c r="V897" s="57">
        <f t="shared" si="3015"/>
        <v>0</v>
      </c>
      <c r="W897" s="57">
        <f t="shared" si="3015"/>
        <v>0</v>
      </c>
      <c r="X897" s="57">
        <f t="shared" si="3015"/>
        <v>0</v>
      </c>
      <c r="AB897" s="63">
        <f t="shared" ref="AB897" si="3016">IF(R897=0,0,R897/(R896+R899+R905))</f>
        <v>0</v>
      </c>
      <c r="AC897" s="63">
        <f t="shared" ref="AC897:AI897" si="3017">IF(S897=0,0,S897/(S896+S899+S905))</f>
        <v>0</v>
      </c>
      <c r="AD897" s="63">
        <f t="shared" si="3017"/>
        <v>0</v>
      </c>
      <c r="AE897" s="63">
        <f t="shared" si="3017"/>
        <v>0</v>
      </c>
      <c r="AF897" s="63">
        <f t="shared" si="3017"/>
        <v>0</v>
      </c>
      <c r="AG897" s="63">
        <f t="shared" si="3017"/>
        <v>0</v>
      </c>
      <c r="AH897" s="63">
        <f t="shared" si="3017"/>
        <v>0</v>
      </c>
      <c r="AI897" s="63">
        <f t="shared" si="3017"/>
        <v>0</v>
      </c>
    </row>
    <row r="898" spans="1:35" ht="14.25" customHeight="1" x14ac:dyDescent="0.25">
      <c r="A898" s="17">
        <v>327121</v>
      </c>
      <c r="B898" s="3" t="s">
        <v>184</v>
      </c>
      <c r="C898" s="8" t="s">
        <v>151</v>
      </c>
      <c r="D898" s="54">
        <f>E898/(E895-E912)</f>
        <v>0</v>
      </c>
      <c r="E898" s="19">
        <f t="shared" si="3011"/>
        <v>0</v>
      </c>
      <c r="F898" s="11">
        <v>0</v>
      </c>
      <c r="G898" s="11">
        <v>0</v>
      </c>
      <c r="H898" s="11">
        <v>0</v>
      </c>
      <c r="I898" s="19">
        <v>0</v>
      </c>
      <c r="J898" s="11">
        <v>0</v>
      </c>
      <c r="K898" s="11">
        <v>0</v>
      </c>
      <c r="L898" s="19">
        <v>0</v>
      </c>
      <c r="M898" s="7"/>
      <c r="P898" s="57">
        <f>SUM(R898:Y898)</f>
        <v>0</v>
      </c>
      <c r="Q898" s="63">
        <f>P898/P895</f>
        <v>0</v>
      </c>
      <c r="R898" s="75">
        <f t="shared" si="2886"/>
        <v>0</v>
      </c>
      <c r="S898" s="57">
        <f t="shared" ref="S898:X898" si="3018">IF(G912&lt;&gt;0,G898+(G898/G895)*G912,G898)</f>
        <v>0</v>
      </c>
      <c r="T898" s="57">
        <f t="shared" si="3018"/>
        <v>0</v>
      </c>
      <c r="U898" s="57">
        <f t="shared" si="3018"/>
        <v>0</v>
      </c>
      <c r="V898" s="57">
        <f t="shared" si="3018"/>
        <v>0</v>
      </c>
      <c r="W898" s="57">
        <f t="shared" si="3018"/>
        <v>0</v>
      </c>
      <c r="X898" s="57">
        <f t="shared" si="3018"/>
        <v>0</v>
      </c>
      <c r="AB898" s="63">
        <f t="shared" ref="AB898" si="3019">IF(R898=0,0,R898/(R896+R899+R905))</f>
        <v>0</v>
      </c>
      <c r="AC898" s="63">
        <f t="shared" ref="AC898:AI898" si="3020">IF(S898=0,0,S898/(S896+S899+S905))</f>
        <v>0</v>
      </c>
      <c r="AD898" s="63">
        <f t="shared" si="3020"/>
        <v>0</v>
      </c>
      <c r="AE898" s="63">
        <f t="shared" si="3020"/>
        <v>0</v>
      </c>
      <c r="AF898" s="63">
        <f t="shared" si="3020"/>
        <v>0</v>
      </c>
      <c r="AG898" s="63">
        <f t="shared" si="3020"/>
        <v>0</v>
      </c>
      <c r="AH898" s="63">
        <f t="shared" si="3020"/>
        <v>0</v>
      </c>
      <c r="AI898" s="63">
        <f t="shared" si="3020"/>
        <v>0</v>
      </c>
    </row>
    <row r="899" spans="1:35" ht="14.25" customHeight="1" x14ac:dyDescent="0.25">
      <c r="A899" s="17">
        <v>327121</v>
      </c>
      <c r="B899" s="3" t="s">
        <v>184</v>
      </c>
      <c r="C899" s="3" t="s">
        <v>83</v>
      </c>
      <c r="D899" s="54">
        <f>E899/(E895-E912)</f>
        <v>1</v>
      </c>
      <c r="E899" s="19">
        <f t="shared" si="3011"/>
        <v>18</v>
      </c>
      <c r="F899" s="11">
        <v>2</v>
      </c>
      <c r="G899" s="19">
        <v>0</v>
      </c>
      <c r="H899" s="19">
        <v>0</v>
      </c>
      <c r="I899" s="11">
        <v>15</v>
      </c>
      <c r="J899" s="19">
        <v>0</v>
      </c>
      <c r="K899" s="11">
        <v>1</v>
      </c>
      <c r="L899" s="19">
        <v>0</v>
      </c>
      <c r="M899" s="7"/>
      <c r="P899" s="57">
        <f>SUM(P900:P904)</f>
        <v>17.9375</v>
      </c>
      <c r="Q899" s="63">
        <f>P899/P895</f>
        <v>1</v>
      </c>
      <c r="R899" s="75">
        <f t="shared" si="2886"/>
        <v>2</v>
      </c>
      <c r="S899" s="57">
        <f>SUM(S900:S904)</f>
        <v>0</v>
      </c>
      <c r="T899" s="57">
        <f t="shared" ref="T899:X899" si="3021">SUM(T900:T904)</f>
        <v>0</v>
      </c>
      <c r="U899" s="57">
        <f t="shared" si="3021"/>
        <v>15.9375</v>
      </c>
      <c r="V899" s="57">
        <f t="shared" si="3021"/>
        <v>0</v>
      </c>
      <c r="W899" s="57">
        <f t="shared" si="3021"/>
        <v>1</v>
      </c>
      <c r="X899" s="57">
        <f t="shared" si="3021"/>
        <v>0</v>
      </c>
      <c r="AB899" s="63">
        <f t="shared" ref="AB899" si="3022">IF(R899=0,0,R899/(R896+R899+R905))</f>
        <v>1</v>
      </c>
      <c r="AC899" s="63">
        <f t="shared" ref="AC899:AI899" si="3023">IF(S899=0,0,S899/(S896+S899+S905))</f>
        <v>0</v>
      </c>
      <c r="AD899" s="63">
        <f t="shared" si="3023"/>
        <v>0</v>
      </c>
      <c r="AE899" s="63">
        <f t="shared" si="3023"/>
        <v>1</v>
      </c>
      <c r="AF899" s="63">
        <f t="shared" si="3023"/>
        <v>0</v>
      </c>
      <c r="AG899" s="63">
        <f t="shared" si="3023"/>
        <v>1</v>
      </c>
      <c r="AH899" s="63">
        <f t="shared" si="3023"/>
        <v>0</v>
      </c>
      <c r="AI899" s="63">
        <f t="shared" si="3023"/>
        <v>0</v>
      </c>
    </row>
    <row r="900" spans="1:35" ht="14.25" customHeight="1" x14ac:dyDescent="0.25">
      <c r="A900" s="17">
        <v>327121</v>
      </c>
      <c r="B900" s="3" t="s">
        <v>184</v>
      </c>
      <c r="C900" s="8" t="s">
        <v>84</v>
      </c>
      <c r="D900" s="54">
        <f>E900/(E895-E912)</f>
        <v>0.88888888888888884</v>
      </c>
      <c r="E900" s="19">
        <f t="shared" si="3011"/>
        <v>16</v>
      </c>
      <c r="F900" s="19">
        <v>0</v>
      </c>
      <c r="G900" s="19">
        <v>0</v>
      </c>
      <c r="H900" s="19">
        <v>0</v>
      </c>
      <c r="I900" s="11">
        <v>15</v>
      </c>
      <c r="J900" s="19">
        <v>0</v>
      </c>
      <c r="K900" s="11">
        <v>1</v>
      </c>
      <c r="L900" s="19">
        <v>0</v>
      </c>
      <c r="M900" s="7"/>
      <c r="P900" s="57">
        <f>SUM(R900:Y900)</f>
        <v>16.9375</v>
      </c>
      <c r="Q900" s="63">
        <f>P900/P895</f>
        <v>0.94425087108013939</v>
      </c>
      <c r="R900" s="75">
        <f t="shared" si="2886"/>
        <v>0</v>
      </c>
      <c r="S900" s="57">
        <f t="shared" ref="S900:X900" si="3024">IF(G912&lt;&gt;0,G900+(G900/G895)*G912,G900)</f>
        <v>0</v>
      </c>
      <c r="T900" s="57">
        <f t="shared" si="3024"/>
        <v>0</v>
      </c>
      <c r="U900" s="57">
        <f t="shared" si="3024"/>
        <v>15.9375</v>
      </c>
      <c r="V900" s="57">
        <f t="shared" si="3024"/>
        <v>0</v>
      </c>
      <c r="W900" s="57">
        <f t="shared" si="3024"/>
        <v>1</v>
      </c>
      <c r="X900" s="57">
        <f t="shared" si="3024"/>
        <v>0</v>
      </c>
      <c r="AB900" s="63">
        <f t="shared" ref="AB900" si="3025">IF(R900=0,0,R900/(R896+R899+R905))</f>
        <v>0</v>
      </c>
      <c r="AC900" s="63">
        <f t="shared" ref="AC900:AI900" si="3026">IF(S900=0,0,S900/(S896+S899+S905))</f>
        <v>0</v>
      </c>
      <c r="AD900" s="63">
        <f t="shared" si="3026"/>
        <v>0</v>
      </c>
      <c r="AE900" s="63">
        <f t="shared" si="3026"/>
        <v>1</v>
      </c>
      <c r="AF900" s="63">
        <f t="shared" si="3026"/>
        <v>0</v>
      </c>
      <c r="AG900" s="63">
        <f t="shared" si="3026"/>
        <v>1</v>
      </c>
      <c r="AH900" s="63">
        <f t="shared" si="3026"/>
        <v>0</v>
      </c>
      <c r="AI900" s="63">
        <f t="shared" si="3026"/>
        <v>0</v>
      </c>
    </row>
    <row r="901" spans="1:35" ht="14.25" customHeight="1" x14ac:dyDescent="0.25">
      <c r="A901" s="17">
        <v>327121</v>
      </c>
      <c r="B901" s="3" t="s">
        <v>184</v>
      </c>
      <c r="C901" s="8" t="s">
        <v>85</v>
      </c>
      <c r="D901" s="54">
        <f>E901/(E895-E912)</f>
        <v>0</v>
      </c>
      <c r="E901" s="19">
        <f t="shared" si="3011"/>
        <v>0</v>
      </c>
      <c r="F901" s="19">
        <v>0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9">
        <v>0</v>
      </c>
      <c r="M901" s="7"/>
      <c r="P901" s="57">
        <f t="shared" ref="P901:P911" si="3027">SUM(R901:Y901)</f>
        <v>0</v>
      </c>
      <c r="Q901" s="63">
        <f>P901/P895</f>
        <v>0</v>
      </c>
      <c r="R901" s="75">
        <f t="shared" si="2886"/>
        <v>0</v>
      </c>
      <c r="S901" s="57">
        <f t="shared" ref="S901:X901" si="3028">IF(G912&lt;&gt;0,G901+(G901/G895)*G912,G901)</f>
        <v>0</v>
      </c>
      <c r="T901" s="57">
        <f t="shared" si="3028"/>
        <v>0</v>
      </c>
      <c r="U901" s="57">
        <f t="shared" si="3028"/>
        <v>0</v>
      </c>
      <c r="V901" s="57">
        <f t="shared" si="3028"/>
        <v>0</v>
      </c>
      <c r="W901" s="57">
        <f t="shared" si="3028"/>
        <v>0</v>
      </c>
      <c r="X901" s="57">
        <f t="shared" si="3028"/>
        <v>0</v>
      </c>
      <c r="AB901" s="63">
        <f t="shared" ref="AB901" si="3029">IF(R901=0,0,R901/(R896+R899+R905))</f>
        <v>0</v>
      </c>
      <c r="AC901" s="63">
        <f t="shared" ref="AC901:AI901" si="3030">IF(S901=0,0,S901/(S896+S899+S905))</f>
        <v>0</v>
      </c>
      <c r="AD901" s="63">
        <f t="shared" si="3030"/>
        <v>0</v>
      </c>
      <c r="AE901" s="63">
        <f t="shared" si="3030"/>
        <v>0</v>
      </c>
      <c r="AF901" s="63">
        <f t="shared" si="3030"/>
        <v>0</v>
      </c>
      <c r="AG901" s="63">
        <f t="shared" si="3030"/>
        <v>0</v>
      </c>
      <c r="AH901" s="63">
        <f t="shared" si="3030"/>
        <v>0</v>
      </c>
      <c r="AI901" s="63">
        <f t="shared" si="3030"/>
        <v>0</v>
      </c>
    </row>
    <row r="902" spans="1:35" ht="14.25" customHeight="1" x14ac:dyDescent="0.25">
      <c r="A902" s="17">
        <v>327121</v>
      </c>
      <c r="B902" s="3" t="s">
        <v>184</v>
      </c>
      <c r="C902" s="8" t="s">
        <v>86</v>
      </c>
      <c r="D902" s="54">
        <f>E902/(E895-E912)</f>
        <v>5.5555555555555552E-2</v>
      </c>
      <c r="E902" s="19">
        <f t="shared" si="3011"/>
        <v>1</v>
      </c>
      <c r="F902" s="11">
        <v>1</v>
      </c>
      <c r="G902" s="11">
        <v>0</v>
      </c>
      <c r="H902" s="19">
        <v>0</v>
      </c>
      <c r="I902" s="19">
        <v>0</v>
      </c>
      <c r="J902" s="19">
        <v>0</v>
      </c>
      <c r="K902" s="11">
        <v>0</v>
      </c>
      <c r="L902" s="19">
        <v>0</v>
      </c>
      <c r="M902" s="7"/>
      <c r="P902" s="57">
        <f t="shared" si="3027"/>
        <v>1</v>
      </c>
      <c r="Q902" s="63">
        <f>P902/P895</f>
        <v>5.5749128919860627E-2</v>
      </c>
      <c r="R902" s="75">
        <f t="shared" si="2886"/>
        <v>1</v>
      </c>
      <c r="S902" s="57">
        <f t="shared" ref="S902:X902" si="3031">IF(G912&lt;&gt;0,G902+(G902/G895)*G912,G902)</f>
        <v>0</v>
      </c>
      <c r="T902" s="57">
        <f t="shared" si="3031"/>
        <v>0</v>
      </c>
      <c r="U902" s="57">
        <f t="shared" si="3031"/>
        <v>0</v>
      </c>
      <c r="V902" s="57">
        <f t="shared" si="3031"/>
        <v>0</v>
      </c>
      <c r="W902" s="57">
        <f t="shared" si="3031"/>
        <v>0</v>
      </c>
      <c r="X902" s="57">
        <f t="shared" si="3031"/>
        <v>0</v>
      </c>
      <c r="AB902" s="63">
        <f t="shared" ref="AB902" si="3032">IF(R902=0,0,R902/(R896+R899+R905))</f>
        <v>0.5</v>
      </c>
      <c r="AC902" s="63">
        <f t="shared" ref="AC902:AI902" si="3033">IF(S902=0,0,S902/(S896+S899+S905))</f>
        <v>0</v>
      </c>
      <c r="AD902" s="63">
        <f t="shared" si="3033"/>
        <v>0</v>
      </c>
      <c r="AE902" s="63">
        <f t="shared" si="3033"/>
        <v>0</v>
      </c>
      <c r="AF902" s="63">
        <f t="shared" si="3033"/>
        <v>0</v>
      </c>
      <c r="AG902" s="63">
        <f t="shared" si="3033"/>
        <v>0</v>
      </c>
      <c r="AH902" s="63">
        <f t="shared" si="3033"/>
        <v>0</v>
      </c>
      <c r="AI902" s="63">
        <f t="shared" si="3033"/>
        <v>0</v>
      </c>
    </row>
    <row r="903" spans="1:35" ht="14.25" customHeight="1" x14ac:dyDescent="0.25">
      <c r="A903" s="17">
        <v>327121</v>
      </c>
      <c r="B903" s="3" t="s">
        <v>184</v>
      </c>
      <c r="C903" s="8" t="s">
        <v>87</v>
      </c>
      <c r="D903" s="54">
        <f>E903/(E895-E912)</f>
        <v>0</v>
      </c>
      <c r="E903" s="19">
        <f t="shared" si="3011"/>
        <v>0</v>
      </c>
      <c r="F903" s="19">
        <v>0</v>
      </c>
      <c r="G903" s="19">
        <v>0</v>
      </c>
      <c r="H903" s="19">
        <v>0</v>
      </c>
      <c r="I903" s="19">
        <v>0</v>
      </c>
      <c r="J903" s="19">
        <v>0</v>
      </c>
      <c r="K903" s="19">
        <v>0</v>
      </c>
      <c r="L903" s="19">
        <v>0</v>
      </c>
      <c r="M903" s="7"/>
      <c r="P903" s="57">
        <f t="shared" si="3027"/>
        <v>0</v>
      </c>
      <c r="Q903" s="63">
        <f>P903/P895</f>
        <v>0</v>
      </c>
      <c r="R903" s="75">
        <f t="shared" si="2886"/>
        <v>0</v>
      </c>
      <c r="S903" s="57">
        <f t="shared" ref="S903:X903" si="3034">IF(G912&lt;&gt;0,G903+(G903/G895)*G912,G903)</f>
        <v>0</v>
      </c>
      <c r="T903" s="57">
        <f t="shared" si="3034"/>
        <v>0</v>
      </c>
      <c r="U903" s="57">
        <f t="shared" si="3034"/>
        <v>0</v>
      </c>
      <c r="V903" s="57">
        <f t="shared" si="3034"/>
        <v>0</v>
      </c>
      <c r="W903" s="57">
        <f t="shared" si="3034"/>
        <v>0</v>
      </c>
      <c r="X903" s="57">
        <f t="shared" si="3034"/>
        <v>0</v>
      </c>
      <c r="AB903" s="63">
        <f t="shared" ref="AB903" si="3035">IF(R903=0,0,R903/(R896+R899+R905))</f>
        <v>0</v>
      </c>
      <c r="AC903" s="63">
        <f t="shared" ref="AC903:AI903" si="3036">IF(S903=0,0,S903/(S896+S899+S905))</f>
        <v>0</v>
      </c>
      <c r="AD903" s="63">
        <f t="shared" si="3036"/>
        <v>0</v>
      </c>
      <c r="AE903" s="63">
        <f t="shared" si="3036"/>
        <v>0</v>
      </c>
      <c r="AF903" s="63">
        <f t="shared" si="3036"/>
        <v>0</v>
      </c>
      <c r="AG903" s="63">
        <f t="shared" si="3036"/>
        <v>0</v>
      </c>
      <c r="AH903" s="63">
        <f t="shared" si="3036"/>
        <v>0</v>
      </c>
      <c r="AI903" s="63">
        <f t="shared" si="3036"/>
        <v>0</v>
      </c>
    </row>
    <row r="904" spans="1:35" ht="14.25" customHeight="1" x14ac:dyDescent="0.25">
      <c r="A904" s="17">
        <v>327121</v>
      </c>
      <c r="B904" s="3" t="s">
        <v>184</v>
      </c>
      <c r="C904" s="8" t="s">
        <v>88</v>
      </c>
      <c r="D904" s="54">
        <f>E904/(E895-E912)</f>
        <v>0</v>
      </c>
      <c r="E904" s="19">
        <f t="shared" si="3011"/>
        <v>0</v>
      </c>
      <c r="F904" s="11">
        <v>0</v>
      </c>
      <c r="G904" s="11">
        <v>0</v>
      </c>
      <c r="H904" s="19">
        <v>0</v>
      </c>
      <c r="I904" s="11">
        <v>0</v>
      </c>
      <c r="J904" s="11">
        <v>0</v>
      </c>
      <c r="K904" s="11">
        <v>0</v>
      </c>
      <c r="L904" s="19">
        <v>0</v>
      </c>
      <c r="M904" s="7"/>
      <c r="P904" s="57">
        <f t="shared" si="3027"/>
        <v>0</v>
      </c>
      <c r="Q904" s="63">
        <f>P904/P895</f>
        <v>0</v>
      </c>
      <c r="R904" s="75">
        <f t="shared" si="2886"/>
        <v>0</v>
      </c>
      <c r="S904" s="57">
        <f t="shared" ref="S904:X904" si="3037">IF(G912&lt;&gt;0,G904+(G904/G895)*G912,G904)</f>
        <v>0</v>
      </c>
      <c r="T904" s="57">
        <f t="shared" si="3037"/>
        <v>0</v>
      </c>
      <c r="U904" s="57">
        <f t="shared" si="3037"/>
        <v>0</v>
      </c>
      <c r="V904" s="57">
        <f t="shared" si="3037"/>
        <v>0</v>
      </c>
      <c r="W904" s="57">
        <f t="shared" si="3037"/>
        <v>0</v>
      </c>
      <c r="X904" s="57">
        <f t="shared" si="3037"/>
        <v>0</v>
      </c>
      <c r="AB904" s="63">
        <f t="shared" ref="AB904" si="3038">IF(R904=0,0,R904/(R896+R899+R905))</f>
        <v>0</v>
      </c>
      <c r="AC904" s="63">
        <f t="shared" ref="AC904:AI904" si="3039">IF(S904=0,0,S904/(S896+S899+S905))</f>
        <v>0</v>
      </c>
      <c r="AD904" s="63">
        <f t="shared" si="3039"/>
        <v>0</v>
      </c>
      <c r="AE904" s="63">
        <f t="shared" si="3039"/>
        <v>0</v>
      </c>
      <c r="AF904" s="63">
        <f t="shared" si="3039"/>
        <v>0</v>
      </c>
      <c r="AG904" s="63">
        <f t="shared" si="3039"/>
        <v>0</v>
      </c>
      <c r="AH904" s="63">
        <f t="shared" si="3039"/>
        <v>0</v>
      </c>
      <c r="AI904" s="63">
        <f t="shared" si="3039"/>
        <v>0</v>
      </c>
    </row>
    <row r="905" spans="1:35" ht="14.25" customHeight="1" x14ac:dyDescent="0.25">
      <c r="A905" s="17">
        <v>327121</v>
      </c>
      <c r="B905" s="3" t="s">
        <v>184</v>
      </c>
      <c r="C905" s="3" t="s">
        <v>89</v>
      </c>
      <c r="D905" s="54">
        <f>E905/(E895-E912)</f>
        <v>0</v>
      </c>
      <c r="E905" s="19">
        <f t="shared" si="3011"/>
        <v>0</v>
      </c>
      <c r="F905" s="19">
        <v>0</v>
      </c>
      <c r="G905" s="11">
        <v>0</v>
      </c>
      <c r="H905" s="19">
        <v>0</v>
      </c>
      <c r="I905" s="19">
        <v>0</v>
      </c>
      <c r="J905" s="19">
        <v>0</v>
      </c>
      <c r="K905" s="11">
        <v>0</v>
      </c>
      <c r="L905" s="19">
        <v>0</v>
      </c>
      <c r="M905" s="7"/>
      <c r="P905" s="57">
        <f>SUM(P906:P911)</f>
        <v>0</v>
      </c>
      <c r="Q905" s="63">
        <f>P905/P895</f>
        <v>0</v>
      </c>
      <c r="R905" s="75">
        <f t="shared" si="2886"/>
        <v>0</v>
      </c>
      <c r="S905" s="57">
        <f>SUM(S906:S911)</f>
        <v>0</v>
      </c>
      <c r="T905" s="57">
        <f t="shared" ref="T905:X905" si="3040">SUM(T906:T911)</f>
        <v>0</v>
      </c>
      <c r="U905" s="57">
        <f t="shared" si="3040"/>
        <v>0</v>
      </c>
      <c r="V905" s="57">
        <f t="shared" si="3040"/>
        <v>0</v>
      </c>
      <c r="W905" s="57">
        <f t="shared" si="3040"/>
        <v>0</v>
      </c>
      <c r="X905" s="57">
        <f t="shared" si="3040"/>
        <v>0</v>
      </c>
      <c r="AB905" s="63">
        <f t="shared" ref="AB905" si="3041">IF(R905=0,0,R905/(R896+R899+R905))</f>
        <v>0</v>
      </c>
      <c r="AC905" s="63">
        <f t="shared" ref="AC905:AI905" si="3042">IF(S905=0,0,S905/(S896+S899+S905))</f>
        <v>0</v>
      </c>
      <c r="AD905" s="63">
        <f t="shared" si="3042"/>
        <v>0</v>
      </c>
      <c r="AE905" s="63">
        <f t="shared" si="3042"/>
        <v>0</v>
      </c>
      <c r="AF905" s="63">
        <f t="shared" si="3042"/>
        <v>0</v>
      </c>
      <c r="AG905" s="63">
        <f t="shared" si="3042"/>
        <v>0</v>
      </c>
      <c r="AH905" s="63">
        <f t="shared" si="3042"/>
        <v>0</v>
      </c>
      <c r="AI905" s="63">
        <f t="shared" si="3042"/>
        <v>0</v>
      </c>
    </row>
    <row r="906" spans="1:35" ht="14.25" customHeight="1" x14ac:dyDescent="0.25">
      <c r="A906" s="17">
        <v>327121</v>
      </c>
      <c r="B906" s="3" t="s">
        <v>184</v>
      </c>
      <c r="C906" s="8" t="s">
        <v>95</v>
      </c>
      <c r="D906" s="54">
        <f>E906/(E895-E912)</f>
        <v>0</v>
      </c>
      <c r="E906" s="19">
        <f t="shared" si="3011"/>
        <v>0</v>
      </c>
      <c r="F906" s="19">
        <v>0</v>
      </c>
      <c r="G906" s="11">
        <v>0</v>
      </c>
      <c r="H906" s="19">
        <v>0</v>
      </c>
      <c r="I906" s="19">
        <v>0</v>
      </c>
      <c r="J906" s="19">
        <v>0</v>
      </c>
      <c r="K906" s="11">
        <v>0</v>
      </c>
      <c r="L906" s="19">
        <v>0</v>
      </c>
      <c r="M906" s="7"/>
      <c r="P906" s="57">
        <f t="shared" si="3027"/>
        <v>0</v>
      </c>
      <c r="Q906" s="63">
        <f>P906/P895</f>
        <v>0</v>
      </c>
      <c r="R906" s="75">
        <f t="shared" si="2886"/>
        <v>0</v>
      </c>
      <c r="S906" s="57">
        <f t="shared" ref="S906:X906" si="3043">IF(G912&lt;&gt;0,G906+(G906/G895)*G912,G906)</f>
        <v>0</v>
      </c>
      <c r="T906" s="57">
        <f t="shared" si="3043"/>
        <v>0</v>
      </c>
      <c r="U906" s="57">
        <f t="shared" si="3043"/>
        <v>0</v>
      </c>
      <c r="V906" s="57">
        <f t="shared" si="3043"/>
        <v>0</v>
      </c>
      <c r="W906" s="57">
        <f t="shared" si="3043"/>
        <v>0</v>
      </c>
      <c r="X906" s="57">
        <f t="shared" si="3043"/>
        <v>0</v>
      </c>
      <c r="AB906" s="63">
        <f t="shared" ref="AB906" si="3044">IF(R906=0,0,R906/(R896+R899+R905))</f>
        <v>0</v>
      </c>
      <c r="AC906" s="63">
        <f t="shared" ref="AC906:AI906" si="3045">IF(S906=0,0,S906/(S896+S899+S905))</f>
        <v>0</v>
      </c>
      <c r="AD906" s="63">
        <f t="shared" si="3045"/>
        <v>0</v>
      </c>
      <c r="AE906" s="63">
        <f t="shared" si="3045"/>
        <v>0</v>
      </c>
      <c r="AF906" s="63">
        <f t="shared" si="3045"/>
        <v>0</v>
      </c>
      <c r="AG906" s="63">
        <f t="shared" si="3045"/>
        <v>0</v>
      </c>
      <c r="AH906" s="63">
        <f t="shared" si="3045"/>
        <v>0</v>
      </c>
      <c r="AI906" s="63">
        <f t="shared" si="3045"/>
        <v>0</v>
      </c>
    </row>
    <row r="907" spans="1:35" ht="14.25" customHeight="1" x14ac:dyDescent="0.25">
      <c r="A907" s="17">
        <v>327121</v>
      </c>
      <c r="B907" s="3" t="s">
        <v>184</v>
      </c>
      <c r="C907" s="8" t="s">
        <v>90</v>
      </c>
      <c r="D907" s="54">
        <f>E907/(E895-E912)</f>
        <v>0</v>
      </c>
      <c r="E907" s="19">
        <f t="shared" si="3011"/>
        <v>0</v>
      </c>
      <c r="F907" s="19">
        <v>0</v>
      </c>
      <c r="G907" s="19">
        <v>0</v>
      </c>
      <c r="H907" s="19">
        <v>0</v>
      </c>
      <c r="I907" s="19">
        <v>0</v>
      </c>
      <c r="J907" s="19">
        <v>0</v>
      </c>
      <c r="K907" s="19">
        <v>0</v>
      </c>
      <c r="L907" s="19">
        <v>0</v>
      </c>
      <c r="M907" s="7"/>
      <c r="P907" s="57">
        <f t="shared" si="3027"/>
        <v>0</v>
      </c>
      <c r="Q907" s="63">
        <f>P907/P895</f>
        <v>0</v>
      </c>
      <c r="R907" s="75">
        <f t="shared" si="2886"/>
        <v>0</v>
      </c>
      <c r="S907" s="57">
        <f t="shared" ref="S907:X907" si="3046">IF(G912&lt;&gt;0,G907+(G907/G895)*G912,G907)</f>
        <v>0</v>
      </c>
      <c r="T907" s="57">
        <f t="shared" si="3046"/>
        <v>0</v>
      </c>
      <c r="U907" s="57">
        <f t="shared" si="3046"/>
        <v>0</v>
      </c>
      <c r="V907" s="57">
        <f t="shared" si="3046"/>
        <v>0</v>
      </c>
      <c r="W907" s="57">
        <f t="shared" si="3046"/>
        <v>0</v>
      </c>
      <c r="X907" s="57">
        <f t="shared" si="3046"/>
        <v>0</v>
      </c>
      <c r="AB907" s="63">
        <f t="shared" ref="AB907" si="3047">IF(R907=0,0,R907/(R896+R899+R905))</f>
        <v>0</v>
      </c>
      <c r="AC907" s="63">
        <f t="shared" ref="AC907:AI907" si="3048">IF(S907=0,0,S907/(S896+S899+S905))</f>
        <v>0</v>
      </c>
      <c r="AD907" s="63">
        <f t="shared" si="3048"/>
        <v>0</v>
      </c>
      <c r="AE907" s="63">
        <f t="shared" si="3048"/>
        <v>0</v>
      </c>
      <c r="AF907" s="63">
        <f t="shared" si="3048"/>
        <v>0</v>
      </c>
      <c r="AG907" s="63">
        <f t="shared" si="3048"/>
        <v>0</v>
      </c>
      <c r="AH907" s="63">
        <f t="shared" si="3048"/>
        <v>0</v>
      </c>
      <c r="AI907" s="63">
        <f t="shared" si="3048"/>
        <v>0</v>
      </c>
    </row>
    <row r="908" spans="1:35" ht="14.25" customHeight="1" x14ac:dyDescent="0.25">
      <c r="A908" s="17">
        <v>327121</v>
      </c>
      <c r="B908" s="3" t="s">
        <v>184</v>
      </c>
      <c r="C908" s="8" t="s">
        <v>118</v>
      </c>
      <c r="D908" s="54">
        <f>E908/(E895-E912)</f>
        <v>0</v>
      </c>
      <c r="E908" s="19">
        <f t="shared" si="3011"/>
        <v>0</v>
      </c>
      <c r="F908" s="19">
        <v>0</v>
      </c>
      <c r="G908" s="11">
        <v>0</v>
      </c>
      <c r="H908" s="11">
        <v>0</v>
      </c>
      <c r="I908" s="19">
        <v>0</v>
      </c>
      <c r="J908" s="19">
        <v>0</v>
      </c>
      <c r="K908" s="11">
        <v>0</v>
      </c>
      <c r="L908" s="19">
        <v>0</v>
      </c>
      <c r="M908" s="7"/>
      <c r="P908" s="57">
        <f t="shared" si="3027"/>
        <v>0</v>
      </c>
      <c r="Q908" s="63">
        <f>P908/P895</f>
        <v>0</v>
      </c>
      <c r="R908" s="75">
        <f t="shared" si="2886"/>
        <v>0</v>
      </c>
      <c r="S908" s="57">
        <f t="shared" ref="S908:X908" si="3049">IF(G912&lt;&gt;0,G908+(G908/G895)*G912,G908)</f>
        <v>0</v>
      </c>
      <c r="T908" s="57">
        <f t="shared" si="3049"/>
        <v>0</v>
      </c>
      <c r="U908" s="57">
        <f t="shared" si="3049"/>
        <v>0</v>
      </c>
      <c r="V908" s="57">
        <f t="shared" si="3049"/>
        <v>0</v>
      </c>
      <c r="W908" s="57">
        <f t="shared" si="3049"/>
        <v>0</v>
      </c>
      <c r="X908" s="57">
        <f t="shared" si="3049"/>
        <v>0</v>
      </c>
      <c r="AB908" s="63">
        <f t="shared" ref="AB908" si="3050">IF(R908=0,0,R908/(R896+R899+R905))</f>
        <v>0</v>
      </c>
      <c r="AC908" s="63">
        <f t="shared" ref="AC908:AI908" si="3051">IF(S908=0,0,S908/(S896+S899+S905))</f>
        <v>0</v>
      </c>
      <c r="AD908" s="63">
        <f t="shared" si="3051"/>
        <v>0</v>
      </c>
      <c r="AE908" s="63">
        <f t="shared" si="3051"/>
        <v>0</v>
      </c>
      <c r="AF908" s="63">
        <f t="shared" si="3051"/>
        <v>0</v>
      </c>
      <c r="AG908" s="63">
        <f t="shared" si="3051"/>
        <v>0</v>
      </c>
      <c r="AH908" s="63">
        <f t="shared" si="3051"/>
        <v>0</v>
      </c>
      <c r="AI908" s="63">
        <f t="shared" si="3051"/>
        <v>0</v>
      </c>
    </row>
    <row r="909" spans="1:35" s="10" customFormat="1" ht="14.25" customHeight="1" x14ac:dyDescent="0.25">
      <c r="A909" s="17">
        <v>327121</v>
      </c>
      <c r="B909" s="3" t="s">
        <v>184</v>
      </c>
      <c r="C909" s="8" t="s">
        <v>91</v>
      </c>
      <c r="D909" s="54">
        <f>E909/(E895-E912)</f>
        <v>0</v>
      </c>
      <c r="E909" s="19">
        <f t="shared" si="3011"/>
        <v>0</v>
      </c>
      <c r="F909" s="19">
        <v>0</v>
      </c>
      <c r="G909" s="19">
        <v>0</v>
      </c>
      <c r="H909" s="19">
        <v>0</v>
      </c>
      <c r="I909" s="19">
        <v>0</v>
      </c>
      <c r="J909" s="19">
        <v>0</v>
      </c>
      <c r="K909" s="19">
        <v>0</v>
      </c>
      <c r="L909" s="19">
        <v>0</v>
      </c>
      <c r="M909" s="7"/>
      <c r="N909" s="1"/>
      <c r="O909" s="1"/>
      <c r="P909" s="57">
        <f t="shared" si="3027"/>
        <v>0</v>
      </c>
      <c r="Q909" s="63">
        <f>P909/P895</f>
        <v>0</v>
      </c>
      <c r="R909" s="75">
        <f t="shared" si="2886"/>
        <v>0</v>
      </c>
      <c r="S909" s="57">
        <f t="shared" ref="S909:X909" si="3052">IF(G912&lt;&gt;0,G909+(G909/G895)*G912,G909)</f>
        <v>0</v>
      </c>
      <c r="T909" s="57">
        <f t="shared" si="3052"/>
        <v>0</v>
      </c>
      <c r="U909" s="57">
        <f t="shared" si="3052"/>
        <v>0</v>
      </c>
      <c r="V909" s="57">
        <f t="shared" si="3052"/>
        <v>0</v>
      </c>
      <c r="W909" s="57">
        <f t="shared" si="3052"/>
        <v>0</v>
      </c>
      <c r="X909" s="57">
        <f t="shared" si="3052"/>
        <v>0</v>
      </c>
      <c r="Z909" s="1"/>
      <c r="AA909" s="1"/>
      <c r="AB909" s="63">
        <f t="shared" ref="AB909" si="3053">IF(R909=0,0,R909/(R896+R899+R905))</f>
        <v>0</v>
      </c>
      <c r="AC909" s="63">
        <f t="shared" ref="AC909:AI909" si="3054">IF(S909=0,0,S909/(S896+S899+S905))</f>
        <v>0</v>
      </c>
      <c r="AD909" s="63">
        <f t="shared" si="3054"/>
        <v>0</v>
      </c>
      <c r="AE909" s="63">
        <f t="shared" si="3054"/>
        <v>0</v>
      </c>
      <c r="AF909" s="63">
        <f t="shared" si="3054"/>
        <v>0</v>
      </c>
      <c r="AG909" s="63">
        <f t="shared" si="3054"/>
        <v>0</v>
      </c>
      <c r="AH909" s="63">
        <f t="shared" si="3054"/>
        <v>0</v>
      </c>
      <c r="AI909" s="63">
        <f t="shared" si="3054"/>
        <v>0</v>
      </c>
    </row>
    <row r="910" spans="1:35" ht="14.25" customHeight="1" x14ac:dyDescent="0.25">
      <c r="A910" s="17">
        <v>327121</v>
      </c>
      <c r="B910" s="3" t="s">
        <v>184</v>
      </c>
      <c r="C910" s="8" t="s">
        <v>92</v>
      </c>
      <c r="D910" s="54">
        <f>E910/(E895-E912)</f>
        <v>0</v>
      </c>
      <c r="E910" s="19">
        <f t="shared" si="3011"/>
        <v>0</v>
      </c>
      <c r="F910" s="11">
        <v>0</v>
      </c>
      <c r="G910" s="11">
        <v>0</v>
      </c>
      <c r="H910" s="19">
        <v>0</v>
      </c>
      <c r="I910" s="11">
        <v>0</v>
      </c>
      <c r="J910" s="11">
        <v>0</v>
      </c>
      <c r="K910" s="11">
        <v>0</v>
      </c>
      <c r="L910" s="19">
        <v>0</v>
      </c>
      <c r="M910" s="7"/>
      <c r="P910" s="57">
        <f t="shared" si="3027"/>
        <v>0</v>
      </c>
      <c r="Q910" s="63">
        <f>P910/P895</f>
        <v>0</v>
      </c>
      <c r="R910" s="75">
        <f t="shared" si="2886"/>
        <v>0</v>
      </c>
      <c r="S910" s="57">
        <f t="shared" ref="S910:X910" si="3055">IF(G912&lt;&gt;0,G910+(G910/G895)*G912,G910)</f>
        <v>0</v>
      </c>
      <c r="T910" s="57">
        <f t="shared" si="3055"/>
        <v>0</v>
      </c>
      <c r="U910" s="57">
        <f t="shared" si="3055"/>
        <v>0</v>
      </c>
      <c r="V910" s="57">
        <f t="shared" si="3055"/>
        <v>0</v>
      </c>
      <c r="W910" s="57">
        <f t="shared" si="3055"/>
        <v>0</v>
      </c>
      <c r="X910" s="57">
        <f t="shared" si="3055"/>
        <v>0</v>
      </c>
      <c r="AB910" s="63">
        <f t="shared" ref="AB910" si="3056">IF(R910=0,0,R910/(R896+R899+R905))</f>
        <v>0</v>
      </c>
      <c r="AC910" s="63">
        <f t="shared" ref="AC910:AI910" si="3057">IF(S910=0,0,S910/(S896+S899+S905))</f>
        <v>0</v>
      </c>
      <c r="AD910" s="63">
        <f t="shared" si="3057"/>
        <v>0</v>
      </c>
      <c r="AE910" s="63">
        <f t="shared" si="3057"/>
        <v>0</v>
      </c>
      <c r="AF910" s="63">
        <f t="shared" si="3057"/>
        <v>0</v>
      </c>
      <c r="AG910" s="63">
        <f t="shared" si="3057"/>
        <v>0</v>
      </c>
      <c r="AH910" s="63">
        <f t="shared" si="3057"/>
        <v>0</v>
      </c>
      <c r="AI910" s="63">
        <f t="shared" si="3057"/>
        <v>0</v>
      </c>
    </row>
    <row r="911" spans="1:35" ht="14.25" customHeight="1" x14ac:dyDescent="0.25">
      <c r="A911" s="17">
        <v>327121</v>
      </c>
      <c r="B911" s="3" t="s">
        <v>184</v>
      </c>
      <c r="C911" s="8" t="s">
        <v>93</v>
      </c>
      <c r="D911" s="54">
        <f>E911/(E895-E912)</f>
        <v>0</v>
      </c>
      <c r="E911" s="19">
        <f t="shared" si="3011"/>
        <v>0</v>
      </c>
      <c r="F911" s="19">
        <v>0</v>
      </c>
      <c r="G911" s="11">
        <v>0</v>
      </c>
      <c r="H911" s="19">
        <v>0</v>
      </c>
      <c r="I911" s="19">
        <v>0</v>
      </c>
      <c r="J911" s="11">
        <v>0</v>
      </c>
      <c r="K911" s="11">
        <v>0</v>
      </c>
      <c r="L911" s="19">
        <v>0</v>
      </c>
      <c r="M911" s="7"/>
      <c r="P911" s="57">
        <f t="shared" si="3027"/>
        <v>0</v>
      </c>
      <c r="Q911" s="63">
        <f>P911/P895</f>
        <v>0</v>
      </c>
      <c r="R911" s="75">
        <f t="shared" ref="R911:R974" si="3058">F911</f>
        <v>0</v>
      </c>
      <c r="S911" s="57">
        <f t="shared" ref="S911:X911" si="3059">IF(G912&lt;&gt;0,G911+(G911/G895)*G912,G911)</f>
        <v>0</v>
      </c>
      <c r="T911" s="57">
        <f t="shared" si="3059"/>
        <v>0</v>
      </c>
      <c r="U911" s="57">
        <f t="shared" si="3059"/>
        <v>0</v>
      </c>
      <c r="V911" s="57">
        <f t="shared" si="3059"/>
        <v>0</v>
      </c>
      <c r="W911" s="57">
        <f t="shared" si="3059"/>
        <v>0</v>
      </c>
      <c r="X911" s="57">
        <f t="shared" si="3059"/>
        <v>0</v>
      </c>
      <c r="AB911" s="63">
        <f t="shared" ref="AB911" si="3060">IF(R911=0,0,R911/(R896+R899+R905))</f>
        <v>0</v>
      </c>
      <c r="AC911" s="63">
        <f t="shared" ref="AC911:AI911" si="3061">IF(S911=0,0,S911/(S896+S899+S905))</f>
        <v>0</v>
      </c>
      <c r="AD911" s="63">
        <f t="shared" si="3061"/>
        <v>0</v>
      </c>
      <c r="AE911" s="63">
        <f t="shared" si="3061"/>
        <v>0</v>
      </c>
      <c r="AF911" s="63">
        <f t="shared" si="3061"/>
        <v>0</v>
      </c>
      <c r="AG911" s="63">
        <f t="shared" si="3061"/>
        <v>0</v>
      </c>
      <c r="AH911" s="63">
        <f t="shared" si="3061"/>
        <v>0</v>
      </c>
      <c r="AI911" s="63">
        <f t="shared" si="3061"/>
        <v>0</v>
      </c>
    </row>
    <row r="912" spans="1:35" ht="14.25" customHeight="1" x14ac:dyDescent="0.25">
      <c r="A912" s="17">
        <v>327121</v>
      </c>
      <c r="B912" s="3" t="s">
        <v>184</v>
      </c>
      <c r="C912" s="3" t="s">
        <v>94</v>
      </c>
      <c r="D912" s="59"/>
      <c r="E912" s="11">
        <v>2</v>
      </c>
      <c r="F912" s="19">
        <v>0</v>
      </c>
      <c r="G912" s="11">
        <v>0</v>
      </c>
      <c r="H912" s="11">
        <v>0</v>
      </c>
      <c r="I912" s="11">
        <v>1</v>
      </c>
      <c r="J912" s="19">
        <v>0</v>
      </c>
      <c r="K912" s="11">
        <v>0</v>
      </c>
      <c r="L912" s="11">
        <v>1</v>
      </c>
      <c r="M912" s="7"/>
      <c r="R912" s="75">
        <f t="shared" si="3058"/>
        <v>0</v>
      </c>
    </row>
    <row r="913" spans="1:35" ht="14.25" customHeight="1" x14ac:dyDescent="0.25">
      <c r="A913" s="3"/>
      <c r="B913" s="3"/>
      <c r="C913" s="8"/>
      <c r="D913" s="8"/>
      <c r="E913" s="11"/>
      <c r="F913" s="11"/>
      <c r="G913" s="11"/>
      <c r="H913" s="11"/>
      <c r="I913" s="11"/>
      <c r="J913" s="11"/>
      <c r="K913" s="11"/>
      <c r="L913" s="11"/>
      <c r="M913" s="7"/>
      <c r="R913" s="75">
        <f t="shared" si="3058"/>
        <v>0</v>
      </c>
    </row>
    <row r="914" spans="1:35" ht="14.25" customHeight="1" x14ac:dyDescent="0.25">
      <c r="A914" s="17">
        <v>327211</v>
      </c>
      <c r="B914" s="3" t="s">
        <v>139</v>
      </c>
      <c r="C914" s="3" t="s">
        <v>120</v>
      </c>
      <c r="D914" s="3"/>
      <c r="E914" s="11">
        <v>49</v>
      </c>
      <c r="F914" s="11">
        <v>6</v>
      </c>
      <c r="G914" s="11">
        <v>0</v>
      </c>
      <c r="H914" s="19">
        <v>0</v>
      </c>
      <c r="I914" s="11">
        <v>43</v>
      </c>
      <c r="J914" s="19">
        <v>0</v>
      </c>
      <c r="K914" s="11">
        <v>0</v>
      </c>
      <c r="L914" s="19">
        <v>0</v>
      </c>
      <c r="M914" s="10">
        <f>VLOOKUP(A914,'2010 Byproducts'!$A$14:$D$97,4,FALSE)</f>
        <v>0</v>
      </c>
      <c r="N914" s="10">
        <f>L914-M914</f>
        <v>0</v>
      </c>
      <c r="O914" s="10"/>
      <c r="P914" s="10">
        <f>SUM(P915,P918,P924)</f>
        <v>46</v>
      </c>
      <c r="Q914" s="10"/>
      <c r="R914" s="75">
        <f t="shared" si="3058"/>
        <v>6</v>
      </c>
      <c r="Z914" s="63">
        <f>R914/(P914-R914)</f>
        <v>0.15</v>
      </c>
      <c r="AA914" s="63">
        <f>(P917-R917)/(P914-R914)</f>
        <v>0</v>
      </c>
      <c r="AB914" s="63"/>
    </row>
    <row r="915" spans="1:35" ht="14.25" customHeight="1" x14ac:dyDescent="0.25">
      <c r="A915" s="17">
        <v>327211</v>
      </c>
      <c r="B915" s="3" t="s">
        <v>139</v>
      </c>
      <c r="C915" s="3" t="s">
        <v>82</v>
      </c>
      <c r="D915" s="54">
        <f>E915/(E914-E931)</f>
        <v>0</v>
      </c>
      <c r="E915" s="19">
        <f t="shared" ref="E915:E930" si="3062">SUM(F915:L915)</f>
        <v>0</v>
      </c>
      <c r="F915" s="19">
        <v>0</v>
      </c>
      <c r="G915" s="11">
        <v>0</v>
      </c>
      <c r="H915" s="11">
        <v>0</v>
      </c>
      <c r="I915" s="19">
        <v>0</v>
      </c>
      <c r="J915" s="11">
        <v>0</v>
      </c>
      <c r="K915" s="11">
        <v>0</v>
      </c>
      <c r="L915" s="19">
        <v>0</v>
      </c>
      <c r="M915" s="7"/>
      <c r="P915" s="57">
        <f>SUM(P916:P917)</f>
        <v>0</v>
      </c>
      <c r="Q915" s="63">
        <f>P915/P914</f>
        <v>0</v>
      </c>
      <c r="R915" s="75">
        <f t="shared" si="3058"/>
        <v>0</v>
      </c>
      <c r="S915" s="57">
        <f>SUM(S916:S917)</f>
        <v>0</v>
      </c>
      <c r="T915" s="57">
        <f t="shared" ref="T915:X915" si="3063">SUM(T916:T917)</f>
        <v>0</v>
      </c>
      <c r="U915" s="57">
        <f t="shared" si="3063"/>
        <v>0</v>
      </c>
      <c r="V915" s="57">
        <f t="shared" si="3063"/>
        <v>0</v>
      </c>
      <c r="W915" s="57">
        <f t="shared" si="3063"/>
        <v>0</v>
      </c>
      <c r="X915" s="57">
        <f t="shared" si="3063"/>
        <v>0</v>
      </c>
      <c r="Z915" s="5"/>
      <c r="AB915" s="63">
        <f t="shared" ref="AB915" si="3064">IF(R915=0,0,R915/(R915+R918+R924))</f>
        <v>0</v>
      </c>
      <c r="AC915" s="63">
        <f t="shared" ref="AC915:AI915" si="3065">IF(S915=0,0,S915/(S915+S918+S924))</f>
        <v>0</v>
      </c>
      <c r="AD915" s="63">
        <f t="shared" si="3065"/>
        <v>0</v>
      </c>
      <c r="AE915" s="63">
        <f t="shared" si="3065"/>
        <v>0</v>
      </c>
      <c r="AF915" s="63">
        <f t="shared" si="3065"/>
        <v>0</v>
      </c>
      <c r="AG915" s="63">
        <f t="shared" si="3065"/>
        <v>0</v>
      </c>
      <c r="AH915" s="63">
        <f t="shared" si="3065"/>
        <v>0</v>
      </c>
      <c r="AI915" s="63">
        <f t="shared" si="3065"/>
        <v>0</v>
      </c>
    </row>
    <row r="916" spans="1:35" ht="14.25" customHeight="1" x14ac:dyDescent="0.25">
      <c r="A916" s="17">
        <v>327211</v>
      </c>
      <c r="B916" s="3" t="s">
        <v>139</v>
      </c>
      <c r="C916" s="8" t="s">
        <v>152</v>
      </c>
      <c r="D916" s="54">
        <f>E916/(E914-E931)</f>
        <v>0</v>
      </c>
      <c r="E916" s="19">
        <f t="shared" si="3062"/>
        <v>0</v>
      </c>
      <c r="F916" s="19">
        <v>0</v>
      </c>
      <c r="G916" s="11">
        <v>0</v>
      </c>
      <c r="H916" s="11">
        <v>0</v>
      </c>
      <c r="I916" s="19">
        <v>0</v>
      </c>
      <c r="J916" s="11">
        <v>0</v>
      </c>
      <c r="K916" s="11">
        <v>0</v>
      </c>
      <c r="L916" s="19">
        <v>0</v>
      </c>
      <c r="M916" s="7"/>
      <c r="P916" s="57">
        <f>SUM(R916:Y916)+N914</f>
        <v>0</v>
      </c>
      <c r="Q916" s="63">
        <f>P916/P914</f>
        <v>0</v>
      </c>
      <c r="R916" s="75">
        <f t="shared" si="3058"/>
        <v>0</v>
      </c>
      <c r="S916" s="57">
        <f t="shared" ref="S916:X916" si="3066">IF(G931&lt;&gt;0,G916+(G916/G914)*G931,G916)</f>
        <v>0</v>
      </c>
      <c r="T916" s="57">
        <f t="shared" si="3066"/>
        <v>0</v>
      </c>
      <c r="U916" s="57">
        <f t="shared" si="3066"/>
        <v>0</v>
      </c>
      <c r="V916" s="57">
        <f t="shared" si="3066"/>
        <v>0</v>
      </c>
      <c r="W916" s="57">
        <f t="shared" si="3066"/>
        <v>0</v>
      </c>
      <c r="X916" s="57">
        <f t="shared" si="3066"/>
        <v>0</v>
      </c>
      <c r="Z916" s="5"/>
      <c r="AB916" s="63">
        <f t="shared" ref="AB916" si="3067">IF(R916=0,0,R916/(R915+R918+R924))</f>
        <v>0</v>
      </c>
      <c r="AC916" s="63">
        <f t="shared" ref="AC916:AI916" si="3068">IF(S916=0,0,S916/(S915+S918+S924))</f>
        <v>0</v>
      </c>
      <c r="AD916" s="63">
        <f t="shared" si="3068"/>
        <v>0</v>
      </c>
      <c r="AE916" s="63">
        <f t="shared" si="3068"/>
        <v>0</v>
      </c>
      <c r="AF916" s="63">
        <f t="shared" si="3068"/>
        <v>0</v>
      </c>
      <c r="AG916" s="63">
        <f t="shared" si="3068"/>
        <v>0</v>
      </c>
      <c r="AH916" s="63">
        <f t="shared" si="3068"/>
        <v>0</v>
      </c>
      <c r="AI916" s="63">
        <f t="shared" si="3068"/>
        <v>0</v>
      </c>
    </row>
    <row r="917" spans="1:35" ht="14.25" customHeight="1" x14ac:dyDescent="0.25">
      <c r="A917" s="17">
        <v>327211</v>
      </c>
      <c r="B917" s="3" t="s">
        <v>139</v>
      </c>
      <c r="C917" s="8" t="s">
        <v>151</v>
      </c>
      <c r="D917" s="54">
        <f>E917/(E914-E931)</f>
        <v>0</v>
      </c>
      <c r="E917" s="19">
        <f t="shared" si="3062"/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9">
        <v>0</v>
      </c>
      <c r="M917" s="7"/>
      <c r="P917" s="57">
        <f>SUM(R917:Y917)</f>
        <v>0</v>
      </c>
      <c r="Q917" s="63">
        <f>P917/P914</f>
        <v>0</v>
      </c>
      <c r="R917" s="75">
        <f t="shared" si="3058"/>
        <v>0</v>
      </c>
      <c r="S917" s="57">
        <f t="shared" ref="S917:X917" si="3069">IF(G931&lt;&gt;0,G917+(G917/G914)*G931,G917)</f>
        <v>0</v>
      </c>
      <c r="T917" s="57">
        <f t="shared" si="3069"/>
        <v>0</v>
      </c>
      <c r="U917" s="57">
        <f t="shared" si="3069"/>
        <v>0</v>
      </c>
      <c r="V917" s="57">
        <f t="shared" si="3069"/>
        <v>0</v>
      </c>
      <c r="W917" s="57">
        <f t="shared" si="3069"/>
        <v>0</v>
      </c>
      <c r="X917" s="57">
        <f t="shared" si="3069"/>
        <v>0</v>
      </c>
      <c r="Z917" s="5"/>
      <c r="AB917" s="63">
        <f t="shared" ref="AB917" si="3070">IF(R917=0,0,R917/(R915+R918+R924))</f>
        <v>0</v>
      </c>
      <c r="AC917" s="63">
        <f t="shared" ref="AC917:AI917" si="3071">IF(S917=0,0,S917/(S915+S918+S924))</f>
        <v>0</v>
      </c>
      <c r="AD917" s="63">
        <f t="shared" si="3071"/>
        <v>0</v>
      </c>
      <c r="AE917" s="63">
        <f t="shared" si="3071"/>
        <v>0</v>
      </c>
      <c r="AF917" s="63">
        <f t="shared" si="3071"/>
        <v>0</v>
      </c>
      <c r="AG917" s="63">
        <f t="shared" si="3071"/>
        <v>0</v>
      </c>
      <c r="AH917" s="63">
        <f t="shared" si="3071"/>
        <v>0</v>
      </c>
      <c r="AI917" s="63">
        <f t="shared" si="3071"/>
        <v>0</v>
      </c>
    </row>
    <row r="918" spans="1:35" ht="14.25" customHeight="1" x14ac:dyDescent="0.25">
      <c r="A918" s="17">
        <v>327211</v>
      </c>
      <c r="B918" s="3" t="s">
        <v>139</v>
      </c>
      <c r="C918" s="3" t="s">
        <v>83</v>
      </c>
      <c r="D918" s="54">
        <f>E918/(E914-E931)</f>
        <v>0.93877551020408168</v>
      </c>
      <c r="E918" s="19">
        <f t="shared" si="3062"/>
        <v>46</v>
      </c>
      <c r="F918" s="11">
        <v>5</v>
      </c>
      <c r="G918" s="11">
        <v>0</v>
      </c>
      <c r="H918" s="19">
        <v>0</v>
      </c>
      <c r="I918" s="11">
        <v>41</v>
      </c>
      <c r="J918" s="19">
        <v>0</v>
      </c>
      <c r="K918" s="11">
        <v>0</v>
      </c>
      <c r="L918" s="19">
        <v>0</v>
      </c>
      <c r="M918" s="7"/>
      <c r="P918" s="57">
        <f>SUM(P919:P923)</f>
        <v>45</v>
      </c>
      <c r="Q918" s="63">
        <f>P918/P914</f>
        <v>0.97826086956521741</v>
      </c>
      <c r="R918" s="75">
        <f t="shared" si="3058"/>
        <v>5</v>
      </c>
      <c r="S918" s="57">
        <f>SUM(S919:S923)</f>
        <v>0</v>
      </c>
      <c r="T918" s="57">
        <f t="shared" ref="T918:X918" si="3072">SUM(T919:T923)</f>
        <v>0</v>
      </c>
      <c r="U918" s="57">
        <f t="shared" si="3072"/>
        <v>41</v>
      </c>
      <c r="V918" s="57">
        <f t="shared" si="3072"/>
        <v>0</v>
      </c>
      <c r="W918" s="57">
        <f t="shared" si="3072"/>
        <v>0</v>
      </c>
      <c r="X918" s="57">
        <f t="shared" si="3072"/>
        <v>0</v>
      </c>
      <c r="Z918" s="5"/>
      <c r="AB918" s="63">
        <f t="shared" ref="AB918" si="3073">IF(R918=0,0,R918/(R915+R918+R924))</f>
        <v>0.83333333333333337</v>
      </c>
      <c r="AC918" s="63">
        <f t="shared" ref="AC918:AI918" si="3074">IF(S918=0,0,S918/(S915+S918+S924))</f>
        <v>0</v>
      </c>
      <c r="AD918" s="63">
        <f t="shared" si="3074"/>
        <v>0</v>
      </c>
      <c r="AE918" s="63">
        <f t="shared" si="3074"/>
        <v>0.97619047619047616</v>
      </c>
      <c r="AF918" s="63">
        <f t="shared" si="3074"/>
        <v>0</v>
      </c>
      <c r="AG918" s="63">
        <f t="shared" si="3074"/>
        <v>0</v>
      </c>
      <c r="AH918" s="63">
        <f t="shared" si="3074"/>
        <v>0</v>
      </c>
      <c r="AI918" s="63">
        <f t="shared" si="3074"/>
        <v>0</v>
      </c>
    </row>
    <row r="919" spans="1:35" ht="14.25" customHeight="1" x14ac:dyDescent="0.25">
      <c r="A919" s="17">
        <v>327211</v>
      </c>
      <c r="B919" s="3" t="s">
        <v>139</v>
      </c>
      <c r="C919" s="8" t="s">
        <v>84</v>
      </c>
      <c r="D919" s="54">
        <f>E919/(E914-E931)</f>
        <v>0.87755102040816324</v>
      </c>
      <c r="E919" s="19">
        <f t="shared" si="3062"/>
        <v>43</v>
      </c>
      <c r="F919" s="11">
        <v>2</v>
      </c>
      <c r="G919" s="11">
        <v>0</v>
      </c>
      <c r="H919" s="19">
        <v>0</v>
      </c>
      <c r="I919" s="11">
        <v>41</v>
      </c>
      <c r="J919" s="19">
        <v>0</v>
      </c>
      <c r="K919" s="11">
        <v>0</v>
      </c>
      <c r="L919" s="19">
        <v>0</v>
      </c>
      <c r="M919" s="7"/>
      <c r="P919" s="57">
        <f>SUM(R919:Y919)</f>
        <v>43</v>
      </c>
      <c r="Q919" s="63">
        <f>P919/P914</f>
        <v>0.93478260869565222</v>
      </c>
      <c r="R919" s="75">
        <f t="shared" si="3058"/>
        <v>2</v>
      </c>
      <c r="S919" s="57">
        <f t="shared" ref="S919:X919" si="3075">IF(G931&lt;&gt;0,G919+(G919/G914)*G931,G919)</f>
        <v>0</v>
      </c>
      <c r="T919" s="57">
        <f t="shared" si="3075"/>
        <v>0</v>
      </c>
      <c r="U919" s="57">
        <f t="shared" si="3075"/>
        <v>41</v>
      </c>
      <c r="V919" s="57">
        <f t="shared" si="3075"/>
        <v>0</v>
      </c>
      <c r="W919" s="57">
        <f t="shared" si="3075"/>
        <v>0</v>
      </c>
      <c r="X919" s="57">
        <f t="shared" si="3075"/>
        <v>0</v>
      </c>
      <c r="Z919" s="5"/>
      <c r="AB919" s="63">
        <f t="shared" ref="AB919" si="3076">IF(R919=0,0,R919/(R915+R918+R924))</f>
        <v>0.33333333333333331</v>
      </c>
      <c r="AC919" s="63">
        <f t="shared" ref="AC919:AI919" si="3077">IF(S919=0,0,S919/(S915+S918+S924))</f>
        <v>0</v>
      </c>
      <c r="AD919" s="63">
        <f t="shared" si="3077"/>
        <v>0</v>
      </c>
      <c r="AE919" s="63">
        <f t="shared" si="3077"/>
        <v>0.97619047619047616</v>
      </c>
      <c r="AF919" s="63">
        <f t="shared" si="3077"/>
        <v>0</v>
      </c>
      <c r="AG919" s="63">
        <f t="shared" si="3077"/>
        <v>0</v>
      </c>
      <c r="AH919" s="63">
        <f t="shared" si="3077"/>
        <v>0</v>
      </c>
      <c r="AI919" s="63">
        <f t="shared" si="3077"/>
        <v>0</v>
      </c>
    </row>
    <row r="920" spans="1:35" ht="14.25" customHeight="1" x14ac:dyDescent="0.25">
      <c r="A920" s="17">
        <v>327211</v>
      </c>
      <c r="B920" s="3" t="s">
        <v>139</v>
      </c>
      <c r="C920" s="8" t="s">
        <v>85</v>
      </c>
      <c r="D920" s="54">
        <f>E920/(E914-E931)</f>
        <v>0</v>
      </c>
      <c r="E920" s="19">
        <f t="shared" si="3062"/>
        <v>0</v>
      </c>
      <c r="F920" s="19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9">
        <v>0</v>
      </c>
      <c r="M920" s="7"/>
      <c r="P920" s="57">
        <f t="shared" ref="P920:P930" si="3078">SUM(R920:Y920)</f>
        <v>0</v>
      </c>
      <c r="Q920" s="63">
        <f>P920/P914</f>
        <v>0</v>
      </c>
      <c r="R920" s="75">
        <f t="shared" si="3058"/>
        <v>0</v>
      </c>
      <c r="S920" s="57">
        <f t="shared" ref="S920:X920" si="3079">IF(G931&lt;&gt;0,G920+(G920/G914)*G931,G920)</f>
        <v>0</v>
      </c>
      <c r="T920" s="57">
        <f t="shared" si="3079"/>
        <v>0</v>
      </c>
      <c r="U920" s="57">
        <f t="shared" si="3079"/>
        <v>0</v>
      </c>
      <c r="V920" s="57">
        <f t="shared" si="3079"/>
        <v>0</v>
      </c>
      <c r="W920" s="57">
        <f t="shared" si="3079"/>
        <v>0</v>
      </c>
      <c r="X920" s="57">
        <f t="shared" si="3079"/>
        <v>0</v>
      </c>
      <c r="Z920" s="5"/>
      <c r="AB920" s="63">
        <f t="shared" ref="AB920" si="3080">IF(R920=0,0,R920/(R915+R918+R924))</f>
        <v>0</v>
      </c>
      <c r="AC920" s="63">
        <f t="shared" ref="AC920:AI920" si="3081">IF(S920=0,0,S920/(S915+S918+S924))</f>
        <v>0</v>
      </c>
      <c r="AD920" s="63">
        <f t="shared" si="3081"/>
        <v>0</v>
      </c>
      <c r="AE920" s="63">
        <f t="shared" si="3081"/>
        <v>0</v>
      </c>
      <c r="AF920" s="63">
        <f t="shared" si="3081"/>
        <v>0</v>
      </c>
      <c r="AG920" s="63">
        <f t="shared" si="3081"/>
        <v>0</v>
      </c>
      <c r="AH920" s="63">
        <f t="shared" si="3081"/>
        <v>0</v>
      </c>
      <c r="AI920" s="63">
        <f t="shared" si="3081"/>
        <v>0</v>
      </c>
    </row>
    <row r="921" spans="1:35" ht="14.25" customHeight="1" x14ac:dyDescent="0.25">
      <c r="A921" s="17">
        <v>327211</v>
      </c>
      <c r="B921" s="3" t="s">
        <v>139</v>
      </c>
      <c r="C921" s="8" t="s">
        <v>86</v>
      </c>
      <c r="D921" s="54">
        <f>E921/(E914-E931)</f>
        <v>4.0816326530612242E-2</v>
      </c>
      <c r="E921" s="19">
        <f t="shared" si="3062"/>
        <v>2</v>
      </c>
      <c r="F921" s="11">
        <v>2</v>
      </c>
      <c r="G921" s="11">
        <v>0</v>
      </c>
      <c r="H921" s="19">
        <v>0</v>
      </c>
      <c r="I921" s="19">
        <v>0</v>
      </c>
      <c r="J921" s="19">
        <v>0</v>
      </c>
      <c r="K921" s="11">
        <v>0</v>
      </c>
      <c r="L921" s="19">
        <v>0</v>
      </c>
      <c r="M921" s="7"/>
      <c r="P921" s="57">
        <f t="shared" si="3078"/>
        <v>2</v>
      </c>
      <c r="Q921" s="63">
        <f>P921/P914</f>
        <v>4.3478260869565216E-2</v>
      </c>
      <c r="R921" s="75">
        <f t="shared" si="3058"/>
        <v>2</v>
      </c>
      <c r="S921" s="57">
        <f t="shared" ref="S921:X921" si="3082">IF(G931&lt;&gt;0,G921+(G921/G914)*G931,G921)</f>
        <v>0</v>
      </c>
      <c r="T921" s="57">
        <f t="shared" si="3082"/>
        <v>0</v>
      </c>
      <c r="U921" s="57">
        <f t="shared" si="3082"/>
        <v>0</v>
      </c>
      <c r="V921" s="57">
        <f t="shared" si="3082"/>
        <v>0</v>
      </c>
      <c r="W921" s="57">
        <f t="shared" si="3082"/>
        <v>0</v>
      </c>
      <c r="X921" s="57">
        <f t="shared" si="3082"/>
        <v>0</v>
      </c>
      <c r="Z921" s="5"/>
      <c r="AB921" s="63">
        <f t="shared" ref="AB921" si="3083">IF(R921=0,0,R921/(R915+R918+R924))</f>
        <v>0.33333333333333331</v>
      </c>
      <c r="AC921" s="63">
        <f t="shared" ref="AC921:AI921" si="3084">IF(S921=0,0,S921/(S915+S918+S924))</f>
        <v>0</v>
      </c>
      <c r="AD921" s="63">
        <f t="shared" si="3084"/>
        <v>0</v>
      </c>
      <c r="AE921" s="63">
        <f t="shared" si="3084"/>
        <v>0</v>
      </c>
      <c r="AF921" s="63">
        <f t="shared" si="3084"/>
        <v>0</v>
      </c>
      <c r="AG921" s="63">
        <f t="shared" si="3084"/>
        <v>0</v>
      </c>
      <c r="AH921" s="63">
        <f t="shared" si="3084"/>
        <v>0</v>
      </c>
      <c r="AI921" s="63">
        <f t="shared" si="3084"/>
        <v>0</v>
      </c>
    </row>
    <row r="922" spans="1:35" ht="14.25" customHeight="1" x14ac:dyDescent="0.25">
      <c r="A922" s="17">
        <v>327211</v>
      </c>
      <c r="B922" s="3" t="s">
        <v>139</v>
      </c>
      <c r="C922" s="8" t="s">
        <v>87</v>
      </c>
      <c r="D922" s="54">
        <f>E922/(E914-E931)</f>
        <v>0</v>
      </c>
      <c r="E922" s="19">
        <f t="shared" si="3062"/>
        <v>0</v>
      </c>
      <c r="F922" s="19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7"/>
      <c r="P922" s="57">
        <f t="shared" si="3078"/>
        <v>0</v>
      </c>
      <c r="Q922" s="63">
        <f>P922/P914</f>
        <v>0</v>
      </c>
      <c r="R922" s="75">
        <f t="shared" si="3058"/>
        <v>0</v>
      </c>
      <c r="S922" s="57">
        <f t="shared" ref="S922:X922" si="3085">IF(G931&lt;&gt;0,G922+(G922/G914)*G931,G922)</f>
        <v>0</v>
      </c>
      <c r="T922" s="57">
        <f t="shared" si="3085"/>
        <v>0</v>
      </c>
      <c r="U922" s="57">
        <f t="shared" si="3085"/>
        <v>0</v>
      </c>
      <c r="V922" s="57">
        <f t="shared" si="3085"/>
        <v>0</v>
      </c>
      <c r="W922" s="57">
        <f t="shared" si="3085"/>
        <v>0</v>
      </c>
      <c r="X922" s="57">
        <f t="shared" si="3085"/>
        <v>0</v>
      </c>
      <c r="Z922" s="5"/>
      <c r="AB922" s="63">
        <f t="shared" ref="AB922" si="3086">IF(R922=0,0,R922/(R915+R918+R924))</f>
        <v>0</v>
      </c>
      <c r="AC922" s="63">
        <f t="shared" ref="AC922:AI922" si="3087">IF(S922=0,0,S922/(S915+S918+S924))</f>
        <v>0</v>
      </c>
      <c r="AD922" s="63">
        <f t="shared" si="3087"/>
        <v>0</v>
      </c>
      <c r="AE922" s="63">
        <f t="shared" si="3087"/>
        <v>0</v>
      </c>
      <c r="AF922" s="63">
        <f t="shared" si="3087"/>
        <v>0</v>
      </c>
      <c r="AG922" s="63">
        <f t="shared" si="3087"/>
        <v>0</v>
      </c>
      <c r="AH922" s="63">
        <f t="shared" si="3087"/>
        <v>0</v>
      </c>
      <c r="AI922" s="63">
        <f t="shared" si="3087"/>
        <v>0</v>
      </c>
    </row>
    <row r="923" spans="1:35" ht="14.25" customHeight="1" x14ac:dyDescent="0.25">
      <c r="A923" s="17">
        <v>327211</v>
      </c>
      <c r="B923" s="3" t="s">
        <v>139</v>
      </c>
      <c r="C923" s="8" t="s">
        <v>88</v>
      </c>
      <c r="D923" s="54">
        <f>E923/(E914-E931)</f>
        <v>0</v>
      </c>
      <c r="E923" s="19">
        <f t="shared" si="3062"/>
        <v>0</v>
      </c>
      <c r="F923" s="19">
        <v>0</v>
      </c>
      <c r="G923" s="11">
        <v>0</v>
      </c>
      <c r="H923" s="19">
        <v>0</v>
      </c>
      <c r="I923" s="11">
        <v>0</v>
      </c>
      <c r="J923" s="11">
        <v>0</v>
      </c>
      <c r="K923" s="11">
        <v>0</v>
      </c>
      <c r="L923" s="19">
        <v>0</v>
      </c>
      <c r="M923" s="7"/>
      <c r="P923" s="57">
        <f t="shared" si="3078"/>
        <v>0</v>
      </c>
      <c r="Q923" s="63">
        <f>P923/P914</f>
        <v>0</v>
      </c>
      <c r="R923" s="75">
        <f t="shared" si="3058"/>
        <v>0</v>
      </c>
      <c r="S923" s="57">
        <f t="shared" ref="S923:X923" si="3088">IF(G931&lt;&gt;0,G923+(G923/G914)*G931,G923)</f>
        <v>0</v>
      </c>
      <c r="T923" s="57">
        <f t="shared" si="3088"/>
        <v>0</v>
      </c>
      <c r="U923" s="57">
        <f t="shared" si="3088"/>
        <v>0</v>
      </c>
      <c r="V923" s="57">
        <f t="shared" si="3088"/>
        <v>0</v>
      </c>
      <c r="W923" s="57">
        <f t="shared" si="3088"/>
        <v>0</v>
      </c>
      <c r="X923" s="57">
        <f t="shared" si="3088"/>
        <v>0</v>
      </c>
      <c r="Z923" s="5"/>
      <c r="AB923" s="63">
        <f t="shared" ref="AB923" si="3089">IF(R923=0,0,R923/(R915+R918+R924))</f>
        <v>0</v>
      </c>
      <c r="AC923" s="63">
        <f t="shared" ref="AC923:AI923" si="3090">IF(S923=0,0,S923/(S915+S918+S924))</f>
        <v>0</v>
      </c>
      <c r="AD923" s="63">
        <f t="shared" si="3090"/>
        <v>0</v>
      </c>
      <c r="AE923" s="63">
        <f t="shared" si="3090"/>
        <v>0</v>
      </c>
      <c r="AF923" s="63">
        <f t="shared" si="3090"/>
        <v>0</v>
      </c>
      <c r="AG923" s="63">
        <f t="shared" si="3090"/>
        <v>0</v>
      </c>
      <c r="AH923" s="63">
        <f t="shared" si="3090"/>
        <v>0</v>
      </c>
      <c r="AI923" s="63">
        <f t="shared" si="3090"/>
        <v>0</v>
      </c>
    </row>
    <row r="924" spans="1:35" ht="14.25" customHeight="1" x14ac:dyDescent="0.25">
      <c r="A924" s="17">
        <v>327211</v>
      </c>
      <c r="B924" s="3" t="s">
        <v>139</v>
      </c>
      <c r="C924" s="3" t="s">
        <v>89</v>
      </c>
      <c r="D924" s="54">
        <f>E924/(E914-E931)</f>
        <v>4.0816326530612242E-2</v>
      </c>
      <c r="E924" s="19">
        <f t="shared" si="3062"/>
        <v>2</v>
      </c>
      <c r="F924" s="11">
        <v>1</v>
      </c>
      <c r="G924" s="11">
        <v>0</v>
      </c>
      <c r="H924" s="19">
        <v>0</v>
      </c>
      <c r="I924" s="11">
        <v>1</v>
      </c>
      <c r="J924" s="19">
        <v>0</v>
      </c>
      <c r="K924" s="11">
        <v>0</v>
      </c>
      <c r="L924" s="19">
        <v>0</v>
      </c>
      <c r="M924" s="7"/>
      <c r="P924" s="57">
        <f>SUM(P925:P930)</f>
        <v>1</v>
      </c>
      <c r="Q924" s="63">
        <f>P924/P914</f>
        <v>2.1739130434782608E-2</v>
      </c>
      <c r="R924" s="75">
        <f t="shared" si="3058"/>
        <v>1</v>
      </c>
      <c r="S924" s="57">
        <f>SUM(S925:S930)</f>
        <v>0</v>
      </c>
      <c r="T924" s="57">
        <f t="shared" ref="T924:X924" si="3091">SUM(T925:T930)</f>
        <v>0</v>
      </c>
      <c r="U924" s="57">
        <f t="shared" si="3091"/>
        <v>1</v>
      </c>
      <c r="V924" s="57">
        <f t="shared" si="3091"/>
        <v>0</v>
      </c>
      <c r="W924" s="57">
        <f t="shared" si="3091"/>
        <v>0</v>
      </c>
      <c r="X924" s="57">
        <f t="shared" si="3091"/>
        <v>0</v>
      </c>
      <c r="Z924" s="5"/>
      <c r="AB924" s="63">
        <f t="shared" ref="AB924" si="3092">IF(R924=0,0,R924/(R915+R918+R924))</f>
        <v>0.16666666666666666</v>
      </c>
      <c r="AC924" s="63">
        <f t="shared" ref="AC924:AI924" si="3093">IF(S924=0,0,S924/(S915+S918+S924))</f>
        <v>0</v>
      </c>
      <c r="AD924" s="63">
        <f t="shared" si="3093"/>
        <v>0</v>
      </c>
      <c r="AE924" s="63">
        <f t="shared" si="3093"/>
        <v>2.3809523809523808E-2</v>
      </c>
      <c r="AF924" s="63">
        <f t="shared" si="3093"/>
        <v>0</v>
      </c>
      <c r="AG924" s="63">
        <f t="shared" si="3093"/>
        <v>0</v>
      </c>
      <c r="AH924" s="63">
        <f t="shared" si="3093"/>
        <v>0</v>
      </c>
      <c r="AI924" s="63">
        <f t="shared" si="3093"/>
        <v>0</v>
      </c>
    </row>
    <row r="925" spans="1:35" ht="14.25" customHeight="1" x14ac:dyDescent="0.25">
      <c r="A925" s="17">
        <v>327211</v>
      </c>
      <c r="B925" s="3" t="s">
        <v>139</v>
      </c>
      <c r="C925" s="8" t="s">
        <v>95</v>
      </c>
      <c r="D925" s="54">
        <f>E925/(E914-E931)</f>
        <v>2.0408163265306121E-2</v>
      </c>
      <c r="E925" s="19">
        <f t="shared" si="3062"/>
        <v>1</v>
      </c>
      <c r="F925" s="19">
        <v>0</v>
      </c>
      <c r="G925" s="11">
        <v>0</v>
      </c>
      <c r="H925" s="11">
        <v>0</v>
      </c>
      <c r="I925" s="11">
        <v>1</v>
      </c>
      <c r="J925" s="19">
        <v>0</v>
      </c>
      <c r="K925" s="11">
        <v>0</v>
      </c>
      <c r="L925" s="19">
        <v>0</v>
      </c>
      <c r="M925" s="7"/>
      <c r="P925" s="57">
        <f t="shared" si="3078"/>
        <v>1</v>
      </c>
      <c r="Q925" s="63">
        <f>P925/P914</f>
        <v>2.1739130434782608E-2</v>
      </c>
      <c r="R925" s="75">
        <f t="shared" si="3058"/>
        <v>0</v>
      </c>
      <c r="S925" s="57">
        <f t="shared" ref="S925:X925" si="3094">IF(G931&lt;&gt;0,G925+(G925/G914)*G931,G925)</f>
        <v>0</v>
      </c>
      <c r="T925" s="57">
        <f t="shared" si="3094"/>
        <v>0</v>
      </c>
      <c r="U925" s="57">
        <f t="shared" si="3094"/>
        <v>1</v>
      </c>
      <c r="V925" s="57">
        <f t="shared" si="3094"/>
        <v>0</v>
      </c>
      <c r="W925" s="57">
        <f t="shared" si="3094"/>
        <v>0</v>
      </c>
      <c r="X925" s="57">
        <f t="shared" si="3094"/>
        <v>0</v>
      </c>
      <c r="Z925" s="5"/>
      <c r="AB925" s="63">
        <f t="shared" ref="AB925" si="3095">IF(R925=0,0,R925/(R915+R918+R924))</f>
        <v>0</v>
      </c>
      <c r="AC925" s="63">
        <f t="shared" ref="AC925:AI925" si="3096">IF(S925=0,0,S925/(S915+S918+S924))</f>
        <v>0</v>
      </c>
      <c r="AD925" s="63">
        <f t="shared" si="3096"/>
        <v>0</v>
      </c>
      <c r="AE925" s="63">
        <f t="shared" si="3096"/>
        <v>2.3809523809523808E-2</v>
      </c>
      <c r="AF925" s="63">
        <f t="shared" si="3096"/>
        <v>0</v>
      </c>
      <c r="AG925" s="63">
        <f t="shared" si="3096"/>
        <v>0</v>
      </c>
      <c r="AH925" s="63">
        <f t="shared" si="3096"/>
        <v>0</v>
      </c>
      <c r="AI925" s="63">
        <f t="shared" si="3096"/>
        <v>0</v>
      </c>
    </row>
    <row r="926" spans="1:35" ht="14.25" customHeight="1" x14ac:dyDescent="0.25">
      <c r="A926" s="17">
        <v>327211</v>
      </c>
      <c r="B926" s="3" t="s">
        <v>139</v>
      </c>
      <c r="C926" s="8" t="s">
        <v>90</v>
      </c>
      <c r="D926" s="54">
        <f>E926/(E914-E931)</f>
        <v>0</v>
      </c>
      <c r="E926" s="19">
        <f t="shared" si="3062"/>
        <v>0</v>
      </c>
      <c r="F926" s="19">
        <v>0</v>
      </c>
      <c r="G926" s="19">
        <v>0</v>
      </c>
      <c r="H926" s="19">
        <v>0</v>
      </c>
      <c r="I926" s="19">
        <v>0</v>
      </c>
      <c r="J926" s="19">
        <v>0</v>
      </c>
      <c r="K926" s="19">
        <v>0</v>
      </c>
      <c r="L926" s="19">
        <v>0</v>
      </c>
      <c r="M926" s="7"/>
      <c r="P926" s="57">
        <f t="shared" si="3078"/>
        <v>0</v>
      </c>
      <c r="Q926" s="63">
        <f>P926/P914</f>
        <v>0</v>
      </c>
      <c r="R926" s="75">
        <f t="shared" si="3058"/>
        <v>0</v>
      </c>
      <c r="S926" s="57">
        <f t="shared" ref="S926:X926" si="3097">IF(G931&lt;&gt;0,G926+(G926/G914)*G931,G926)</f>
        <v>0</v>
      </c>
      <c r="T926" s="57">
        <f t="shared" si="3097"/>
        <v>0</v>
      </c>
      <c r="U926" s="57">
        <f t="shared" si="3097"/>
        <v>0</v>
      </c>
      <c r="V926" s="57">
        <f t="shared" si="3097"/>
        <v>0</v>
      </c>
      <c r="W926" s="57">
        <f t="shared" si="3097"/>
        <v>0</v>
      </c>
      <c r="X926" s="57">
        <f t="shared" si="3097"/>
        <v>0</v>
      </c>
      <c r="Z926" s="5"/>
      <c r="AB926" s="63">
        <f t="shared" ref="AB926" si="3098">IF(R926=0,0,R926/(R915+R918+R924))</f>
        <v>0</v>
      </c>
      <c r="AC926" s="63">
        <f t="shared" ref="AC926:AI926" si="3099">IF(S926=0,0,S926/(S915+S918+S924))</f>
        <v>0</v>
      </c>
      <c r="AD926" s="63">
        <f t="shared" si="3099"/>
        <v>0</v>
      </c>
      <c r="AE926" s="63">
        <f t="shared" si="3099"/>
        <v>0</v>
      </c>
      <c r="AF926" s="63">
        <f t="shared" si="3099"/>
        <v>0</v>
      </c>
      <c r="AG926" s="63">
        <f t="shared" si="3099"/>
        <v>0</v>
      </c>
      <c r="AH926" s="63">
        <f t="shared" si="3099"/>
        <v>0</v>
      </c>
      <c r="AI926" s="63">
        <f t="shared" si="3099"/>
        <v>0</v>
      </c>
    </row>
    <row r="927" spans="1:35" s="10" customFormat="1" ht="14.25" customHeight="1" x14ac:dyDescent="0.25">
      <c r="A927" s="17">
        <v>327211</v>
      </c>
      <c r="B927" s="3" t="s">
        <v>139</v>
      </c>
      <c r="C927" s="8" t="s">
        <v>118</v>
      </c>
      <c r="D927" s="54">
        <f>E927/(E914-E931)</f>
        <v>0</v>
      </c>
      <c r="E927" s="19">
        <f t="shared" si="3062"/>
        <v>0</v>
      </c>
      <c r="F927" s="19">
        <v>0</v>
      </c>
      <c r="G927" s="11">
        <v>0</v>
      </c>
      <c r="H927" s="19">
        <v>0</v>
      </c>
      <c r="I927" s="19">
        <v>0</v>
      </c>
      <c r="J927" s="19">
        <v>0</v>
      </c>
      <c r="K927" s="11">
        <v>0</v>
      </c>
      <c r="L927" s="19">
        <v>0</v>
      </c>
      <c r="M927" s="7"/>
      <c r="N927" s="1"/>
      <c r="O927" s="1"/>
      <c r="P927" s="57">
        <f t="shared" si="3078"/>
        <v>0</v>
      </c>
      <c r="Q927" s="63">
        <f>P927/P914</f>
        <v>0</v>
      </c>
      <c r="R927" s="75">
        <f t="shared" si="3058"/>
        <v>0</v>
      </c>
      <c r="S927" s="57">
        <f t="shared" ref="S927:X927" si="3100">IF(G931&lt;&gt;0,G927+(G927/G914)*G931,G927)</f>
        <v>0</v>
      </c>
      <c r="T927" s="57">
        <f t="shared" si="3100"/>
        <v>0</v>
      </c>
      <c r="U927" s="57">
        <f t="shared" si="3100"/>
        <v>0</v>
      </c>
      <c r="V927" s="57">
        <f t="shared" si="3100"/>
        <v>0</v>
      </c>
      <c r="W927" s="57">
        <f t="shared" si="3100"/>
        <v>0</v>
      </c>
      <c r="X927" s="57">
        <f t="shared" si="3100"/>
        <v>0</v>
      </c>
      <c r="Z927" s="5"/>
      <c r="AA927" s="1"/>
      <c r="AB927" s="63">
        <f t="shared" ref="AB927" si="3101">IF(R927=0,0,R927/(R915+R918+R924))</f>
        <v>0</v>
      </c>
      <c r="AC927" s="63">
        <f t="shared" ref="AC927:AI927" si="3102">IF(S927=0,0,S927/(S915+S918+S924))</f>
        <v>0</v>
      </c>
      <c r="AD927" s="63">
        <f t="shared" si="3102"/>
        <v>0</v>
      </c>
      <c r="AE927" s="63">
        <f t="shared" si="3102"/>
        <v>0</v>
      </c>
      <c r="AF927" s="63">
        <f t="shared" si="3102"/>
        <v>0</v>
      </c>
      <c r="AG927" s="63">
        <f t="shared" si="3102"/>
        <v>0</v>
      </c>
      <c r="AH927" s="63">
        <f t="shared" si="3102"/>
        <v>0</v>
      </c>
      <c r="AI927" s="63">
        <f t="shared" si="3102"/>
        <v>0</v>
      </c>
    </row>
    <row r="928" spans="1:35" ht="14.25" customHeight="1" x14ac:dyDescent="0.25">
      <c r="A928" s="17">
        <v>327211</v>
      </c>
      <c r="B928" s="3" t="s">
        <v>139</v>
      </c>
      <c r="C928" s="8" t="s">
        <v>91</v>
      </c>
      <c r="D928" s="54">
        <f>E928/(E914-E931)</f>
        <v>0</v>
      </c>
      <c r="E928" s="19">
        <f t="shared" si="3062"/>
        <v>0</v>
      </c>
      <c r="F928" s="19">
        <v>0</v>
      </c>
      <c r="G928" s="19">
        <v>0</v>
      </c>
      <c r="H928" s="19">
        <v>0</v>
      </c>
      <c r="I928" s="11">
        <v>0</v>
      </c>
      <c r="J928" s="19">
        <v>0</v>
      </c>
      <c r="K928" s="19">
        <v>0</v>
      </c>
      <c r="L928" s="19">
        <v>0</v>
      </c>
      <c r="M928" s="7"/>
      <c r="P928" s="57">
        <f t="shared" si="3078"/>
        <v>0</v>
      </c>
      <c r="Q928" s="63">
        <f>P928/P914</f>
        <v>0</v>
      </c>
      <c r="R928" s="75">
        <f t="shared" si="3058"/>
        <v>0</v>
      </c>
      <c r="S928" s="57">
        <f t="shared" ref="S928:X928" si="3103">IF(G931&lt;&gt;0,G928+(G928/G914)*G931,G928)</f>
        <v>0</v>
      </c>
      <c r="T928" s="57">
        <f t="shared" si="3103"/>
        <v>0</v>
      </c>
      <c r="U928" s="57">
        <f t="shared" si="3103"/>
        <v>0</v>
      </c>
      <c r="V928" s="57">
        <f t="shared" si="3103"/>
        <v>0</v>
      </c>
      <c r="W928" s="57">
        <f t="shared" si="3103"/>
        <v>0</v>
      </c>
      <c r="X928" s="57">
        <f t="shared" si="3103"/>
        <v>0</v>
      </c>
      <c r="Z928" s="6"/>
      <c r="AB928" s="63">
        <f t="shared" ref="AB928" si="3104">IF(R928=0,0,R928/(R915+R918+R924))</f>
        <v>0</v>
      </c>
      <c r="AC928" s="63">
        <f t="shared" ref="AC928:AI928" si="3105">IF(S928=0,0,S928/(S915+S918+S924))</f>
        <v>0</v>
      </c>
      <c r="AD928" s="63">
        <f t="shared" si="3105"/>
        <v>0</v>
      </c>
      <c r="AE928" s="63">
        <f t="shared" si="3105"/>
        <v>0</v>
      </c>
      <c r="AF928" s="63">
        <f t="shared" si="3105"/>
        <v>0</v>
      </c>
      <c r="AG928" s="63">
        <f t="shared" si="3105"/>
        <v>0</v>
      </c>
      <c r="AH928" s="63">
        <f t="shared" si="3105"/>
        <v>0</v>
      </c>
      <c r="AI928" s="63">
        <f t="shared" si="3105"/>
        <v>0</v>
      </c>
    </row>
    <row r="929" spans="1:35" ht="14.25" customHeight="1" x14ac:dyDescent="0.25">
      <c r="A929" s="17">
        <v>327211</v>
      </c>
      <c r="B929" s="3" t="s">
        <v>139</v>
      </c>
      <c r="C929" s="8" t="s">
        <v>92</v>
      </c>
      <c r="D929" s="54">
        <f>E929/(E914-E931)</f>
        <v>0</v>
      </c>
      <c r="E929" s="19">
        <f t="shared" si="3062"/>
        <v>0</v>
      </c>
      <c r="F929" s="11">
        <v>0</v>
      </c>
      <c r="G929" s="11">
        <v>0</v>
      </c>
      <c r="H929" s="19">
        <v>0</v>
      </c>
      <c r="I929" s="11">
        <v>0</v>
      </c>
      <c r="J929" s="11">
        <v>0</v>
      </c>
      <c r="K929" s="11">
        <v>0</v>
      </c>
      <c r="L929" s="19">
        <v>0</v>
      </c>
      <c r="M929" s="7"/>
      <c r="P929" s="57">
        <f t="shared" si="3078"/>
        <v>0</v>
      </c>
      <c r="Q929" s="63">
        <f>P929/P914</f>
        <v>0</v>
      </c>
      <c r="R929" s="75">
        <f t="shared" si="3058"/>
        <v>0</v>
      </c>
      <c r="S929" s="57">
        <f t="shared" ref="S929:X929" si="3106">IF(G931&lt;&gt;0,G929+(G929/G914)*G931,G929)</f>
        <v>0</v>
      </c>
      <c r="T929" s="57">
        <f t="shared" si="3106"/>
        <v>0</v>
      </c>
      <c r="U929" s="57">
        <f t="shared" si="3106"/>
        <v>0</v>
      </c>
      <c r="V929" s="57">
        <f t="shared" si="3106"/>
        <v>0</v>
      </c>
      <c r="W929" s="57">
        <f t="shared" si="3106"/>
        <v>0</v>
      </c>
      <c r="X929" s="57">
        <f t="shared" si="3106"/>
        <v>0</v>
      </c>
      <c r="Z929" s="5"/>
      <c r="AB929" s="63">
        <f t="shared" ref="AB929" si="3107">IF(R929=0,0,R929/(R915+R918+R924))</f>
        <v>0</v>
      </c>
      <c r="AC929" s="63">
        <f t="shared" ref="AC929:AI929" si="3108">IF(S929=0,0,S929/(S915+S918+S924))</f>
        <v>0</v>
      </c>
      <c r="AD929" s="63">
        <f t="shared" si="3108"/>
        <v>0</v>
      </c>
      <c r="AE929" s="63">
        <f t="shared" si="3108"/>
        <v>0</v>
      </c>
      <c r="AF929" s="63">
        <f t="shared" si="3108"/>
        <v>0</v>
      </c>
      <c r="AG929" s="63">
        <f t="shared" si="3108"/>
        <v>0</v>
      </c>
      <c r="AH929" s="63">
        <f t="shared" si="3108"/>
        <v>0</v>
      </c>
      <c r="AI929" s="63">
        <f t="shared" si="3108"/>
        <v>0</v>
      </c>
    </row>
    <row r="930" spans="1:35" ht="14.25" customHeight="1" x14ac:dyDescent="0.25">
      <c r="A930" s="17">
        <v>327211</v>
      </c>
      <c r="B930" s="3" t="s">
        <v>139</v>
      </c>
      <c r="C930" s="8" t="s">
        <v>93</v>
      </c>
      <c r="D930" s="54">
        <f>E930/(E914-E931)</f>
        <v>0</v>
      </c>
      <c r="E930" s="19">
        <f t="shared" si="3062"/>
        <v>0</v>
      </c>
      <c r="F930" s="19">
        <v>0</v>
      </c>
      <c r="G930" s="11">
        <v>0</v>
      </c>
      <c r="H930" s="19">
        <v>0</v>
      </c>
      <c r="I930" s="11">
        <v>0</v>
      </c>
      <c r="J930" s="11">
        <v>0</v>
      </c>
      <c r="K930" s="11">
        <v>0</v>
      </c>
      <c r="L930" s="19">
        <v>0</v>
      </c>
      <c r="M930" s="7"/>
      <c r="P930" s="57">
        <f t="shared" si="3078"/>
        <v>0</v>
      </c>
      <c r="Q930" s="63">
        <f>P930/P914</f>
        <v>0</v>
      </c>
      <c r="R930" s="75">
        <f t="shared" si="3058"/>
        <v>0</v>
      </c>
      <c r="S930" s="57">
        <f t="shared" ref="S930:X930" si="3109">IF(G931&lt;&gt;0,G930+(G930/G914)*G931,G930)</f>
        <v>0</v>
      </c>
      <c r="T930" s="57">
        <f t="shared" si="3109"/>
        <v>0</v>
      </c>
      <c r="U930" s="57">
        <f t="shared" si="3109"/>
        <v>0</v>
      </c>
      <c r="V930" s="57">
        <f t="shared" si="3109"/>
        <v>0</v>
      </c>
      <c r="W930" s="57">
        <f t="shared" si="3109"/>
        <v>0</v>
      </c>
      <c r="X930" s="57">
        <f t="shared" si="3109"/>
        <v>0</v>
      </c>
      <c r="Z930" s="5"/>
      <c r="AB930" s="63">
        <f t="shared" ref="AB930" si="3110">IF(R930=0,0,R930/(R915+R918+R924))</f>
        <v>0</v>
      </c>
      <c r="AC930" s="63">
        <f t="shared" ref="AC930:AI930" si="3111">IF(S930=0,0,S930/(S915+S918+S924))</f>
        <v>0</v>
      </c>
      <c r="AD930" s="63">
        <f t="shared" si="3111"/>
        <v>0</v>
      </c>
      <c r="AE930" s="63">
        <f t="shared" si="3111"/>
        <v>0</v>
      </c>
      <c r="AF930" s="63">
        <f t="shared" si="3111"/>
        <v>0</v>
      </c>
      <c r="AG930" s="63">
        <f t="shared" si="3111"/>
        <v>0</v>
      </c>
      <c r="AH930" s="63">
        <f t="shared" si="3111"/>
        <v>0</v>
      </c>
      <c r="AI930" s="63">
        <f t="shared" si="3111"/>
        <v>0</v>
      </c>
    </row>
    <row r="931" spans="1:35" ht="14.25" customHeight="1" x14ac:dyDescent="0.25">
      <c r="A931" s="17">
        <v>327211</v>
      </c>
      <c r="B931" s="3" t="s">
        <v>139</v>
      </c>
      <c r="C931" s="3" t="s">
        <v>94</v>
      </c>
      <c r="D931" s="3"/>
      <c r="E931" s="19">
        <v>0</v>
      </c>
      <c r="F931" s="19">
        <v>0</v>
      </c>
      <c r="G931" s="11">
        <v>0</v>
      </c>
      <c r="H931" s="11">
        <v>0</v>
      </c>
      <c r="I931" s="11">
        <v>0</v>
      </c>
      <c r="J931" s="19">
        <v>0</v>
      </c>
      <c r="K931" s="11">
        <v>0</v>
      </c>
      <c r="L931" s="19">
        <v>0</v>
      </c>
      <c r="M931" s="7"/>
      <c r="R931" s="75">
        <f t="shared" si="3058"/>
        <v>0</v>
      </c>
    </row>
    <row r="932" spans="1:35" ht="14.25" customHeight="1" x14ac:dyDescent="0.25">
      <c r="A932" s="3"/>
      <c r="B932" s="3"/>
      <c r="C932" s="8"/>
      <c r="D932" s="8"/>
      <c r="E932" s="11"/>
      <c r="F932" s="11"/>
      <c r="G932" s="11"/>
      <c r="H932" s="11"/>
      <c r="I932" s="11"/>
      <c r="J932" s="11"/>
      <c r="K932" s="11"/>
      <c r="L932" s="11"/>
      <c r="M932" s="7"/>
      <c r="P932" s="10"/>
      <c r="Q932" s="10"/>
      <c r="R932" s="75">
        <f t="shared" si="3058"/>
        <v>0</v>
      </c>
      <c r="S932" s="10"/>
      <c r="T932" s="10"/>
      <c r="U932" s="10"/>
      <c r="V932" s="10"/>
      <c r="W932" s="10"/>
      <c r="Z932" s="10"/>
      <c r="AB932" s="10"/>
    </row>
    <row r="933" spans="1:35" ht="14.25" customHeight="1" x14ac:dyDescent="0.25">
      <c r="A933" s="17">
        <v>327212</v>
      </c>
      <c r="B933" s="3" t="s">
        <v>168</v>
      </c>
      <c r="C933" s="3" t="s">
        <v>120</v>
      </c>
      <c r="D933" s="3"/>
      <c r="E933" s="11">
        <v>37</v>
      </c>
      <c r="F933" s="11">
        <v>9</v>
      </c>
      <c r="G933" s="11">
        <v>0</v>
      </c>
      <c r="H933" s="19">
        <v>0</v>
      </c>
      <c r="I933" s="11">
        <v>28</v>
      </c>
      <c r="J933" s="19">
        <v>0</v>
      </c>
      <c r="K933" s="11">
        <v>0</v>
      </c>
      <c r="L933" s="19">
        <v>0</v>
      </c>
      <c r="M933" s="10">
        <f>VLOOKUP(A933,'2010 Byproducts'!$A$14:$D$97,4,FALSE)</f>
        <v>0</v>
      </c>
      <c r="N933" s="10">
        <f>L933-M933</f>
        <v>0</v>
      </c>
      <c r="O933" s="10"/>
      <c r="P933" s="10">
        <f>SUM(P934,P937,P943)</f>
        <v>36.928571428571431</v>
      </c>
      <c r="Q933" s="10"/>
      <c r="R933" s="75">
        <f t="shared" si="3058"/>
        <v>9</v>
      </c>
      <c r="Z933" s="63">
        <f>R933/(P933-R933)</f>
        <v>0.32225063938618925</v>
      </c>
      <c r="AA933" s="63">
        <f>(P936-R936)/(P933-R933)</f>
        <v>3.7084398976982097E-2</v>
      </c>
      <c r="AB933" s="63"/>
    </row>
    <row r="934" spans="1:35" ht="14.25" customHeight="1" x14ac:dyDescent="0.25">
      <c r="A934" s="17">
        <v>327212</v>
      </c>
      <c r="B934" s="3" t="s">
        <v>168</v>
      </c>
      <c r="C934" s="3" t="s">
        <v>82</v>
      </c>
      <c r="D934" s="54">
        <f>E934/(E933-E950)</f>
        <v>5.7142857142857141E-2</v>
      </c>
      <c r="E934" s="19">
        <f t="shared" ref="E934:E949" si="3112">SUM(F934:L934)</f>
        <v>2</v>
      </c>
      <c r="F934" s="19">
        <v>1</v>
      </c>
      <c r="G934" s="11">
        <v>0</v>
      </c>
      <c r="H934" s="19">
        <v>0</v>
      </c>
      <c r="I934" s="11">
        <v>1</v>
      </c>
      <c r="J934" s="19">
        <v>0</v>
      </c>
      <c r="K934" s="11">
        <v>0</v>
      </c>
      <c r="L934" s="19">
        <v>0</v>
      </c>
      <c r="M934" s="7"/>
      <c r="P934" s="57">
        <f>SUM(P935:P936)</f>
        <v>2.0357142857142856</v>
      </c>
      <c r="Q934" s="63">
        <f>P934/P933</f>
        <v>5.5125725338491291E-2</v>
      </c>
      <c r="R934" s="75">
        <f t="shared" si="3058"/>
        <v>1</v>
      </c>
      <c r="S934" s="57">
        <f>SUM(S935:S936)</f>
        <v>0</v>
      </c>
      <c r="T934" s="57">
        <f t="shared" ref="T934:X934" si="3113">SUM(T935:T936)</f>
        <v>0</v>
      </c>
      <c r="U934" s="57">
        <f t="shared" si="3113"/>
        <v>1.0357142857142858</v>
      </c>
      <c r="V934" s="57">
        <f t="shared" si="3113"/>
        <v>0</v>
      </c>
      <c r="W934" s="57">
        <f t="shared" si="3113"/>
        <v>0</v>
      </c>
      <c r="X934" s="57">
        <f t="shared" si="3113"/>
        <v>0</v>
      </c>
      <c r="AB934" s="63">
        <f t="shared" ref="AB934" si="3114">IF(R934=0,0,R934/(R934+R937+R943))</f>
        <v>0.1111111111111111</v>
      </c>
      <c r="AC934" s="63">
        <f t="shared" ref="AC934:AI934" si="3115">IF(S934=0,0,S934/(S934+S937+S943))</f>
        <v>0</v>
      </c>
      <c r="AD934" s="63">
        <f t="shared" si="3115"/>
        <v>0</v>
      </c>
      <c r="AE934" s="63">
        <f t="shared" si="3115"/>
        <v>3.8461538461538471E-2</v>
      </c>
      <c r="AF934" s="63">
        <f t="shared" si="3115"/>
        <v>0</v>
      </c>
      <c r="AG934" s="63">
        <f t="shared" si="3115"/>
        <v>0</v>
      </c>
      <c r="AH934" s="63">
        <f t="shared" si="3115"/>
        <v>0</v>
      </c>
      <c r="AI934" s="63">
        <f t="shared" si="3115"/>
        <v>0</v>
      </c>
    </row>
    <row r="935" spans="1:35" ht="14.25" customHeight="1" x14ac:dyDescent="0.25">
      <c r="A935" s="17">
        <v>327212</v>
      </c>
      <c r="B935" s="3" t="s">
        <v>168</v>
      </c>
      <c r="C935" s="8" t="s">
        <v>152</v>
      </c>
      <c r="D935" s="54">
        <f>E935/(E933-E950)</f>
        <v>2.8571428571428571E-2</v>
      </c>
      <c r="E935" s="19">
        <f t="shared" si="3112"/>
        <v>1</v>
      </c>
      <c r="F935" s="19">
        <v>1</v>
      </c>
      <c r="G935" s="11">
        <v>0</v>
      </c>
      <c r="H935" s="19">
        <v>0</v>
      </c>
      <c r="I935" s="19">
        <v>0</v>
      </c>
      <c r="J935" s="19">
        <v>0</v>
      </c>
      <c r="K935" s="11">
        <v>0</v>
      </c>
      <c r="L935" s="19">
        <v>0</v>
      </c>
      <c r="M935" s="7"/>
      <c r="P935" s="57">
        <f>SUM(R935:Y935)+N933</f>
        <v>1</v>
      </c>
      <c r="Q935" s="63">
        <f>P935/P933</f>
        <v>2.7079303675048353E-2</v>
      </c>
      <c r="R935" s="75">
        <f t="shared" si="3058"/>
        <v>1</v>
      </c>
      <c r="S935" s="57">
        <f t="shared" ref="S935:X935" si="3116">IF(G950&lt;&gt;0,G935+(G935/G933)*G950,G935)</f>
        <v>0</v>
      </c>
      <c r="T935" s="57">
        <f t="shared" si="3116"/>
        <v>0</v>
      </c>
      <c r="U935" s="57">
        <f t="shared" si="3116"/>
        <v>0</v>
      </c>
      <c r="V935" s="57">
        <f t="shared" si="3116"/>
        <v>0</v>
      </c>
      <c r="W935" s="57">
        <f t="shared" si="3116"/>
        <v>0</v>
      </c>
      <c r="X935" s="57">
        <f t="shared" si="3116"/>
        <v>0</v>
      </c>
      <c r="AB935" s="63">
        <f t="shared" ref="AB935" si="3117">IF(R935=0,0,R935/(R934+R937+R943))</f>
        <v>0.1111111111111111</v>
      </c>
      <c r="AC935" s="63">
        <f t="shared" ref="AC935:AI935" si="3118">IF(S935=0,0,S935/(S934+S937+S943))</f>
        <v>0</v>
      </c>
      <c r="AD935" s="63">
        <f t="shared" si="3118"/>
        <v>0</v>
      </c>
      <c r="AE935" s="63">
        <f t="shared" si="3118"/>
        <v>0</v>
      </c>
      <c r="AF935" s="63">
        <f t="shared" si="3118"/>
        <v>0</v>
      </c>
      <c r="AG935" s="63">
        <f t="shared" si="3118"/>
        <v>0</v>
      </c>
      <c r="AH935" s="63">
        <f t="shared" si="3118"/>
        <v>0</v>
      </c>
      <c r="AI935" s="63">
        <f t="shared" si="3118"/>
        <v>0</v>
      </c>
    </row>
    <row r="936" spans="1:35" ht="14.25" customHeight="1" x14ac:dyDescent="0.25">
      <c r="A936" s="17">
        <v>327212</v>
      </c>
      <c r="B936" s="3" t="s">
        <v>168</v>
      </c>
      <c r="C936" s="8" t="s">
        <v>151</v>
      </c>
      <c r="D936" s="54">
        <f>E936/(E933-E950)</f>
        <v>2.8571428571428571E-2</v>
      </c>
      <c r="E936" s="19">
        <f t="shared" si="3112"/>
        <v>1</v>
      </c>
      <c r="F936" s="11">
        <v>0</v>
      </c>
      <c r="G936" s="11">
        <v>0</v>
      </c>
      <c r="H936" s="11">
        <v>0</v>
      </c>
      <c r="I936" s="11">
        <v>1</v>
      </c>
      <c r="J936" s="19">
        <v>0</v>
      </c>
      <c r="K936" s="11">
        <v>0</v>
      </c>
      <c r="L936" s="19">
        <v>0</v>
      </c>
      <c r="M936" s="7"/>
      <c r="P936" s="57">
        <f>SUM(R936:Y936)</f>
        <v>1.0357142857142858</v>
      </c>
      <c r="Q936" s="63">
        <f>P936/P933</f>
        <v>2.8046421663442941E-2</v>
      </c>
      <c r="R936" s="75">
        <f t="shared" si="3058"/>
        <v>0</v>
      </c>
      <c r="S936" s="57">
        <f t="shared" ref="S936:X936" si="3119">IF(G950&lt;&gt;0,G936+(G936/G933)*G950,G936)</f>
        <v>0</v>
      </c>
      <c r="T936" s="57">
        <f t="shared" si="3119"/>
        <v>0</v>
      </c>
      <c r="U936" s="57">
        <f t="shared" si="3119"/>
        <v>1.0357142857142858</v>
      </c>
      <c r="V936" s="57">
        <f t="shared" si="3119"/>
        <v>0</v>
      </c>
      <c r="W936" s="57">
        <f t="shared" si="3119"/>
        <v>0</v>
      </c>
      <c r="X936" s="57">
        <f t="shared" si="3119"/>
        <v>0</v>
      </c>
      <c r="Z936" s="10"/>
      <c r="AB936" s="63">
        <f t="shared" ref="AB936" si="3120">IF(R936=0,0,R936/(R934+R937+R943))</f>
        <v>0</v>
      </c>
      <c r="AC936" s="63">
        <f t="shared" ref="AC936:AI936" si="3121">IF(S936=0,0,S936/(S934+S937+S943))</f>
        <v>0</v>
      </c>
      <c r="AD936" s="63">
        <f t="shared" si="3121"/>
        <v>0</v>
      </c>
      <c r="AE936" s="63">
        <f t="shared" si="3121"/>
        <v>3.8461538461538471E-2</v>
      </c>
      <c r="AF936" s="63">
        <f t="shared" si="3121"/>
        <v>0</v>
      </c>
      <c r="AG936" s="63">
        <f t="shared" si="3121"/>
        <v>0</v>
      </c>
      <c r="AH936" s="63">
        <f t="shared" si="3121"/>
        <v>0</v>
      </c>
      <c r="AI936" s="63">
        <f t="shared" si="3121"/>
        <v>0</v>
      </c>
    </row>
    <row r="937" spans="1:35" ht="14.25" customHeight="1" x14ac:dyDescent="0.25">
      <c r="A937" s="17">
        <v>327212</v>
      </c>
      <c r="B937" s="3" t="s">
        <v>168</v>
      </c>
      <c r="C937" s="3" t="s">
        <v>83</v>
      </c>
      <c r="D937" s="54">
        <f>E937/(E933-E950)</f>
        <v>0.91428571428571426</v>
      </c>
      <c r="E937" s="19">
        <f t="shared" si="3112"/>
        <v>32</v>
      </c>
      <c r="F937" s="11">
        <v>7</v>
      </c>
      <c r="G937" s="11">
        <v>0</v>
      </c>
      <c r="H937" s="19">
        <v>0</v>
      </c>
      <c r="I937" s="11">
        <v>25</v>
      </c>
      <c r="J937" s="19">
        <v>0</v>
      </c>
      <c r="K937" s="11">
        <v>0</v>
      </c>
      <c r="L937" s="19">
        <v>0</v>
      </c>
      <c r="M937" s="7"/>
      <c r="P937" s="57">
        <f>SUM(P938:P942)</f>
        <v>31.857142857142858</v>
      </c>
      <c r="Q937" s="63">
        <f>P937/P933</f>
        <v>0.86266924564796899</v>
      </c>
      <c r="R937" s="75">
        <f t="shared" si="3058"/>
        <v>7</v>
      </c>
      <c r="S937" s="57">
        <f>SUM(S938:S942)</f>
        <v>0</v>
      </c>
      <c r="T937" s="57">
        <f t="shared" ref="T937:X937" si="3122">SUM(T938:T942)</f>
        <v>0</v>
      </c>
      <c r="U937" s="57">
        <f t="shared" si="3122"/>
        <v>24.857142857142858</v>
      </c>
      <c r="V937" s="57">
        <f t="shared" si="3122"/>
        <v>0</v>
      </c>
      <c r="W937" s="57">
        <f t="shared" si="3122"/>
        <v>0</v>
      </c>
      <c r="X937" s="57">
        <f t="shared" si="3122"/>
        <v>0</v>
      </c>
      <c r="AB937" s="63">
        <f t="shared" ref="AB937" si="3123">IF(R937=0,0,R937/(R934+R937+R943))</f>
        <v>0.77777777777777779</v>
      </c>
      <c r="AC937" s="63">
        <f t="shared" ref="AC937:AI937" si="3124">IF(S937=0,0,S937/(S934+S937+S943))</f>
        <v>0</v>
      </c>
      <c r="AD937" s="63">
        <f t="shared" si="3124"/>
        <v>0</v>
      </c>
      <c r="AE937" s="63">
        <f t="shared" si="3124"/>
        <v>0.92307692307692313</v>
      </c>
      <c r="AF937" s="63">
        <f t="shared" si="3124"/>
        <v>0</v>
      </c>
      <c r="AG937" s="63">
        <f t="shared" si="3124"/>
        <v>0</v>
      </c>
      <c r="AH937" s="63">
        <f t="shared" si="3124"/>
        <v>0</v>
      </c>
      <c r="AI937" s="63">
        <f t="shared" si="3124"/>
        <v>0</v>
      </c>
    </row>
    <row r="938" spans="1:35" ht="14.25" customHeight="1" x14ac:dyDescent="0.25">
      <c r="A938" s="17">
        <v>327212</v>
      </c>
      <c r="B938" s="3" t="s">
        <v>168</v>
      </c>
      <c r="C938" s="8" t="s">
        <v>84</v>
      </c>
      <c r="D938" s="54">
        <f>E938/(E933-E950)</f>
        <v>0.8</v>
      </c>
      <c r="E938" s="19">
        <f t="shared" si="3112"/>
        <v>28</v>
      </c>
      <c r="F938" s="11">
        <v>4</v>
      </c>
      <c r="G938" s="11">
        <v>0</v>
      </c>
      <c r="H938" s="19">
        <v>0</v>
      </c>
      <c r="I938" s="11">
        <v>24</v>
      </c>
      <c r="J938" s="19">
        <v>0</v>
      </c>
      <c r="K938" s="11">
        <v>0</v>
      </c>
      <c r="L938" s="19">
        <v>0</v>
      </c>
      <c r="M938" s="7"/>
      <c r="P938" s="57">
        <f>SUM(R938:Y938)</f>
        <v>28.857142857142858</v>
      </c>
      <c r="Q938" s="63">
        <f>P938/P933</f>
        <v>0.78143133462282399</v>
      </c>
      <c r="R938" s="75">
        <f t="shared" si="3058"/>
        <v>4</v>
      </c>
      <c r="S938" s="57">
        <f t="shared" ref="S938:X938" si="3125">IF(G950&lt;&gt;0,G938+(G938/G933)*G950,G938)</f>
        <v>0</v>
      </c>
      <c r="T938" s="57">
        <f t="shared" si="3125"/>
        <v>0</v>
      </c>
      <c r="U938" s="57">
        <f t="shared" si="3125"/>
        <v>24.857142857142858</v>
      </c>
      <c r="V938" s="57">
        <f t="shared" si="3125"/>
        <v>0</v>
      </c>
      <c r="W938" s="57">
        <f t="shared" si="3125"/>
        <v>0</v>
      </c>
      <c r="X938" s="57">
        <f t="shared" si="3125"/>
        <v>0</v>
      </c>
      <c r="AB938" s="63">
        <f t="shared" ref="AB938" si="3126">IF(R938=0,0,R938/(R934+R937+R943))</f>
        <v>0.44444444444444442</v>
      </c>
      <c r="AC938" s="63">
        <f t="shared" ref="AC938:AI938" si="3127">IF(S938=0,0,S938/(S934+S937+S943))</f>
        <v>0</v>
      </c>
      <c r="AD938" s="63">
        <f t="shared" si="3127"/>
        <v>0</v>
      </c>
      <c r="AE938" s="63">
        <f t="shared" si="3127"/>
        <v>0.92307692307692313</v>
      </c>
      <c r="AF938" s="63">
        <f t="shared" si="3127"/>
        <v>0</v>
      </c>
      <c r="AG938" s="63">
        <f t="shared" si="3127"/>
        <v>0</v>
      </c>
      <c r="AH938" s="63">
        <f t="shared" si="3127"/>
        <v>0</v>
      </c>
      <c r="AI938" s="63">
        <f t="shared" si="3127"/>
        <v>0</v>
      </c>
    </row>
    <row r="939" spans="1:35" ht="14.25" customHeight="1" x14ac:dyDescent="0.25">
      <c r="A939" s="17">
        <v>327212</v>
      </c>
      <c r="B939" s="3" t="s">
        <v>168</v>
      </c>
      <c r="C939" s="8" t="s">
        <v>85</v>
      </c>
      <c r="D939" s="54">
        <f>E939/(E933-E950)</f>
        <v>2.8571428571428571E-2</v>
      </c>
      <c r="E939" s="19">
        <f t="shared" si="3112"/>
        <v>1</v>
      </c>
      <c r="F939" s="11">
        <v>1</v>
      </c>
      <c r="G939" s="11">
        <v>0</v>
      </c>
      <c r="H939" s="11">
        <v>0</v>
      </c>
      <c r="I939" s="19">
        <v>0</v>
      </c>
      <c r="J939" s="11">
        <v>0</v>
      </c>
      <c r="K939" s="11">
        <v>0</v>
      </c>
      <c r="L939" s="19">
        <v>0</v>
      </c>
      <c r="M939" s="7"/>
      <c r="P939" s="57">
        <f t="shared" ref="P939:P949" si="3128">SUM(R939:Y939)</f>
        <v>1</v>
      </c>
      <c r="Q939" s="63">
        <f>P939/P933</f>
        <v>2.7079303675048353E-2</v>
      </c>
      <c r="R939" s="75">
        <f t="shared" si="3058"/>
        <v>1</v>
      </c>
      <c r="S939" s="57">
        <f t="shared" ref="S939:X939" si="3129">IF(G950&lt;&gt;0,G939+(G939/G933)*G950,G939)</f>
        <v>0</v>
      </c>
      <c r="T939" s="57">
        <f t="shared" si="3129"/>
        <v>0</v>
      </c>
      <c r="U939" s="57">
        <f t="shared" si="3129"/>
        <v>0</v>
      </c>
      <c r="V939" s="57">
        <f t="shared" si="3129"/>
        <v>0</v>
      </c>
      <c r="W939" s="57">
        <f t="shared" si="3129"/>
        <v>0</v>
      </c>
      <c r="X939" s="57">
        <f t="shared" si="3129"/>
        <v>0</v>
      </c>
      <c r="AB939" s="63">
        <f t="shared" ref="AB939" si="3130">IF(R939=0,0,R939/(R934+R937+R943))</f>
        <v>0.1111111111111111</v>
      </c>
      <c r="AC939" s="63">
        <f t="shared" ref="AC939:AI939" si="3131">IF(S939=0,0,S939/(S934+S937+S943))</f>
        <v>0</v>
      </c>
      <c r="AD939" s="63">
        <f t="shared" si="3131"/>
        <v>0</v>
      </c>
      <c r="AE939" s="63">
        <f t="shared" si="3131"/>
        <v>0</v>
      </c>
      <c r="AF939" s="63">
        <f t="shared" si="3131"/>
        <v>0</v>
      </c>
      <c r="AG939" s="63">
        <f t="shared" si="3131"/>
        <v>0</v>
      </c>
      <c r="AH939" s="63">
        <f t="shared" si="3131"/>
        <v>0</v>
      </c>
      <c r="AI939" s="63">
        <f t="shared" si="3131"/>
        <v>0</v>
      </c>
    </row>
    <row r="940" spans="1:35" ht="14.25" customHeight="1" x14ac:dyDescent="0.25">
      <c r="A940" s="17">
        <v>327212</v>
      </c>
      <c r="B940" s="3" t="s">
        <v>168</v>
      </c>
      <c r="C940" s="8" t="s">
        <v>86</v>
      </c>
      <c r="D940" s="54">
        <f>E940/(E933-E950)</f>
        <v>5.7142857142857141E-2</v>
      </c>
      <c r="E940" s="19">
        <f t="shared" si="3112"/>
        <v>2</v>
      </c>
      <c r="F940" s="11">
        <v>2</v>
      </c>
      <c r="G940" s="11">
        <v>0</v>
      </c>
      <c r="H940" s="19">
        <v>0</v>
      </c>
      <c r="I940" s="19">
        <v>0</v>
      </c>
      <c r="J940" s="19">
        <v>0</v>
      </c>
      <c r="K940" s="11">
        <v>0</v>
      </c>
      <c r="L940" s="19">
        <v>0</v>
      </c>
      <c r="M940" s="7"/>
      <c r="P940" s="57">
        <f t="shared" si="3128"/>
        <v>2</v>
      </c>
      <c r="Q940" s="63">
        <f>P940/P933</f>
        <v>5.4158607350096706E-2</v>
      </c>
      <c r="R940" s="75">
        <f t="shared" si="3058"/>
        <v>2</v>
      </c>
      <c r="S940" s="57">
        <f t="shared" ref="S940:X940" si="3132">IF(G950&lt;&gt;0,G940+(G940/G933)*G950,G940)</f>
        <v>0</v>
      </c>
      <c r="T940" s="57">
        <f t="shared" si="3132"/>
        <v>0</v>
      </c>
      <c r="U940" s="57">
        <f t="shared" si="3132"/>
        <v>0</v>
      </c>
      <c r="V940" s="57">
        <f t="shared" si="3132"/>
        <v>0</v>
      </c>
      <c r="W940" s="57">
        <f t="shared" si="3132"/>
        <v>0</v>
      </c>
      <c r="X940" s="57">
        <f t="shared" si="3132"/>
        <v>0</v>
      </c>
      <c r="AB940" s="63">
        <f t="shared" ref="AB940" si="3133">IF(R940=0,0,R940/(R934+R937+R943))</f>
        <v>0.22222222222222221</v>
      </c>
      <c r="AC940" s="63">
        <f t="shared" ref="AC940:AI940" si="3134">IF(S940=0,0,S940/(S934+S937+S943))</f>
        <v>0</v>
      </c>
      <c r="AD940" s="63">
        <f t="shared" si="3134"/>
        <v>0</v>
      </c>
      <c r="AE940" s="63">
        <f t="shared" si="3134"/>
        <v>0</v>
      </c>
      <c r="AF940" s="63">
        <f t="shared" si="3134"/>
        <v>0</v>
      </c>
      <c r="AG940" s="63">
        <f t="shared" si="3134"/>
        <v>0</v>
      </c>
      <c r="AH940" s="63">
        <f t="shared" si="3134"/>
        <v>0</v>
      </c>
      <c r="AI940" s="63">
        <f t="shared" si="3134"/>
        <v>0</v>
      </c>
    </row>
    <row r="941" spans="1:35" ht="14.25" customHeight="1" x14ac:dyDescent="0.25">
      <c r="A941" s="17">
        <v>327212</v>
      </c>
      <c r="B941" s="3" t="s">
        <v>168</v>
      </c>
      <c r="C941" s="8" t="s">
        <v>87</v>
      </c>
      <c r="D941" s="54">
        <f>E941/(E933-E950)</f>
        <v>0</v>
      </c>
      <c r="E941" s="19">
        <f t="shared" si="3112"/>
        <v>0</v>
      </c>
      <c r="F941" s="19">
        <v>0</v>
      </c>
      <c r="G941" s="19">
        <v>0</v>
      </c>
      <c r="H941" s="19">
        <v>0</v>
      </c>
      <c r="I941" s="19">
        <v>0</v>
      </c>
      <c r="J941" s="19">
        <v>0</v>
      </c>
      <c r="K941" s="19">
        <v>0</v>
      </c>
      <c r="L941" s="19">
        <v>0</v>
      </c>
      <c r="M941" s="7"/>
      <c r="P941" s="57">
        <f t="shared" si="3128"/>
        <v>0</v>
      </c>
      <c r="Q941" s="63">
        <f>P941/P933</f>
        <v>0</v>
      </c>
      <c r="R941" s="75">
        <f t="shared" si="3058"/>
        <v>0</v>
      </c>
      <c r="S941" s="57">
        <f t="shared" ref="S941:X941" si="3135">IF(G950&lt;&gt;0,G941+(G941/G933)*G950,G941)</f>
        <v>0</v>
      </c>
      <c r="T941" s="57">
        <f t="shared" si="3135"/>
        <v>0</v>
      </c>
      <c r="U941" s="57">
        <f t="shared" si="3135"/>
        <v>0</v>
      </c>
      <c r="V941" s="57">
        <f t="shared" si="3135"/>
        <v>0</v>
      </c>
      <c r="W941" s="57">
        <f t="shared" si="3135"/>
        <v>0</v>
      </c>
      <c r="X941" s="57">
        <f t="shared" si="3135"/>
        <v>0</v>
      </c>
      <c r="AB941" s="63">
        <f t="shared" ref="AB941" si="3136">IF(R941=0,0,R941/(R934+R937+R943))</f>
        <v>0</v>
      </c>
      <c r="AC941" s="63">
        <f t="shared" ref="AC941:AI941" si="3137">IF(S941=0,0,S941/(S934+S937+S943))</f>
        <v>0</v>
      </c>
      <c r="AD941" s="63">
        <f t="shared" si="3137"/>
        <v>0</v>
      </c>
      <c r="AE941" s="63">
        <f t="shared" si="3137"/>
        <v>0</v>
      </c>
      <c r="AF941" s="63">
        <f t="shared" si="3137"/>
        <v>0</v>
      </c>
      <c r="AG941" s="63">
        <f t="shared" si="3137"/>
        <v>0</v>
      </c>
      <c r="AH941" s="63">
        <f t="shared" si="3137"/>
        <v>0</v>
      </c>
      <c r="AI941" s="63">
        <f t="shared" si="3137"/>
        <v>0</v>
      </c>
    </row>
    <row r="942" spans="1:35" ht="14.25" customHeight="1" x14ac:dyDescent="0.25">
      <c r="A942" s="17">
        <v>327212</v>
      </c>
      <c r="B942" s="3" t="s">
        <v>168</v>
      </c>
      <c r="C942" s="8" t="s">
        <v>88</v>
      </c>
      <c r="D942" s="54">
        <f>E942/(E933-E950)</f>
        <v>0</v>
      </c>
      <c r="E942" s="19">
        <f t="shared" si="3112"/>
        <v>0</v>
      </c>
      <c r="F942" s="19">
        <v>0</v>
      </c>
      <c r="G942" s="11">
        <v>0</v>
      </c>
      <c r="H942" s="19">
        <v>0</v>
      </c>
      <c r="I942" s="19">
        <v>0</v>
      </c>
      <c r="J942" s="11">
        <v>0</v>
      </c>
      <c r="K942" s="11">
        <v>0</v>
      </c>
      <c r="L942" s="19">
        <v>0</v>
      </c>
      <c r="M942" s="7"/>
      <c r="P942" s="57">
        <f t="shared" si="3128"/>
        <v>0</v>
      </c>
      <c r="Q942" s="63">
        <f>P942/P933</f>
        <v>0</v>
      </c>
      <c r="R942" s="75">
        <f t="shared" si="3058"/>
        <v>0</v>
      </c>
      <c r="S942" s="57">
        <f t="shared" ref="S942:X942" si="3138">IF(G950&lt;&gt;0,G942+(G942/G933)*G950,G942)</f>
        <v>0</v>
      </c>
      <c r="T942" s="57">
        <f t="shared" si="3138"/>
        <v>0</v>
      </c>
      <c r="U942" s="57">
        <f t="shared" si="3138"/>
        <v>0</v>
      </c>
      <c r="V942" s="57">
        <f t="shared" si="3138"/>
        <v>0</v>
      </c>
      <c r="W942" s="57">
        <f t="shared" si="3138"/>
        <v>0</v>
      </c>
      <c r="X942" s="57">
        <f t="shared" si="3138"/>
        <v>0</v>
      </c>
      <c r="AB942" s="63">
        <f t="shared" ref="AB942" si="3139">IF(R942=0,0,R942/(R934+R937+R943))</f>
        <v>0</v>
      </c>
      <c r="AC942" s="63">
        <f t="shared" ref="AC942:AI942" si="3140">IF(S942=0,0,S942/(S934+S937+S943))</f>
        <v>0</v>
      </c>
      <c r="AD942" s="63">
        <f t="shared" si="3140"/>
        <v>0</v>
      </c>
      <c r="AE942" s="63">
        <f t="shared" si="3140"/>
        <v>0</v>
      </c>
      <c r="AF942" s="63">
        <f t="shared" si="3140"/>
        <v>0</v>
      </c>
      <c r="AG942" s="63">
        <f t="shared" si="3140"/>
        <v>0</v>
      </c>
      <c r="AH942" s="63">
        <f t="shared" si="3140"/>
        <v>0</v>
      </c>
      <c r="AI942" s="63">
        <f t="shared" si="3140"/>
        <v>0</v>
      </c>
    </row>
    <row r="943" spans="1:35" ht="14.25" customHeight="1" x14ac:dyDescent="0.25">
      <c r="A943" s="17">
        <v>327212</v>
      </c>
      <c r="B943" s="3" t="s">
        <v>168</v>
      </c>
      <c r="C943" s="3" t="s">
        <v>89</v>
      </c>
      <c r="D943" s="54">
        <f>E943/(E933-E950)</f>
        <v>5.7142857142857141E-2</v>
      </c>
      <c r="E943" s="19">
        <f t="shared" si="3112"/>
        <v>2</v>
      </c>
      <c r="F943" s="11">
        <v>1</v>
      </c>
      <c r="G943" s="11">
        <v>0</v>
      </c>
      <c r="H943" s="19">
        <v>0</v>
      </c>
      <c r="I943" s="11">
        <v>1</v>
      </c>
      <c r="J943" s="19">
        <v>0</v>
      </c>
      <c r="K943" s="11">
        <v>0</v>
      </c>
      <c r="L943" s="19">
        <v>0</v>
      </c>
      <c r="M943" s="7"/>
      <c r="P943" s="57">
        <f>SUM(P944:P949)</f>
        <v>3.0357142857142856</v>
      </c>
      <c r="Q943" s="63">
        <f>P943/P933</f>
        <v>8.2205029013539641E-2</v>
      </c>
      <c r="R943" s="75">
        <f t="shared" si="3058"/>
        <v>1</v>
      </c>
      <c r="S943" s="57">
        <f>SUM(S944:S949)</f>
        <v>0</v>
      </c>
      <c r="T943" s="57">
        <f t="shared" ref="T943:X943" si="3141">SUM(T944:T949)</f>
        <v>0</v>
      </c>
      <c r="U943" s="57">
        <f t="shared" si="3141"/>
        <v>1.0357142857142858</v>
      </c>
      <c r="V943" s="57">
        <f t="shared" si="3141"/>
        <v>0</v>
      </c>
      <c r="W943" s="57">
        <f t="shared" si="3141"/>
        <v>0</v>
      </c>
      <c r="X943" s="57">
        <f t="shared" si="3141"/>
        <v>0</v>
      </c>
      <c r="AB943" s="63">
        <f t="shared" ref="AB943" si="3142">IF(R943=0,0,R943/(R934+R937+R943))</f>
        <v>0.1111111111111111</v>
      </c>
      <c r="AC943" s="63">
        <f t="shared" ref="AC943:AI943" si="3143">IF(S943=0,0,S943/(S934+S937+S943))</f>
        <v>0</v>
      </c>
      <c r="AD943" s="63">
        <f t="shared" si="3143"/>
        <v>0</v>
      </c>
      <c r="AE943" s="63">
        <f t="shared" si="3143"/>
        <v>3.8461538461538471E-2</v>
      </c>
      <c r="AF943" s="63">
        <f t="shared" si="3143"/>
        <v>0</v>
      </c>
      <c r="AG943" s="63">
        <f t="shared" si="3143"/>
        <v>0</v>
      </c>
      <c r="AH943" s="63">
        <f t="shared" si="3143"/>
        <v>0</v>
      </c>
      <c r="AI943" s="63">
        <f t="shared" si="3143"/>
        <v>0</v>
      </c>
    </row>
    <row r="944" spans="1:35" ht="14.25" customHeight="1" x14ac:dyDescent="0.25">
      <c r="A944" s="17">
        <v>327212</v>
      </c>
      <c r="B944" s="3" t="s">
        <v>168</v>
      </c>
      <c r="C944" s="8" t="s">
        <v>95</v>
      </c>
      <c r="D944" s="54">
        <f>E944/(E933-E950)</f>
        <v>5.7142857142857141E-2</v>
      </c>
      <c r="E944" s="19">
        <f t="shared" si="3112"/>
        <v>2</v>
      </c>
      <c r="F944" s="11">
        <v>1</v>
      </c>
      <c r="G944" s="11">
        <v>0</v>
      </c>
      <c r="H944" s="11">
        <v>0</v>
      </c>
      <c r="I944" s="11">
        <v>1</v>
      </c>
      <c r="J944" s="19">
        <v>0</v>
      </c>
      <c r="K944" s="11">
        <v>0</v>
      </c>
      <c r="L944" s="19">
        <v>0</v>
      </c>
      <c r="M944" s="7"/>
      <c r="P944" s="57">
        <f t="shared" si="3128"/>
        <v>2.0357142857142856</v>
      </c>
      <c r="Q944" s="63">
        <f>P944/P933</f>
        <v>5.5125725338491291E-2</v>
      </c>
      <c r="R944" s="75">
        <f t="shared" si="3058"/>
        <v>1</v>
      </c>
      <c r="S944" s="57">
        <f t="shared" ref="S944:X944" si="3144">IF(G950&lt;&gt;0,G944+(G944/G933)*G950,G944)</f>
        <v>0</v>
      </c>
      <c r="T944" s="57">
        <f t="shared" si="3144"/>
        <v>0</v>
      </c>
      <c r="U944" s="57">
        <f t="shared" si="3144"/>
        <v>1.0357142857142858</v>
      </c>
      <c r="V944" s="57">
        <f t="shared" si="3144"/>
        <v>0</v>
      </c>
      <c r="W944" s="57">
        <f t="shared" si="3144"/>
        <v>0</v>
      </c>
      <c r="X944" s="57">
        <f t="shared" si="3144"/>
        <v>0</v>
      </c>
      <c r="AB944" s="63">
        <f t="shared" ref="AB944" si="3145">IF(R944=0,0,R944/(R934+R937+R943))</f>
        <v>0.1111111111111111</v>
      </c>
      <c r="AC944" s="63">
        <f t="shared" ref="AC944:AI944" si="3146">IF(S944=0,0,S944/(S934+S937+S943))</f>
        <v>0</v>
      </c>
      <c r="AD944" s="63">
        <f t="shared" si="3146"/>
        <v>0</v>
      </c>
      <c r="AE944" s="63">
        <f t="shared" si="3146"/>
        <v>3.8461538461538471E-2</v>
      </c>
      <c r="AF944" s="63">
        <f t="shared" si="3146"/>
        <v>0</v>
      </c>
      <c r="AG944" s="63">
        <f t="shared" si="3146"/>
        <v>0</v>
      </c>
      <c r="AH944" s="63">
        <f t="shared" si="3146"/>
        <v>0</v>
      </c>
      <c r="AI944" s="63">
        <f t="shared" si="3146"/>
        <v>0</v>
      </c>
    </row>
    <row r="945" spans="1:35" s="10" customFormat="1" ht="14.25" customHeight="1" x14ac:dyDescent="0.25">
      <c r="A945" s="17">
        <v>327212</v>
      </c>
      <c r="B945" s="3" t="s">
        <v>168</v>
      </c>
      <c r="C945" s="8" t="s">
        <v>90</v>
      </c>
      <c r="D945" s="54">
        <f>E945/(E933-E950)</f>
        <v>2.8571428571428571E-2</v>
      </c>
      <c r="E945" s="19">
        <f t="shared" si="3112"/>
        <v>1</v>
      </c>
      <c r="F945" s="11">
        <v>1</v>
      </c>
      <c r="G945" s="19">
        <v>0</v>
      </c>
      <c r="H945" s="19">
        <v>0</v>
      </c>
      <c r="I945" s="19">
        <v>0</v>
      </c>
      <c r="J945" s="19">
        <v>0</v>
      </c>
      <c r="K945" s="19">
        <v>0</v>
      </c>
      <c r="L945" s="19">
        <v>0</v>
      </c>
      <c r="M945" s="7"/>
      <c r="N945" s="1"/>
      <c r="O945" s="1"/>
      <c r="P945" s="57">
        <f t="shared" si="3128"/>
        <v>1</v>
      </c>
      <c r="Q945" s="63">
        <f>P945/P933</f>
        <v>2.7079303675048353E-2</v>
      </c>
      <c r="R945" s="75">
        <f t="shared" si="3058"/>
        <v>1</v>
      </c>
      <c r="S945" s="57">
        <f t="shared" ref="S945:X945" si="3147">IF(G950&lt;&gt;0,G945+(G945/G933)*G950,G945)</f>
        <v>0</v>
      </c>
      <c r="T945" s="57">
        <f t="shared" si="3147"/>
        <v>0</v>
      </c>
      <c r="U945" s="57">
        <f t="shared" si="3147"/>
        <v>0</v>
      </c>
      <c r="V945" s="57">
        <f t="shared" si="3147"/>
        <v>0</v>
      </c>
      <c r="W945" s="57">
        <f t="shared" si="3147"/>
        <v>0</v>
      </c>
      <c r="X945" s="57">
        <f t="shared" si="3147"/>
        <v>0</v>
      </c>
      <c r="Z945" s="1"/>
      <c r="AA945" s="1"/>
      <c r="AB945" s="63">
        <f t="shared" ref="AB945" si="3148">IF(R945=0,0,R945/(R934+R937+R943))</f>
        <v>0.1111111111111111</v>
      </c>
      <c r="AC945" s="63">
        <f t="shared" ref="AC945:AI945" si="3149">IF(S945=0,0,S945/(S934+S937+S943))</f>
        <v>0</v>
      </c>
      <c r="AD945" s="63">
        <f t="shared" si="3149"/>
        <v>0</v>
      </c>
      <c r="AE945" s="63">
        <f t="shared" si="3149"/>
        <v>0</v>
      </c>
      <c r="AF945" s="63">
        <f t="shared" si="3149"/>
        <v>0</v>
      </c>
      <c r="AG945" s="63">
        <f t="shared" si="3149"/>
        <v>0</v>
      </c>
      <c r="AH945" s="63">
        <f t="shared" si="3149"/>
        <v>0</v>
      </c>
      <c r="AI945" s="63">
        <f t="shared" si="3149"/>
        <v>0</v>
      </c>
    </row>
    <row r="946" spans="1:35" ht="14.25" customHeight="1" x14ac:dyDescent="0.25">
      <c r="A946" s="17">
        <v>327212</v>
      </c>
      <c r="B946" s="3" t="s">
        <v>168</v>
      </c>
      <c r="C946" s="8" t="s">
        <v>118</v>
      </c>
      <c r="D946" s="54">
        <f>E946/(E933-E950)</f>
        <v>0</v>
      </c>
      <c r="E946" s="19">
        <f t="shared" si="3112"/>
        <v>0</v>
      </c>
      <c r="F946" s="19">
        <v>0</v>
      </c>
      <c r="G946" s="11">
        <v>0</v>
      </c>
      <c r="H946" s="19">
        <v>0</v>
      </c>
      <c r="I946" s="19">
        <v>0</v>
      </c>
      <c r="J946" s="19">
        <v>0</v>
      </c>
      <c r="K946" s="11">
        <v>0</v>
      </c>
      <c r="L946" s="19">
        <v>0</v>
      </c>
      <c r="M946" s="7"/>
      <c r="P946" s="57">
        <f t="shared" si="3128"/>
        <v>0</v>
      </c>
      <c r="Q946" s="63">
        <f>P946/P933</f>
        <v>0</v>
      </c>
      <c r="R946" s="75">
        <f t="shared" si="3058"/>
        <v>0</v>
      </c>
      <c r="S946" s="57">
        <f t="shared" ref="S946:X946" si="3150">IF(G950&lt;&gt;0,G946+(G946/G933)*G950,G946)</f>
        <v>0</v>
      </c>
      <c r="T946" s="57">
        <f t="shared" si="3150"/>
        <v>0</v>
      </c>
      <c r="U946" s="57">
        <f t="shared" si="3150"/>
        <v>0</v>
      </c>
      <c r="V946" s="57">
        <f t="shared" si="3150"/>
        <v>0</v>
      </c>
      <c r="W946" s="57">
        <f t="shared" si="3150"/>
        <v>0</v>
      </c>
      <c r="X946" s="57">
        <f t="shared" si="3150"/>
        <v>0</v>
      </c>
      <c r="AB946" s="63">
        <f t="shared" ref="AB946" si="3151">IF(R946=0,0,R946/(R934+R937+R943))</f>
        <v>0</v>
      </c>
      <c r="AC946" s="63">
        <f t="shared" ref="AC946:AI946" si="3152">IF(S946=0,0,S946/(S934+S937+S943))</f>
        <v>0</v>
      </c>
      <c r="AD946" s="63">
        <f t="shared" si="3152"/>
        <v>0</v>
      </c>
      <c r="AE946" s="63">
        <f t="shared" si="3152"/>
        <v>0</v>
      </c>
      <c r="AF946" s="63">
        <f t="shared" si="3152"/>
        <v>0</v>
      </c>
      <c r="AG946" s="63">
        <f t="shared" si="3152"/>
        <v>0</v>
      </c>
      <c r="AH946" s="63">
        <f t="shared" si="3152"/>
        <v>0</v>
      </c>
      <c r="AI946" s="63">
        <f t="shared" si="3152"/>
        <v>0</v>
      </c>
    </row>
    <row r="947" spans="1:35" ht="14.25" customHeight="1" x14ac:dyDescent="0.25">
      <c r="A947" s="17">
        <v>327212</v>
      </c>
      <c r="B947" s="3" t="s">
        <v>168</v>
      </c>
      <c r="C947" s="8" t="s">
        <v>91</v>
      </c>
      <c r="D947" s="54">
        <f>E947/(E933-E950)</f>
        <v>0</v>
      </c>
      <c r="E947" s="19">
        <f t="shared" si="3112"/>
        <v>0</v>
      </c>
      <c r="F947" s="19">
        <v>0</v>
      </c>
      <c r="G947" s="19">
        <v>0</v>
      </c>
      <c r="H947" s="19">
        <v>0</v>
      </c>
      <c r="I947" s="11">
        <v>0</v>
      </c>
      <c r="J947" s="19">
        <v>0</v>
      </c>
      <c r="K947" s="19">
        <v>0</v>
      </c>
      <c r="L947" s="19">
        <v>0</v>
      </c>
      <c r="M947" s="7"/>
      <c r="P947" s="57">
        <f t="shared" si="3128"/>
        <v>0</v>
      </c>
      <c r="Q947" s="63">
        <f>P947/P933</f>
        <v>0</v>
      </c>
      <c r="R947" s="75">
        <f t="shared" si="3058"/>
        <v>0</v>
      </c>
      <c r="S947" s="57">
        <f t="shared" ref="S947:X947" si="3153">IF(G950&lt;&gt;0,G947+(G947/G933)*G950,G947)</f>
        <v>0</v>
      </c>
      <c r="T947" s="57">
        <f t="shared" si="3153"/>
        <v>0</v>
      </c>
      <c r="U947" s="57">
        <f t="shared" si="3153"/>
        <v>0</v>
      </c>
      <c r="V947" s="57">
        <f t="shared" si="3153"/>
        <v>0</v>
      </c>
      <c r="W947" s="57">
        <f t="shared" si="3153"/>
        <v>0</v>
      </c>
      <c r="X947" s="57">
        <f t="shared" si="3153"/>
        <v>0</v>
      </c>
      <c r="AB947" s="63">
        <f t="shared" ref="AB947" si="3154">IF(R947=0,0,R947/(R934+R937+R943))</f>
        <v>0</v>
      </c>
      <c r="AC947" s="63">
        <f t="shared" ref="AC947:AI947" si="3155">IF(S947=0,0,S947/(S934+S937+S943))</f>
        <v>0</v>
      </c>
      <c r="AD947" s="63">
        <f t="shared" si="3155"/>
        <v>0</v>
      </c>
      <c r="AE947" s="63">
        <f t="shared" si="3155"/>
        <v>0</v>
      </c>
      <c r="AF947" s="63">
        <f t="shared" si="3155"/>
        <v>0</v>
      </c>
      <c r="AG947" s="63">
        <f t="shared" si="3155"/>
        <v>0</v>
      </c>
      <c r="AH947" s="63">
        <f t="shared" si="3155"/>
        <v>0</v>
      </c>
      <c r="AI947" s="63">
        <f t="shared" si="3155"/>
        <v>0</v>
      </c>
    </row>
    <row r="948" spans="1:35" ht="14.25" customHeight="1" x14ac:dyDescent="0.25">
      <c r="A948" s="17">
        <v>327212</v>
      </c>
      <c r="B948" s="3" t="s">
        <v>168</v>
      </c>
      <c r="C948" s="8" t="s">
        <v>92</v>
      </c>
      <c r="D948" s="54">
        <f>E948/(E933-E950)</f>
        <v>0</v>
      </c>
      <c r="E948" s="19">
        <f t="shared" si="3112"/>
        <v>0</v>
      </c>
      <c r="F948" s="11">
        <v>0</v>
      </c>
      <c r="G948" s="11">
        <v>0</v>
      </c>
      <c r="H948" s="19">
        <v>0</v>
      </c>
      <c r="I948" s="11">
        <v>0</v>
      </c>
      <c r="J948" s="11">
        <v>0</v>
      </c>
      <c r="K948" s="11">
        <v>0</v>
      </c>
      <c r="L948" s="19">
        <v>0</v>
      </c>
      <c r="M948" s="7"/>
      <c r="P948" s="57">
        <f t="shared" si="3128"/>
        <v>0</v>
      </c>
      <c r="Q948" s="63">
        <f>P948/P933</f>
        <v>0</v>
      </c>
      <c r="R948" s="75">
        <f t="shared" si="3058"/>
        <v>0</v>
      </c>
      <c r="S948" s="57">
        <f t="shared" ref="S948:X948" si="3156">IF(G950&lt;&gt;0,G948+(G948/G933)*G950,G948)</f>
        <v>0</v>
      </c>
      <c r="T948" s="57">
        <f t="shared" si="3156"/>
        <v>0</v>
      </c>
      <c r="U948" s="57">
        <f t="shared" si="3156"/>
        <v>0</v>
      </c>
      <c r="V948" s="57">
        <f t="shared" si="3156"/>
        <v>0</v>
      </c>
      <c r="W948" s="57">
        <f t="shared" si="3156"/>
        <v>0</v>
      </c>
      <c r="X948" s="57">
        <f t="shared" si="3156"/>
        <v>0</v>
      </c>
      <c r="AB948" s="63">
        <f t="shared" ref="AB948" si="3157">IF(R948=0,0,R948/(R934+R937+R943))</f>
        <v>0</v>
      </c>
      <c r="AC948" s="63">
        <f t="shared" ref="AC948:AI948" si="3158">IF(S948=0,0,S948/(S934+S937+S943))</f>
        <v>0</v>
      </c>
      <c r="AD948" s="63">
        <f t="shared" si="3158"/>
        <v>0</v>
      </c>
      <c r="AE948" s="63">
        <f t="shared" si="3158"/>
        <v>0</v>
      </c>
      <c r="AF948" s="63">
        <f t="shared" si="3158"/>
        <v>0</v>
      </c>
      <c r="AG948" s="63">
        <f t="shared" si="3158"/>
        <v>0</v>
      </c>
      <c r="AH948" s="63">
        <f t="shared" si="3158"/>
        <v>0</v>
      </c>
      <c r="AI948" s="63">
        <f t="shared" si="3158"/>
        <v>0</v>
      </c>
    </row>
    <row r="949" spans="1:35" ht="14.25" customHeight="1" x14ac:dyDescent="0.25">
      <c r="A949" s="17">
        <v>327212</v>
      </c>
      <c r="B949" s="3" t="s">
        <v>168</v>
      </c>
      <c r="C949" s="8" t="s">
        <v>93</v>
      </c>
      <c r="D949" s="54">
        <f>E949/(E933-E950)</f>
        <v>0</v>
      </c>
      <c r="E949" s="19">
        <f t="shared" si="3112"/>
        <v>0</v>
      </c>
      <c r="F949" s="19">
        <v>0</v>
      </c>
      <c r="G949" s="11">
        <v>0</v>
      </c>
      <c r="H949" s="19">
        <v>0</v>
      </c>
      <c r="I949" s="11">
        <v>0</v>
      </c>
      <c r="J949" s="19">
        <v>0</v>
      </c>
      <c r="K949" s="11">
        <v>0</v>
      </c>
      <c r="L949" s="19">
        <v>0</v>
      </c>
      <c r="M949" s="7"/>
      <c r="P949" s="57">
        <f t="shared" si="3128"/>
        <v>0</v>
      </c>
      <c r="Q949" s="63">
        <f>P949/P933</f>
        <v>0</v>
      </c>
      <c r="R949" s="75">
        <f t="shared" si="3058"/>
        <v>0</v>
      </c>
      <c r="S949" s="57">
        <f t="shared" ref="S949:X949" si="3159">IF(G950&lt;&gt;0,G949+(G949/G933)*G950,G949)</f>
        <v>0</v>
      </c>
      <c r="T949" s="57">
        <f t="shared" si="3159"/>
        <v>0</v>
      </c>
      <c r="U949" s="57">
        <f t="shared" si="3159"/>
        <v>0</v>
      </c>
      <c r="V949" s="57">
        <f t="shared" si="3159"/>
        <v>0</v>
      </c>
      <c r="W949" s="57">
        <f t="shared" si="3159"/>
        <v>0</v>
      </c>
      <c r="X949" s="57">
        <f t="shared" si="3159"/>
        <v>0</v>
      </c>
      <c r="AB949" s="63">
        <f t="shared" ref="AB949" si="3160">IF(R949=0,0,R949/(R934+R937+R943))</f>
        <v>0</v>
      </c>
      <c r="AC949" s="63">
        <f t="shared" ref="AC949:AI949" si="3161">IF(S949=0,0,S949/(S934+S937+S943))</f>
        <v>0</v>
      </c>
      <c r="AD949" s="63">
        <f t="shared" si="3161"/>
        <v>0</v>
      </c>
      <c r="AE949" s="63">
        <f t="shared" si="3161"/>
        <v>0</v>
      </c>
      <c r="AF949" s="63">
        <f t="shared" si="3161"/>
        <v>0</v>
      </c>
      <c r="AG949" s="63">
        <f t="shared" si="3161"/>
        <v>0</v>
      </c>
      <c r="AH949" s="63">
        <f t="shared" si="3161"/>
        <v>0</v>
      </c>
      <c r="AI949" s="63">
        <f t="shared" si="3161"/>
        <v>0</v>
      </c>
    </row>
    <row r="950" spans="1:35" ht="14.25" customHeight="1" x14ac:dyDescent="0.25">
      <c r="A950" s="17">
        <v>327212</v>
      </c>
      <c r="B950" s="3" t="s">
        <v>168</v>
      </c>
      <c r="C950" s="3" t="s">
        <v>94</v>
      </c>
      <c r="D950" s="59"/>
      <c r="E950" s="11">
        <v>2</v>
      </c>
      <c r="F950" s="19">
        <v>0</v>
      </c>
      <c r="G950" s="11">
        <v>0</v>
      </c>
      <c r="H950" s="11">
        <v>0</v>
      </c>
      <c r="I950" s="11">
        <v>1</v>
      </c>
      <c r="J950" s="19">
        <v>0</v>
      </c>
      <c r="K950" s="11">
        <v>0</v>
      </c>
      <c r="L950" s="19">
        <v>0</v>
      </c>
      <c r="M950" s="7"/>
      <c r="R950" s="75">
        <f t="shared" si="3058"/>
        <v>0</v>
      </c>
    </row>
    <row r="951" spans="1:35" ht="14.25" customHeight="1" x14ac:dyDescent="0.25">
      <c r="A951" s="3"/>
      <c r="B951" s="3"/>
      <c r="C951" s="8"/>
      <c r="D951" s="8"/>
      <c r="E951" s="11"/>
      <c r="F951" s="11"/>
      <c r="G951" s="11"/>
      <c r="H951" s="11"/>
      <c r="I951" s="11"/>
      <c r="J951" s="11"/>
      <c r="K951" s="11"/>
      <c r="L951" s="11"/>
      <c r="M951" s="10"/>
      <c r="N951" s="10"/>
      <c r="O951" s="10"/>
      <c r="R951" s="75">
        <f t="shared" si="3058"/>
        <v>0</v>
      </c>
      <c r="X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4.25" customHeight="1" x14ac:dyDescent="0.25">
      <c r="A952" s="17">
        <v>327213</v>
      </c>
      <c r="B952" s="3" t="s">
        <v>141</v>
      </c>
      <c r="C952" s="3" t="s">
        <v>120</v>
      </c>
      <c r="D952" s="3"/>
      <c r="E952" s="11">
        <v>59</v>
      </c>
      <c r="F952" s="11">
        <v>12</v>
      </c>
      <c r="G952" s="11">
        <v>0</v>
      </c>
      <c r="H952" s="19">
        <v>0</v>
      </c>
      <c r="I952" s="11">
        <v>46</v>
      </c>
      <c r="J952" s="19">
        <v>0</v>
      </c>
      <c r="K952" s="11">
        <v>0</v>
      </c>
      <c r="L952" s="19">
        <v>0</v>
      </c>
      <c r="M952" s="10">
        <f>VLOOKUP(A952,'2010 Byproducts'!$A$14:$D$97,4,FALSE)</f>
        <v>0</v>
      </c>
      <c r="N952" s="10">
        <f>L952-M952</f>
        <v>0</v>
      </c>
      <c r="O952" s="10"/>
      <c r="P952" s="10">
        <f>SUM(P953,P956,P962)</f>
        <v>58</v>
      </c>
      <c r="Q952" s="10"/>
      <c r="R952" s="75">
        <f t="shared" si="3058"/>
        <v>12</v>
      </c>
      <c r="Z952" s="63">
        <f>R952/(P952-R952)</f>
        <v>0.2608695652173913</v>
      </c>
      <c r="AA952" s="63">
        <f>(P955-R955)/(P952-R952)</f>
        <v>0</v>
      </c>
      <c r="AB952" s="63"/>
    </row>
    <row r="953" spans="1:35" ht="14.25" customHeight="1" x14ac:dyDescent="0.25">
      <c r="A953" s="17">
        <v>327213</v>
      </c>
      <c r="B953" s="3" t="s">
        <v>141</v>
      </c>
      <c r="C953" s="3" t="s">
        <v>82</v>
      </c>
      <c r="D953" s="54">
        <f>E953/(E952-E969)</f>
        <v>0</v>
      </c>
      <c r="E953" s="19">
        <f t="shared" ref="E953:E968" si="3162">SUM(F953:L953)</f>
        <v>0</v>
      </c>
      <c r="F953" s="19">
        <v>0</v>
      </c>
      <c r="G953" s="11">
        <v>0</v>
      </c>
      <c r="H953" s="11">
        <v>0</v>
      </c>
      <c r="I953" s="19">
        <v>0</v>
      </c>
      <c r="J953" s="11">
        <v>0</v>
      </c>
      <c r="K953" s="11">
        <v>0</v>
      </c>
      <c r="L953" s="19">
        <v>0</v>
      </c>
      <c r="M953" s="7"/>
      <c r="P953" s="57">
        <f>SUM(P954:P955)</f>
        <v>0</v>
      </c>
      <c r="Q953" s="63">
        <f>P953/P952</f>
        <v>0</v>
      </c>
      <c r="R953" s="75">
        <f t="shared" si="3058"/>
        <v>0</v>
      </c>
      <c r="S953" s="57">
        <f>SUM(S954:S955)</f>
        <v>0</v>
      </c>
      <c r="T953" s="57">
        <f t="shared" ref="T953:X953" si="3163">SUM(T954:T955)</f>
        <v>0</v>
      </c>
      <c r="U953" s="57">
        <f t="shared" si="3163"/>
        <v>0</v>
      </c>
      <c r="V953" s="57">
        <f t="shared" si="3163"/>
        <v>0</v>
      </c>
      <c r="W953" s="57">
        <f t="shared" si="3163"/>
        <v>0</v>
      </c>
      <c r="X953" s="57">
        <f t="shared" si="3163"/>
        <v>0</v>
      </c>
      <c r="AB953" s="63">
        <f t="shared" ref="AB953" si="3164">IF(R953=0,0,R953/(R953+R956+R962))</f>
        <v>0</v>
      </c>
      <c r="AC953" s="63">
        <f t="shared" ref="AC953:AI953" si="3165">IF(S953=0,0,S953/(S953+S956+S962))</f>
        <v>0</v>
      </c>
      <c r="AD953" s="63">
        <f t="shared" si="3165"/>
        <v>0</v>
      </c>
      <c r="AE953" s="63">
        <f t="shared" si="3165"/>
        <v>0</v>
      </c>
      <c r="AF953" s="63">
        <f t="shared" si="3165"/>
        <v>0</v>
      </c>
      <c r="AG953" s="63">
        <f t="shared" si="3165"/>
        <v>0</v>
      </c>
      <c r="AH953" s="63">
        <f t="shared" si="3165"/>
        <v>0</v>
      </c>
      <c r="AI953" s="63">
        <f t="shared" si="3165"/>
        <v>0</v>
      </c>
    </row>
    <row r="954" spans="1:35" ht="14.25" customHeight="1" x14ac:dyDescent="0.25">
      <c r="A954" s="17">
        <v>327213</v>
      </c>
      <c r="B954" s="3" t="s">
        <v>141</v>
      </c>
      <c r="C954" s="8" t="s">
        <v>152</v>
      </c>
      <c r="D954" s="54">
        <f>E954/(E952-E969)</f>
        <v>0</v>
      </c>
      <c r="E954" s="19">
        <f t="shared" si="3162"/>
        <v>0</v>
      </c>
      <c r="F954" s="19">
        <v>0</v>
      </c>
      <c r="G954" s="11">
        <v>0</v>
      </c>
      <c r="H954" s="11">
        <v>0</v>
      </c>
      <c r="I954" s="19">
        <v>0</v>
      </c>
      <c r="J954" s="11">
        <v>0</v>
      </c>
      <c r="K954" s="11">
        <v>0</v>
      </c>
      <c r="L954" s="19">
        <v>0</v>
      </c>
      <c r="M954" s="7"/>
      <c r="P954" s="57">
        <f>SUM(R954:Y954)+N952</f>
        <v>0</v>
      </c>
      <c r="Q954" s="63">
        <f>P954/P952</f>
        <v>0</v>
      </c>
      <c r="R954" s="75">
        <f t="shared" si="3058"/>
        <v>0</v>
      </c>
      <c r="S954" s="57">
        <f t="shared" ref="S954:X954" si="3166">IF(G969&lt;&gt;0,G954+(G954/G952)*G969,G954)</f>
        <v>0</v>
      </c>
      <c r="T954" s="57">
        <f t="shared" si="3166"/>
        <v>0</v>
      </c>
      <c r="U954" s="57">
        <f t="shared" si="3166"/>
        <v>0</v>
      </c>
      <c r="V954" s="57">
        <f t="shared" si="3166"/>
        <v>0</v>
      </c>
      <c r="W954" s="57">
        <f t="shared" si="3166"/>
        <v>0</v>
      </c>
      <c r="X954" s="57">
        <f t="shared" si="3166"/>
        <v>0</v>
      </c>
      <c r="AB954" s="63">
        <f t="shared" ref="AB954" si="3167">IF(R954=0,0,R954/(R953+R956+R962))</f>
        <v>0</v>
      </c>
      <c r="AC954" s="63">
        <f t="shared" ref="AC954:AI954" si="3168">IF(S954=0,0,S954/(S953+S956+S962))</f>
        <v>0</v>
      </c>
      <c r="AD954" s="63">
        <f t="shared" si="3168"/>
        <v>0</v>
      </c>
      <c r="AE954" s="63">
        <f t="shared" si="3168"/>
        <v>0</v>
      </c>
      <c r="AF954" s="63">
        <f t="shared" si="3168"/>
        <v>0</v>
      </c>
      <c r="AG954" s="63">
        <f t="shared" si="3168"/>
        <v>0</v>
      </c>
      <c r="AH954" s="63">
        <f t="shared" si="3168"/>
        <v>0</v>
      </c>
      <c r="AI954" s="63">
        <f t="shared" si="3168"/>
        <v>0</v>
      </c>
    </row>
    <row r="955" spans="1:35" ht="14.25" customHeight="1" x14ac:dyDescent="0.25">
      <c r="A955" s="17">
        <v>327213</v>
      </c>
      <c r="B955" s="3" t="s">
        <v>141</v>
      </c>
      <c r="C955" s="8" t="s">
        <v>151</v>
      </c>
      <c r="D955" s="54">
        <f>E955/(E952-E969)</f>
        <v>0</v>
      </c>
      <c r="E955" s="19">
        <f t="shared" si="3162"/>
        <v>0</v>
      </c>
      <c r="F955" s="11">
        <v>0</v>
      </c>
      <c r="G955" s="11">
        <v>0</v>
      </c>
      <c r="H955" s="11">
        <v>0</v>
      </c>
      <c r="I955" s="19">
        <v>0</v>
      </c>
      <c r="J955" s="11">
        <v>0</v>
      </c>
      <c r="K955" s="11">
        <v>0</v>
      </c>
      <c r="L955" s="19">
        <v>0</v>
      </c>
      <c r="M955" s="7"/>
      <c r="P955" s="57">
        <f>SUM(R955:Y955)</f>
        <v>0</v>
      </c>
      <c r="Q955" s="63">
        <f>P955/P952</f>
        <v>0</v>
      </c>
      <c r="R955" s="75">
        <f t="shared" si="3058"/>
        <v>0</v>
      </c>
      <c r="S955" s="57">
        <f t="shared" ref="S955:X955" si="3169">IF(G969&lt;&gt;0,G955+(G955/G952)*G969,G955)</f>
        <v>0</v>
      </c>
      <c r="T955" s="57">
        <f t="shared" si="3169"/>
        <v>0</v>
      </c>
      <c r="U955" s="57">
        <f t="shared" si="3169"/>
        <v>0</v>
      </c>
      <c r="V955" s="57">
        <f t="shared" si="3169"/>
        <v>0</v>
      </c>
      <c r="W955" s="57">
        <f t="shared" si="3169"/>
        <v>0</v>
      </c>
      <c r="X955" s="57">
        <f t="shared" si="3169"/>
        <v>0</v>
      </c>
      <c r="AB955" s="63">
        <f t="shared" ref="AB955" si="3170">IF(R955=0,0,R955/(R953+R956+R962))</f>
        <v>0</v>
      </c>
      <c r="AC955" s="63">
        <f t="shared" ref="AC955:AI955" si="3171">IF(S955=0,0,S955/(S953+S956+S962))</f>
        <v>0</v>
      </c>
      <c r="AD955" s="63">
        <f t="shared" si="3171"/>
        <v>0</v>
      </c>
      <c r="AE955" s="63">
        <f t="shared" si="3171"/>
        <v>0</v>
      </c>
      <c r="AF955" s="63">
        <f t="shared" si="3171"/>
        <v>0</v>
      </c>
      <c r="AG955" s="63">
        <f t="shared" si="3171"/>
        <v>0</v>
      </c>
      <c r="AH955" s="63">
        <f t="shared" si="3171"/>
        <v>0</v>
      </c>
      <c r="AI955" s="63">
        <f t="shared" si="3171"/>
        <v>0</v>
      </c>
    </row>
    <row r="956" spans="1:35" ht="14.25" customHeight="1" x14ac:dyDescent="0.25">
      <c r="A956" s="17">
        <v>327213</v>
      </c>
      <c r="B956" s="3" t="s">
        <v>141</v>
      </c>
      <c r="C956" s="3" t="s">
        <v>83</v>
      </c>
      <c r="D956" s="54">
        <f>E956/(E952-E969)</f>
        <v>0.93220338983050843</v>
      </c>
      <c r="E956" s="19">
        <f t="shared" si="3162"/>
        <v>55</v>
      </c>
      <c r="F956" s="11">
        <v>11</v>
      </c>
      <c r="G956" s="11">
        <v>0</v>
      </c>
      <c r="H956" s="19">
        <v>0</v>
      </c>
      <c r="I956" s="11">
        <v>44</v>
      </c>
      <c r="J956" s="19">
        <v>0</v>
      </c>
      <c r="K956" s="11">
        <v>0</v>
      </c>
      <c r="L956" s="19">
        <v>0</v>
      </c>
      <c r="M956" s="7"/>
      <c r="P956" s="57">
        <f>SUM(P957:P961)</f>
        <v>55</v>
      </c>
      <c r="Q956" s="63">
        <f>P956/P952</f>
        <v>0.94827586206896552</v>
      </c>
      <c r="R956" s="75">
        <f t="shared" si="3058"/>
        <v>11</v>
      </c>
      <c r="S956" s="57">
        <f>SUM(S957:S961)</f>
        <v>0</v>
      </c>
      <c r="T956" s="57">
        <f t="shared" ref="T956:X956" si="3172">SUM(T957:T961)</f>
        <v>0</v>
      </c>
      <c r="U956" s="57">
        <f t="shared" si="3172"/>
        <v>44</v>
      </c>
      <c r="V956" s="57">
        <f t="shared" si="3172"/>
        <v>0</v>
      </c>
      <c r="W956" s="57">
        <f t="shared" si="3172"/>
        <v>0</v>
      </c>
      <c r="X956" s="57">
        <f t="shared" si="3172"/>
        <v>0</v>
      </c>
      <c r="AB956" s="63">
        <f t="shared" ref="AB956" si="3173">IF(R956=0,0,R956/(R953+R956+R962))</f>
        <v>0.91666666666666663</v>
      </c>
      <c r="AC956" s="63">
        <f t="shared" ref="AC956:AI956" si="3174">IF(S956=0,0,S956/(S953+S956+S962))</f>
        <v>0</v>
      </c>
      <c r="AD956" s="63">
        <f t="shared" si="3174"/>
        <v>0</v>
      </c>
      <c r="AE956" s="63">
        <f t="shared" si="3174"/>
        <v>0.95652173913043481</v>
      </c>
      <c r="AF956" s="63">
        <f t="shared" si="3174"/>
        <v>0</v>
      </c>
      <c r="AG956" s="63">
        <f t="shared" si="3174"/>
        <v>0</v>
      </c>
      <c r="AH956" s="63">
        <f t="shared" si="3174"/>
        <v>0</v>
      </c>
      <c r="AI956" s="63">
        <f t="shared" si="3174"/>
        <v>0</v>
      </c>
    </row>
    <row r="957" spans="1:35" ht="14.25" customHeight="1" x14ac:dyDescent="0.25">
      <c r="A957" s="17">
        <v>327213</v>
      </c>
      <c r="B957" s="3" t="s">
        <v>141</v>
      </c>
      <c r="C957" s="8" t="s">
        <v>84</v>
      </c>
      <c r="D957" s="54">
        <f>E957/(E952-E969)</f>
        <v>0.83050847457627119</v>
      </c>
      <c r="E957" s="19">
        <f t="shared" si="3162"/>
        <v>49</v>
      </c>
      <c r="F957" s="11">
        <v>5</v>
      </c>
      <c r="G957" s="11">
        <v>0</v>
      </c>
      <c r="H957" s="19">
        <v>0</v>
      </c>
      <c r="I957" s="11">
        <v>44</v>
      </c>
      <c r="J957" s="19">
        <v>0</v>
      </c>
      <c r="K957" s="11">
        <v>0</v>
      </c>
      <c r="L957" s="19">
        <v>0</v>
      </c>
      <c r="M957" s="7"/>
      <c r="P957" s="57">
        <f>SUM(R957:Y957)</f>
        <v>49</v>
      </c>
      <c r="Q957" s="63">
        <f>P957/P952</f>
        <v>0.84482758620689657</v>
      </c>
      <c r="R957" s="75">
        <f t="shared" si="3058"/>
        <v>5</v>
      </c>
      <c r="S957" s="57">
        <f t="shared" ref="S957:X957" si="3175">IF(G969&lt;&gt;0,G957+(G957/G952)*G969,G957)</f>
        <v>0</v>
      </c>
      <c r="T957" s="57">
        <f t="shared" si="3175"/>
        <v>0</v>
      </c>
      <c r="U957" s="57">
        <f t="shared" si="3175"/>
        <v>44</v>
      </c>
      <c r="V957" s="57">
        <f t="shared" si="3175"/>
        <v>0</v>
      </c>
      <c r="W957" s="57">
        <f t="shared" si="3175"/>
        <v>0</v>
      </c>
      <c r="X957" s="57">
        <f t="shared" si="3175"/>
        <v>0</v>
      </c>
      <c r="AB957" s="63">
        <f t="shared" ref="AB957" si="3176">IF(R957=0,0,R957/(R953+R956+R962))</f>
        <v>0.41666666666666669</v>
      </c>
      <c r="AC957" s="63">
        <f t="shared" ref="AC957:AI957" si="3177">IF(S957=0,0,S957/(S953+S956+S962))</f>
        <v>0</v>
      </c>
      <c r="AD957" s="63">
        <f t="shared" si="3177"/>
        <v>0</v>
      </c>
      <c r="AE957" s="63">
        <f t="shared" si="3177"/>
        <v>0.95652173913043481</v>
      </c>
      <c r="AF957" s="63">
        <f t="shared" si="3177"/>
        <v>0</v>
      </c>
      <c r="AG957" s="63">
        <f t="shared" si="3177"/>
        <v>0</v>
      </c>
      <c r="AH957" s="63">
        <f t="shared" si="3177"/>
        <v>0</v>
      </c>
      <c r="AI957" s="63">
        <f t="shared" si="3177"/>
        <v>0</v>
      </c>
    </row>
    <row r="958" spans="1:35" ht="14.25" customHeight="1" x14ac:dyDescent="0.25">
      <c r="A958" s="17">
        <v>327213</v>
      </c>
      <c r="B958" s="3" t="s">
        <v>141</v>
      </c>
      <c r="C958" s="8" t="s">
        <v>85</v>
      </c>
      <c r="D958" s="54">
        <f>E958/(E952-E969)</f>
        <v>0</v>
      </c>
      <c r="E958" s="19">
        <f t="shared" si="3162"/>
        <v>0</v>
      </c>
      <c r="F958" s="19">
        <v>0</v>
      </c>
      <c r="G958" s="11">
        <v>0</v>
      </c>
      <c r="H958" s="11">
        <v>0</v>
      </c>
      <c r="I958" s="19">
        <v>0</v>
      </c>
      <c r="J958" s="11">
        <v>0</v>
      </c>
      <c r="K958" s="11">
        <v>0</v>
      </c>
      <c r="L958" s="19">
        <v>0</v>
      </c>
      <c r="M958" s="7"/>
      <c r="P958" s="57">
        <f t="shared" ref="P958:P968" si="3178">SUM(R958:Y958)</f>
        <v>0</v>
      </c>
      <c r="Q958" s="63">
        <f>P958/P952</f>
        <v>0</v>
      </c>
      <c r="R958" s="75">
        <f t="shared" si="3058"/>
        <v>0</v>
      </c>
      <c r="S958" s="57">
        <f t="shared" ref="S958:X958" si="3179">IF(G969&lt;&gt;0,G958+(G958/G952)*G969,G958)</f>
        <v>0</v>
      </c>
      <c r="T958" s="57">
        <f t="shared" si="3179"/>
        <v>0</v>
      </c>
      <c r="U958" s="57">
        <f t="shared" si="3179"/>
        <v>0</v>
      </c>
      <c r="V958" s="57">
        <f t="shared" si="3179"/>
        <v>0</v>
      </c>
      <c r="W958" s="57">
        <f t="shared" si="3179"/>
        <v>0</v>
      </c>
      <c r="X958" s="57">
        <f t="shared" si="3179"/>
        <v>0</v>
      </c>
      <c r="AB958" s="63">
        <f t="shared" ref="AB958" si="3180">IF(R958=0,0,R958/(R953+R956+R962))</f>
        <v>0</v>
      </c>
      <c r="AC958" s="63">
        <f t="shared" ref="AC958:AI958" si="3181">IF(S958=0,0,S958/(S953+S956+S962))</f>
        <v>0</v>
      </c>
      <c r="AD958" s="63">
        <f t="shared" si="3181"/>
        <v>0</v>
      </c>
      <c r="AE958" s="63">
        <f t="shared" si="3181"/>
        <v>0</v>
      </c>
      <c r="AF958" s="63">
        <f t="shared" si="3181"/>
        <v>0</v>
      </c>
      <c r="AG958" s="63">
        <f t="shared" si="3181"/>
        <v>0</v>
      </c>
      <c r="AH958" s="63">
        <f t="shared" si="3181"/>
        <v>0</v>
      </c>
      <c r="AI958" s="63">
        <f t="shared" si="3181"/>
        <v>0</v>
      </c>
    </row>
    <row r="959" spans="1:35" ht="14.25" customHeight="1" x14ac:dyDescent="0.25">
      <c r="A959" s="17">
        <v>327213</v>
      </c>
      <c r="B959" s="3" t="s">
        <v>141</v>
      </c>
      <c r="C959" s="8" t="s">
        <v>86</v>
      </c>
      <c r="D959" s="54">
        <f>E959/(E952-E969)</f>
        <v>0.10169491525423729</v>
      </c>
      <c r="E959" s="19">
        <f t="shared" si="3162"/>
        <v>6</v>
      </c>
      <c r="F959" s="11">
        <v>6</v>
      </c>
      <c r="G959" s="11">
        <v>0</v>
      </c>
      <c r="H959" s="19">
        <v>0</v>
      </c>
      <c r="I959" s="19">
        <v>0</v>
      </c>
      <c r="J959" s="19">
        <v>0</v>
      </c>
      <c r="K959" s="11">
        <v>0</v>
      </c>
      <c r="L959" s="19">
        <v>0</v>
      </c>
      <c r="M959" s="7"/>
      <c r="P959" s="57">
        <f t="shared" si="3178"/>
        <v>6</v>
      </c>
      <c r="Q959" s="63">
        <f>P959/P952</f>
        <v>0.10344827586206896</v>
      </c>
      <c r="R959" s="75">
        <f t="shared" si="3058"/>
        <v>6</v>
      </c>
      <c r="S959" s="57">
        <f t="shared" ref="S959:X959" si="3182">IF(G969&lt;&gt;0,G959+(G959/G952)*G969,G959)</f>
        <v>0</v>
      </c>
      <c r="T959" s="57">
        <f t="shared" si="3182"/>
        <v>0</v>
      </c>
      <c r="U959" s="57">
        <f t="shared" si="3182"/>
        <v>0</v>
      </c>
      <c r="V959" s="57">
        <f t="shared" si="3182"/>
        <v>0</v>
      </c>
      <c r="W959" s="57">
        <f t="shared" si="3182"/>
        <v>0</v>
      </c>
      <c r="X959" s="57">
        <f t="shared" si="3182"/>
        <v>0</v>
      </c>
      <c r="AB959" s="63">
        <f t="shared" ref="AB959" si="3183">IF(R959=0,0,R959/(R953+R956+R962))</f>
        <v>0.5</v>
      </c>
      <c r="AC959" s="63">
        <f t="shared" ref="AC959:AI959" si="3184">IF(S959=0,0,S959/(S953+S956+S962))</f>
        <v>0</v>
      </c>
      <c r="AD959" s="63">
        <f t="shared" si="3184"/>
        <v>0</v>
      </c>
      <c r="AE959" s="63">
        <f t="shared" si="3184"/>
        <v>0</v>
      </c>
      <c r="AF959" s="63">
        <f t="shared" si="3184"/>
        <v>0</v>
      </c>
      <c r="AG959" s="63">
        <f t="shared" si="3184"/>
        <v>0</v>
      </c>
      <c r="AH959" s="63">
        <f t="shared" si="3184"/>
        <v>0</v>
      </c>
      <c r="AI959" s="63">
        <f t="shared" si="3184"/>
        <v>0</v>
      </c>
    </row>
    <row r="960" spans="1:35" ht="14.25" customHeight="1" x14ac:dyDescent="0.25">
      <c r="A960" s="17">
        <v>327213</v>
      </c>
      <c r="B960" s="3" t="s">
        <v>141</v>
      </c>
      <c r="C960" s="8" t="s">
        <v>87</v>
      </c>
      <c r="D960" s="54">
        <f>E960/(E952-E969)</f>
        <v>0</v>
      </c>
      <c r="E960" s="19">
        <f t="shared" si="3162"/>
        <v>0</v>
      </c>
      <c r="F960" s="19">
        <v>0</v>
      </c>
      <c r="G960" s="19">
        <v>0</v>
      </c>
      <c r="H960" s="19">
        <v>0</v>
      </c>
      <c r="I960" s="19">
        <v>0</v>
      </c>
      <c r="J960" s="19">
        <v>0</v>
      </c>
      <c r="K960" s="19">
        <v>0</v>
      </c>
      <c r="L960" s="19">
        <v>0</v>
      </c>
      <c r="M960" s="7"/>
      <c r="P960" s="57">
        <f t="shared" si="3178"/>
        <v>0</v>
      </c>
      <c r="Q960" s="63">
        <f>P960/P952</f>
        <v>0</v>
      </c>
      <c r="R960" s="75">
        <f t="shared" si="3058"/>
        <v>0</v>
      </c>
      <c r="S960" s="57">
        <f t="shared" ref="S960:X960" si="3185">IF(G969&lt;&gt;0,G960+(G960/G952)*G969,G960)</f>
        <v>0</v>
      </c>
      <c r="T960" s="57">
        <f t="shared" si="3185"/>
        <v>0</v>
      </c>
      <c r="U960" s="57">
        <f t="shared" si="3185"/>
        <v>0</v>
      </c>
      <c r="V960" s="57">
        <f t="shared" si="3185"/>
        <v>0</v>
      </c>
      <c r="W960" s="57">
        <f t="shared" si="3185"/>
        <v>0</v>
      </c>
      <c r="X960" s="57">
        <f t="shared" si="3185"/>
        <v>0</v>
      </c>
      <c r="AB960" s="63">
        <f t="shared" ref="AB960" si="3186">IF(R960=0,0,R960/(R953+R956+R962))</f>
        <v>0</v>
      </c>
      <c r="AC960" s="63">
        <f t="shared" ref="AC960:AI960" si="3187">IF(S960=0,0,S960/(S953+S956+S962))</f>
        <v>0</v>
      </c>
      <c r="AD960" s="63">
        <f t="shared" si="3187"/>
        <v>0</v>
      </c>
      <c r="AE960" s="63">
        <f t="shared" si="3187"/>
        <v>0</v>
      </c>
      <c r="AF960" s="63">
        <f t="shared" si="3187"/>
        <v>0</v>
      </c>
      <c r="AG960" s="63">
        <f t="shared" si="3187"/>
        <v>0</v>
      </c>
      <c r="AH960" s="63">
        <f t="shared" si="3187"/>
        <v>0</v>
      </c>
      <c r="AI960" s="63">
        <f t="shared" si="3187"/>
        <v>0</v>
      </c>
    </row>
    <row r="961" spans="1:35" ht="14.25" customHeight="1" x14ac:dyDescent="0.25">
      <c r="A961" s="17">
        <v>327213</v>
      </c>
      <c r="B961" s="3" t="s">
        <v>141</v>
      </c>
      <c r="C961" s="8" t="s">
        <v>88</v>
      </c>
      <c r="D961" s="54">
        <f>E961/(E952-E969)</f>
        <v>0</v>
      </c>
      <c r="E961" s="19">
        <f t="shared" si="3162"/>
        <v>0</v>
      </c>
      <c r="F961" s="19">
        <v>0</v>
      </c>
      <c r="G961" s="11">
        <v>0</v>
      </c>
      <c r="H961" s="11">
        <v>0</v>
      </c>
      <c r="I961" s="19">
        <v>0</v>
      </c>
      <c r="J961" s="11">
        <v>0</v>
      </c>
      <c r="K961" s="11">
        <v>0</v>
      </c>
      <c r="L961" s="19">
        <v>0</v>
      </c>
      <c r="M961" s="7"/>
      <c r="P961" s="57">
        <f t="shared" si="3178"/>
        <v>0</v>
      </c>
      <c r="Q961" s="63">
        <f>P961/P952</f>
        <v>0</v>
      </c>
      <c r="R961" s="75">
        <f t="shared" si="3058"/>
        <v>0</v>
      </c>
      <c r="S961" s="57">
        <f t="shared" ref="S961:X961" si="3188">IF(G969&lt;&gt;0,G961+(G961/G952)*G969,G961)</f>
        <v>0</v>
      </c>
      <c r="T961" s="57">
        <f t="shared" si="3188"/>
        <v>0</v>
      </c>
      <c r="U961" s="57">
        <f t="shared" si="3188"/>
        <v>0</v>
      </c>
      <c r="V961" s="57">
        <f t="shared" si="3188"/>
        <v>0</v>
      </c>
      <c r="W961" s="57">
        <f t="shared" si="3188"/>
        <v>0</v>
      </c>
      <c r="X961" s="57">
        <f t="shared" si="3188"/>
        <v>0</v>
      </c>
      <c r="AB961" s="63">
        <f t="shared" ref="AB961" si="3189">IF(R961=0,0,R961/(R953+R956+R962))</f>
        <v>0</v>
      </c>
      <c r="AC961" s="63">
        <f t="shared" ref="AC961:AI961" si="3190">IF(S961=0,0,S961/(S953+S956+S962))</f>
        <v>0</v>
      </c>
      <c r="AD961" s="63">
        <f t="shared" si="3190"/>
        <v>0</v>
      </c>
      <c r="AE961" s="63">
        <f t="shared" si="3190"/>
        <v>0</v>
      </c>
      <c r="AF961" s="63">
        <f t="shared" si="3190"/>
        <v>0</v>
      </c>
      <c r="AG961" s="63">
        <f t="shared" si="3190"/>
        <v>0</v>
      </c>
      <c r="AH961" s="63">
        <f t="shared" si="3190"/>
        <v>0</v>
      </c>
      <c r="AI961" s="63">
        <f t="shared" si="3190"/>
        <v>0</v>
      </c>
    </row>
    <row r="962" spans="1:35" ht="14.25" customHeight="1" x14ac:dyDescent="0.25">
      <c r="A962" s="17">
        <v>327213</v>
      </c>
      <c r="B962" s="3" t="s">
        <v>141</v>
      </c>
      <c r="C962" s="3" t="s">
        <v>89</v>
      </c>
      <c r="D962" s="54">
        <f>E962/(E952-E969)</f>
        <v>5.0847457627118647E-2</v>
      </c>
      <c r="E962" s="19">
        <f t="shared" si="3162"/>
        <v>3</v>
      </c>
      <c r="F962" s="11">
        <v>1</v>
      </c>
      <c r="G962" s="11">
        <v>0</v>
      </c>
      <c r="H962" s="19">
        <v>0</v>
      </c>
      <c r="I962" s="11">
        <v>2</v>
      </c>
      <c r="J962" s="19">
        <v>0</v>
      </c>
      <c r="K962" s="11">
        <v>0</v>
      </c>
      <c r="L962" s="19">
        <v>0</v>
      </c>
      <c r="M962" s="7"/>
      <c r="P962" s="57">
        <f>SUM(P963:P968)</f>
        <v>3</v>
      </c>
      <c r="Q962" s="63">
        <f>P962/P952</f>
        <v>5.1724137931034482E-2</v>
      </c>
      <c r="R962" s="75">
        <f t="shared" si="3058"/>
        <v>1</v>
      </c>
      <c r="S962" s="57">
        <f>SUM(S963:S968)</f>
        <v>0</v>
      </c>
      <c r="T962" s="57">
        <f t="shared" ref="T962:X962" si="3191">SUM(T963:T968)</f>
        <v>0</v>
      </c>
      <c r="U962" s="57">
        <f t="shared" si="3191"/>
        <v>2</v>
      </c>
      <c r="V962" s="57">
        <f t="shared" si="3191"/>
        <v>0</v>
      </c>
      <c r="W962" s="57">
        <f t="shared" si="3191"/>
        <v>0</v>
      </c>
      <c r="X962" s="57">
        <f t="shared" si="3191"/>
        <v>0</v>
      </c>
      <c r="AB962" s="63">
        <f t="shared" ref="AB962" si="3192">IF(R962=0,0,R962/(R953+R956+R962))</f>
        <v>8.3333333333333329E-2</v>
      </c>
      <c r="AC962" s="63">
        <f t="shared" ref="AC962:AI962" si="3193">IF(S962=0,0,S962/(S953+S956+S962))</f>
        <v>0</v>
      </c>
      <c r="AD962" s="63">
        <f t="shared" si="3193"/>
        <v>0</v>
      </c>
      <c r="AE962" s="63">
        <f t="shared" si="3193"/>
        <v>4.3478260869565216E-2</v>
      </c>
      <c r="AF962" s="63">
        <f t="shared" si="3193"/>
        <v>0</v>
      </c>
      <c r="AG962" s="63">
        <f t="shared" si="3193"/>
        <v>0</v>
      </c>
      <c r="AH962" s="63">
        <f t="shared" si="3193"/>
        <v>0</v>
      </c>
      <c r="AI962" s="63">
        <f t="shared" si="3193"/>
        <v>0</v>
      </c>
    </row>
    <row r="963" spans="1:35" s="10" customFormat="1" ht="14.25" customHeight="1" x14ac:dyDescent="0.25">
      <c r="A963" s="17">
        <v>327213</v>
      </c>
      <c r="B963" s="3" t="s">
        <v>141</v>
      </c>
      <c r="C963" s="8" t="s">
        <v>95</v>
      </c>
      <c r="D963" s="54">
        <f>E963/(E952-E969)</f>
        <v>5.0847457627118647E-2</v>
      </c>
      <c r="E963" s="19">
        <f t="shared" si="3162"/>
        <v>3</v>
      </c>
      <c r="F963" s="11">
        <v>1</v>
      </c>
      <c r="G963" s="11">
        <v>0</v>
      </c>
      <c r="H963" s="19">
        <v>0</v>
      </c>
      <c r="I963" s="11">
        <v>2</v>
      </c>
      <c r="J963" s="19">
        <v>0</v>
      </c>
      <c r="K963" s="11">
        <v>0</v>
      </c>
      <c r="L963" s="19">
        <v>0</v>
      </c>
      <c r="M963" s="7"/>
      <c r="N963" s="1"/>
      <c r="O963" s="1"/>
      <c r="P963" s="57">
        <f t="shared" si="3178"/>
        <v>3</v>
      </c>
      <c r="Q963" s="63">
        <f>P963/P952</f>
        <v>5.1724137931034482E-2</v>
      </c>
      <c r="R963" s="75">
        <f t="shared" si="3058"/>
        <v>1</v>
      </c>
      <c r="S963" s="57">
        <f t="shared" ref="S963:X963" si="3194">IF(G969&lt;&gt;0,G963+(G963/G952)*G969,G963)</f>
        <v>0</v>
      </c>
      <c r="T963" s="57">
        <f t="shared" si="3194"/>
        <v>0</v>
      </c>
      <c r="U963" s="57">
        <f t="shared" si="3194"/>
        <v>2</v>
      </c>
      <c r="V963" s="57">
        <f t="shared" si="3194"/>
        <v>0</v>
      </c>
      <c r="W963" s="57">
        <f t="shared" si="3194"/>
        <v>0</v>
      </c>
      <c r="X963" s="57">
        <f t="shared" si="3194"/>
        <v>0</v>
      </c>
      <c r="AA963" s="1"/>
      <c r="AB963" s="63">
        <f t="shared" ref="AB963" si="3195">IF(R963=0,0,R963/(R953+R956+R962))</f>
        <v>8.3333333333333329E-2</v>
      </c>
      <c r="AC963" s="63">
        <f t="shared" ref="AC963:AI963" si="3196">IF(S963=0,0,S963/(S953+S956+S962))</f>
        <v>0</v>
      </c>
      <c r="AD963" s="63">
        <f t="shared" si="3196"/>
        <v>0</v>
      </c>
      <c r="AE963" s="63">
        <f t="shared" si="3196"/>
        <v>4.3478260869565216E-2</v>
      </c>
      <c r="AF963" s="63">
        <f t="shared" si="3196"/>
        <v>0</v>
      </c>
      <c r="AG963" s="63">
        <f t="shared" si="3196"/>
        <v>0</v>
      </c>
      <c r="AH963" s="63">
        <f t="shared" si="3196"/>
        <v>0</v>
      </c>
      <c r="AI963" s="63">
        <f t="shared" si="3196"/>
        <v>0</v>
      </c>
    </row>
    <row r="964" spans="1:35" ht="14.25" customHeight="1" x14ac:dyDescent="0.25">
      <c r="A964" s="17">
        <v>327213</v>
      </c>
      <c r="B964" s="3" t="s">
        <v>141</v>
      </c>
      <c r="C964" s="8" t="s">
        <v>90</v>
      </c>
      <c r="D964" s="54">
        <f>E964/(E952-E969)</f>
        <v>0</v>
      </c>
      <c r="E964" s="19">
        <f t="shared" si="3162"/>
        <v>0</v>
      </c>
      <c r="F964" s="19">
        <v>0</v>
      </c>
      <c r="G964" s="19">
        <v>0</v>
      </c>
      <c r="H964" s="19">
        <v>0</v>
      </c>
      <c r="I964" s="19">
        <v>0</v>
      </c>
      <c r="J964" s="19">
        <v>0</v>
      </c>
      <c r="K964" s="19">
        <v>0</v>
      </c>
      <c r="L964" s="19">
        <v>0</v>
      </c>
      <c r="M964" s="7"/>
      <c r="P964" s="57">
        <f t="shared" si="3178"/>
        <v>0</v>
      </c>
      <c r="Q964" s="63">
        <f>P964/P952</f>
        <v>0</v>
      </c>
      <c r="R964" s="75">
        <f t="shared" si="3058"/>
        <v>0</v>
      </c>
      <c r="S964" s="57">
        <f t="shared" ref="S964:X964" si="3197">IF(G969&lt;&gt;0,G964+(G964/G952)*G969,G964)</f>
        <v>0</v>
      </c>
      <c r="T964" s="57">
        <f t="shared" si="3197"/>
        <v>0</v>
      </c>
      <c r="U964" s="57">
        <f t="shared" si="3197"/>
        <v>0</v>
      </c>
      <c r="V964" s="57">
        <f t="shared" si="3197"/>
        <v>0</v>
      </c>
      <c r="W964" s="57">
        <f t="shared" si="3197"/>
        <v>0</v>
      </c>
      <c r="X964" s="57">
        <f t="shared" si="3197"/>
        <v>0</v>
      </c>
      <c r="AB964" s="63">
        <f t="shared" ref="AB964" si="3198">IF(R964=0,0,R964/(R953+R956+R962))</f>
        <v>0</v>
      </c>
      <c r="AC964" s="63">
        <f t="shared" ref="AC964:AI964" si="3199">IF(S964=0,0,S964/(S953+S956+S962))</f>
        <v>0</v>
      </c>
      <c r="AD964" s="63">
        <f t="shared" si="3199"/>
        <v>0</v>
      </c>
      <c r="AE964" s="63">
        <f t="shared" si="3199"/>
        <v>0</v>
      </c>
      <c r="AF964" s="63">
        <f t="shared" si="3199"/>
        <v>0</v>
      </c>
      <c r="AG964" s="63">
        <f t="shared" si="3199"/>
        <v>0</v>
      </c>
      <c r="AH964" s="63">
        <f t="shared" si="3199"/>
        <v>0</v>
      </c>
      <c r="AI964" s="63">
        <f t="shared" si="3199"/>
        <v>0</v>
      </c>
    </row>
    <row r="965" spans="1:35" ht="14.25" customHeight="1" x14ac:dyDescent="0.25">
      <c r="A965" s="17">
        <v>327213</v>
      </c>
      <c r="B965" s="3" t="s">
        <v>141</v>
      </c>
      <c r="C965" s="8" t="s">
        <v>118</v>
      </c>
      <c r="D965" s="54">
        <f>E965/(E952-E969)</f>
        <v>0</v>
      </c>
      <c r="E965" s="19">
        <f t="shared" si="3162"/>
        <v>0</v>
      </c>
      <c r="F965" s="19">
        <v>0</v>
      </c>
      <c r="G965" s="11">
        <v>0</v>
      </c>
      <c r="H965" s="11">
        <v>0</v>
      </c>
      <c r="I965" s="19">
        <v>0</v>
      </c>
      <c r="J965" s="19">
        <v>0</v>
      </c>
      <c r="K965" s="11">
        <v>0</v>
      </c>
      <c r="L965" s="19">
        <v>0</v>
      </c>
      <c r="M965" s="7"/>
      <c r="P965" s="57">
        <f t="shared" si="3178"/>
        <v>0</v>
      </c>
      <c r="Q965" s="63">
        <f>P965/P952</f>
        <v>0</v>
      </c>
      <c r="R965" s="75">
        <f t="shared" si="3058"/>
        <v>0</v>
      </c>
      <c r="S965" s="57">
        <f t="shared" ref="S965:X965" si="3200">IF(G969&lt;&gt;0,G965+(G965/G952)*G969,G965)</f>
        <v>0</v>
      </c>
      <c r="T965" s="57">
        <f t="shared" si="3200"/>
        <v>0</v>
      </c>
      <c r="U965" s="57">
        <f t="shared" si="3200"/>
        <v>0</v>
      </c>
      <c r="V965" s="57">
        <f t="shared" si="3200"/>
        <v>0</v>
      </c>
      <c r="W965" s="57">
        <f t="shared" si="3200"/>
        <v>0</v>
      </c>
      <c r="X965" s="57">
        <f t="shared" si="3200"/>
        <v>0</v>
      </c>
      <c r="AB965" s="63">
        <f t="shared" ref="AB965" si="3201">IF(R965=0,0,R965/(R953+R956+R962))</f>
        <v>0</v>
      </c>
      <c r="AC965" s="63">
        <f t="shared" ref="AC965:AI965" si="3202">IF(S965=0,0,S965/(S953+S956+S962))</f>
        <v>0</v>
      </c>
      <c r="AD965" s="63">
        <f t="shared" si="3202"/>
        <v>0</v>
      </c>
      <c r="AE965" s="63">
        <f t="shared" si="3202"/>
        <v>0</v>
      </c>
      <c r="AF965" s="63">
        <f t="shared" si="3202"/>
        <v>0</v>
      </c>
      <c r="AG965" s="63">
        <f t="shared" si="3202"/>
        <v>0</v>
      </c>
      <c r="AH965" s="63">
        <f t="shared" si="3202"/>
        <v>0</v>
      </c>
      <c r="AI965" s="63">
        <f t="shared" si="3202"/>
        <v>0</v>
      </c>
    </row>
    <row r="966" spans="1:35" ht="14.25" customHeight="1" x14ac:dyDescent="0.25">
      <c r="A966" s="17">
        <v>327213</v>
      </c>
      <c r="B966" s="3" t="s">
        <v>141</v>
      </c>
      <c r="C966" s="8" t="s">
        <v>91</v>
      </c>
      <c r="D966" s="54">
        <f>E966/(E952-E969)</f>
        <v>0</v>
      </c>
      <c r="E966" s="19">
        <f t="shared" si="3162"/>
        <v>0</v>
      </c>
      <c r="F966" s="19">
        <v>0</v>
      </c>
      <c r="G966" s="19">
        <v>0</v>
      </c>
      <c r="H966" s="19">
        <v>0</v>
      </c>
      <c r="I966" s="11">
        <v>0</v>
      </c>
      <c r="J966" s="19">
        <v>0</v>
      </c>
      <c r="K966" s="19">
        <v>0</v>
      </c>
      <c r="L966" s="19">
        <v>0</v>
      </c>
      <c r="M966" s="7"/>
      <c r="P966" s="57">
        <f t="shared" si="3178"/>
        <v>0</v>
      </c>
      <c r="Q966" s="63">
        <f>P966/P952</f>
        <v>0</v>
      </c>
      <c r="R966" s="75">
        <f t="shared" si="3058"/>
        <v>0</v>
      </c>
      <c r="S966" s="57">
        <f t="shared" ref="S966:X966" si="3203">IF(G969&lt;&gt;0,G966+(G966/G952)*G969,G966)</f>
        <v>0</v>
      </c>
      <c r="T966" s="57">
        <f t="shared" si="3203"/>
        <v>0</v>
      </c>
      <c r="U966" s="57">
        <f t="shared" si="3203"/>
        <v>0</v>
      </c>
      <c r="V966" s="57">
        <f t="shared" si="3203"/>
        <v>0</v>
      </c>
      <c r="W966" s="57">
        <f t="shared" si="3203"/>
        <v>0</v>
      </c>
      <c r="X966" s="57">
        <f t="shared" si="3203"/>
        <v>0</v>
      </c>
      <c r="AB966" s="63">
        <f t="shared" ref="AB966" si="3204">IF(R966=0,0,R966/(R953+R956+R962))</f>
        <v>0</v>
      </c>
      <c r="AC966" s="63">
        <f t="shared" ref="AC966:AI966" si="3205">IF(S966=0,0,S966/(S953+S956+S962))</f>
        <v>0</v>
      </c>
      <c r="AD966" s="63">
        <f t="shared" si="3205"/>
        <v>0</v>
      </c>
      <c r="AE966" s="63">
        <f t="shared" si="3205"/>
        <v>0</v>
      </c>
      <c r="AF966" s="63">
        <f t="shared" si="3205"/>
        <v>0</v>
      </c>
      <c r="AG966" s="63">
        <f t="shared" si="3205"/>
        <v>0</v>
      </c>
      <c r="AH966" s="63">
        <f t="shared" si="3205"/>
        <v>0</v>
      </c>
      <c r="AI966" s="63">
        <f t="shared" si="3205"/>
        <v>0</v>
      </c>
    </row>
    <row r="967" spans="1:35" ht="14.25" customHeight="1" x14ac:dyDescent="0.25">
      <c r="A967" s="17">
        <v>327213</v>
      </c>
      <c r="B967" s="3" t="s">
        <v>141</v>
      </c>
      <c r="C967" s="8" t="s">
        <v>92</v>
      </c>
      <c r="D967" s="54">
        <f>E967/(E952-E969)</f>
        <v>0</v>
      </c>
      <c r="E967" s="19">
        <f t="shared" si="3162"/>
        <v>0</v>
      </c>
      <c r="F967" s="11">
        <v>0</v>
      </c>
      <c r="G967" s="11">
        <v>0</v>
      </c>
      <c r="H967" s="19">
        <v>0</v>
      </c>
      <c r="I967" s="11">
        <v>0</v>
      </c>
      <c r="J967" s="11">
        <v>0</v>
      </c>
      <c r="K967" s="11">
        <v>0</v>
      </c>
      <c r="L967" s="19">
        <v>0</v>
      </c>
      <c r="M967" s="7"/>
      <c r="P967" s="57">
        <f t="shared" si="3178"/>
        <v>0</v>
      </c>
      <c r="Q967" s="63">
        <f>P967/P952</f>
        <v>0</v>
      </c>
      <c r="R967" s="75">
        <f t="shared" si="3058"/>
        <v>0</v>
      </c>
      <c r="S967" s="57">
        <f t="shared" ref="S967:X967" si="3206">IF(G969&lt;&gt;0,G967+(G967/G952)*G969,G967)</f>
        <v>0</v>
      </c>
      <c r="T967" s="57">
        <f t="shared" si="3206"/>
        <v>0</v>
      </c>
      <c r="U967" s="57">
        <f t="shared" si="3206"/>
        <v>0</v>
      </c>
      <c r="V967" s="57">
        <f t="shared" si="3206"/>
        <v>0</v>
      </c>
      <c r="W967" s="57">
        <f t="shared" si="3206"/>
        <v>0</v>
      </c>
      <c r="X967" s="57">
        <f t="shared" si="3206"/>
        <v>0</v>
      </c>
      <c r="AB967" s="63">
        <f t="shared" ref="AB967" si="3207">IF(R967=0,0,R967/(R953+R956+R962))</f>
        <v>0</v>
      </c>
      <c r="AC967" s="63">
        <f t="shared" ref="AC967:AI967" si="3208">IF(S967=0,0,S967/(S953+S956+S962))</f>
        <v>0</v>
      </c>
      <c r="AD967" s="63">
        <f t="shared" si="3208"/>
        <v>0</v>
      </c>
      <c r="AE967" s="63">
        <f t="shared" si="3208"/>
        <v>0</v>
      </c>
      <c r="AF967" s="63">
        <f t="shared" si="3208"/>
        <v>0</v>
      </c>
      <c r="AG967" s="63">
        <f t="shared" si="3208"/>
        <v>0</v>
      </c>
      <c r="AH967" s="63">
        <f t="shared" si="3208"/>
        <v>0</v>
      </c>
      <c r="AI967" s="63">
        <f t="shared" si="3208"/>
        <v>0</v>
      </c>
    </row>
    <row r="968" spans="1:35" ht="14.25" customHeight="1" x14ac:dyDescent="0.25">
      <c r="A968" s="17">
        <v>327213</v>
      </c>
      <c r="B968" s="3" t="s">
        <v>141</v>
      </c>
      <c r="C968" s="8" t="s">
        <v>93</v>
      </c>
      <c r="D968" s="54">
        <f>E968/(E952-E969)</f>
        <v>0</v>
      </c>
      <c r="E968" s="19">
        <f t="shared" si="3162"/>
        <v>0</v>
      </c>
      <c r="F968" s="11">
        <v>0</v>
      </c>
      <c r="G968" s="11">
        <v>0</v>
      </c>
      <c r="H968" s="19">
        <v>0</v>
      </c>
      <c r="I968" s="11">
        <v>0</v>
      </c>
      <c r="J968" s="19">
        <v>0</v>
      </c>
      <c r="K968" s="11">
        <v>0</v>
      </c>
      <c r="L968" s="19">
        <v>0</v>
      </c>
      <c r="M968" s="7"/>
      <c r="P968" s="57">
        <f t="shared" si="3178"/>
        <v>0</v>
      </c>
      <c r="Q968" s="63">
        <f>P968/P952</f>
        <v>0</v>
      </c>
      <c r="R968" s="75">
        <f t="shared" si="3058"/>
        <v>0</v>
      </c>
      <c r="S968" s="57">
        <f t="shared" ref="S968:X968" si="3209">IF(G969&lt;&gt;0,G968+(G968/G952)*G969,G968)</f>
        <v>0</v>
      </c>
      <c r="T968" s="57">
        <f t="shared" si="3209"/>
        <v>0</v>
      </c>
      <c r="U968" s="57">
        <f t="shared" si="3209"/>
        <v>0</v>
      </c>
      <c r="V968" s="57">
        <f t="shared" si="3209"/>
        <v>0</v>
      </c>
      <c r="W968" s="57">
        <f t="shared" si="3209"/>
        <v>0</v>
      </c>
      <c r="X968" s="57">
        <f t="shared" si="3209"/>
        <v>0</v>
      </c>
      <c r="AB968" s="63">
        <f t="shared" ref="AB968" si="3210">IF(R968=0,0,R968/(R953+R956+R962))</f>
        <v>0</v>
      </c>
      <c r="AC968" s="63">
        <f t="shared" ref="AC968:AI968" si="3211">IF(S968=0,0,S968/(S953+S956+S962))</f>
        <v>0</v>
      </c>
      <c r="AD968" s="63">
        <f t="shared" si="3211"/>
        <v>0</v>
      </c>
      <c r="AE968" s="63">
        <f t="shared" si="3211"/>
        <v>0</v>
      </c>
      <c r="AF968" s="63">
        <f t="shared" si="3211"/>
        <v>0</v>
      </c>
      <c r="AG968" s="63">
        <f t="shared" si="3211"/>
        <v>0</v>
      </c>
      <c r="AH968" s="63">
        <f t="shared" si="3211"/>
        <v>0</v>
      </c>
      <c r="AI968" s="63">
        <f t="shared" si="3211"/>
        <v>0</v>
      </c>
    </row>
    <row r="969" spans="1:35" ht="14.25" customHeight="1" x14ac:dyDescent="0.25">
      <c r="A969" s="17">
        <v>327213</v>
      </c>
      <c r="B969" s="3" t="s">
        <v>141</v>
      </c>
      <c r="C969" s="3" t="s">
        <v>94</v>
      </c>
      <c r="D969" s="3"/>
      <c r="E969" s="19">
        <v>0</v>
      </c>
      <c r="F969" s="19">
        <v>0</v>
      </c>
      <c r="G969" s="11">
        <v>0</v>
      </c>
      <c r="H969" s="19">
        <v>0</v>
      </c>
      <c r="I969" s="11">
        <v>0</v>
      </c>
      <c r="J969" s="19">
        <v>0</v>
      </c>
      <c r="K969" s="11">
        <v>0</v>
      </c>
      <c r="L969" s="19">
        <v>0</v>
      </c>
      <c r="M969" s="7"/>
      <c r="N969" s="10"/>
      <c r="O969" s="10"/>
      <c r="R969" s="75">
        <f t="shared" si="3058"/>
        <v>0</v>
      </c>
    </row>
    <row r="970" spans="1:35" ht="14.25" customHeight="1" x14ac:dyDescent="0.25">
      <c r="A970" s="3"/>
      <c r="B970" s="3"/>
      <c r="C970" s="8"/>
      <c r="D970" s="8"/>
      <c r="E970" s="11"/>
      <c r="F970" s="11"/>
      <c r="G970" s="11"/>
      <c r="H970" s="11"/>
      <c r="I970" s="11"/>
      <c r="J970" s="11"/>
      <c r="K970" s="11"/>
      <c r="L970" s="11"/>
      <c r="M970" s="7"/>
      <c r="R970" s="75">
        <f t="shared" si="3058"/>
        <v>0</v>
      </c>
      <c r="S970" s="10"/>
      <c r="T970" s="10"/>
      <c r="U970" s="10"/>
      <c r="V970" s="10"/>
      <c r="W970" s="10"/>
      <c r="AB970" s="10"/>
    </row>
    <row r="971" spans="1:35" ht="14.25" customHeight="1" x14ac:dyDescent="0.25">
      <c r="A971" s="17">
        <v>327215</v>
      </c>
      <c r="B971" s="3" t="s">
        <v>170</v>
      </c>
      <c r="C971" s="3" t="s">
        <v>120</v>
      </c>
      <c r="D971" s="3"/>
      <c r="E971" s="11">
        <v>14</v>
      </c>
      <c r="F971" s="11">
        <v>9</v>
      </c>
      <c r="G971" s="11">
        <v>0</v>
      </c>
      <c r="H971" s="19">
        <v>0</v>
      </c>
      <c r="I971" s="11">
        <v>5</v>
      </c>
      <c r="J971" s="19">
        <v>0</v>
      </c>
      <c r="K971" s="19">
        <v>0</v>
      </c>
      <c r="L971" s="19">
        <v>0</v>
      </c>
      <c r="M971" s="10">
        <f>VLOOKUP(A971,'2010 Byproducts'!$A$14:$D$97,4,FALSE)</f>
        <v>0</v>
      </c>
      <c r="N971" s="10">
        <f>L971-M971</f>
        <v>0</v>
      </c>
      <c r="O971" s="10"/>
      <c r="P971" s="10">
        <f>SUM(P972,P975,P981)</f>
        <v>11</v>
      </c>
      <c r="Q971" s="10"/>
      <c r="R971" s="75">
        <f t="shared" si="3058"/>
        <v>9</v>
      </c>
      <c r="Z971" s="63">
        <f>R971/(P971-R971)</f>
        <v>4.5</v>
      </c>
      <c r="AA971" s="63">
        <f>(P974-R974)/(P971-R971)</f>
        <v>0</v>
      </c>
      <c r="AB971" s="63"/>
    </row>
    <row r="972" spans="1:35" ht="14.25" customHeight="1" x14ac:dyDescent="0.25">
      <c r="A972" s="17">
        <v>327215</v>
      </c>
      <c r="B972" s="3" t="s">
        <v>170</v>
      </c>
      <c r="C972" s="3" t="s">
        <v>82</v>
      </c>
      <c r="D972" s="54">
        <f>E972/(E971-E988)</f>
        <v>0</v>
      </c>
      <c r="E972" s="19">
        <f t="shared" ref="E972:E987" si="3212">SUM(F972:L972)</f>
        <v>0</v>
      </c>
      <c r="F972" s="19">
        <v>0</v>
      </c>
      <c r="G972" s="11">
        <v>0</v>
      </c>
      <c r="H972" s="11">
        <v>0</v>
      </c>
      <c r="I972" s="19">
        <v>0</v>
      </c>
      <c r="J972" s="11">
        <v>0</v>
      </c>
      <c r="K972" s="11">
        <v>0</v>
      </c>
      <c r="L972" s="19">
        <v>0</v>
      </c>
      <c r="M972" s="7"/>
      <c r="P972" s="57">
        <f>SUM(P973:P974)</f>
        <v>0</v>
      </c>
      <c r="Q972" s="63">
        <f>P972/P971</f>
        <v>0</v>
      </c>
      <c r="R972" s="75">
        <f t="shared" si="3058"/>
        <v>0</v>
      </c>
      <c r="S972" s="57">
        <f>SUM(S973:S974)</f>
        <v>0</v>
      </c>
      <c r="T972" s="57">
        <f t="shared" ref="T972:X972" si="3213">SUM(T973:T974)</f>
        <v>0</v>
      </c>
      <c r="U972" s="57">
        <f t="shared" si="3213"/>
        <v>0</v>
      </c>
      <c r="V972" s="57">
        <f t="shared" si="3213"/>
        <v>0</v>
      </c>
      <c r="W972" s="57">
        <f t="shared" si="3213"/>
        <v>0</v>
      </c>
      <c r="X972" s="57">
        <f t="shared" si="3213"/>
        <v>0</v>
      </c>
      <c r="Z972" s="63"/>
      <c r="AB972" s="63">
        <f t="shared" ref="AB972" si="3214">IF(R972=0,0,R972/(R972+R975+R981))</f>
        <v>0</v>
      </c>
      <c r="AC972" s="63">
        <f t="shared" ref="AC972:AI972" si="3215">IF(S972=0,0,S972/(S972+S975+S981))</f>
        <v>0</v>
      </c>
      <c r="AD972" s="63">
        <f t="shared" si="3215"/>
        <v>0</v>
      </c>
      <c r="AE972" s="63">
        <f t="shared" si="3215"/>
        <v>0</v>
      </c>
      <c r="AF972" s="63">
        <f t="shared" si="3215"/>
        <v>0</v>
      </c>
      <c r="AG972" s="63">
        <f t="shared" si="3215"/>
        <v>0</v>
      </c>
      <c r="AH972" s="63">
        <f t="shared" si="3215"/>
        <v>0</v>
      </c>
      <c r="AI972" s="63">
        <f t="shared" si="3215"/>
        <v>0</v>
      </c>
    </row>
    <row r="973" spans="1:35" ht="14.25" customHeight="1" x14ac:dyDescent="0.25">
      <c r="A973" s="17">
        <v>327215</v>
      </c>
      <c r="B973" s="3" t="s">
        <v>170</v>
      </c>
      <c r="C973" s="8" t="s">
        <v>152</v>
      </c>
      <c r="D973" s="54">
        <f>E973/(E971-E988)</f>
        <v>0</v>
      </c>
      <c r="E973" s="19">
        <f t="shared" si="3212"/>
        <v>0</v>
      </c>
      <c r="F973" s="19">
        <v>0</v>
      </c>
      <c r="G973" s="11">
        <v>0</v>
      </c>
      <c r="H973" s="11">
        <v>0</v>
      </c>
      <c r="I973" s="19">
        <v>0</v>
      </c>
      <c r="J973" s="11">
        <v>0</v>
      </c>
      <c r="K973" s="11">
        <v>0</v>
      </c>
      <c r="L973" s="19">
        <v>0</v>
      </c>
      <c r="M973" s="7"/>
      <c r="P973" s="57">
        <f>SUM(R973:Y973)+N971</f>
        <v>0</v>
      </c>
      <c r="Q973" s="63">
        <f>P973/P971</f>
        <v>0</v>
      </c>
      <c r="R973" s="75">
        <f t="shared" si="3058"/>
        <v>0</v>
      </c>
      <c r="S973" s="57">
        <f t="shared" ref="S973:X973" si="3216">IF(G988&lt;&gt;0,G973+(G973/G971)*G988,G973)</f>
        <v>0</v>
      </c>
      <c r="T973" s="57">
        <f t="shared" si="3216"/>
        <v>0</v>
      </c>
      <c r="U973" s="57">
        <f t="shared" si="3216"/>
        <v>0</v>
      </c>
      <c r="V973" s="57">
        <f t="shared" si="3216"/>
        <v>0</v>
      </c>
      <c r="W973" s="57">
        <f t="shared" si="3216"/>
        <v>0</v>
      </c>
      <c r="X973" s="57">
        <f t="shared" si="3216"/>
        <v>0</v>
      </c>
      <c r="Z973" s="5"/>
      <c r="AB973" s="63">
        <f t="shared" ref="AB973" si="3217">IF(R973=0,0,R973/(R972+R975+R981))</f>
        <v>0</v>
      </c>
      <c r="AC973" s="63">
        <f t="shared" ref="AC973:AI973" si="3218">IF(S973=0,0,S973/(S972+S975+S981))</f>
        <v>0</v>
      </c>
      <c r="AD973" s="63">
        <f t="shared" si="3218"/>
        <v>0</v>
      </c>
      <c r="AE973" s="63">
        <f t="shared" si="3218"/>
        <v>0</v>
      </c>
      <c r="AF973" s="63">
        <f t="shared" si="3218"/>
        <v>0</v>
      </c>
      <c r="AG973" s="63">
        <f t="shared" si="3218"/>
        <v>0</v>
      </c>
      <c r="AH973" s="63">
        <f t="shared" si="3218"/>
        <v>0</v>
      </c>
      <c r="AI973" s="63">
        <f t="shared" si="3218"/>
        <v>0</v>
      </c>
    </row>
    <row r="974" spans="1:35" ht="14.25" customHeight="1" x14ac:dyDescent="0.25">
      <c r="A974" s="17">
        <v>327215</v>
      </c>
      <c r="B974" s="3" t="s">
        <v>170</v>
      </c>
      <c r="C974" s="8" t="s">
        <v>151</v>
      </c>
      <c r="D974" s="54">
        <f>E974/(E971-E988)</f>
        <v>0</v>
      </c>
      <c r="E974" s="19">
        <f t="shared" si="3212"/>
        <v>0</v>
      </c>
      <c r="F974" s="11">
        <v>0</v>
      </c>
      <c r="G974" s="11">
        <v>0</v>
      </c>
      <c r="H974" s="11">
        <v>0</v>
      </c>
      <c r="I974" s="19">
        <v>0</v>
      </c>
      <c r="J974" s="11">
        <v>0</v>
      </c>
      <c r="K974" s="11">
        <v>0</v>
      </c>
      <c r="L974" s="19">
        <v>0</v>
      </c>
      <c r="M974" s="7"/>
      <c r="P974" s="57">
        <f>SUM(R974:Y974)</f>
        <v>0</v>
      </c>
      <c r="Q974" s="63">
        <f>P974/P971</f>
        <v>0</v>
      </c>
      <c r="R974" s="75">
        <f t="shared" si="3058"/>
        <v>0</v>
      </c>
      <c r="S974" s="57">
        <f t="shared" ref="S974:X974" si="3219">IF(G988&lt;&gt;0,G974+(G974/G971)*G988,G974)</f>
        <v>0</v>
      </c>
      <c r="T974" s="57">
        <f t="shared" si="3219"/>
        <v>0</v>
      </c>
      <c r="U974" s="57">
        <f t="shared" si="3219"/>
        <v>0</v>
      </c>
      <c r="V974" s="57">
        <f t="shared" si="3219"/>
        <v>0</v>
      </c>
      <c r="W974" s="57">
        <f t="shared" si="3219"/>
        <v>0</v>
      </c>
      <c r="X974" s="57">
        <f t="shared" si="3219"/>
        <v>0</v>
      </c>
      <c r="Z974" s="5"/>
      <c r="AB974" s="63">
        <f t="shared" ref="AB974" si="3220">IF(R974=0,0,R974/(R972+R975+R981))</f>
        <v>0</v>
      </c>
      <c r="AC974" s="63">
        <f t="shared" ref="AC974:AI974" si="3221">IF(S974=0,0,S974/(S972+S975+S981))</f>
        <v>0</v>
      </c>
      <c r="AD974" s="63">
        <f t="shared" si="3221"/>
        <v>0</v>
      </c>
      <c r="AE974" s="63">
        <f t="shared" si="3221"/>
        <v>0</v>
      </c>
      <c r="AF974" s="63">
        <f t="shared" si="3221"/>
        <v>0</v>
      </c>
      <c r="AG974" s="63">
        <f t="shared" si="3221"/>
        <v>0</v>
      </c>
      <c r="AH974" s="63">
        <f t="shared" si="3221"/>
        <v>0</v>
      </c>
      <c r="AI974" s="63">
        <f t="shared" si="3221"/>
        <v>0</v>
      </c>
    </row>
    <row r="975" spans="1:35" ht="14.25" customHeight="1" x14ac:dyDescent="0.25">
      <c r="A975" s="17">
        <v>327215</v>
      </c>
      <c r="B975" s="3" t="s">
        <v>170</v>
      </c>
      <c r="C975" s="3" t="s">
        <v>83</v>
      </c>
      <c r="D975" s="54">
        <f>E975/(E971-E988)</f>
        <v>0.7142857142857143</v>
      </c>
      <c r="E975" s="19">
        <f t="shared" si="3212"/>
        <v>10</v>
      </c>
      <c r="F975" s="11">
        <v>7</v>
      </c>
      <c r="G975" s="11">
        <v>0</v>
      </c>
      <c r="H975" s="19">
        <v>0</v>
      </c>
      <c r="I975" s="11">
        <v>3</v>
      </c>
      <c r="J975" s="19">
        <v>0</v>
      </c>
      <c r="K975" s="11">
        <v>0</v>
      </c>
      <c r="L975" s="19">
        <v>0</v>
      </c>
      <c r="M975" s="7"/>
      <c r="P975" s="57">
        <f>SUM(P976:P980)</f>
        <v>8</v>
      </c>
      <c r="Q975" s="63">
        <f>P975/P971</f>
        <v>0.72727272727272729</v>
      </c>
      <c r="R975" s="75">
        <f t="shared" ref="R975:R1038" si="3222">F975</f>
        <v>7</v>
      </c>
      <c r="S975" s="57">
        <f>SUM(S976:S980)</f>
        <v>0</v>
      </c>
      <c r="T975" s="57">
        <f t="shared" ref="T975:X975" si="3223">SUM(T976:T980)</f>
        <v>0</v>
      </c>
      <c r="U975" s="57">
        <f t="shared" si="3223"/>
        <v>3</v>
      </c>
      <c r="V975" s="57">
        <f t="shared" si="3223"/>
        <v>0</v>
      </c>
      <c r="W975" s="57">
        <f t="shared" si="3223"/>
        <v>0</v>
      </c>
      <c r="X975" s="57">
        <f t="shared" si="3223"/>
        <v>0</v>
      </c>
      <c r="Z975" s="5"/>
      <c r="AB975" s="63">
        <f t="shared" ref="AB975" si="3224">IF(R975=0,0,R975/(R972+R975+R981))</f>
        <v>0.77777777777777779</v>
      </c>
      <c r="AC975" s="63">
        <f t="shared" ref="AC975:AI975" si="3225">IF(S975=0,0,S975/(S972+S975+S981))</f>
        <v>0</v>
      </c>
      <c r="AD975" s="63">
        <f t="shared" si="3225"/>
        <v>0</v>
      </c>
      <c r="AE975" s="63">
        <f t="shared" si="3225"/>
        <v>0.75</v>
      </c>
      <c r="AF975" s="63">
        <f t="shared" si="3225"/>
        <v>0</v>
      </c>
      <c r="AG975" s="63">
        <f t="shared" si="3225"/>
        <v>0</v>
      </c>
      <c r="AH975" s="63">
        <f t="shared" si="3225"/>
        <v>0</v>
      </c>
      <c r="AI975" s="63">
        <f t="shared" si="3225"/>
        <v>0</v>
      </c>
    </row>
    <row r="976" spans="1:35" ht="14.25" customHeight="1" x14ac:dyDescent="0.25">
      <c r="A976" s="17">
        <v>327215</v>
      </c>
      <c r="B976" s="3" t="s">
        <v>170</v>
      </c>
      <c r="C976" s="8" t="s">
        <v>84</v>
      </c>
      <c r="D976" s="54">
        <f>E976/(E971-E988)</f>
        <v>0.42857142857142855</v>
      </c>
      <c r="E976" s="19">
        <f t="shared" si="3212"/>
        <v>6</v>
      </c>
      <c r="F976" s="11">
        <v>3</v>
      </c>
      <c r="G976" s="11">
        <v>0</v>
      </c>
      <c r="H976" s="19">
        <v>0</v>
      </c>
      <c r="I976" s="11">
        <v>3</v>
      </c>
      <c r="J976" s="19">
        <v>0</v>
      </c>
      <c r="K976" s="11">
        <v>0</v>
      </c>
      <c r="L976" s="19">
        <v>0</v>
      </c>
      <c r="M976" s="7"/>
      <c r="P976" s="57">
        <f>SUM(R976:Y976)</f>
        <v>6</v>
      </c>
      <c r="Q976" s="63">
        <f>P976/P971</f>
        <v>0.54545454545454541</v>
      </c>
      <c r="R976" s="75">
        <f t="shared" si="3222"/>
        <v>3</v>
      </c>
      <c r="S976" s="57">
        <f t="shared" ref="S976:X976" si="3226">IF(G988&lt;&gt;0,G976+(G976/G971)*G988,G976)</f>
        <v>0</v>
      </c>
      <c r="T976" s="57">
        <f t="shared" si="3226"/>
        <v>0</v>
      </c>
      <c r="U976" s="57">
        <f t="shared" si="3226"/>
        <v>3</v>
      </c>
      <c r="V976" s="57">
        <f t="shared" si="3226"/>
        <v>0</v>
      </c>
      <c r="W976" s="57">
        <f t="shared" si="3226"/>
        <v>0</v>
      </c>
      <c r="X976" s="57">
        <f t="shared" si="3226"/>
        <v>0</v>
      </c>
      <c r="Z976" s="5"/>
      <c r="AB976" s="63">
        <f t="shared" ref="AB976" si="3227">IF(R976=0,0,R976/(R972+R975+R981))</f>
        <v>0.33333333333333331</v>
      </c>
      <c r="AC976" s="63">
        <f t="shared" ref="AC976:AI976" si="3228">IF(S976=0,0,S976/(S972+S975+S981))</f>
        <v>0</v>
      </c>
      <c r="AD976" s="63">
        <f t="shared" si="3228"/>
        <v>0</v>
      </c>
      <c r="AE976" s="63">
        <f t="shared" si="3228"/>
        <v>0.75</v>
      </c>
      <c r="AF976" s="63">
        <f t="shared" si="3228"/>
        <v>0</v>
      </c>
      <c r="AG976" s="63">
        <f t="shared" si="3228"/>
        <v>0</v>
      </c>
      <c r="AH976" s="63">
        <f t="shared" si="3228"/>
        <v>0</v>
      </c>
      <c r="AI976" s="63">
        <f t="shared" si="3228"/>
        <v>0</v>
      </c>
    </row>
    <row r="977" spans="1:35" ht="14.25" customHeight="1" x14ac:dyDescent="0.25">
      <c r="A977" s="17">
        <v>327215</v>
      </c>
      <c r="B977" s="3" t="s">
        <v>170</v>
      </c>
      <c r="C977" s="8" t="s">
        <v>85</v>
      </c>
      <c r="D977" s="54">
        <f>E977/(E971-E988)</f>
        <v>0</v>
      </c>
      <c r="E977" s="19">
        <f t="shared" si="3212"/>
        <v>0</v>
      </c>
      <c r="F977" s="19">
        <v>0</v>
      </c>
      <c r="G977" s="11">
        <v>0</v>
      </c>
      <c r="H977" s="11">
        <v>0</v>
      </c>
      <c r="I977" s="19">
        <v>0</v>
      </c>
      <c r="J977" s="11">
        <v>0</v>
      </c>
      <c r="K977" s="11">
        <v>0</v>
      </c>
      <c r="L977" s="19">
        <v>0</v>
      </c>
      <c r="M977" s="10"/>
      <c r="P977" s="57">
        <f t="shared" ref="P977:P987" si="3229">SUM(R977:Y977)</f>
        <v>0</v>
      </c>
      <c r="Q977" s="63">
        <f>P977/P971</f>
        <v>0</v>
      </c>
      <c r="R977" s="75">
        <f t="shared" si="3222"/>
        <v>0</v>
      </c>
      <c r="S977" s="57">
        <f t="shared" ref="S977:X977" si="3230">IF(G988&lt;&gt;0,G977+(G977/G971)*G988,G977)</f>
        <v>0</v>
      </c>
      <c r="T977" s="57">
        <f t="shared" si="3230"/>
        <v>0</v>
      </c>
      <c r="U977" s="57">
        <f t="shared" si="3230"/>
        <v>0</v>
      </c>
      <c r="V977" s="57">
        <f t="shared" si="3230"/>
        <v>0</v>
      </c>
      <c r="W977" s="57">
        <f t="shared" si="3230"/>
        <v>0</v>
      </c>
      <c r="X977" s="57">
        <f t="shared" si="3230"/>
        <v>0</v>
      </c>
      <c r="Z977" s="5"/>
      <c r="AB977" s="63">
        <f t="shared" ref="AB977" si="3231">IF(R977=0,0,R977/(R972+R975+R981))</f>
        <v>0</v>
      </c>
      <c r="AC977" s="63">
        <f t="shared" ref="AC977:AI977" si="3232">IF(S977=0,0,S977/(S972+S975+S981))</f>
        <v>0</v>
      </c>
      <c r="AD977" s="63">
        <f t="shared" si="3232"/>
        <v>0</v>
      </c>
      <c r="AE977" s="63">
        <f t="shared" si="3232"/>
        <v>0</v>
      </c>
      <c r="AF977" s="63">
        <f t="shared" si="3232"/>
        <v>0</v>
      </c>
      <c r="AG977" s="63">
        <f t="shared" si="3232"/>
        <v>0</v>
      </c>
      <c r="AH977" s="63">
        <f t="shared" si="3232"/>
        <v>0</v>
      </c>
      <c r="AI977" s="63">
        <f t="shared" si="3232"/>
        <v>0</v>
      </c>
    </row>
    <row r="978" spans="1:35" ht="14.25" customHeight="1" x14ac:dyDescent="0.25">
      <c r="A978" s="17">
        <v>327215</v>
      </c>
      <c r="B978" s="3" t="s">
        <v>170</v>
      </c>
      <c r="C978" s="8" t="s">
        <v>86</v>
      </c>
      <c r="D978" s="54">
        <f>E978/(E971-E988)</f>
        <v>0.14285714285714285</v>
      </c>
      <c r="E978" s="19">
        <f t="shared" si="3212"/>
        <v>2</v>
      </c>
      <c r="F978" s="11">
        <v>2</v>
      </c>
      <c r="G978" s="11">
        <v>0</v>
      </c>
      <c r="H978" s="19">
        <v>0</v>
      </c>
      <c r="I978" s="19">
        <v>0</v>
      </c>
      <c r="J978" s="19">
        <v>0</v>
      </c>
      <c r="K978" s="11">
        <v>0</v>
      </c>
      <c r="L978" s="19">
        <v>0</v>
      </c>
      <c r="M978" s="7"/>
      <c r="P978" s="57">
        <f t="shared" si="3229"/>
        <v>2</v>
      </c>
      <c r="Q978" s="63">
        <f>P978/P971</f>
        <v>0.18181818181818182</v>
      </c>
      <c r="R978" s="75">
        <f t="shared" si="3222"/>
        <v>2</v>
      </c>
      <c r="S978" s="57">
        <f t="shared" ref="S978:X978" si="3233">IF(G988&lt;&gt;0,G978+(G978/G971)*G988,G978)</f>
        <v>0</v>
      </c>
      <c r="T978" s="57">
        <f t="shared" si="3233"/>
        <v>0</v>
      </c>
      <c r="U978" s="57">
        <f t="shared" si="3233"/>
        <v>0</v>
      </c>
      <c r="V978" s="57">
        <f t="shared" si="3233"/>
        <v>0</v>
      </c>
      <c r="W978" s="57">
        <f t="shared" si="3233"/>
        <v>0</v>
      </c>
      <c r="X978" s="57">
        <f t="shared" si="3233"/>
        <v>0</v>
      </c>
      <c r="Z978" s="5"/>
      <c r="AB978" s="63">
        <f t="shared" ref="AB978" si="3234">IF(R978=0,0,R978/(R972+R975+R981))</f>
        <v>0.22222222222222221</v>
      </c>
      <c r="AC978" s="63">
        <f t="shared" ref="AC978:AI978" si="3235">IF(S978=0,0,S978/(S972+S975+S981))</f>
        <v>0</v>
      </c>
      <c r="AD978" s="63">
        <f t="shared" si="3235"/>
        <v>0</v>
      </c>
      <c r="AE978" s="63">
        <f t="shared" si="3235"/>
        <v>0</v>
      </c>
      <c r="AF978" s="63">
        <f t="shared" si="3235"/>
        <v>0</v>
      </c>
      <c r="AG978" s="63">
        <f t="shared" si="3235"/>
        <v>0</v>
      </c>
      <c r="AH978" s="63">
        <f t="shared" si="3235"/>
        <v>0</v>
      </c>
      <c r="AI978" s="63">
        <f t="shared" si="3235"/>
        <v>0</v>
      </c>
    </row>
    <row r="979" spans="1:35" ht="14.25" customHeight="1" x14ac:dyDescent="0.25">
      <c r="A979" s="17">
        <v>327215</v>
      </c>
      <c r="B979" s="3" t="s">
        <v>170</v>
      </c>
      <c r="C979" s="8" t="s">
        <v>87</v>
      </c>
      <c r="D979" s="54">
        <f>E979/(E971-E988)</f>
        <v>0</v>
      </c>
      <c r="E979" s="19">
        <f t="shared" si="3212"/>
        <v>0</v>
      </c>
      <c r="F979" s="19">
        <v>0</v>
      </c>
      <c r="G979" s="19">
        <v>0</v>
      </c>
      <c r="H979" s="19">
        <v>0</v>
      </c>
      <c r="I979" s="19">
        <v>0</v>
      </c>
      <c r="J979" s="19">
        <v>0</v>
      </c>
      <c r="K979" s="19">
        <v>0</v>
      </c>
      <c r="L979" s="19">
        <v>0</v>
      </c>
      <c r="M979" s="7"/>
      <c r="P979" s="57">
        <f t="shared" si="3229"/>
        <v>0</v>
      </c>
      <c r="Q979" s="63">
        <f>P979/P971</f>
        <v>0</v>
      </c>
      <c r="R979" s="75">
        <f t="shared" si="3222"/>
        <v>0</v>
      </c>
      <c r="S979" s="57">
        <f t="shared" ref="S979:X979" si="3236">IF(G988&lt;&gt;0,G979+(G979/G971)*G988,G979)</f>
        <v>0</v>
      </c>
      <c r="T979" s="57">
        <f t="shared" si="3236"/>
        <v>0</v>
      </c>
      <c r="U979" s="57">
        <f t="shared" si="3236"/>
        <v>0</v>
      </c>
      <c r="V979" s="57">
        <f t="shared" si="3236"/>
        <v>0</v>
      </c>
      <c r="W979" s="57">
        <f t="shared" si="3236"/>
        <v>0</v>
      </c>
      <c r="X979" s="57">
        <f t="shared" si="3236"/>
        <v>0</v>
      </c>
      <c r="Z979" s="5"/>
      <c r="AB979" s="63">
        <f t="shared" ref="AB979" si="3237">IF(R979=0,0,R979/(R972+R975+R981))</f>
        <v>0</v>
      </c>
      <c r="AC979" s="63">
        <f t="shared" ref="AC979:AI979" si="3238">IF(S979=0,0,S979/(S972+S975+S981))</f>
        <v>0</v>
      </c>
      <c r="AD979" s="63">
        <f t="shared" si="3238"/>
        <v>0</v>
      </c>
      <c r="AE979" s="63">
        <f t="shared" si="3238"/>
        <v>0</v>
      </c>
      <c r="AF979" s="63">
        <f t="shared" si="3238"/>
        <v>0</v>
      </c>
      <c r="AG979" s="63">
        <f t="shared" si="3238"/>
        <v>0</v>
      </c>
      <c r="AH979" s="63">
        <f t="shared" si="3238"/>
        <v>0</v>
      </c>
      <c r="AI979" s="63">
        <f t="shared" si="3238"/>
        <v>0</v>
      </c>
    </row>
    <row r="980" spans="1:35" ht="14.25" customHeight="1" x14ac:dyDescent="0.25">
      <c r="A980" s="17">
        <v>327215</v>
      </c>
      <c r="B980" s="3" t="s">
        <v>170</v>
      </c>
      <c r="C980" s="8" t="s">
        <v>88</v>
      </c>
      <c r="D980" s="54">
        <f>E980/(E971-E988)</f>
        <v>0</v>
      </c>
      <c r="E980" s="19">
        <f t="shared" si="3212"/>
        <v>0</v>
      </c>
      <c r="F980" s="19">
        <v>0</v>
      </c>
      <c r="G980" s="11">
        <v>0</v>
      </c>
      <c r="H980" s="19">
        <v>0</v>
      </c>
      <c r="I980" s="19">
        <v>0</v>
      </c>
      <c r="J980" s="19">
        <v>0</v>
      </c>
      <c r="K980" s="11">
        <v>0</v>
      </c>
      <c r="L980" s="19">
        <v>0</v>
      </c>
      <c r="M980" s="7"/>
      <c r="P980" s="57">
        <f t="shared" si="3229"/>
        <v>0</v>
      </c>
      <c r="Q980" s="63">
        <f>P980/P971</f>
        <v>0</v>
      </c>
      <c r="R980" s="75">
        <f t="shared" si="3222"/>
        <v>0</v>
      </c>
      <c r="S980" s="57">
        <f t="shared" ref="S980:X980" si="3239">IF(G988&lt;&gt;0,G980+(G980/G971)*G988,G980)</f>
        <v>0</v>
      </c>
      <c r="T980" s="57">
        <f t="shared" si="3239"/>
        <v>0</v>
      </c>
      <c r="U980" s="57">
        <f t="shared" si="3239"/>
        <v>0</v>
      </c>
      <c r="V980" s="57">
        <f t="shared" si="3239"/>
        <v>0</v>
      </c>
      <c r="W980" s="57">
        <f t="shared" si="3239"/>
        <v>0</v>
      </c>
      <c r="X980" s="57">
        <f t="shared" si="3239"/>
        <v>0</v>
      </c>
      <c r="Z980" s="5"/>
      <c r="AB980" s="63">
        <f t="shared" ref="AB980" si="3240">IF(R980=0,0,R980/(R972+R975+R981))</f>
        <v>0</v>
      </c>
      <c r="AC980" s="63">
        <f t="shared" ref="AC980:AI980" si="3241">IF(S980=0,0,S980/(S972+S975+S981))</f>
        <v>0</v>
      </c>
      <c r="AD980" s="63">
        <f t="shared" si="3241"/>
        <v>0</v>
      </c>
      <c r="AE980" s="63">
        <f t="shared" si="3241"/>
        <v>0</v>
      </c>
      <c r="AF980" s="63">
        <f t="shared" si="3241"/>
        <v>0</v>
      </c>
      <c r="AG980" s="63">
        <f t="shared" si="3241"/>
        <v>0</v>
      </c>
      <c r="AH980" s="63">
        <f t="shared" si="3241"/>
        <v>0</v>
      </c>
      <c r="AI980" s="63">
        <f t="shared" si="3241"/>
        <v>0</v>
      </c>
    </row>
    <row r="981" spans="1:35" s="10" customFormat="1" ht="14.25" customHeight="1" x14ac:dyDescent="0.25">
      <c r="A981" s="17">
        <v>327215</v>
      </c>
      <c r="B981" s="3" t="s">
        <v>170</v>
      </c>
      <c r="C981" s="3" t="s">
        <v>89</v>
      </c>
      <c r="D981" s="54">
        <f>E981/(E971-E988)</f>
        <v>0.21428571428571427</v>
      </c>
      <c r="E981" s="19">
        <f t="shared" si="3212"/>
        <v>3</v>
      </c>
      <c r="F981" s="11">
        <v>2</v>
      </c>
      <c r="G981" s="11">
        <v>0</v>
      </c>
      <c r="H981" s="19">
        <v>0</v>
      </c>
      <c r="I981" s="11">
        <v>1</v>
      </c>
      <c r="J981" s="19">
        <v>0</v>
      </c>
      <c r="K981" s="19">
        <v>0</v>
      </c>
      <c r="L981" s="19">
        <v>0</v>
      </c>
      <c r="M981" s="7"/>
      <c r="N981" s="1"/>
      <c r="O981" s="1"/>
      <c r="P981" s="57">
        <f>SUM(P982:P987)</f>
        <v>3</v>
      </c>
      <c r="Q981" s="63">
        <f>P981/P971</f>
        <v>0.27272727272727271</v>
      </c>
      <c r="R981" s="75">
        <f t="shared" si="3222"/>
        <v>2</v>
      </c>
      <c r="S981" s="57">
        <f>SUM(S982:S987)</f>
        <v>0</v>
      </c>
      <c r="T981" s="57">
        <f t="shared" ref="T981:X981" si="3242">SUM(T982:T987)</f>
        <v>0</v>
      </c>
      <c r="U981" s="57">
        <f t="shared" si="3242"/>
        <v>1</v>
      </c>
      <c r="V981" s="57">
        <f t="shared" si="3242"/>
        <v>0</v>
      </c>
      <c r="W981" s="57">
        <f t="shared" si="3242"/>
        <v>0</v>
      </c>
      <c r="X981" s="57">
        <f t="shared" si="3242"/>
        <v>0</v>
      </c>
      <c r="Z981" s="5"/>
      <c r="AA981" s="1"/>
      <c r="AB981" s="63">
        <f t="shared" ref="AB981" si="3243">IF(R981=0,0,R981/(R972+R975+R981))</f>
        <v>0.22222222222222221</v>
      </c>
      <c r="AC981" s="63">
        <f t="shared" ref="AC981:AI981" si="3244">IF(S981=0,0,S981/(S972+S975+S981))</f>
        <v>0</v>
      </c>
      <c r="AD981" s="63">
        <f t="shared" si="3244"/>
        <v>0</v>
      </c>
      <c r="AE981" s="63">
        <f t="shared" si="3244"/>
        <v>0.25</v>
      </c>
      <c r="AF981" s="63">
        <f t="shared" si="3244"/>
        <v>0</v>
      </c>
      <c r="AG981" s="63">
        <f t="shared" si="3244"/>
        <v>0</v>
      </c>
      <c r="AH981" s="63">
        <f t="shared" si="3244"/>
        <v>0</v>
      </c>
      <c r="AI981" s="63">
        <f t="shared" si="3244"/>
        <v>0</v>
      </c>
    </row>
    <row r="982" spans="1:35" ht="14.25" customHeight="1" x14ac:dyDescent="0.25">
      <c r="A982" s="17">
        <v>327215</v>
      </c>
      <c r="B982" s="3" t="s">
        <v>170</v>
      </c>
      <c r="C982" s="8" t="s">
        <v>95</v>
      </c>
      <c r="D982" s="54">
        <f>E982/(E971-E988)</f>
        <v>0.14285714285714285</v>
      </c>
      <c r="E982" s="19">
        <f t="shared" si="3212"/>
        <v>2</v>
      </c>
      <c r="F982" s="11">
        <v>1</v>
      </c>
      <c r="G982" s="11">
        <v>0</v>
      </c>
      <c r="H982" s="19">
        <v>0</v>
      </c>
      <c r="I982" s="11">
        <v>1</v>
      </c>
      <c r="J982" s="19">
        <v>0</v>
      </c>
      <c r="K982" s="19">
        <v>0</v>
      </c>
      <c r="L982" s="19">
        <v>0</v>
      </c>
      <c r="M982" s="7"/>
      <c r="P982" s="57">
        <f t="shared" si="3229"/>
        <v>2</v>
      </c>
      <c r="Q982" s="63">
        <f>P982/P971</f>
        <v>0.18181818181818182</v>
      </c>
      <c r="R982" s="75">
        <f t="shared" si="3222"/>
        <v>1</v>
      </c>
      <c r="S982" s="57">
        <f t="shared" ref="S982:X982" si="3245">IF(G988&lt;&gt;0,G982+(G982/G971)*G988,G982)</f>
        <v>0</v>
      </c>
      <c r="T982" s="57">
        <f t="shared" si="3245"/>
        <v>0</v>
      </c>
      <c r="U982" s="57">
        <f t="shared" si="3245"/>
        <v>1</v>
      </c>
      <c r="V982" s="57">
        <f t="shared" si="3245"/>
        <v>0</v>
      </c>
      <c r="W982" s="57">
        <f t="shared" si="3245"/>
        <v>0</v>
      </c>
      <c r="X982" s="57">
        <f t="shared" si="3245"/>
        <v>0</v>
      </c>
      <c r="Z982" s="5"/>
      <c r="AB982" s="63">
        <f t="shared" ref="AB982" si="3246">IF(R982=0,0,R982/(R972+R975+R981))</f>
        <v>0.1111111111111111</v>
      </c>
      <c r="AC982" s="63">
        <f t="shared" ref="AC982:AI982" si="3247">IF(S982=0,0,S982/(S972+S975+S981))</f>
        <v>0</v>
      </c>
      <c r="AD982" s="63">
        <f t="shared" si="3247"/>
        <v>0</v>
      </c>
      <c r="AE982" s="63">
        <f t="shared" si="3247"/>
        <v>0.25</v>
      </c>
      <c r="AF982" s="63">
        <f t="shared" si="3247"/>
        <v>0</v>
      </c>
      <c r="AG982" s="63">
        <f t="shared" si="3247"/>
        <v>0</v>
      </c>
      <c r="AH982" s="63">
        <f t="shared" si="3247"/>
        <v>0</v>
      </c>
      <c r="AI982" s="63">
        <f t="shared" si="3247"/>
        <v>0</v>
      </c>
    </row>
    <row r="983" spans="1:35" ht="14.25" customHeight="1" x14ac:dyDescent="0.25">
      <c r="A983" s="17">
        <v>327215</v>
      </c>
      <c r="B983" s="3" t="s">
        <v>170</v>
      </c>
      <c r="C983" s="8" t="s">
        <v>90</v>
      </c>
      <c r="D983" s="54">
        <f>E983/(E971-E988)</f>
        <v>7.1428571428571425E-2</v>
      </c>
      <c r="E983" s="19">
        <f t="shared" si="3212"/>
        <v>1</v>
      </c>
      <c r="F983" s="11">
        <v>1</v>
      </c>
      <c r="G983" s="19">
        <v>0</v>
      </c>
      <c r="H983" s="19">
        <v>0</v>
      </c>
      <c r="I983" s="19">
        <v>0</v>
      </c>
      <c r="J983" s="19">
        <v>0</v>
      </c>
      <c r="K983" s="19">
        <v>0</v>
      </c>
      <c r="L983" s="19">
        <v>0</v>
      </c>
      <c r="M983" s="7"/>
      <c r="P983" s="57">
        <f t="shared" si="3229"/>
        <v>1</v>
      </c>
      <c r="Q983" s="63">
        <f>P983/P971</f>
        <v>9.0909090909090912E-2</v>
      </c>
      <c r="R983" s="75">
        <f t="shared" si="3222"/>
        <v>1</v>
      </c>
      <c r="S983" s="57">
        <f t="shared" ref="S983:X983" si="3248">IF(G988&lt;&gt;0,G983+(G983/G971)*G988,G983)</f>
        <v>0</v>
      </c>
      <c r="T983" s="57">
        <f t="shared" si="3248"/>
        <v>0</v>
      </c>
      <c r="U983" s="57">
        <f t="shared" si="3248"/>
        <v>0</v>
      </c>
      <c r="V983" s="57">
        <f t="shared" si="3248"/>
        <v>0</v>
      </c>
      <c r="W983" s="57">
        <f t="shared" si="3248"/>
        <v>0</v>
      </c>
      <c r="X983" s="57">
        <f t="shared" si="3248"/>
        <v>0</v>
      </c>
      <c r="Z983" s="5"/>
      <c r="AB983" s="63">
        <f t="shared" ref="AB983" si="3249">IF(R983=0,0,R983/(R972+R975+R981))</f>
        <v>0.1111111111111111</v>
      </c>
      <c r="AC983" s="63">
        <f t="shared" ref="AC983:AI983" si="3250">IF(S983=0,0,S983/(S972+S975+S981))</f>
        <v>0</v>
      </c>
      <c r="AD983" s="63">
        <f t="shared" si="3250"/>
        <v>0</v>
      </c>
      <c r="AE983" s="63">
        <f t="shared" si="3250"/>
        <v>0</v>
      </c>
      <c r="AF983" s="63">
        <f t="shared" si="3250"/>
        <v>0</v>
      </c>
      <c r="AG983" s="63">
        <f t="shared" si="3250"/>
        <v>0</v>
      </c>
      <c r="AH983" s="63">
        <f t="shared" si="3250"/>
        <v>0</v>
      </c>
      <c r="AI983" s="63">
        <f t="shared" si="3250"/>
        <v>0</v>
      </c>
    </row>
    <row r="984" spans="1:35" ht="14.25" customHeight="1" x14ac:dyDescent="0.25">
      <c r="A984" s="17">
        <v>327215</v>
      </c>
      <c r="B984" s="3" t="s">
        <v>170</v>
      </c>
      <c r="C984" s="8" t="s">
        <v>118</v>
      </c>
      <c r="D984" s="54">
        <f>E984/(E971-E988)</f>
        <v>0</v>
      </c>
      <c r="E984" s="19">
        <f t="shared" si="3212"/>
        <v>0</v>
      </c>
      <c r="F984" s="19">
        <v>0</v>
      </c>
      <c r="G984" s="11">
        <v>0</v>
      </c>
      <c r="H984" s="19">
        <v>0</v>
      </c>
      <c r="I984" s="19">
        <v>0</v>
      </c>
      <c r="J984" s="19">
        <v>0</v>
      </c>
      <c r="K984" s="11">
        <v>0</v>
      </c>
      <c r="L984" s="19">
        <v>0</v>
      </c>
      <c r="M984" s="7"/>
      <c r="P984" s="57">
        <f t="shared" si="3229"/>
        <v>0</v>
      </c>
      <c r="Q984" s="63">
        <f>P984/P971</f>
        <v>0</v>
      </c>
      <c r="R984" s="75">
        <f t="shared" si="3222"/>
        <v>0</v>
      </c>
      <c r="S984" s="57">
        <f t="shared" ref="S984:X984" si="3251">IF(G988&lt;&gt;0,G984+(G984/G971)*G988,G984)</f>
        <v>0</v>
      </c>
      <c r="T984" s="57">
        <f t="shared" si="3251"/>
        <v>0</v>
      </c>
      <c r="U984" s="57">
        <f t="shared" si="3251"/>
        <v>0</v>
      </c>
      <c r="V984" s="57">
        <f t="shared" si="3251"/>
        <v>0</v>
      </c>
      <c r="W984" s="57">
        <f t="shared" si="3251"/>
        <v>0</v>
      </c>
      <c r="X984" s="57">
        <f t="shared" si="3251"/>
        <v>0</v>
      </c>
      <c r="Z984" s="5"/>
      <c r="AB984" s="63">
        <f t="shared" ref="AB984" si="3252">IF(R984=0,0,R984/(R972+R975+R981))</f>
        <v>0</v>
      </c>
      <c r="AC984" s="63">
        <f t="shared" ref="AC984:AI984" si="3253">IF(S984=0,0,S984/(S972+S975+S981))</f>
        <v>0</v>
      </c>
      <c r="AD984" s="63">
        <f t="shared" si="3253"/>
        <v>0</v>
      </c>
      <c r="AE984" s="63">
        <f t="shared" si="3253"/>
        <v>0</v>
      </c>
      <c r="AF984" s="63">
        <f t="shared" si="3253"/>
        <v>0</v>
      </c>
      <c r="AG984" s="63">
        <f t="shared" si="3253"/>
        <v>0</v>
      </c>
      <c r="AH984" s="63">
        <f t="shared" si="3253"/>
        <v>0</v>
      </c>
      <c r="AI984" s="63">
        <f t="shared" si="3253"/>
        <v>0</v>
      </c>
    </row>
    <row r="985" spans="1:35" ht="14.25" customHeight="1" x14ac:dyDescent="0.25">
      <c r="A985" s="17">
        <v>327215</v>
      </c>
      <c r="B985" s="3" t="s">
        <v>170</v>
      </c>
      <c r="C985" s="8" t="s">
        <v>91</v>
      </c>
      <c r="D985" s="54">
        <f>E985/(E971-E988)</f>
        <v>0</v>
      </c>
      <c r="E985" s="19">
        <f t="shared" si="3212"/>
        <v>0</v>
      </c>
      <c r="F985" s="19">
        <v>0</v>
      </c>
      <c r="G985" s="19">
        <v>0</v>
      </c>
      <c r="H985" s="19">
        <v>0</v>
      </c>
      <c r="I985" s="19">
        <v>0</v>
      </c>
      <c r="J985" s="19">
        <v>0</v>
      </c>
      <c r="K985" s="19">
        <v>0</v>
      </c>
      <c r="L985" s="19">
        <v>0</v>
      </c>
      <c r="M985" s="7"/>
      <c r="P985" s="57">
        <f t="shared" si="3229"/>
        <v>0</v>
      </c>
      <c r="Q985" s="63">
        <f>P985/P971</f>
        <v>0</v>
      </c>
      <c r="R985" s="75">
        <f t="shared" si="3222"/>
        <v>0</v>
      </c>
      <c r="S985" s="57">
        <f t="shared" ref="S985:X985" si="3254">IF(G988&lt;&gt;0,G985+(G985/G971)*G988,G985)</f>
        <v>0</v>
      </c>
      <c r="T985" s="57">
        <f t="shared" si="3254"/>
        <v>0</v>
      </c>
      <c r="U985" s="57">
        <f t="shared" si="3254"/>
        <v>0</v>
      </c>
      <c r="V985" s="57">
        <f t="shared" si="3254"/>
        <v>0</v>
      </c>
      <c r="W985" s="57">
        <f t="shared" si="3254"/>
        <v>0</v>
      </c>
      <c r="X985" s="57">
        <f t="shared" si="3254"/>
        <v>0</v>
      </c>
      <c r="Z985" s="5"/>
      <c r="AB985" s="63">
        <f t="shared" ref="AB985" si="3255">IF(R985=0,0,R985/(R972+R975+R981))</f>
        <v>0</v>
      </c>
      <c r="AC985" s="63">
        <f t="shared" ref="AC985:AI985" si="3256">IF(S985=0,0,S985/(S972+S975+S981))</f>
        <v>0</v>
      </c>
      <c r="AD985" s="63">
        <f t="shared" si="3256"/>
        <v>0</v>
      </c>
      <c r="AE985" s="63">
        <f t="shared" si="3256"/>
        <v>0</v>
      </c>
      <c r="AF985" s="63">
        <f t="shared" si="3256"/>
        <v>0</v>
      </c>
      <c r="AG985" s="63">
        <f t="shared" si="3256"/>
        <v>0</v>
      </c>
      <c r="AH985" s="63">
        <f t="shared" si="3256"/>
        <v>0</v>
      </c>
      <c r="AI985" s="63">
        <f t="shared" si="3256"/>
        <v>0</v>
      </c>
    </row>
    <row r="986" spans="1:35" ht="14.25" customHeight="1" x14ac:dyDescent="0.25">
      <c r="A986" s="17">
        <v>327215</v>
      </c>
      <c r="B986" s="3" t="s">
        <v>170</v>
      </c>
      <c r="C986" s="8" t="s">
        <v>92</v>
      </c>
      <c r="D986" s="54">
        <f>E986/(E971-E988)</f>
        <v>0</v>
      </c>
      <c r="E986" s="19">
        <f t="shared" si="3212"/>
        <v>0</v>
      </c>
      <c r="F986" s="11">
        <v>0</v>
      </c>
      <c r="G986" s="11">
        <v>0</v>
      </c>
      <c r="H986" s="19">
        <v>0</v>
      </c>
      <c r="I986" s="19">
        <v>0</v>
      </c>
      <c r="J986" s="19">
        <v>0</v>
      </c>
      <c r="K986" s="11">
        <v>0</v>
      </c>
      <c r="L986" s="19">
        <v>0</v>
      </c>
      <c r="M986" s="7"/>
      <c r="P986" s="57">
        <f t="shared" si="3229"/>
        <v>0</v>
      </c>
      <c r="Q986" s="63">
        <f>P986/P971</f>
        <v>0</v>
      </c>
      <c r="R986" s="75">
        <f t="shared" si="3222"/>
        <v>0</v>
      </c>
      <c r="S986" s="57">
        <f t="shared" ref="S986:X986" si="3257">IF(G988&lt;&gt;0,G986+(G986/G971)*G988,G986)</f>
        <v>0</v>
      </c>
      <c r="T986" s="57">
        <f t="shared" si="3257"/>
        <v>0</v>
      </c>
      <c r="U986" s="57">
        <f t="shared" si="3257"/>
        <v>0</v>
      </c>
      <c r="V986" s="57">
        <f t="shared" si="3257"/>
        <v>0</v>
      </c>
      <c r="W986" s="57">
        <f t="shared" si="3257"/>
        <v>0</v>
      </c>
      <c r="X986" s="57">
        <f t="shared" si="3257"/>
        <v>0</v>
      </c>
      <c r="Z986" s="6"/>
      <c r="AB986" s="63">
        <f t="shared" ref="AB986" si="3258">IF(R986=0,0,R986/(R972+R975+R981))</f>
        <v>0</v>
      </c>
      <c r="AC986" s="63">
        <f t="shared" ref="AC986:AI986" si="3259">IF(S986=0,0,S986/(S972+S975+S981))</f>
        <v>0</v>
      </c>
      <c r="AD986" s="63">
        <f t="shared" si="3259"/>
        <v>0</v>
      </c>
      <c r="AE986" s="63">
        <f t="shared" si="3259"/>
        <v>0</v>
      </c>
      <c r="AF986" s="63">
        <f t="shared" si="3259"/>
        <v>0</v>
      </c>
      <c r="AG986" s="63">
        <f t="shared" si="3259"/>
        <v>0</v>
      </c>
      <c r="AH986" s="63">
        <f t="shared" si="3259"/>
        <v>0</v>
      </c>
      <c r="AI986" s="63">
        <f t="shared" si="3259"/>
        <v>0</v>
      </c>
    </row>
    <row r="987" spans="1:35" ht="14.25" customHeight="1" x14ac:dyDescent="0.25">
      <c r="A987" s="17">
        <v>327215</v>
      </c>
      <c r="B987" s="3" t="s">
        <v>170</v>
      </c>
      <c r="C987" s="8" t="s">
        <v>93</v>
      </c>
      <c r="D987" s="54">
        <f>E987/(E971-E988)</f>
        <v>0</v>
      </c>
      <c r="E987" s="19">
        <f t="shared" si="3212"/>
        <v>0</v>
      </c>
      <c r="F987" s="19">
        <v>0</v>
      </c>
      <c r="G987" s="11">
        <v>0</v>
      </c>
      <c r="H987" s="19">
        <v>0</v>
      </c>
      <c r="I987" s="19">
        <v>0</v>
      </c>
      <c r="J987" s="19">
        <v>0</v>
      </c>
      <c r="K987" s="11">
        <v>0</v>
      </c>
      <c r="L987" s="19">
        <v>0</v>
      </c>
      <c r="M987" s="7"/>
      <c r="N987" s="10"/>
      <c r="O987" s="10"/>
      <c r="P987" s="57">
        <f t="shared" si="3229"/>
        <v>0</v>
      </c>
      <c r="Q987" s="63">
        <f>P987/P971</f>
        <v>0</v>
      </c>
      <c r="R987" s="75">
        <f t="shared" si="3222"/>
        <v>0</v>
      </c>
      <c r="S987" s="57">
        <f t="shared" ref="S987:X987" si="3260">IF(G988&lt;&gt;0,G987+(G987/G971)*G988,G987)</f>
        <v>0</v>
      </c>
      <c r="T987" s="57">
        <f t="shared" si="3260"/>
        <v>0</v>
      </c>
      <c r="U987" s="57">
        <f t="shared" si="3260"/>
        <v>0</v>
      </c>
      <c r="V987" s="57">
        <f t="shared" si="3260"/>
        <v>0</v>
      </c>
      <c r="W987" s="57">
        <f t="shared" si="3260"/>
        <v>0</v>
      </c>
      <c r="X987" s="57">
        <f t="shared" si="3260"/>
        <v>0</v>
      </c>
      <c r="Z987" s="5"/>
      <c r="AB987" s="63">
        <f t="shared" ref="AB987" si="3261">IF(R987=0,0,R987/(R972+R975+R981))</f>
        <v>0</v>
      </c>
      <c r="AC987" s="63">
        <f t="shared" ref="AC987:AI987" si="3262">IF(S987=0,0,S987/(S972+S975+S981))</f>
        <v>0</v>
      </c>
      <c r="AD987" s="63">
        <f t="shared" si="3262"/>
        <v>0</v>
      </c>
      <c r="AE987" s="63">
        <f t="shared" si="3262"/>
        <v>0</v>
      </c>
      <c r="AF987" s="63">
        <f t="shared" si="3262"/>
        <v>0</v>
      </c>
      <c r="AG987" s="63">
        <f t="shared" si="3262"/>
        <v>0</v>
      </c>
      <c r="AH987" s="63">
        <f t="shared" si="3262"/>
        <v>0</v>
      </c>
      <c r="AI987" s="63">
        <f t="shared" si="3262"/>
        <v>0</v>
      </c>
    </row>
    <row r="988" spans="1:35" ht="14.25" customHeight="1" x14ac:dyDescent="0.25">
      <c r="A988" s="17">
        <v>327215</v>
      </c>
      <c r="B988" s="3" t="s">
        <v>170</v>
      </c>
      <c r="C988" s="3" t="s">
        <v>94</v>
      </c>
      <c r="D988" s="59"/>
      <c r="E988" s="19">
        <v>0</v>
      </c>
      <c r="F988" s="19">
        <v>0</v>
      </c>
      <c r="G988" s="11">
        <v>0</v>
      </c>
      <c r="H988" s="19">
        <v>0</v>
      </c>
      <c r="I988" s="19">
        <v>0</v>
      </c>
      <c r="J988" s="19">
        <v>0</v>
      </c>
      <c r="K988" s="11">
        <v>0</v>
      </c>
      <c r="L988" s="19">
        <v>0</v>
      </c>
      <c r="M988" s="7"/>
      <c r="R988" s="75">
        <f t="shared" si="3222"/>
        <v>0</v>
      </c>
      <c r="Z988" s="5"/>
    </row>
    <row r="989" spans="1:35" ht="14.25" customHeight="1" x14ac:dyDescent="0.25">
      <c r="A989" s="3"/>
      <c r="B989" s="3"/>
      <c r="C989" s="8"/>
      <c r="D989" s="8"/>
      <c r="E989" s="11"/>
      <c r="F989" s="11"/>
      <c r="G989" s="11"/>
      <c r="H989" s="11"/>
      <c r="I989" s="11"/>
      <c r="J989" s="11"/>
      <c r="K989" s="11"/>
      <c r="L989" s="11"/>
      <c r="M989" s="7"/>
      <c r="R989" s="75">
        <f t="shared" si="3222"/>
        <v>0</v>
      </c>
    </row>
    <row r="990" spans="1:35" ht="14.25" customHeight="1" x14ac:dyDescent="0.25">
      <c r="A990" s="17">
        <v>327310</v>
      </c>
      <c r="B990" s="3" t="s">
        <v>72</v>
      </c>
      <c r="C990" s="3" t="s">
        <v>120</v>
      </c>
      <c r="D990" s="3"/>
      <c r="E990" s="11">
        <v>246</v>
      </c>
      <c r="F990" s="11">
        <v>31</v>
      </c>
      <c r="G990" s="19">
        <v>0</v>
      </c>
      <c r="H990" s="11">
        <v>3</v>
      </c>
      <c r="I990" s="11">
        <v>13</v>
      </c>
      <c r="J990" s="19">
        <v>0</v>
      </c>
      <c r="K990" s="11">
        <v>135</v>
      </c>
      <c r="L990" s="11">
        <v>63</v>
      </c>
      <c r="M990" s="10">
        <f>VLOOKUP(A990,'2010 Byproducts'!$A$14:$D$97,4,FALSE)</f>
        <v>40</v>
      </c>
      <c r="N990" s="10">
        <f>L990-M990</f>
        <v>23</v>
      </c>
      <c r="O990" s="10"/>
      <c r="P990" s="10">
        <f>SUM(P991,P994,P1000)</f>
        <v>265</v>
      </c>
      <c r="Q990" s="10"/>
      <c r="R990" s="75">
        <f t="shared" si="3222"/>
        <v>31</v>
      </c>
      <c r="Z990" s="63">
        <f>R990/(P990-R990)</f>
        <v>0.13247863247863248</v>
      </c>
      <c r="AA990" s="63">
        <f>(P993-R993)/(P990-R990)</f>
        <v>0</v>
      </c>
      <c r="AB990" s="63"/>
    </row>
    <row r="991" spans="1:35" ht="14.25" customHeight="1" x14ac:dyDescent="0.25">
      <c r="A991" s="17">
        <v>327310</v>
      </c>
      <c r="B991" s="3" t="s">
        <v>72</v>
      </c>
      <c r="C991" s="3" t="s">
        <v>82</v>
      </c>
      <c r="D991" s="54">
        <f>E991/(E990-E1007)</f>
        <v>0</v>
      </c>
      <c r="E991" s="19">
        <f t="shared" ref="E991:E1006" si="3263">SUM(F991:L991)</f>
        <v>0</v>
      </c>
      <c r="F991" s="19">
        <v>0</v>
      </c>
      <c r="G991" s="11">
        <v>0</v>
      </c>
      <c r="H991" s="11">
        <v>0</v>
      </c>
      <c r="I991" s="19">
        <v>0</v>
      </c>
      <c r="J991" s="19">
        <v>0</v>
      </c>
      <c r="K991" s="11">
        <v>0</v>
      </c>
      <c r="L991" s="19">
        <v>0</v>
      </c>
      <c r="M991" s="7"/>
      <c r="P991" s="57">
        <f>SUM(P992:P993)</f>
        <v>23</v>
      </c>
      <c r="Q991" s="63">
        <f>P991/P990</f>
        <v>8.6792452830188674E-2</v>
      </c>
      <c r="R991" s="75">
        <f t="shared" si="3222"/>
        <v>0</v>
      </c>
      <c r="S991" s="57">
        <f>SUM(S992:S993)</f>
        <v>0</v>
      </c>
      <c r="T991" s="57">
        <f t="shared" ref="T991:X991" si="3264">SUM(T992:T993)</f>
        <v>0</v>
      </c>
      <c r="U991" s="57">
        <f t="shared" si="3264"/>
        <v>0</v>
      </c>
      <c r="V991" s="57">
        <f t="shared" si="3264"/>
        <v>0</v>
      </c>
      <c r="W991" s="57">
        <f t="shared" si="3264"/>
        <v>0</v>
      </c>
      <c r="X991" s="57">
        <f t="shared" si="3264"/>
        <v>0</v>
      </c>
      <c r="Z991" s="5"/>
      <c r="AB991" s="63">
        <f t="shared" ref="AB991" si="3265">IF(R991=0,0,R991/(R991+R994+R1000))</f>
        <v>0</v>
      </c>
      <c r="AC991" s="63">
        <f t="shared" ref="AC991:AI991" si="3266">IF(S991=0,0,S991/(S991+S994+S1000))</f>
        <v>0</v>
      </c>
      <c r="AD991" s="63">
        <f t="shared" si="3266"/>
        <v>0</v>
      </c>
      <c r="AE991" s="63">
        <f t="shared" si="3266"/>
        <v>0</v>
      </c>
      <c r="AF991" s="63">
        <f t="shared" si="3266"/>
        <v>0</v>
      </c>
      <c r="AG991" s="63">
        <f t="shared" si="3266"/>
        <v>0</v>
      </c>
      <c r="AH991" s="63">
        <f t="shared" si="3266"/>
        <v>0</v>
      </c>
      <c r="AI991" s="63">
        <f t="shared" si="3266"/>
        <v>0</v>
      </c>
    </row>
    <row r="992" spans="1:35" ht="14.25" customHeight="1" x14ac:dyDescent="0.25">
      <c r="A992" s="17">
        <v>327310</v>
      </c>
      <c r="B992" s="3" t="s">
        <v>72</v>
      </c>
      <c r="C992" s="8" t="s">
        <v>152</v>
      </c>
      <c r="D992" s="54">
        <f>E992/(E990-E1007)</f>
        <v>0</v>
      </c>
      <c r="E992" s="19">
        <f t="shared" si="3263"/>
        <v>0</v>
      </c>
      <c r="F992" s="19">
        <v>0</v>
      </c>
      <c r="G992" s="11">
        <v>0</v>
      </c>
      <c r="H992" s="11">
        <v>0</v>
      </c>
      <c r="I992" s="19">
        <v>0</v>
      </c>
      <c r="J992" s="19">
        <v>0</v>
      </c>
      <c r="K992" s="11">
        <v>0</v>
      </c>
      <c r="L992" s="19">
        <v>0</v>
      </c>
      <c r="M992" s="7"/>
      <c r="P992" s="57">
        <f>SUM(R992:Y992)+N990</f>
        <v>23</v>
      </c>
      <c r="Q992" s="63">
        <f>P992/P990</f>
        <v>8.6792452830188674E-2</v>
      </c>
      <c r="R992" s="75">
        <f t="shared" si="3222"/>
        <v>0</v>
      </c>
      <c r="S992" s="57">
        <f t="shared" ref="S992:X992" si="3267">IF(G1007&lt;&gt;0,G992+(G992/G990)*G1007,G992)</f>
        <v>0</v>
      </c>
      <c r="T992" s="57">
        <f t="shared" si="3267"/>
        <v>0</v>
      </c>
      <c r="U992" s="57">
        <f t="shared" si="3267"/>
        <v>0</v>
      </c>
      <c r="V992" s="57">
        <f t="shared" si="3267"/>
        <v>0</v>
      </c>
      <c r="W992" s="57">
        <f t="shared" si="3267"/>
        <v>0</v>
      </c>
      <c r="X992" s="57">
        <f t="shared" si="3267"/>
        <v>0</v>
      </c>
      <c r="Z992" s="5"/>
      <c r="AB992" s="63">
        <f t="shared" ref="AB992" si="3268">IF(R992=0,0,R992/(R991+R994+R1000))</f>
        <v>0</v>
      </c>
      <c r="AC992" s="63">
        <f t="shared" ref="AC992:AI992" si="3269">IF(S992=0,0,S992/(S991+S994+S1000))</f>
        <v>0</v>
      </c>
      <c r="AD992" s="63">
        <f t="shared" si="3269"/>
        <v>0</v>
      </c>
      <c r="AE992" s="63">
        <f t="shared" si="3269"/>
        <v>0</v>
      </c>
      <c r="AF992" s="63">
        <f t="shared" si="3269"/>
        <v>0</v>
      </c>
      <c r="AG992" s="63">
        <f t="shared" si="3269"/>
        <v>0</v>
      </c>
      <c r="AH992" s="63">
        <f t="shared" si="3269"/>
        <v>0</v>
      </c>
      <c r="AI992" s="63">
        <f t="shared" si="3269"/>
        <v>0</v>
      </c>
    </row>
    <row r="993" spans="1:35" ht="14.25" customHeight="1" x14ac:dyDescent="0.25">
      <c r="A993" s="17">
        <v>327310</v>
      </c>
      <c r="B993" s="3" t="s">
        <v>72</v>
      </c>
      <c r="C993" s="8" t="s">
        <v>151</v>
      </c>
      <c r="D993" s="54">
        <f>E993/(E990-E1007)</f>
        <v>0</v>
      </c>
      <c r="E993" s="19">
        <f t="shared" si="3263"/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9">
        <v>0</v>
      </c>
      <c r="M993" s="7"/>
      <c r="P993" s="57">
        <f>SUM(R993:Y993)</f>
        <v>0</v>
      </c>
      <c r="Q993" s="63">
        <f>P993/P990</f>
        <v>0</v>
      </c>
      <c r="R993" s="75">
        <f t="shared" si="3222"/>
        <v>0</v>
      </c>
      <c r="S993" s="57">
        <f t="shared" ref="S993:X993" si="3270">IF(G1007&lt;&gt;0,G993+(G993/G990)*G1007,G993)</f>
        <v>0</v>
      </c>
      <c r="T993" s="57">
        <f t="shared" si="3270"/>
        <v>0</v>
      </c>
      <c r="U993" s="57">
        <f t="shared" si="3270"/>
        <v>0</v>
      </c>
      <c r="V993" s="57">
        <f t="shared" si="3270"/>
        <v>0</v>
      </c>
      <c r="W993" s="57">
        <f t="shared" si="3270"/>
        <v>0</v>
      </c>
      <c r="X993" s="57">
        <f t="shared" si="3270"/>
        <v>0</v>
      </c>
      <c r="Z993" s="5"/>
      <c r="AB993" s="63">
        <f t="shared" ref="AB993" si="3271">IF(R993=0,0,R993/(R991+R994+R1000))</f>
        <v>0</v>
      </c>
      <c r="AC993" s="63">
        <f t="shared" ref="AC993:AI993" si="3272">IF(S993=0,0,S993/(S991+S994+S1000))</f>
        <v>0</v>
      </c>
      <c r="AD993" s="63">
        <f t="shared" si="3272"/>
        <v>0</v>
      </c>
      <c r="AE993" s="63">
        <f t="shared" si="3272"/>
        <v>0</v>
      </c>
      <c r="AF993" s="63">
        <f t="shared" si="3272"/>
        <v>0</v>
      </c>
      <c r="AG993" s="63">
        <f t="shared" si="3272"/>
        <v>0</v>
      </c>
      <c r="AH993" s="63">
        <f t="shared" si="3272"/>
        <v>0</v>
      </c>
      <c r="AI993" s="63">
        <f t="shared" si="3272"/>
        <v>0</v>
      </c>
    </row>
    <row r="994" spans="1:35" ht="14.25" customHeight="1" x14ac:dyDescent="0.25">
      <c r="A994" s="17">
        <v>327310</v>
      </c>
      <c r="B994" s="3" t="s">
        <v>72</v>
      </c>
      <c r="C994" s="3" t="s">
        <v>83</v>
      </c>
      <c r="D994" s="54">
        <f>E994/(E990-E1007)</f>
        <v>0.97560975609756095</v>
      </c>
      <c r="E994" s="19">
        <f t="shared" si="3263"/>
        <v>240</v>
      </c>
      <c r="F994" s="11">
        <v>29</v>
      </c>
      <c r="G994" s="19">
        <v>0</v>
      </c>
      <c r="H994" s="11">
        <v>1</v>
      </c>
      <c r="I994" s="11">
        <v>12</v>
      </c>
      <c r="J994" s="19">
        <v>0</v>
      </c>
      <c r="K994" s="11">
        <v>135</v>
      </c>
      <c r="L994" s="19">
        <v>63</v>
      </c>
      <c r="M994" s="7"/>
      <c r="P994" s="57">
        <f>SUM(P995:P999)</f>
        <v>238</v>
      </c>
      <c r="Q994" s="63">
        <f>P994/P990</f>
        <v>0.89811320754716983</v>
      </c>
      <c r="R994" s="75">
        <f t="shared" si="3222"/>
        <v>29</v>
      </c>
      <c r="S994" s="57">
        <f>SUM(S995:S999)</f>
        <v>0</v>
      </c>
      <c r="T994" s="57">
        <f t="shared" ref="T994:X994" si="3273">SUM(T995:T999)</f>
        <v>0</v>
      </c>
      <c r="U994" s="57">
        <f t="shared" si="3273"/>
        <v>12</v>
      </c>
      <c r="V994" s="57">
        <f t="shared" si="3273"/>
        <v>0</v>
      </c>
      <c r="W994" s="57">
        <f t="shared" si="3273"/>
        <v>135</v>
      </c>
      <c r="X994" s="57">
        <f t="shared" si="3273"/>
        <v>63</v>
      </c>
      <c r="Z994" s="5"/>
      <c r="AB994" s="63">
        <f t="shared" ref="AB994" si="3274">IF(R994=0,0,R994/(R991+R994+R1000))</f>
        <v>0.93548387096774188</v>
      </c>
      <c r="AC994" s="63">
        <f t="shared" ref="AC994:AI994" si="3275">IF(S994=0,0,S994/(S991+S994+S1000))</f>
        <v>0</v>
      </c>
      <c r="AD994" s="63">
        <f t="shared" si="3275"/>
        <v>0</v>
      </c>
      <c r="AE994" s="63">
        <f t="shared" si="3275"/>
        <v>1</v>
      </c>
      <c r="AF994" s="63">
        <f t="shared" si="3275"/>
        <v>0</v>
      </c>
      <c r="AG994" s="63">
        <f t="shared" si="3275"/>
        <v>1</v>
      </c>
      <c r="AH994" s="63">
        <f t="shared" si="3275"/>
        <v>1</v>
      </c>
      <c r="AI994" s="63">
        <f t="shared" si="3275"/>
        <v>0</v>
      </c>
    </row>
    <row r="995" spans="1:35" ht="14.25" customHeight="1" x14ac:dyDescent="0.25">
      <c r="A995" s="17">
        <v>327310</v>
      </c>
      <c r="B995" s="3" t="s">
        <v>72</v>
      </c>
      <c r="C995" s="8" t="s">
        <v>84</v>
      </c>
      <c r="D995" s="54">
        <f>E995/(E990-E1007)</f>
        <v>0.87804878048780488</v>
      </c>
      <c r="E995" s="19">
        <f t="shared" si="3263"/>
        <v>216</v>
      </c>
      <c r="F995" s="11">
        <v>6</v>
      </c>
      <c r="G995" s="19">
        <v>0</v>
      </c>
      <c r="H995" s="19">
        <v>0</v>
      </c>
      <c r="I995" s="11">
        <v>12</v>
      </c>
      <c r="J995" s="19">
        <v>0</v>
      </c>
      <c r="K995" s="11">
        <v>135</v>
      </c>
      <c r="L995" s="19">
        <v>63</v>
      </c>
      <c r="M995" s="7"/>
      <c r="P995" s="57">
        <f>SUM(R995:Y995)</f>
        <v>216</v>
      </c>
      <c r="Q995" s="63">
        <f>P995/P990</f>
        <v>0.81509433962264155</v>
      </c>
      <c r="R995" s="75">
        <f t="shared" si="3222"/>
        <v>6</v>
      </c>
      <c r="S995" s="57">
        <f t="shared" ref="S995:X995" si="3276">IF(G1007&lt;&gt;0,G995+(G995/G990)*G1007,G995)</f>
        <v>0</v>
      </c>
      <c r="T995" s="57">
        <f t="shared" si="3276"/>
        <v>0</v>
      </c>
      <c r="U995" s="57">
        <f t="shared" si="3276"/>
        <v>12</v>
      </c>
      <c r="V995" s="57">
        <f t="shared" si="3276"/>
        <v>0</v>
      </c>
      <c r="W995" s="57">
        <f t="shared" si="3276"/>
        <v>135</v>
      </c>
      <c r="X995" s="57">
        <f t="shared" si="3276"/>
        <v>63</v>
      </c>
      <c r="Z995" s="5"/>
      <c r="AB995" s="63">
        <f t="shared" ref="AB995" si="3277">IF(R995=0,0,R995/(R991+R994+R1000))</f>
        <v>0.19354838709677419</v>
      </c>
      <c r="AC995" s="63">
        <f t="shared" ref="AC995:AI995" si="3278">IF(S995=0,0,S995/(S991+S994+S1000))</f>
        <v>0</v>
      </c>
      <c r="AD995" s="63">
        <f t="shared" si="3278"/>
        <v>0</v>
      </c>
      <c r="AE995" s="63">
        <f t="shared" si="3278"/>
        <v>1</v>
      </c>
      <c r="AF995" s="63">
        <f t="shared" si="3278"/>
        <v>0</v>
      </c>
      <c r="AG995" s="63">
        <f t="shared" si="3278"/>
        <v>1</v>
      </c>
      <c r="AH995" s="63">
        <f t="shared" si="3278"/>
        <v>1</v>
      </c>
      <c r="AI995" s="63">
        <f t="shared" si="3278"/>
        <v>0</v>
      </c>
    </row>
    <row r="996" spans="1:35" ht="14.25" customHeight="1" x14ac:dyDescent="0.25">
      <c r="A996" s="17">
        <v>327310</v>
      </c>
      <c r="B996" s="3" t="s">
        <v>72</v>
      </c>
      <c r="C996" s="8" t="s">
        <v>85</v>
      </c>
      <c r="D996" s="54">
        <f>E996/(E990-E1007)</f>
        <v>0</v>
      </c>
      <c r="E996" s="19">
        <f t="shared" si="3263"/>
        <v>0</v>
      </c>
      <c r="F996" s="19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0</v>
      </c>
      <c r="L996" s="19">
        <v>0</v>
      </c>
      <c r="M996" s="7"/>
      <c r="P996" s="57">
        <f t="shared" ref="P996:P1006" si="3279">SUM(R996:Y996)</f>
        <v>0</v>
      </c>
      <c r="Q996" s="63">
        <f>P996/P990</f>
        <v>0</v>
      </c>
      <c r="R996" s="75">
        <f t="shared" si="3222"/>
        <v>0</v>
      </c>
      <c r="S996" s="57">
        <f t="shared" ref="S996:X996" si="3280">IF(G1007&lt;&gt;0,G996+(G996/G990)*G1007,G996)</f>
        <v>0</v>
      </c>
      <c r="T996" s="57">
        <f t="shared" si="3280"/>
        <v>0</v>
      </c>
      <c r="U996" s="57">
        <f t="shared" si="3280"/>
        <v>0</v>
      </c>
      <c r="V996" s="57">
        <f t="shared" si="3280"/>
        <v>0</v>
      </c>
      <c r="W996" s="57">
        <f t="shared" si="3280"/>
        <v>0</v>
      </c>
      <c r="X996" s="57">
        <f t="shared" si="3280"/>
        <v>0</v>
      </c>
      <c r="Z996" s="5"/>
      <c r="AB996" s="63">
        <f t="shared" ref="AB996" si="3281">IF(R996=0,0,R996/(R991+R994+R1000))</f>
        <v>0</v>
      </c>
      <c r="AC996" s="63">
        <f t="shared" ref="AC996:AI996" si="3282">IF(S996=0,0,S996/(S991+S994+S1000))</f>
        <v>0</v>
      </c>
      <c r="AD996" s="63">
        <f t="shared" si="3282"/>
        <v>0</v>
      </c>
      <c r="AE996" s="63">
        <f t="shared" si="3282"/>
        <v>0</v>
      </c>
      <c r="AF996" s="63">
        <f t="shared" si="3282"/>
        <v>0</v>
      </c>
      <c r="AG996" s="63">
        <f t="shared" si="3282"/>
        <v>0</v>
      </c>
      <c r="AH996" s="63">
        <f t="shared" si="3282"/>
        <v>0</v>
      </c>
      <c r="AI996" s="63">
        <f t="shared" si="3282"/>
        <v>0</v>
      </c>
    </row>
    <row r="997" spans="1:35" ht="14.25" customHeight="1" x14ac:dyDescent="0.25">
      <c r="A997" s="17">
        <v>327310</v>
      </c>
      <c r="B997" s="3" t="s">
        <v>72</v>
      </c>
      <c r="C997" s="8" t="s">
        <v>86</v>
      </c>
      <c r="D997" s="54">
        <f>E997/(E990-E1007)</f>
        <v>8.943089430894309E-2</v>
      </c>
      <c r="E997" s="19">
        <f t="shared" si="3263"/>
        <v>22</v>
      </c>
      <c r="F997" s="11">
        <v>22</v>
      </c>
      <c r="G997" s="11">
        <v>0</v>
      </c>
      <c r="H997" s="19">
        <v>0</v>
      </c>
      <c r="I997" s="19">
        <v>0</v>
      </c>
      <c r="J997" s="19">
        <v>0</v>
      </c>
      <c r="K997" s="11">
        <v>0</v>
      </c>
      <c r="L997" s="19">
        <v>0</v>
      </c>
      <c r="M997" s="7"/>
      <c r="P997" s="57">
        <f t="shared" si="3279"/>
        <v>22</v>
      </c>
      <c r="Q997" s="63">
        <f>P997/P990</f>
        <v>8.3018867924528297E-2</v>
      </c>
      <c r="R997" s="75">
        <f t="shared" si="3222"/>
        <v>22</v>
      </c>
      <c r="S997" s="57">
        <f t="shared" ref="S997:X997" si="3283">IF(G1007&lt;&gt;0,G997+(G997/G990)*G1007,G997)</f>
        <v>0</v>
      </c>
      <c r="T997" s="57">
        <f t="shared" si="3283"/>
        <v>0</v>
      </c>
      <c r="U997" s="57">
        <f t="shared" si="3283"/>
        <v>0</v>
      </c>
      <c r="V997" s="57">
        <f t="shared" si="3283"/>
        <v>0</v>
      </c>
      <c r="W997" s="57">
        <f t="shared" si="3283"/>
        <v>0</v>
      </c>
      <c r="X997" s="57">
        <f t="shared" si="3283"/>
        <v>0</v>
      </c>
      <c r="Z997" s="5"/>
      <c r="AB997" s="63">
        <f t="shared" ref="AB997" si="3284">IF(R997=0,0,R997/(R991+R994+R1000))</f>
        <v>0.70967741935483875</v>
      </c>
      <c r="AC997" s="63">
        <f t="shared" ref="AC997:AI997" si="3285">IF(S997=0,0,S997/(S991+S994+S1000))</f>
        <v>0</v>
      </c>
      <c r="AD997" s="63">
        <f t="shared" si="3285"/>
        <v>0</v>
      </c>
      <c r="AE997" s="63">
        <f t="shared" si="3285"/>
        <v>0</v>
      </c>
      <c r="AF997" s="63">
        <f t="shared" si="3285"/>
        <v>0</v>
      </c>
      <c r="AG997" s="63">
        <f t="shared" si="3285"/>
        <v>0</v>
      </c>
      <c r="AH997" s="63">
        <f t="shared" si="3285"/>
        <v>0</v>
      </c>
      <c r="AI997" s="63">
        <f t="shared" si="3285"/>
        <v>0</v>
      </c>
    </row>
    <row r="998" spans="1:35" ht="14.25" customHeight="1" x14ac:dyDescent="0.25">
      <c r="A998" s="17">
        <v>327310</v>
      </c>
      <c r="B998" s="3" t="s">
        <v>72</v>
      </c>
      <c r="C998" s="8" t="s">
        <v>87</v>
      </c>
      <c r="D998" s="54">
        <f>E998/(E990-E1007)</f>
        <v>0</v>
      </c>
      <c r="E998" s="19">
        <f t="shared" si="3263"/>
        <v>0</v>
      </c>
      <c r="F998" s="19">
        <v>0</v>
      </c>
      <c r="G998" s="19">
        <v>0</v>
      </c>
      <c r="H998" s="19">
        <v>0</v>
      </c>
      <c r="I998" s="19">
        <v>0</v>
      </c>
      <c r="J998" s="19">
        <v>0</v>
      </c>
      <c r="K998" s="19">
        <v>0</v>
      </c>
      <c r="L998" s="19">
        <v>0</v>
      </c>
      <c r="M998" s="7"/>
      <c r="P998" s="57">
        <f t="shared" si="3279"/>
        <v>0</v>
      </c>
      <c r="Q998" s="63">
        <f>P998/P990</f>
        <v>0</v>
      </c>
      <c r="R998" s="75">
        <f t="shared" si="3222"/>
        <v>0</v>
      </c>
      <c r="S998" s="57">
        <f t="shared" ref="S998:X998" si="3286">IF(G1007&lt;&gt;0,G998+(G998/G990)*G1007,G998)</f>
        <v>0</v>
      </c>
      <c r="T998" s="57">
        <f t="shared" si="3286"/>
        <v>0</v>
      </c>
      <c r="U998" s="57">
        <f t="shared" si="3286"/>
        <v>0</v>
      </c>
      <c r="V998" s="57">
        <f t="shared" si="3286"/>
        <v>0</v>
      </c>
      <c r="W998" s="57">
        <f t="shared" si="3286"/>
        <v>0</v>
      </c>
      <c r="X998" s="57">
        <f t="shared" si="3286"/>
        <v>0</v>
      </c>
      <c r="Z998" s="5"/>
      <c r="AB998" s="63">
        <f t="shared" ref="AB998" si="3287">IF(R998=0,0,R998/(R991+R994+R1000))</f>
        <v>0</v>
      </c>
      <c r="AC998" s="63">
        <f t="shared" ref="AC998:AI998" si="3288">IF(S998=0,0,S998/(S991+S994+S1000))</f>
        <v>0</v>
      </c>
      <c r="AD998" s="63">
        <f t="shared" si="3288"/>
        <v>0</v>
      </c>
      <c r="AE998" s="63">
        <f t="shared" si="3288"/>
        <v>0</v>
      </c>
      <c r="AF998" s="63">
        <f t="shared" si="3288"/>
        <v>0</v>
      </c>
      <c r="AG998" s="63">
        <f t="shared" si="3288"/>
        <v>0</v>
      </c>
      <c r="AH998" s="63">
        <f t="shared" si="3288"/>
        <v>0</v>
      </c>
      <c r="AI998" s="63">
        <f t="shared" si="3288"/>
        <v>0</v>
      </c>
    </row>
    <row r="999" spans="1:35" s="10" customFormat="1" ht="14.25" customHeight="1" x14ac:dyDescent="0.25">
      <c r="A999" s="17">
        <v>327310</v>
      </c>
      <c r="B999" s="3" t="s">
        <v>72</v>
      </c>
      <c r="C999" s="8" t="s">
        <v>88</v>
      </c>
      <c r="D999" s="54">
        <f>E999/(E990-E1007)</f>
        <v>0</v>
      </c>
      <c r="E999" s="19">
        <f t="shared" si="3263"/>
        <v>0</v>
      </c>
      <c r="F999" s="19">
        <v>0</v>
      </c>
      <c r="G999" s="11">
        <v>0</v>
      </c>
      <c r="H999" s="19">
        <v>0</v>
      </c>
      <c r="I999" s="11">
        <v>0</v>
      </c>
      <c r="J999" s="19">
        <v>0</v>
      </c>
      <c r="K999" s="19">
        <v>0</v>
      </c>
      <c r="L999" s="19">
        <v>0</v>
      </c>
      <c r="M999" s="7"/>
      <c r="N999" s="1"/>
      <c r="O999" s="1"/>
      <c r="P999" s="57">
        <f t="shared" si="3279"/>
        <v>0</v>
      </c>
      <c r="Q999" s="63">
        <f>P999/P990</f>
        <v>0</v>
      </c>
      <c r="R999" s="75">
        <f t="shared" si="3222"/>
        <v>0</v>
      </c>
      <c r="S999" s="57">
        <f t="shared" ref="S999:X999" si="3289">IF(G1007&lt;&gt;0,G999+(G999/G990)*G1007,G999)</f>
        <v>0</v>
      </c>
      <c r="T999" s="57">
        <f t="shared" si="3289"/>
        <v>0</v>
      </c>
      <c r="U999" s="57">
        <f t="shared" si="3289"/>
        <v>0</v>
      </c>
      <c r="V999" s="57">
        <f t="shared" si="3289"/>
        <v>0</v>
      </c>
      <c r="W999" s="57">
        <f t="shared" si="3289"/>
        <v>0</v>
      </c>
      <c r="X999" s="57">
        <f t="shared" si="3289"/>
        <v>0</v>
      </c>
      <c r="Z999" s="5"/>
      <c r="AA999" s="1"/>
      <c r="AB999" s="63">
        <f t="shared" ref="AB999" si="3290">IF(R999=0,0,R999/(R991+R994+R1000))</f>
        <v>0</v>
      </c>
      <c r="AC999" s="63">
        <f t="shared" ref="AC999:AI999" si="3291">IF(S999=0,0,S999/(S991+S994+S1000))</f>
        <v>0</v>
      </c>
      <c r="AD999" s="63">
        <f t="shared" si="3291"/>
        <v>0</v>
      </c>
      <c r="AE999" s="63">
        <f t="shared" si="3291"/>
        <v>0</v>
      </c>
      <c r="AF999" s="63">
        <f t="shared" si="3291"/>
        <v>0</v>
      </c>
      <c r="AG999" s="63">
        <f t="shared" si="3291"/>
        <v>0</v>
      </c>
      <c r="AH999" s="63">
        <f t="shared" si="3291"/>
        <v>0</v>
      </c>
      <c r="AI999" s="63">
        <f t="shared" si="3291"/>
        <v>0</v>
      </c>
    </row>
    <row r="1000" spans="1:35" ht="14.25" customHeight="1" x14ac:dyDescent="0.25">
      <c r="A1000" s="17">
        <v>327310</v>
      </c>
      <c r="B1000" s="3" t="s">
        <v>72</v>
      </c>
      <c r="C1000" s="3" t="s">
        <v>89</v>
      </c>
      <c r="D1000" s="54">
        <f>E1000/(E990-E1007)</f>
        <v>1.6260162601626018E-2</v>
      </c>
      <c r="E1000" s="19">
        <f t="shared" si="3263"/>
        <v>4</v>
      </c>
      <c r="F1000" s="11">
        <v>2</v>
      </c>
      <c r="G1000" s="11">
        <v>0</v>
      </c>
      <c r="H1000" s="11">
        <v>2</v>
      </c>
      <c r="I1000" s="19">
        <v>0</v>
      </c>
      <c r="J1000" s="19">
        <v>0</v>
      </c>
      <c r="K1000" s="11">
        <v>0</v>
      </c>
      <c r="L1000" s="19">
        <v>0</v>
      </c>
      <c r="M1000" s="7"/>
      <c r="P1000" s="57">
        <f>SUM(P1001:P1006)</f>
        <v>4</v>
      </c>
      <c r="Q1000" s="63">
        <f>P1000/P990</f>
        <v>1.509433962264151E-2</v>
      </c>
      <c r="R1000" s="75">
        <f t="shared" si="3222"/>
        <v>2</v>
      </c>
      <c r="S1000" s="57">
        <f>SUM(S1001:S1006)</f>
        <v>0</v>
      </c>
      <c r="T1000" s="57">
        <f t="shared" ref="T1000:X1000" si="3292">SUM(T1001:T1006)</f>
        <v>2</v>
      </c>
      <c r="U1000" s="57">
        <f t="shared" si="3292"/>
        <v>0</v>
      </c>
      <c r="V1000" s="57">
        <f t="shared" si="3292"/>
        <v>0</v>
      </c>
      <c r="W1000" s="57">
        <f t="shared" si="3292"/>
        <v>0</v>
      </c>
      <c r="X1000" s="57">
        <f t="shared" si="3292"/>
        <v>0</v>
      </c>
      <c r="Z1000" s="5"/>
      <c r="AB1000" s="63">
        <f t="shared" ref="AB1000" si="3293">IF(R1000=0,0,R1000/(R991+R994+R1000))</f>
        <v>6.4516129032258063E-2</v>
      </c>
      <c r="AC1000" s="63">
        <f t="shared" ref="AC1000:AI1000" si="3294">IF(S1000=0,0,S1000/(S991+S994+S1000))</f>
        <v>0</v>
      </c>
      <c r="AD1000" s="63">
        <f t="shared" si="3294"/>
        <v>1</v>
      </c>
      <c r="AE1000" s="63">
        <f t="shared" si="3294"/>
        <v>0</v>
      </c>
      <c r="AF1000" s="63">
        <f t="shared" si="3294"/>
        <v>0</v>
      </c>
      <c r="AG1000" s="63">
        <f t="shared" si="3294"/>
        <v>0</v>
      </c>
      <c r="AH1000" s="63">
        <f t="shared" si="3294"/>
        <v>0</v>
      </c>
      <c r="AI1000" s="63">
        <f t="shared" si="3294"/>
        <v>0</v>
      </c>
    </row>
    <row r="1001" spans="1:35" ht="14.25" customHeight="1" x14ac:dyDescent="0.25">
      <c r="A1001" s="17">
        <v>327310</v>
      </c>
      <c r="B1001" s="3" t="s">
        <v>72</v>
      </c>
      <c r="C1001" s="8" t="s">
        <v>95</v>
      </c>
      <c r="D1001" s="54">
        <f>E1001/(E990-E1007)</f>
        <v>4.0650406504065045E-3</v>
      </c>
      <c r="E1001" s="19">
        <f t="shared" si="3263"/>
        <v>1</v>
      </c>
      <c r="F1001" s="11">
        <v>1</v>
      </c>
      <c r="G1001" s="11">
        <v>0</v>
      </c>
      <c r="H1001" s="19">
        <v>0</v>
      </c>
      <c r="I1001" s="19">
        <v>0</v>
      </c>
      <c r="J1001" s="19">
        <v>0</v>
      </c>
      <c r="K1001" s="11">
        <v>0</v>
      </c>
      <c r="L1001" s="19">
        <v>0</v>
      </c>
      <c r="M1001" s="7"/>
      <c r="P1001" s="57">
        <f t="shared" si="3279"/>
        <v>1</v>
      </c>
      <c r="Q1001" s="63">
        <f>P1001/P990</f>
        <v>3.7735849056603774E-3</v>
      </c>
      <c r="R1001" s="75">
        <f t="shared" si="3222"/>
        <v>1</v>
      </c>
      <c r="S1001" s="57">
        <f t="shared" ref="S1001:X1001" si="3295">IF(G1007&lt;&gt;0,G1001+(G1001/G990)*G1007,G1001)</f>
        <v>0</v>
      </c>
      <c r="T1001" s="57">
        <f t="shared" si="3295"/>
        <v>0</v>
      </c>
      <c r="U1001" s="57">
        <f t="shared" si="3295"/>
        <v>0</v>
      </c>
      <c r="V1001" s="57">
        <f t="shared" si="3295"/>
        <v>0</v>
      </c>
      <c r="W1001" s="57">
        <f t="shared" si="3295"/>
        <v>0</v>
      </c>
      <c r="X1001" s="57">
        <f t="shared" si="3295"/>
        <v>0</v>
      </c>
      <c r="Z1001" s="5"/>
      <c r="AB1001" s="63">
        <f t="shared" ref="AB1001" si="3296">IF(R1001=0,0,R1001/(R991+R994+R1000))</f>
        <v>3.2258064516129031E-2</v>
      </c>
      <c r="AC1001" s="63">
        <f t="shared" ref="AC1001:AI1001" si="3297">IF(S1001=0,0,S1001/(S991+S994+S1000))</f>
        <v>0</v>
      </c>
      <c r="AD1001" s="63">
        <f t="shared" si="3297"/>
        <v>0</v>
      </c>
      <c r="AE1001" s="63">
        <f t="shared" si="3297"/>
        <v>0</v>
      </c>
      <c r="AF1001" s="63">
        <f t="shared" si="3297"/>
        <v>0</v>
      </c>
      <c r="AG1001" s="63">
        <f t="shared" si="3297"/>
        <v>0</v>
      </c>
      <c r="AH1001" s="63">
        <f t="shared" si="3297"/>
        <v>0</v>
      </c>
      <c r="AI1001" s="63">
        <f t="shared" si="3297"/>
        <v>0</v>
      </c>
    </row>
    <row r="1002" spans="1:35" ht="14.25" customHeight="1" x14ac:dyDescent="0.25">
      <c r="A1002" s="17">
        <v>327310</v>
      </c>
      <c r="B1002" s="3" t="s">
        <v>72</v>
      </c>
      <c r="C1002" s="8" t="s">
        <v>90</v>
      </c>
      <c r="D1002" s="54">
        <f>E1002/(E990-E1007)</f>
        <v>4.0650406504065045E-3</v>
      </c>
      <c r="E1002" s="19">
        <f t="shared" si="3263"/>
        <v>1</v>
      </c>
      <c r="F1002" s="11">
        <v>1</v>
      </c>
      <c r="G1002" s="19">
        <v>0</v>
      </c>
      <c r="H1002" s="19">
        <v>0</v>
      </c>
      <c r="I1002" s="19">
        <v>0</v>
      </c>
      <c r="J1002" s="19">
        <v>0</v>
      </c>
      <c r="K1002" s="19">
        <v>0</v>
      </c>
      <c r="L1002" s="19">
        <v>0</v>
      </c>
      <c r="M1002" s="7"/>
      <c r="P1002" s="57">
        <f t="shared" si="3279"/>
        <v>1</v>
      </c>
      <c r="Q1002" s="63">
        <f>P1002/P990</f>
        <v>3.7735849056603774E-3</v>
      </c>
      <c r="R1002" s="75">
        <f t="shared" si="3222"/>
        <v>1</v>
      </c>
      <c r="S1002" s="57">
        <f t="shared" ref="S1002:X1002" si="3298">IF(G1007&lt;&gt;0,G1002+(G1002/G990)*G1007,G1002)</f>
        <v>0</v>
      </c>
      <c r="T1002" s="57">
        <f t="shared" si="3298"/>
        <v>0</v>
      </c>
      <c r="U1002" s="57">
        <f t="shared" si="3298"/>
        <v>0</v>
      </c>
      <c r="V1002" s="57">
        <f t="shared" si="3298"/>
        <v>0</v>
      </c>
      <c r="W1002" s="57">
        <f t="shared" si="3298"/>
        <v>0</v>
      </c>
      <c r="X1002" s="57">
        <f t="shared" si="3298"/>
        <v>0</v>
      </c>
      <c r="Z1002" s="5"/>
      <c r="AB1002" s="63">
        <f t="shared" ref="AB1002" si="3299">IF(R1002=0,0,R1002/(R991+R994+R1000))</f>
        <v>3.2258064516129031E-2</v>
      </c>
      <c r="AC1002" s="63">
        <f t="shared" ref="AC1002:AI1002" si="3300">IF(S1002=0,0,S1002/(S991+S994+S1000))</f>
        <v>0</v>
      </c>
      <c r="AD1002" s="63">
        <f t="shared" si="3300"/>
        <v>0</v>
      </c>
      <c r="AE1002" s="63">
        <f t="shared" si="3300"/>
        <v>0</v>
      </c>
      <c r="AF1002" s="63">
        <f t="shared" si="3300"/>
        <v>0</v>
      </c>
      <c r="AG1002" s="63">
        <f t="shared" si="3300"/>
        <v>0</v>
      </c>
      <c r="AH1002" s="63">
        <f t="shared" si="3300"/>
        <v>0</v>
      </c>
      <c r="AI1002" s="63">
        <f t="shared" si="3300"/>
        <v>0</v>
      </c>
    </row>
    <row r="1003" spans="1:35" ht="14.25" customHeight="1" x14ac:dyDescent="0.25">
      <c r="A1003" s="17">
        <v>327310</v>
      </c>
      <c r="B1003" s="3" t="s">
        <v>72</v>
      </c>
      <c r="C1003" s="8" t="s">
        <v>118</v>
      </c>
      <c r="D1003" s="54">
        <f>E1003/(E990-E1007)</f>
        <v>0</v>
      </c>
      <c r="E1003" s="19">
        <f t="shared" si="3263"/>
        <v>0</v>
      </c>
      <c r="F1003" s="19">
        <v>0</v>
      </c>
      <c r="G1003" s="11">
        <v>0</v>
      </c>
      <c r="H1003" s="19">
        <v>0</v>
      </c>
      <c r="I1003" s="19">
        <v>0</v>
      </c>
      <c r="J1003" s="19">
        <v>0</v>
      </c>
      <c r="K1003" s="11">
        <v>0</v>
      </c>
      <c r="L1003" s="19">
        <v>0</v>
      </c>
      <c r="M1003" s="7"/>
      <c r="P1003" s="57">
        <f t="shared" si="3279"/>
        <v>0</v>
      </c>
      <c r="Q1003" s="63">
        <f>P1003/P990</f>
        <v>0</v>
      </c>
      <c r="R1003" s="75">
        <f t="shared" si="3222"/>
        <v>0</v>
      </c>
      <c r="S1003" s="57">
        <f t="shared" ref="S1003:X1003" si="3301">IF(G1007&lt;&gt;0,G1003+(G1003/G990)*G1007,G1003)</f>
        <v>0</v>
      </c>
      <c r="T1003" s="57">
        <f t="shared" si="3301"/>
        <v>0</v>
      </c>
      <c r="U1003" s="57">
        <f t="shared" si="3301"/>
        <v>0</v>
      </c>
      <c r="V1003" s="57">
        <f t="shared" si="3301"/>
        <v>0</v>
      </c>
      <c r="W1003" s="57">
        <f t="shared" si="3301"/>
        <v>0</v>
      </c>
      <c r="X1003" s="57">
        <f t="shared" si="3301"/>
        <v>0</v>
      </c>
      <c r="Z1003" s="5"/>
      <c r="AB1003" s="63">
        <f t="shared" ref="AB1003" si="3302">IF(R1003=0,0,R1003/(R991+R994+R1000))</f>
        <v>0</v>
      </c>
      <c r="AC1003" s="63">
        <f t="shared" ref="AC1003:AI1003" si="3303">IF(S1003=0,0,S1003/(S991+S994+S1000))</f>
        <v>0</v>
      </c>
      <c r="AD1003" s="63">
        <f t="shared" si="3303"/>
        <v>0</v>
      </c>
      <c r="AE1003" s="63">
        <f t="shared" si="3303"/>
        <v>0</v>
      </c>
      <c r="AF1003" s="63">
        <f t="shared" si="3303"/>
        <v>0</v>
      </c>
      <c r="AG1003" s="63">
        <f t="shared" si="3303"/>
        <v>0</v>
      </c>
      <c r="AH1003" s="63">
        <f t="shared" si="3303"/>
        <v>0</v>
      </c>
      <c r="AI1003" s="63">
        <f t="shared" si="3303"/>
        <v>0</v>
      </c>
    </row>
    <row r="1004" spans="1:35" ht="14.25" customHeight="1" x14ac:dyDescent="0.25">
      <c r="A1004" s="17">
        <v>327310</v>
      </c>
      <c r="B1004" s="3" t="s">
        <v>72</v>
      </c>
      <c r="C1004" s="8" t="s">
        <v>91</v>
      </c>
      <c r="D1004" s="54">
        <f>E1004/(E990-E1007)</f>
        <v>8.130081300813009E-3</v>
      </c>
      <c r="E1004" s="19">
        <f t="shared" si="3263"/>
        <v>2</v>
      </c>
      <c r="F1004" s="19">
        <v>0</v>
      </c>
      <c r="G1004" s="19">
        <v>0</v>
      </c>
      <c r="H1004" s="11">
        <v>2</v>
      </c>
      <c r="I1004" s="11">
        <v>0</v>
      </c>
      <c r="J1004" s="19">
        <v>0</v>
      </c>
      <c r="K1004" s="19">
        <v>0</v>
      </c>
      <c r="L1004" s="19">
        <v>0</v>
      </c>
      <c r="M1004" s="7"/>
      <c r="P1004" s="57">
        <f t="shared" si="3279"/>
        <v>2</v>
      </c>
      <c r="Q1004" s="63">
        <f>P1004/P990</f>
        <v>7.5471698113207548E-3</v>
      </c>
      <c r="R1004" s="75">
        <f t="shared" si="3222"/>
        <v>0</v>
      </c>
      <c r="S1004" s="57">
        <f t="shared" ref="S1004:X1004" si="3304">IF(G1007&lt;&gt;0,G1004+(G1004/G990)*G1007,G1004)</f>
        <v>0</v>
      </c>
      <c r="T1004" s="57">
        <f t="shared" si="3304"/>
        <v>2</v>
      </c>
      <c r="U1004" s="57">
        <f t="shared" si="3304"/>
        <v>0</v>
      </c>
      <c r="V1004" s="57">
        <f t="shared" si="3304"/>
        <v>0</v>
      </c>
      <c r="W1004" s="57">
        <f t="shared" si="3304"/>
        <v>0</v>
      </c>
      <c r="X1004" s="57">
        <f t="shared" si="3304"/>
        <v>0</v>
      </c>
      <c r="Z1004" s="6"/>
      <c r="AB1004" s="63">
        <f t="shared" ref="AB1004" si="3305">IF(R1004=0,0,R1004/(R991+R994+R1000))</f>
        <v>0</v>
      </c>
      <c r="AC1004" s="63">
        <f t="shared" ref="AC1004:AI1004" si="3306">IF(S1004=0,0,S1004/(S991+S994+S1000))</f>
        <v>0</v>
      </c>
      <c r="AD1004" s="63">
        <f t="shared" si="3306"/>
        <v>1</v>
      </c>
      <c r="AE1004" s="63">
        <f t="shared" si="3306"/>
        <v>0</v>
      </c>
      <c r="AF1004" s="63">
        <f t="shared" si="3306"/>
        <v>0</v>
      </c>
      <c r="AG1004" s="63">
        <f t="shared" si="3306"/>
        <v>0</v>
      </c>
      <c r="AH1004" s="63">
        <f t="shared" si="3306"/>
        <v>0</v>
      </c>
      <c r="AI1004" s="63">
        <f t="shared" si="3306"/>
        <v>0</v>
      </c>
    </row>
    <row r="1005" spans="1:35" ht="14.25" customHeight="1" x14ac:dyDescent="0.25">
      <c r="A1005" s="17">
        <v>327310</v>
      </c>
      <c r="B1005" s="3" t="s">
        <v>72</v>
      </c>
      <c r="C1005" s="8" t="s">
        <v>92</v>
      </c>
      <c r="D1005" s="54">
        <f>E1005/(E990-E1007)</f>
        <v>0</v>
      </c>
      <c r="E1005" s="19">
        <f t="shared" si="3263"/>
        <v>0</v>
      </c>
      <c r="F1005" s="11">
        <v>0</v>
      </c>
      <c r="G1005" s="11">
        <v>0</v>
      </c>
      <c r="H1005" s="19">
        <v>0</v>
      </c>
      <c r="I1005" s="11">
        <v>0</v>
      </c>
      <c r="J1005" s="11">
        <v>0</v>
      </c>
      <c r="K1005" s="11">
        <v>0</v>
      </c>
      <c r="L1005" s="19">
        <v>0</v>
      </c>
      <c r="M1005" s="7"/>
      <c r="P1005" s="57">
        <f t="shared" si="3279"/>
        <v>0</v>
      </c>
      <c r="Q1005" s="63">
        <f>P1005/P990</f>
        <v>0</v>
      </c>
      <c r="R1005" s="75">
        <f t="shared" si="3222"/>
        <v>0</v>
      </c>
      <c r="S1005" s="57">
        <f t="shared" ref="S1005:X1005" si="3307">IF(G1007&lt;&gt;0,G1005+(G1005/G990)*G1007,G1005)</f>
        <v>0</v>
      </c>
      <c r="T1005" s="57">
        <f t="shared" si="3307"/>
        <v>0</v>
      </c>
      <c r="U1005" s="57">
        <f t="shared" si="3307"/>
        <v>0</v>
      </c>
      <c r="V1005" s="57">
        <f t="shared" si="3307"/>
        <v>0</v>
      </c>
      <c r="W1005" s="57">
        <f t="shared" si="3307"/>
        <v>0</v>
      </c>
      <c r="X1005" s="57">
        <f t="shared" si="3307"/>
        <v>0</v>
      </c>
      <c r="Z1005" s="5"/>
      <c r="AA1005" s="10"/>
      <c r="AB1005" s="63">
        <f t="shared" ref="AB1005" si="3308">IF(R1005=0,0,R1005/(R991+R994+R1000))</f>
        <v>0</v>
      </c>
      <c r="AC1005" s="63">
        <f t="shared" ref="AC1005:AI1005" si="3309">IF(S1005=0,0,S1005/(S991+S994+S1000))</f>
        <v>0</v>
      </c>
      <c r="AD1005" s="63">
        <f t="shared" si="3309"/>
        <v>0</v>
      </c>
      <c r="AE1005" s="63">
        <f t="shared" si="3309"/>
        <v>0</v>
      </c>
      <c r="AF1005" s="63">
        <f t="shared" si="3309"/>
        <v>0</v>
      </c>
      <c r="AG1005" s="63">
        <f t="shared" si="3309"/>
        <v>0</v>
      </c>
      <c r="AH1005" s="63">
        <f t="shared" si="3309"/>
        <v>0</v>
      </c>
      <c r="AI1005" s="63">
        <f t="shared" si="3309"/>
        <v>0</v>
      </c>
    </row>
    <row r="1006" spans="1:35" ht="14.25" customHeight="1" x14ac:dyDescent="0.25">
      <c r="A1006" s="17">
        <v>327310</v>
      </c>
      <c r="B1006" s="3" t="s">
        <v>72</v>
      </c>
      <c r="C1006" s="8" t="s">
        <v>93</v>
      </c>
      <c r="D1006" s="54">
        <f>E1006/(E990-E1007)</f>
        <v>0</v>
      </c>
      <c r="E1006" s="19">
        <f t="shared" si="3263"/>
        <v>0</v>
      </c>
      <c r="F1006" s="19">
        <v>0</v>
      </c>
      <c r="G1006" s="11">
        <v>0</v>
      </c>
      <c r="H1006" s="19">
        <v>0</v>
      </c>
      <c r="I1006" s="19">
        <v>0</v>
      </c>
      <c r="J1006" s="19">
        <v>0</v>
      </c>
      <c r="K1006" s="11">
        <v>0</v>
      </c>
      <c r="L1006" s="19">
        <v>0</v>
      </c>
      <c r="M1006" s="7"/>
      <c r="P1006" s="57">
        <f t="shared" si="3279"/>
        <v>0</v>
      </c>
      <c r="Q1006" s="63">
        <f>P1006/P990</f>
        <v>0</v>
      </c>
      <c r="R1006" s="75">
        <f t="shared" si="3222"/>
        <v>0</v>
      </c>
      <c r="S1006" s="57">
        <f t="shared" ref="S1006:X1006" si="3310">IF(G1007&lt;&gt;0,G1006+(G1006/G990)*G1007,G1006)</f>
        <v>0</v>
      </c>
      <c r="T1006" s="57">
        <f t="shared" si="3310"/>
        <v>0</v>
      </c>
      <c r="U1006" s="57">
        <f t="shared" si="3310"/>
        <v>0</v>
      </c>
      <c r="V1006" s="57">
        <f t="shared" si="3310"/>
        <v>0</v>
      </c>
      <c r="W1006" s="57">
        <f t="shared" si="3310"/>
        <v>0</v>
      </c>
      <c r="X1006" s="57">
        <f t="shared" si="3310"/>
        <v>0</v>
      </c>
      <c r="Z1006" s="5"/>
      <c r="AB1006" s="63">
        <f t="shared" ref="AB1006" si="3311">IF(R1006=0,0,R1006/(R991+R994+R1000))</f>
        <v>0</v>
      </c>
      <c r="AC1006" s="63">
        <f t="shared" ref="AC1006:AI1006" si="3312">IF(S1006=0,0,S1006/(S991+S994+S1000))</f>
        <v>0</v>
      </c>
      <c r="AD1006" s="63">
        <f t="shared" si="3312"/>
        <v>0</v>
      </c>
      <c r="AE1006" s="63">
        <f t="shared" si="3312"/>
        <v>0</v>
      </c>
      <c r="AF1006" s="63">
        <f t="shared" si="3312"/>
        <v>0</v>
      </c>
      <c r="AG1006" s="63">
        <f t="shared" si="3312"/>
        <v>0</v>
      </c>
      <c r="AH1006" s="63">
        <f t="shared" si="3312"/>
        <v>0</v>
      </c>
      <c r="AI1006" s="63">
        <f t="shared" si="3312"/>
        <v>0</v>
      </c>
    </row>
    <row r="1007" spans="1:35" ht="14.25" customHeight="1" x14ac:dyDescent="0.25">
      <c r="A1007" s="17">
        <v>327310</v>
      </c>
      <c r="B1007" s="3" t="s">
        <v>72</v>
      </c>
      <c r="C1007" s="3" t="s">
        <v>94</v>
      </c>
      <c r="D1007" s="3"/>
      <c r="E1007" s="19">
        <v>0</v>
      </c>
      <c r="F1007" s="19">
        <v>0</v>
      </c>
      <c r="G1007" s="11">
        <v>0</v>
      </c>
      <c r="H1007" s="11">
        <v>0</v>
      </c>
      <c r="I1007" s="11">
        <v>0</v>
      </c>
      <c r="J1007" s="19">
        <v>0</v>
      </c>
      <c r="K1007" s="11">
        <v>0</v>
      </c>
      <c r="L1007" s="19">
        <v>0</v>
      </c>
      <c r="M1007" s="7"/>
      <c r="R1007" s="75">
        <f t="shared" si="3222"/>
        <v>0</v>
      </c>
    </row>
    <row r="1008" spans="1:35" ht="14.25" customHeight="1" x14ac:dyDescent="0.25">
      <c r="A1008" s="3"/>
      <c r="B1008" s="3"/>
      <c r="C1008" s="8"/>
      <c r="D1008" s="8"/>
      <c r="E1008" s="11"/>
      <c r="F1008" s="11"/>
      <c r="G1008" s="11"/>
      <c r="H1008" s="11"/>
      <c r="I1008" s="11"/>
      <c r="J1008" s="11"/>
      <c r="K1008" s="11"/>
      <c r="L1008" s="11"/>
      <c r="M1008" s="10"/>
      <c r="N1008" s="10"/>
      <c r="O1008" s="10"/>
      <c r="P1008" s="10"/>
      <c r="Q1008" s="10"/>
      <c r="R1008" s="75">
        <f t="shared" si="3222"/>
        <v>0</v>
      </c>
      <c r="X1008" s="10"/>
      <c r="Z1008" s="10"/>
      <c r="AB1008" s="10"/>
      <c r="AC1008" s="10"/>
      <c r="AD1008" s="10"/>
      <c r="AE1008" s="10"/>
      <c r="AF1008" s="10"/>
      <c r="AG1008" s="10"/>
      <c r="AH1008" s="10"/>
      <c r="AI1008" s="10"/>
    </row>
    <row r="1009" spans="1:35" ht="14.25" customHeight="1" x14ac:dyDescent="0.25">
      <c r="A1009" s="17">
        <v>327410</v>
      </c>
      <c r="B1009" s="3" t="s">
        <v>143</v>
      </c>
      <c r="C1009" s="3" t="s">
        <v>120</v>
      </c>
      <c r="D1009" s="3"/>
      <c r="E1009" s="11">
        <v>101</v>
      </c>
      <c r="F1009" s="11">
        <v>5</v>
      </c>
      <c r="G1009" s="19">
        <v>0</v>
      </c>
      <c r="H1009" s="11">
        <v>5</v>
      </c>
      <c r="I1009" s="11">
        <v>3</v>
      </c>
      <c r="J1009" s="19">
        <v>0</v>
      </c>
      <c r="K1009" s="11">
        <v>77</v>
      </c>
      <c r="L1009" s="11">
        <v>11</v>
      </c>
      <c r="M1009" s="10">
        <f>VLOOKUP(A1009,'2010 Byproducts'!$A$14:$D$97,4,FALSE)</f>
        <v>9</v>
      </c>
      <c r="N1009" s="10">
        <f>L1009-M1009</f>
        <v>2</v>
      </c>
      <c r="O1009" s="10"/>
      <c r="P1009" s="10">
        <f>SUM(P1010,P1013,P1019)</f>
        <v>102</v>
      </c>
      <c r="Q1009" s="10"/>
      <c r="R1009" s="75">
        <f t="shared" si="3222"/>
        <v>5</v>
      </c>
      <c r="Z1009" s="63">
        <f>R1009/(P1009-R1009)</f>
        <v>5.1546391752577317E-2</v>
      </c>
      <c r="AA1009" s="63">
        <f>(P1012-R1012)/(P1009-R1009)</f>
        <v>0</v>
      </c>
      <c r="AB1009" s="63"/>
    </row>
    <row r="1010" spans="1:35" ht="14.25" customHeight="1" x14ac:dyDescent="0.25">
      <c r="A1010" s="17">
        <v>327410</v>
      </c>
      <c r="B1010" s="3" t="s">
        <v>143</v>
      </c>
      <c r="C1010" s="3" t="s">
        <v>82</v>
      </c>
      <c r="D1010" s="54">
        <f>E1010/(E1009-E1026)</f>
        <v>0</v>
      </c>
      <c r="E1010" s="19">
        <f t="shared" ref="E1010:E1026" si="3313">SUM(F1010:L1010)</f>
        <v>0</v>
      </c>
      <c r="F1010" s="19">
        <v>0</v>
      </c>
      <c r="G1010" s="11">
        <v>0</v>
      </c>
      <c r="H1010" s="11">
        <v>0</v>
      </c>
      <c r="I1010" s="19">
        <v>0</v>
      </c>
      <c r="J1010" s="11">
        <v>0</v>
      </c>
      <c r="K1010" s="11">
        <v>0</v>
      </c>
      <c r="L1010" s="19">
        <v>0</v>
      </c>
      <c r="M1010" s="7"/>
      <c r="P1010" s="57">
        <f>SUM(P1011:P1012)</f>
        <v>2</v>
      </c>
      <c r="Q1010" s="63">
        <f>P1010/P1009</f>
        <v>1.9607843137254902E-2</v>
      </c>
      <c r="R1010" s="75">
        <f t="shared" si="3222"/>
        <v>0</v>
      </c>
      <c r="S1010" s="57">
        <f>SUM(S1011:S1012)</f>
        <v>0</v>
      </c>
      <c r="T1010" s="57">
        <f t="shared" ref="T1010:X1010" si="3314">SUM(T1011:T1012)</f>
        <v>0</v>
      </c>
      <c r="U1010" s="57">
        <f t="shared" si="3314"/>
        <v>0</v>
      </c>
      <c r="V1010" s="57">
        <f t="shared" si="3314"/>
        <v>0</v>
      </c>
      <c r="W1010" s="57">
        <f t="shared" si="3314"/>
        <v>0</v>
      </c>
      <c r="X1010" s="57">
        <f t="shared" si="3314"/>
        <v>0</v>
      </c>
      <c r="Z1010" s="63"/>
      <c r="AA1010" s="5"/>
      <c r="AB1010" s="63">
        <f t="shared" ref="AB1010" si="3315">IF(R1010=0,0,R1010/(R1010+R1013+R1019))</f>
        <v>0</v>
      </c>
      <c r="AC1010" s="63">
        <f t="shared" ref="AC1010:AI1010" si="3316">IF(S1010=0,0,S1010/(S1010+S1013+S1019))</f>
        <v>0</v>
      </c>
      <c r="AD1010" s="63">
        <f t="shared" si="3316"/>
        <v>0</v>
      </c>
      <c r="AE1010" s="63">
        <f t="shared" si="3316"/>
        <v>0</v>
      </c>
      <c r="AF1010" s="63">
        <f t="shared" si="3316"/>
        <v>0</v>
      </c>
      <c r="AG1010" s="63">
        <f t="shared" si="3316"/>
        <v>0</v>
      </c>
      <c r="AH1010" s="63">
        <f t="shared" si="3316"/>
        <v>0</v>
      </c>
      <c r="AI1010" s="63">
        <f t="shared" si="3316"/>
        <v>0</v>
      </c>
    </row>
    <row r="1011" spans="1:35" ht="14.25" customHeight="1" x14ac:dyDescent="0.25">
      <c r="A1011" s="17">
        <v>327410</v>
      </c>
      <c r="B1011" s="3" t="s">
        <v>143</v>
      </c>
      <c r="C1011" s="8" t="s">
        <v>152</v>
      </c>
      <c r="D1011" s="54">
        <f>E1011/(E1009-E1026)</f>
        <v>0</v>
      </c>
      <c r="E1011" s="19">
        <f t="shared" si="3313"/>
        <v>0</v>
      </c>
      <c r="F1011" s="19">
        <v>0</v>
      </c>
      <c r="G1011" s="11">
        <v>0</v>
      </c>
      <c r="H1011" s="11">
        <v>0</v>
      </c>
      <c r="I1011" s="19">
        <v>0</v>
      </c>
      <c r="J1011" s="11">
        <v>0</v>
      </c>
      <c r="K1011" s="11">
        <v>0</v>
      </c>
      <c r="L1011" s="19">
        <v>0</v>
      </c>
      <c r="M1011" s="7"/>
      <c r="P1011" s="57">
        <f>SUM(R1011:Y1011)+N1009</f>
        <v>2</v>
      </c>
      <c r="Q1011" s="63">
        <f>P1011/P1009</f>
        <v>1.9607843137254902E-2</v>
      </c>
      <c r="R1011" s="75">
        <f t="shared" si="3222"/>
        <v>0</v>
      </c>
      <c r="S1011" s="57">
        <f t="shared" ref="S1011:X1011" si="3317">IF(G1026&lt;&gt;0,G1011+(G1011/G1009)*G1026,G1011)</f>
        <v>0</v>
      </c>
      <c r="T1011" s="57">
        <f t="shared" si="3317"/>
        <v>0</v>
      </c>
      <c r="U1011" s="57">
        <f t="shared" si="3317"/>
        <v>0</v>
      </c>
      <c r="V1011" s="57">
        <f t="shared" si="3317"/>
        <v>0</v>
      </c>
      <c r="W1011" s="57">
        <f t="shared" si="3317"/>
        <v>0</v>
      </c>
      <c r="X1011" s="57">
        <f t="shared" si="3317"/>
        <v>0</v>
      </c>
      <c r="AA1011" s="5"/>
      <c r="AB1011" s="63">
        <f t="shared" ref="AB1011" si="3318">IF(R1011=0,0,R1011/(R1010+R1013+R1019))</f>
        <v>0</v>
      </c>
      <c r="AC1011" s="63">
        <f t="shared" ref="AC1011:AI1011" si="3319">IF(S1011=0,0,S1011/(S1010+S1013+S1019))</f>
        <v>0</v>
      </c>
      <c r="AD1011" s="63">
        <f t="shared" si="3319"/>
        <v>0</v>
      </c>
      <c r="AE1011" s="63">
        <f t="shared" si="3319"/>
        <v>0</v>
      </c>
      <c r="AF1011" s="63">
        <f t="shared" si="3319"/>
        <v>0</v>
      </c>
      <c r="AG1011" s="63">
        <f t="shared" si="3319"/>
        <v>0</v>
      </c>
      <c r="AH1011" s="63">
        <f t="shared" si="3319"/>
        <v>0</v>
      </c>
      <c r="AI1011" s="63">
        <f t="shared" si="3319"/>
        <v>0</v>
      </c>
    </row>
    <row r="1012" spans="1:35" ht="14.25" customHeight="1" x14ac:dyDescent="0.25">
      <c r="A1012" s="17">
        <v>327410</v>
      </c>
      <c r="B1012" s="3" t="s">
        <v>143</v>
      </c>
      <c r="C1012" s="8" t="s">
        <v>151</v>
      </c>
      <c r="D1012" s="54">
        <f>E1012/(E1009-E1026)</f>
        <v>0</v>
      </c>
      <c r="E1012" s="19">
        <f t="shared" si="3313"/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9">
        <v>0</v>
      </c>
      <c r="M1012" s="7"/>
      <c r="P1012" s="57">
        <f>SUM(R1012:Y1012)</f>
        <v>0</v>
      </c>
      <c r="Q1012" s="63">
        <f>P1012/P1009</f>
        <v>0</v>
      </c>
      <c r="R1012" s="75">
        <f t="shared" si="3222"/>
        <v>0</v>
      </c>
      <c r="S1012" s="57">
        <f t="shared" ref="S1012:X1012" si="3320">IF(G1026&lt;&gt;0,G1012+(G1012/G1009)*G1026,G1012)</f>
        <v>0</v>
      </c>
      <c r="T1012" s="57">
        <f t="shared" si="3320"/>
        <v>0</v>
      </c>
      <c r="U1012" s="57">
        <f t="shared" si="3320"/>
        <v>0</v>
      </c>
      <c r="V1012" s="57">
        <f t="shared" si="3320"/>
        <v>0</v>
      </c>
      <c r="W1012" s="57">
        <f t="shared" si="3320"/>
        <v>0</v>
      </c>
      <c r="X1012" s="57">
        <f t="shared" si="3320"/>
        <v>0</v>
      </c>
      <c r="AA1012" s="5"/>
      <c r="AB1012" s="63">
        <f t="shared" ref="AB1012" si="3321">IF(R1012=0,0,R1012/(R1010+R1013+R1019))</f>
        <v>0</v>
      </c>
      <c r="AC1012" s="63">
        <f t="shared" ref="AC1012:AI1012" si="3322">IF(S1012=0,0,S1012/(S1010+S1013+S1019))</f>
        <v>0</v>
      </c>
      <c r="AD1012" s="63">
        <f t="shared" si="3322"/>
        <v>0</v>
      </c>
      <c r="AE1012" s="63">
        <f t="shared" si="3322"/>
        <v>0</v>
      </c>
      <c r="AF1012" s="63">
        <f t="shared" si="3322"/>
        <v>0</v>
      </c>
      <c r="AG1012" s="63">
        <f t="shared" si="3322"/>
        <v>0</v>
      </c>
      <c r="AH1012" s="63">
        <f t="shared" si="3322"/>
        <v>0</v>
      </c>
      <c r="AI1012" s="63">
        <f t="shared" si="3322"/>
        <v>0</v>
      </c>
    </row>
    <row r="1013" spans="1:35" ht="14.25" customHeight="1" x14ac:dyDescent="0.25">
      <c r="A1013" s="17">
        <v>327410</v>
      </c>
      <c r="B1013" s="3" t="s">
        <v>143</v>
      </c>
      <c r="C1013" s="3" t="s">
        <v>83</v>
      </c>
      <c r="D1013" s="54">
        <f>E1013/(E1009-E1026)</f>
        <v>0.99009900990099009</v>
      </c>
      <c r="E1013" s="19">
        <f t="shared" si="3313"/>
        <v>100</v>
      </c>
      <c r="F1013" s="11">
        <v>5</v>
      </c>
      <c r="G1013" s="11">
        <v>0</v>
      </c>
      <c r="H1013" s="11">
        <v>4</v>
      </c>
      <c r="I1013" s="11">
        <v>3</v>
      </c>
      <c r="J1013" s="19">
        <v>0</v>
      </c>
      <c r="K1013" s="11">
        <v>77</v>
      </c>
      <c r="L1013" s="19">
        <v>11</v>
      </c>
      <c r="M1013" s="7"/>
      <c r="P1013" s="57">
        <f>SUM(P1014:P1018)</f>
        <v>99</v>
      </c>
      <c r="Q1013" s="63">
        <f>P1013/P1009</f>
        <v>0.97058823529411764</v>
      </c>
      <c r="R1013" s="75">
        <f t="shared" si="3222"/>
        <v>5</v>
      </c>
      <c r="S1013" s="57">
        <f>SUM(S1014:S1018)</f>
        <v>0</v>
      </c>
      <c r="T1013" s="57">
        <f t="shared" ref="T1013:X1013" si="3323">SUM(T1014:T1018)</f>
        <v>4</v>
      </c>
      <c r="U1013" s="57">
        <f t="shared" si="3323"/>
        <v>3</v>
      </c>
      <c r="V1013" s="57">
        <f t="shared" si="3323"/>
        <v>0</v>
      </c>
      <c r="W1013" s="57">
        <f t="shared" si="3323"/>
        <v>77</v>
      </c>
      <c r="X1013" s="57">
        <f t="shared" si="3323"/>
        <v>11</v>
      </c>
      <c r="AA1013" s="5"/>
      <c r="AB1013" s="63">
        <f t="shared" ref="AB1013" si="3324">IF(R1013=0,0,R1013/(R1010+R1013+R1019))</f>
        <v>1</v>
      </c>
      <c r="AC1013" s="63">
        <f t="shared" ref="AC1013:AI1013" si="3325">IF(S1013=0,0,S1013/(S1010+S1013+S1019))</f>
        <v>0</v>
      </c>
      <c r="AD1013" s="63">
        <f t="shared" si="3325"/>
        <v>0.8</v>
      </c>
      <c r="AE1013" s="63">
        <f t="shared" si="3325"/>
        <v>1</v>
      </c>
      <c r="AF1013" s="63">
        <f t="shared" si="3325"/>
        <v>0</v>
      </c>
      <c r="AG1013" s="63">
        <f t="shared" si="3325"/>
        <v>1</v>
      </c>
      <c r="AH1013" s="63">
        <f t="shared" si="3325"/>
        <v>1</v>
      </c>
      <c r="AI1013" s="63">
        <f t="shared" si="3325"/>
        <v>0</v>
      </c>
    </row>
    <row r="1014" spans="1:35" ht="14.25" customHeight="1" x14ac:dyDescent="0.25">
      <c r="A1014" s="17">
        <v>327410</v>
      </c>
      <c r="B1014" s="3" t="s">
        <v>143</v>
      </c>
      <c r="C1014" s="8" t="s">
        <v>84</v>
      </c>
      <c r="D1014" s="54">
        <f>E1014/(E1009-E1026)</f>
        <v>0.91089108910891092</v>
      </c>
      <c r="E1014" s="19">
        <f t="shared" si="3313"/>
        <v>92</v>
      </c>
      <c r="F1014" s="11">
        <v>1</v>
      </c>
      <c r="G1014" s="11">
        <v>0</v>
      </c>
      <c r="H1014" s="19">
        <v>0</v>
      </c>
      <c r="I1014" s="11">
        <v>3</v>
      </c>
      <c r="J1014" s="19">
        <v>0</v>
      </c>
      <c r="K1014" s="11">
        <v>77</v>
      </c>
      <c r="L1014" s="19">
        <v>11</v>
      </c>
      <c r="M1014" s="7"/>
      <c r="P1014" s="57">
        <f>SUM(R1014:Y1014)</f>
        <v>92</v>
      </c>
      <c r="Q1014" s="63">
        <f>P1014/P1009</f>
        <v>0.90196078431372551</v>
      </c>
      <c r="R1014" s="75">
        <f t="shared" si="3222"/>
        <v>1</v>
      </c>
      <c r="S1014" s="57">
        <f t="shared" ref="S1014:X1014" si="3326">IF(G1026&lt;&gt;0,G1014+(G1014/G1009)*G1026,G1014)</f>
        <v>0</v>
      </c>
      <c r="T1014" s="57">
        <f t="shared" si="3326"/>
        <v>0</v>
      </c>
      <c r="U1014" s="57">
        <f t="shared" si="3326"/>
        <v>3</v>
      </c>
      <c r="V1014" s="57">
        <f t="shared" si="3326"/>
        <v>0</v>
      </c>
      <c r="W1014" s="57">
        <f t="shared" si="3326"/>
        <v>77</v>
      </c>
      <c r="X1014" s="57">
        <f t="shared" si="3326"/>
        <v>11</v>
      </c>
      <c r="AA1014" s="5"/>
      <c r="AB1014" s="63">
        <f t="shared" ref="AB1014" si="3327">IF(R1014=0,0,R1014/(R1010+R1013+R1019))</f>
        <v>0.2</v>
      </c>
      <c r="AC1014" s="63">
        <f t="shared" ref="AC1014:AI1014" si="3328">IF(S1014=0,0,S1014/(S1010+S1013+S1019))</f>
        <v>0</v>
      </c>
      <c r="AD1014" s="63">
        <f t="shared" si="3328"/>
        <v>0</v>
      </c>
      <c r="AE1014" s="63">
        <f t="shared" si="3328"/>
        <v>1</v>
      </c>
      <c r="AF1014" s="63">
        <f t="shared" si="3328"/>
        <v>0</v>
      </c>
      <c r="AG1014" s="63">
        <f t="shared" si="3328"/>
        <v>1</v>
      </c>
      <c r="AH1014" s="63">
        <f t="shared" si="3328"/>
        <v>1</v>
      </c>
      <c r="AI1014" s="63">
        <f t="shared" si="3328"/>
        <v>0</v>
      </c>
    </row>
    <row r="1015" spans="1:35" ht="14.25" customHeight="1" x14ac:dyDescent="0.25">
      <c r="A1015" s="17">
        <v>327410</v>
      </c>
      <c r="B1015" s="3" t="s">
        <v>143</v>
      </c>
      <c r="C1015" s="8" t="s">
        <v>85</v>
      </c>
      <c r="D1015" s="54">
        <f>E1015/(E1009-E1026)</f>
        <v>0</v>
      </c>
      <c r="E1015" s="19">
        <f t="shared" si="3313"/>
        <v>0</v>
      </c>
      <c r="F1015" s="19">
        <v>0</v>
      </c>
      <c r="G1015" s="11">
        <v>0</v>
      </c>
      <c r="H1015" s="19">
        <v>0</v>
      </c>
      <c r="I1015" s="11">
        <v>0</v>
      </c>
      <c r="J1015" s="11">
        <v>0</v>
      </c>
      <c r="K1015" s="11">
        <v>0</v>
      </c>
      <c r="L1015" s="19">
        <v>0</v>
      </c>
      <c r="M1015" s="7"/>
      <c r="P1015" s="57">
        <f t="shared" ref="P1015:P1025" si="3329">SUM(R1015:Y1015)</f>
        <v>0</v>
      </c>
      <c r="Q1015" s="63">
        <f>P1015/P1009</f>
        <v>0</v>
      </c>
      <c r="R1015" s="75">
        <f t="shared" si="3222"/>
        <v>0</v>
      </c>
      <c r="S1015" s="57">
        <f t="shared" ref="S1015:X1015" si="3330">IF(G1026&lt;&gt;0,G1015+(G1015/G1009)*G1026,G1015)</f>
        <v>0</v>
      </c>
      <c r="T1015" s="57">
        <f t="shared" si="3330"/>
        <v>0</v>
      </c>
      <c r="U1015" s="57">
        <f t="shared" si="3330"/>
        <v>0</v>
      </c>
      <c r="V1015" s="57">
        <f t="shared" si="3330"/>
        <v>0</v>
      </c>
      <c r="W1015" s="57">
        <f t="shared" si="3330"/>
        <v>0</v>
      </c>
      <c r="X1015" s="57">
        <f t="shared" si="3330"/>
        <v>0</v>
      </c>
      <c r="AA1015" s="5"/>
      <c r="AB1015" s="63">
        <f t="shared" ref="AB1015" si="3331">IF(R1015=0,0,R1015/(R1010+R1013+R1019))</f>
        <v>0</v>
      </c>
      <c r="AC1015" s="63">
        <f t="shared" ref="AC1015:AI1015" si="3332">IF(S1015=0,0,S1015/(S1010+S1013+S1019))</f>
        <v>0</v>
      </c>
      <c r="AD1015" s="63">
        <f t="shared" si="3332"/>
        <v>0</v>
      </c>
      <c r="AE1015" s="63">
        <f t="shared" si="3332"/>
        <v>0</v>
      </c>
      <c r="AF1015" s="63">
        <f t="shared" si="3332"/>
        <v>0</v>
      </c>
      <c r="AG1015" s="63">
        <f t="shared" si="3332"/>
        <v>0</v>
      </c>
      <c r="AH1015" s="63">
        <f t="shared" si="3332"/>
        <v>0</v>
      </c>
      <c r="AI1015" s="63">
        <f t="shared" si="3332"/>
        <v>0</v>
      </c>
    </row>
    <row r="1016" spans="1:35" ht="14.25" customHeight="1" x14ac:dyDescent="0.25">
      <c r="A1016" s="17">
        <v>327410</v>
      </c>
      <c r="B1016" s="3" t="s">
        <v>143</v>
      </c>
      <c r="C1016" s="8" t="s">
        <v>86</v>
      </c>
      <c r="D1016" s="54">
        <f>E1016/(E1009-E1026)</f>
        <v>6.9306930693069313E-2</v>
      </c>
      <c r="E1016" s="19">
        <f t="shared" si="3313"/>
        <v>7</v>
      </c>
      <c r="F1016" s="11">
        <v>3</v>
      </c>
      <c r="G1016" s="11">
        <v>0</v>
      </c>
      <c r="H1016" s="11">
        <v>4</v>
      </c>
      <c r="I1016" s="11">
        <v>0</v>
      </c>
      <c r="J1016" s="19">
        <v>0</v>
      </c>
      <c r="K1016" s="11">
        <v>0</v>
      </c>
      <c r="L1016" s="19">
        <v>0</v>
      </c>
      <c r="M1016" s="7"/>
      <c r="P1016" s="57">
        <f t="shared" si="3329"/>
        <v>7</v>
      </c>
      <c r="Q1016" s="63">
        <f>P1016/P1009</f>
        <v>6.8627450980392163E-2</v>
      </c>
      <c r="R1016" s="75">
        <f t="shared" si="3222"/>
        <v>3</v>
      </c>
      <c r="S1016" s="57">
        <f t="shared" ref="S1016:X1016" si="3333">IF(G1026&lt;&gt;0,G1016+(G1016/G1009)*G1026,G1016)</f>
        <v>0</v>
      </c>
      <c r="T1016" s="57">
        <f t="shared" si="3333"/>
        <v>4</v>
      </c>
      <c r="U1016" s="57">
        <f t="shared" si="3333"/>
        <v>0</v>
      </c>
      <c r="V1016" s="57">
        <f t="shared" si="3333"/>
        <v>0</v>
      </c>
      <c r="W1016" s="57">
        <f t="shared" si="3333"/>
        <v>0</v>
      </c>
      <c r="X1016" s="57">
        <f t="shared" si="3333"/>
        <v>0</v>
      </c>
      <c r="AA1016" s="5"/>
      <c r="AB1016" s="63">
        <f t="shared" ref="AB1016" si="3334">IF(R1016=0,0,R1016/(R1010+R1013+R1019))</f>
        <v>0.6</v>
      </c>
      <c r="AC1016" s="63">
        <f t="shared" ref="AC1016:AI1016" si="3335">IF(S1016=0,0,S1016/(S1010+S1013+S1019))</f>
        <v>0</v>
      </c>
      <c r="AD1016" s="63">
        <f t="shared" si="3335"/>
        <v>0.8</v>
      </c>
      <c r="AE1016" s="63">
        <f t="shared" si="3335"/>
        <v>0</v>
      </c>
      <c r="AF1016" s="63">
        <f t="shared" si="3335"/>
        <v>0</v>
      </c>
      <c r="AG1016" s="63">
        <f t="shared" si="3335"/>
        <v>0</v>
      </c>
      <c r="AH1016" s="63">
        <f t="shared" si="3335"/>
        <v>0</v>
      </c>
      <c r="AI1016" s="63">
        <f t="shared" si="3335"/>
        <v>0</v>
      </c>
    </row>
    <row r="1017" spans="1:35" s="10" customFormat="1" ht="14.25" customHeight="1" x14ac:dyDescent="0.25">
      <c r="A1017" s="17">
        <v>327410</v>
      </c>
      <c r="B1017" s="3" t="s">
        <v>143</v>
      </c>
      <c r="C1017" s="8" t="s">
        <v>87</v>
      </c>
      <c r="D1017" s="54">
        <f>E1017/(E1009-E1026)</f>
        <v>0</v>
      </c>
      <c r="E1017" s="19">
        <f t="shared" si="3313"/>
        <v>0</v>
      </c>
      <c r="F1017" s="11">
        <v>0</v>
      </c>
      <c r="G1017" s="19">
        <v>0</v>
      </c>
      <c r="H1017" s="19">
        <v>0</v>
      </c>
      <c r="I1017" s="19">
        <v>0</v>
      </c>
      <c r="J1017" s="19">
        <v>0</v>
      </c>
      <c r="K1017" s="19">
        <v>0</v>
      </c>
      <c r="L1017" s="19">
        <v>0</v>
      </c>
      <c r="M1017" s="7"/>
      <c r="N1017" s="1"/>
      <c r="O1017" s="1"/>
      <c r="P1017" s="57">
        <f t="shared" si="3329"/>
        <v>0</v>
      </c>
      <c r="Q1017" s="63">
        <f>P1017/P1009</f>
        <v>0</v>
      </c>
      <c r="R1017" s="75">
        <f t="shared" si="3222"/>
        <v>0</v>
      </c>
      <c r="S1017" s="57">
        <f t="shared" ref="S1017:X1017" si="3336">IF(G1026&lt;&gt;0,G1017+(G1017/G1009)*G1026,G1017)</f>
        <v>0</v>
      </c>
      <c r="T1017" s="57">
        <f t="shared" si="3336"/>
        <v>0</v>
      </c>
      <c r="U1017" s="57">
        <f t="shared" si="3336"/>
        <v>0</v>
      </c>
      <c r="V1017" s="57">
        <f t="shared" si="3336"/>
        <v>0</v>
      </c>
      <c r="W1017" s="57">
        <f t="shared" si="3336"/>
        <v>0</v>
      </c>
      <c r="X1017" s="57">
        <f t="shared" si="3336"/>
        <v>0</v>
      </c>
      <c r="Z1017" s="1"/>
      <c r="AA1017" s="5"/>
      <c r="AB1017" s="63">
        <f t="shared" ref="AB1017" si="3337">IF(R1017=0,0,R1017/(R1010+R1013+R1019))</f>
        <v>0</v>
      </c>
      <c r="AC1017" s="63">
        <f t="shared" ref="AC1017:AI1017" si="3338">IF(S1017=0,0,S1017/(S1010+S1013+S1019))</f>
        <v>0</v>
      </c>
      <c r="AD1017" s="63">
        <f t="shared" si="3338"/>
        <v>0</v>
      </c>
      <c r="AE1017" s="63">
        <f t="shared" si="3338"/>
        <v>0</v>
      </c>
      <c r="AF1017" s="63">
        <f t="shared" si="3338"/>
        <v>0</v>
      </c>
      <c r="AG1017" s="63">
        <f t="shared" si="3338"/>
        <v>0</v>
      </c>
      <c r="AH1017" s="63">
        <f t="shared" si="3338"/>
        <v>0</v>
      </c>
      <c r="AI1017" s="63">
        <f t="shared" si="3338"/>
        <v>0</v>
      </c>
    </row>
    <row r="1018" spans="1:35" ht="14.25" customHeight="1" x14ac:dyDescent="0.25">
      <c r="A1018" s="17">
        <v>327410</v>
      </c>
      <c r="B1018" s="3" t="s">
        <v>143</v>
      </c>
      <c r="C1018" s="8" t="s">
        <v>88</v>
      </c>
      <c r="D1018" s="54">
        <f>E1018/(E1009-E1026)</f>
        <v>0</v>
      </c>
      <c r="E1018" s="19">
        <f t="shared" si="3313"/>
        <v>0</v>
      </c>
      <c r="F1018" s="19">
        <v>0</v>
      </c>
      <c r="G1018" s="11">
        <v>0</v>
      </c>
      <c r="H1018" s="19">
        <v>0</v>
      </c>
      <c r="I1018" s="11">
        <v>0</v>
      </c>
      <c r="J1018" s="11">
        <v>0</v>
      </c>
      <c r="K1018" s="11">
        <v>0</v>
      </c>
      <c r="L1018" s="19">
        <v>0</v>
      </c>
      <c r="M1018" s="7"/>
      <c r="P1018" s="57">
        <f t="shared" si="3329"/>
        <v>0</v>
      </c>
      <c r="Q1018" s="63">
        <f>P1018/P1009</f>
        <v>0</v>
      </c>
      <c r="R1018" s="75">
        <f t="shared" si="3222"/>
        <v>0</v>
      </c>
      <c r="S1018" s="57">
        <f t="shared" ref="S1018:X1018" si="3339">IF(G1026&lt;&gt;0,G1018+(G1018/G1009)*G1026,G1018)</f>
        <v>0</v>
      </c>
      <c r="T1018" s="57">
        <f t="shared" si="3339"/>
        <v>0</v>
      </c>
      <c r="U1018" s="57">
        <f t="shared" si="3339"/>
        <v>0</v>
      </c>
      <c r="V1018" s="57">
        <f t="shared" si="3339"/>
        <v>0</v>
      </c>
      <c r="W1018" s="57">
        <f t="shared" si="3339"/>
        <v>0</v>
      </c>
      <c r="X1018" s="57">
        <f t="shared" si="3339"/>
        <v>0</v>
      </c>
      <c r="AA1018" s="5"/>
      <c r="AB1018" s="63">
        <f t="shared" ref="AB1018" si="3340">IF(R1018=0,0,R1018/(R1010+R1013+R1019))</f>
        <v>0</v>
      </c>
      <c r="AC1018" s="63">
        <f t="shared" ref="AC1018:AI1018" si="3341">IF(S1018=0,0,S1018/(S1010+S1013+S1019))</f>
        <v>0</v>
      </c>
      <c r="AD1018" s="63">
        <f t="shared" si="3341"/>
        <v>0</v>
      </c>
      <c r="AE1018" s="63">
        <f t="shared" si="3341"/>
        <v>0</v>
      </c>
      <c r="AF1018" s="63">
        <f t="shared" si="3341"/>
        <v>0</v>
      </c>
      <c r="AG1018" s="63">
        <f t="shared" si="3341"/>
        <v>0</v>
      </c>
      <c r="AH1018" s="63">
        <f t="shared" si="3341"/>
        <v>0</v>
      </c>
      <c r="AI1018" s="63">
        <f t="shared" si="3341"/>
        <v>0</v>
      </c>
    </row>
    <row r="1019" spans="1:35" ht="14.25" customHeight="1" x14ac:dyDescent="0.25">
      <c r="A1019" s="17">
        <v>327410</v>
      </c>
      <c r="B1019" s="3" t="s">
        <v>143</v>
      </c>
      <c r="C1019" s="3" t="s">
        <v>89</v>
      </c>
      <c r="D1019" s="54">
        <f>E1019/(E1009-E1026)</f>
        <v>9.9009900990099011E-3</v>
      </c>
      <c r="E1019" s="19">
        <f t="shared" si="3313"/>
        <v>1</v>
      </c>
      <c r="F1019" s="19">
        <v>0</v>
      </c>
      <c r="G1019" s="19">
        <v>0</v>
      </c>
      <c r="H1019" s="11">
        <v>1</v>
      </c>
      <c r="I1019" s="19">
        <v>0</v>
      </c>
      <c r="J1019" s="19">
        <v>0</v>
      </c>
      <c r="K1019" s="11">
        <v>0</v>
      </c>
      <c r="L1019" s="19">
        <v>0</v>
      </c>
      <c r="M1019" s="7"/>
      <c r="P1019" s="57">
        <f>SUM(P1020:P1025)</f>
        <v>1</v>
      </c>
      <c r="Q1019" s="63">
        <f>P1019/P1009</f>
        <v>9.8039215686274508E-3</v>
      </c>
      <c r="R1019" s="75">
        <f t="shared" si="3222"/>
        <v>0</v>
      </c>
      <c r="S1019" s="57">
        <f>SUM(S1020:S1025)</f>
        <v>0</v>
      </c>
      <c r="T1019" s="57">
        <f t="shared" ref="T1019:X1019" si="3342">SUM(T1020:T1025)</f>
        <v>1</v>
      </c>
      <c r="U1019" s="57">
        <f t="shared" si="3342"/>
        <v>0</v>
      </c>
      <c r="V1019" s="57">
        <f t="shared" si="3342"/>
        <v>0</v>
      </c>
      <c r="W1019" s="57">
        <f t="shared" si="3342"/>
        <v>0</v>
      </c>
      <c r="X1019" s="57">
        <f t="shared" si="3342"/>
        <v>0</v>
      </c>
      <c r="AA1019" s="5"/>
      <c r="AB1019" s="63">
        <f t="shared" ref="AB1019" si="3343">IF(R1019=0,0,R1019/(R1010+R1013+R1019))</f>
        <v>0</v>
      </c>
      <c r="AC1019" s="63">
        <f t="shared" ref="AC1019:AI1019" si="3344">IF(S1019=0,0,S1019/(S1010+S1013+S1019))</f>
        <v>0</v>
      </c>
      <c r="AD1019" s="63">
        <f t="shared" si="3344"/>
        <v>0.2</v>
      </c>
      <c r="AE1019" s="63">
        <f t="shared" si="3344"/>
        <v>0</v>
      </c>
      <c r="AF1019" s="63">
        <f t="shared" si="3344"/>
        <v>0</v>
      </c>
      <c r="AG1019" s="63">
        <f t="shared" si="3344"/>
        <v>0</v>
      </c>
      <c r="AH1019" s="63">
        <f t="shared" si="3344"/>
        <v>0</v>
      </c>
      <c r="AI1019" s="63">
        <f t="shared" si="3344"/>
        <v>0</v>
      </c>
    </row>
    <row r="1020" spans="1:35" ht="14.25" customHeight="1" x14ac:dyDescent="0.25">
      <c r="A1020" s="17">
        <v>327410</v>
      </c>
      <c r="B1020" s="3" t="s">
        <v>143</v>
      </c>
      <c r="C1020" s="8" t="s">
        <v>95</v>
      </c>
      <c r="D1020" s="54">
        <f>E1020/(E1009-E1026)</f>
        <v>0</v>
      </c>
      <c r="E1020" s="19">
        <f t="shared" si="3313"/>
        <v>0</v>
      </c>
      <c r="F1020" s="19">
        <v>0</v>
      </c>
      <c r="G1020" s="19">
        <v>0</v>
      </c>
      <c r="H1020" s="19">
        <v>0</v>
      </c>
      <c r="I1020" s="19">
        <v>0</v>
      </c>
      <c r="J1020" s="19">
        <v>0</v>
      </c>
      <c r="K1020" s="11">
        <v>0</v>
      </c>
      <c r="L1020" s="19">
        <v>0</v>
      </c>
      <c r="M1020" s="7"/>
      <c r="P1020" s="57">
        <f t="shared" si="3329"/>
        <v>0</v>
      </c>
      <c r="Q1020" s="63">
        <f>P1020/P1009</f>
        <v>0</v>
      </c>
      <c r="R1020" s="75">
        <f t="shared" si="3222"/>
        <v>0</v>
      </c>
      <c r="S1020" s="57">
        <f t="shared" ref="S1020:X1020" si="3345">IF(G1026&lt;&gt;0,G1020+(G1020/G1009)*G1026,G1020)</f>
        <v>0</v>
      </c>
      <c r="T1020" s="57">
        <f t="shared" si="3345"/>
        <v>0</v>
      </c>
      <c r="U1020" s="57">
        <f t="shared" si="3345"/>
        <v>0</v>
      </c>
      <c r="V1020" s="57">
        <f t="shared" si="3345"/>
        <v>0</v>
      </c>
      <c r="W1020" s="57">
        <f t="shared" si="3345"/>
        <v>0</v>
      </c>
      <c r="X1020" s="57">
        <f t="shared" si="3345"/>
        <v>0</v>
      </c>
      <c r="AA1020" s="5"/>
      <c r="AB1020" s="63">
        <f t="shared" ref="AB1020" si="3346">IF(R1020=0,0,R1020/(R1010+R1013+R1019))</f>
        <v>0</v>
      </c>
      <c r="AC1020" s="63">
        <f t="shared" ref="AC1020:AI1020" si="3347">IF(S1020=0,0,S1020/(S1010+S1013+S1019))</f>
        <v>0</v>
      </c>
      <c r="AD1020" s="63">
        <f t="shared" si="3347"/>
        <v>0</v>
      </c>
      <c r="AE1020" s="63">
        <f t="shared" si="3347"/>
        <v>0</v>
      </c>
      <c r="AF1020" s="63">
        <f t="shared" si="3347"/>
        <v>0</v>
      </c>
      <c r="AG1020" s="63">
        <f t="shared" si="3347"/>
        <v>0</v>
      </c>
      <c r="AH1020" s="63">
        <f t="shared" si="3347"/>
        <v>0</v>
      </c>
      <c r="AI1020" s="63">
        <f t="shared" si="3347"/>
        <v>0</v>
      </c>
    </row>
    <row r="1021" spans="1:35" ht="14.25" customHeight="1" x14ac:dyDescent="0.25">
      <c r="A1021" s="17">
        <v>327410</v>
      </c>
      <c r="B1021" s="3" t="s">
        <v>143</v>
      </c>
      <c r="C1021" s="8" t="s">
        <v>90</v>
      </c>
      <c r="D1021" s="54">
        <f>E1021/(E1009-E1026)</f>
        <v>0</v>
      </c>
      <c r="E1021" s="19">
        <f t="shared" si="3313"/>
        <v>0</v>
      </c>
      <c r="F1021" s="19">
        <v>0</v>
      </c>
      <c r="G1021" s="19">
        <v>0</v>
      </c>
      <c r="H1021" s="19">
        <v>0</v>
      </c>
      <c r="I1021" s="19">
        <v>0</v>
      </c>
      <c r="J1021" s="19">
        <v>0</v>
      </c>
      <c r="K1021" s="19">
        <v>0</v>
      </c>
      <c r="L1021" s="19">
        <v>0</v>
      </c>
      <c r="M1021" s="7"/>
      <c r="P1021" s="57">
        <f t="shared" si="3329"/>
        <v>0</v>
      </c>
      <c r="Q1021" s="63">
        <f>P1021/P1009</f>
        <v>0</v>
      </c>
      <c r="R1021" s="75">
        <f t="shared" si="3222"/>
        <v>0</v>
      </c>
      <c r="S1021" s="57">
        <f t="shared" ref="S1021:X1021" si="3348">IF(G1026&lt;&gt;0,G1021+(G1021/G1009)*G1026,G1021)</f>
        <v>0</v>
      </c>
      <c r="T1021" s="57">
        <f t="shared" si="3348"/>
        <v>0</v>
      </c>
      <c r="U1021" s="57">
        <f t="shared" si="3348"/>
        <v>0</v>
      </c>
      <c r="V1021" s="57">
        <f t="shared" si="3348"/>
        <v>0</v>
      </c>
      <c r="W1021" s="57">
        <f t="shared" si="3348"/>
        <v>0</v>
      </c>
      <c r="X1021" s="57">
        <f t="shared" si="3348"/>
        <v>0</v>
      </c>
      <c r="AA1021" s="5"/>
      <c r="AB1021" s="63">
        <f t="shared" ref="AB1021" si="3349">IF(R1021=0,0,R1021/(R1010+R1013+R1019))</f>
        <v>0</v>
      </c>
      <c r="AC1021" s="63">
        <f t="shared" ref="AC1021:AI1021" si="3350">IF(S1021=0,0,S1021/(S1010+S1013+S1019))</f>
        <v>0</v>
      </c>
      <c r="AD1021" s="63">
        <f t="shared" si="3350"/>
        <v>0</v>
      </c>
      <c r="AE1021" s="63">
        <f t="shared" si="3350"/>
        <v>0</v>
      </c>
      <c r="AF1021" s="63">
        <f t="shared" si="3350"/>
        <v>0</v>
      </c>
      <c r="AG1021" s="63">
        <f t="shared" si="3350"/>
        <v>0</v>
      </c>
      <c r="AH1021" s="63">
        <f t="shared" si="3350"/>
        <v>0</v>
      </c>
      <c r="AI1021" s="63">
        <f t="shared" si="3350"/>
        <v>0</v>
      </c>
    </row>
    <row r="1022" spans="1:35" ht="14.25" customHeight="1" x14ac:dyDescent="0.25">
      <c r="A1022" s="17">
        <v>327410</v>
      </c>
      <c r="B1022" s="3" t="s">
        <v>143</v>
      </c>
      <c r="C1022" s="8" t="s">
        <v>118</v>
      </c>
      <c r="D1022" s="54">
        <f>E1022/(E1009-E1026)</f>
        <v>0</v>
      </c>
      <c r="E1022" s="19">
        <f t="shared" si="3313"/>
        <v>0</v>
      </c>
      <c r="F1022" s="19">
        <v>0</v>
      </c>
      <c r="G1022" s="11">
        <v>0</v>
      </c>
      <c r="H1022" s="19">
        <v>0</v>
      </c>
      <c r="I1022" s="19">
        <v>0</v>
      </c>
      <c r="J1022" s="19">
        <v>0</v>
      </c>
      <c r="K1022" s="11">
        <v>0</v>
      </c>
      <c r="L1022" s="19">
        <v>0</v>
      </c>
      <c r="M1022" s="7"/>
      <c r="P1022" s="57">
        <f t="shared" si="3329"/>
        <v>0</v>
      </c>
      <c r="Q1022" s="63">
        <f>P1022/P1009</f>
        <v>0</v>
      </c>
      <c r="R1022" s="75">
        <f t="shared" si="3222"/>
        <v>0</v>
      </c>
      <c r="S1022" s="57">
        <f t="shared" ref="S1022:X1022" si="3351">IF(G1026&lt;&gt;0,G1022+(G1022/G1009)*G1026,G1022)</f>
        <v>0</v>
      </c>
      <c r="T1022" s="57">
        <f t="shared" si="3351"/>
        <v>0</v>
      </c>
      <c r="U1022" s="57">
        <f t="shared" si="3351"/>
        <v>0</v>
      </c>
      <c r="V1022" s="57">
        <f t="shared" si="3351"/>
        <v>0</v>
      </c>
      <c r="W1022" s="57">
        <f t="shared" si="3351"/>
        <v>0</v>
      </c>
      <c r="X1022" s="57">
        <f t="shared" si="3351"/>
        <v>0</v>
      </c>
      <c r="AA1022" s="5"/>
      <c r="AB1022" s="63">
        <f t="shared" ref="AB1022" si="3352">IF(R1022=0,0,R1022/(R1010+R1013+R1019))</f>
        <v>0</v>
      </c>
      <c r="AC1022" s="63">
        <f t="shared" ref="AC1022:AI1022" si="3353">IF(S1022=0,0,S1022/(S1010+S1013+S1019))</f>
        <v>0</v>
      </c>
      <c r="AD1022" s="63">
        <f t="shared" si="3353"/>
        <v>0</v>
      </c>
      <c r="AE1022" s="63">
        <f t="shared" si="3353"/>
        <v>0</v>
      </c>
      <c r="AF1022" s="63">
        <f t="shared" si="3353"/>
        <v>0</v>
      </c>
      <c r="AG1022" s="63">
        <f t="shared" si="3353"/>
        <v>0</v>
      </c>
      <c r="AH1022" s="63">
        <f t="shared" si="3353"/>
        <v>0</v>
      </c>
      <c r="AI1022" s="63">
        <f t="shared" si="3353"/>
        <v>0</v>
      </c>
    </row>
    <row r="1023" spans="1:35" ht="14.25" customHeight="1" x14ac:dyDescent="0.25">
      <c r="A1023" s="17">
        <v>327410</v>
      </c>
      <c r="B1023" s="3" t="s">
        <v>143</v>
      </c>
      <c r="C1023" s="8" t="s">
        <v>91</v>
      </c>
      <c r="D1023" s="54">
        <f>E1023/(E1009-E1026)</f>
        <v>9.9009900990099011E-3</v>
      </c>
      <c r="E1023" s="19">
        <f t="shared" si="3313"/>
        <v>1</v>
      </c>
      <c r="F1023" s="11">
        <v>0</v>
      </c>
      <c r="G1023" s="19">
        <v>0</v>
      </c>
      <c r="H1023" s="11">
        <v>1</v>
      </c>
      <c r="I1023" s="11">
        <v>0</v>
      </c>
      <c r="J1023" s="19">
        <v>0</v>
      </c>
      <c r="K1023" s="19">
        <v>0</v>
      </c>
      <c r="L1023" s="19">
        <v>0</v>
      </c>
      <c r="M1023" s="7"/>
      <c r="P1023" s="57">
        <f t="shared" si="3329"/>
        <v>1</v>
      </c>
      <c r="Q1023" s="63">
        <f>P1023/P1009</f>
        <v>9.8039215686274508E-3</v>
      </c>
      <c r="R1023" s="75">
        <f t="shared" si="3222"/>
        <v>0</v>
      </c>
      <c r="S1023" s="57">
        <f t="shared" ref="S1023:X1023" si="3354">IF(G1026&lt;&gt;0,G1023+(G1023/G1009)*G1026,G1023)</f>
        <v>0</v>
      </c>
      <c r="T1023" s="57">
        <f t="shared" si="3354"/>
        <v>1</v>
      </c>
      <c r="U1023" s="57">
        <f t="shared" si="3354"/>
        <v>0</v>
      </c>
      <c r="V1023" s="57">
        <f t="shared" si="3354"/>
        <v>0</v>
      </c>
      <c r="W1023" s="57">
        <f t="shared" si="3354"/>
        <v>0</v>
      </c>
      <c r="X1023" s="57">
        <f t="shared" si="3354"/>
        <v>0</v>
      </c>
      <c r="AA1023" s="6"/>
      <c r="AB1023" s="63">
        <f t="shared" ref="AB1023" si="3355">IF(R1023=0,0,R1023/(R1010+R1013+R1019))</f>
        <v>0</v>
      </c>
      <c r="AC1023" s="63">
        <f t="shared" ref="AC1023:AI1023" si="3356">IF(S1023=0,0,S1023/(S1010+S1013+S1019))</f>
        <v>0</v>
      </c>
      <c r="AD1023" s="63">
        <f t="shared" si="3356"/>
        <v>0.2</v>
      </c>
      <c r="AE1023" s="63">
        <f t="shared" si="3356"/>
        <v>0</v>
      </c>
      <c r="AF1023" s="63">
        <f t="shared" si="3356"/>
        <v>0</v>
      </c>
      <c r="AG1023" s="63">
        <f t="shared" si="3356"/>
        <v>0</v>
      </c>
      <c r="AH1023" s="63">
        <f t="shared" si="3356"/>
        <v>0</v>
      </c>
      <c r="AI1023" s="63">
        <f t="shared" si="3356"/>
        <v>0</v>
      </c>
    </row>
    <row r="1024" spans="1:35" ht="14.25" customHeight="1" x14ac:dyDescent="0.25">
      <c r="A1024" s="17">
        <v>327410</v>
      </c>
      <c r="B1024" s="3" t="s">
        <v>143</v>
      </c>
      <c r="C1024" s="8" t="s">
        <v>92</v>
      </c>
      <c r="D1024" s="54">
        <f>E1024/(E1009-E1026)</f>
        <v>0</v>
      </c>
      <c r="E1024" s="19">
        <f t="shared" si="3313"/>
        <v>0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19">
        <v>0</v>
      </c>
      <c r="M1024" s="7"/>
      <c r="P1024" s="57">
        <f t="shared" si="3329"/>
        <v>0</v>
      </c>
      <c r="Q1024" s="63">
        <f>P1024/P1009</f>
        <v>0</v>
      </c>
      <c r="R1024" s="75">
        <f t="shared" si="3222"/>
        <v>0</v>
      </c>
      <c r="S1024" s="57">
        <f t="shared" ref="S1024:X1024" si="3357">IF(G1026&lt;&gt;0,G1024+(G1024/G1009)*G1026,G1024)</f>
        <v>0</v>
      </c>
      <c r="T1024" s="57">
        <f t="shared" si="3357"/>
        <v>0</v>
      </c>
      <c r="U1024" s="57">
        <f t="shared" si="3357"/>
        <v>0</v>
      </c>
      <c r="V1024" s="57">
        <f t="shared" si="3357"/>
        <v>0</v>
      </c>
      <c r="W1024" s="57">
        <f t="shared" si="3357"/>
        <v>0</v>
      </c>
      <c r="X1024" s="57">
        <f t="shared" si="3357"/>
        <v>0</v>
      </c>
      <c r="AA1024" s="5"/>
      <c r="AB1024" s="63">
        <f t="shared" ref="AB1024" si="3358">IF(R1024=0,0,R1024/(R1010+R1013+R1019))</f>
        <v>0</v>
      </c>
      <c r="AC1024" s="63">
        <f t="shared" ref="AC1024:AI1024" si="3359">IF(S1024=0,0,S1024/(S1010+S1013+S1019))</f>
        <v>0</v>
      </c>
      <c r="AD1024" s="63">
        <f t="shared" si="3359"/>
        <v>0</v>
      </c>
      <c r="AE1024" s="63">
        <f t="shared" si="3359"/>
        <v>0</v>
      </c>
      <c r="AF1024" s="63">
        <f t="shared" si="3359"/>
        <v>0</v>
      </c>
      <c r="AG1024" s="63">
        <f t="shared" si="3359"/>
        <v>0</v>
      </c>
      <c r="AH1024" s="63">
        <f t="shared" si="3359"/>
        <v>0</v>
      </c>
      <c r="AI1024" s="63">
        <f t="shared" si="3359"/>
        <v>0</v>
      </c>
    </row>
    <row r="1025" spans="1:35" ht="14.25" customHeight="1" x14ac:dyDescent="0.25">
      <c r="A1025" s="17">
        <v>327410</v>
      </c>
      <c r="B1025" s="3" t="s">
        <v>143</v>
      </c>
      <c r="C1025" s="8" t="s">
        <v>93</v>
      </c>
      <c r="D1025" s="54">
        <f>E1025/(E1009-E1026)</f>
        <v>0</v>
      </c>
      <c r="E1025" s="19">
        <f t="shared" si="3313"/>
        <v>0</v>
      </c>
      <c r="F1025" s="19">
        <v>0</v>
      </c>
      <c r="G1025" s="11">
        <v>0</v>
      </c>
      <c r="H1025" s="19">
        <v>0</v>
      </c>
      <c r="I1025" s="11">
        <v>0</v>
      </c>
      <c r="J1025" s="19">
        <v>0</v>
      </c>
      <c r="K1025" s="11">
        <v>0</v>
      </c>
      <c r="L1025" s="19">
        <v>0</v>
      </c>
      <c r="M1025" s="7"/>
      <c r="P1025" s="57">
        <f t="shared" si="3329"/>
        <v>0</v>
      </c>
      <c r="Q1025" s="63">
        <f>P1025/P1009</f>
        <v>0</v>
      </c>
      <c r="R1025" s="75">
        <f t="shared" si="3222"/>
        <v>0</v>
      </c>
      <c r="S1025" s="57">
        <f t="shared" ref="S1025:X1025" si="3360">IF(G1026&lt;&gt;0,G1025+(G1025/G1009)*G1026,G1025)</f>
        <v>0</v>
      </c>
      <c r="T1025" s="57">
        <f t="shared" si="3360"/>
        <v>0</v>
      </c>
      <c r="U1025" s="57">
        <f t="shared" si="3360"/>
        <v>0</v>
      </c>
      <c r="V1025" s="57">
        <f t="shared" si="3360"/>
        <v>0</v>
      </c>
      <c r="W1025" s="57">
        <f t="shared" si="3360"/>
        <v>0</v>
      </c>
      <c r="X1025" s="57">
        <f t="shared" si="3360"/>
        <v>0</v>
      </c>
      <c r="AA1025" s="5"/>
      <c r="AB1025" s="63">
        <f t="shared" ref="AB1025" si="3361">IF(R1025=0,0,R1025/(R1010+R1013+R1019))</f>
        <v>0</v>
      </c>
      <c r="AC1025" s="63">
        <f t="shared" ref="AC1025:AI1025" si="3362">IF(S1025=0,0,S1025/(S1010+S1013+S1019))</f>
        <v>0</v>
      </c>
      <c r="AD1025" s="63">
        <f t="shared" si="3362"/>
        <v>0</v>
      </c>
      <c r="AE1025" s="63">
        <f t="shared" si="3362"/>
        <v>0</v>
      </c>
      <c r="AF1025" s="63">
        <f t="shared" si="3362"/>
        <v>0</v>
      </c>
      <c r="AG1025" s="63">
        <f t="shared" si="3362"/>
        <v>0</v>
      </c>
      <c r="AH1025" s="63">
        <f t="shared" si="3362"/>
        <v>0</v>
      </c>
      <c r="AI1025" s="63">
        <f t="shared" si="3362"/>
        <v>0</v>
      </c>
    </row>
    <row r="1026" spans="1:35" ht="14.25" customHeight="1" x14ac:dyDescent="0.25">
      <c r="A1026" s="17">
        <v>327410</v>
      </c>
      <c r="B1026" s="3" t="s">
        <v>143</v>
      </c>
      <c r="C1026" s="3" t="s">
        <v>94</v>
      </c>
      <c r="D1026" s="59"/>
      <c r="E1026" s="19">
        <f t="shared" si="3313"/>
        <v>0</v>
      </c>
      <c r="F1026" s="19">
        <v>0</v>
      </c>
      <c r="G1026" s="11">
        <v>0</v>
      </c>
      <c r="H1026" s="11">
        <v>0</v>
      </c>
      <c r="I1026" s="11">
        <v>0</v>
      </c>
      <c r="J1026" s="19">
        <v>0</v>
      </c>
      <c r="K1026" s="11">
        <v>0</v>
      </c>
      <c r="L1026" s="19">
        <v>0</v>
      </c>
      <c r="M1026" s="7"/>
      <c r="R1026" s="75">
        <f t="shared" si="3222"/>
        <v>0</v>
      </c>
    </row>
    <row r="1027" spans="1:35" ht="14.25" customHeight="1" x14ac:dyDescent="0.25">
      <c r="A1027" s="3"/>
      <c r="B1027" s="3"/>
      <c r="C1027" s="8"/>
      <c r="D1027" s="8"/>
      <c r="E1027" s="11"/>
      <c r="F1027" s="11"/>
      <c r="G1027" s="11"/>
      <c r="H1027" s="11"/>
      <c r="I1027" s="11"/>
      <c r="J1027" s="11"/>
      <c r="K1027" s="11"/>
      <c r="L1027" s="11"/>
      <c r="M1027" s="7"/>
      <c r="R1027" s="75">
        <f t="shared" si="3222"/>
        <v>0</v>
      </c>
      <c r="S1027" s="10"/>
      <c r="T1027" s="10"/>
      <c r="U1027" s="10"/>
      <c r="V1027" s="10"/>
      <c r="W1027" s="10"/>
      <c r="AA1027" s="10"/>
      <c r="AB1027" s="10"/>
    </row>
    <row r="1028" spans="1:35" ht="14.25" customHeight="1" x14ac:dyDescent="0.25">
      <c r="A1028" s="17">
        <v>327420</v>
      </c>
      <c r="B1028" s="3" t="s">
        <v>172</v>
      </c>
      <c r="C1028" s="3" t="s">
        <v>120</v>
      </c>
      <c r="D1028" s="3"/>
      <c r="E1028" s="11">
        <v>44</v>
      </c>
      <c r="F1028" s="11">
        <v>5</v>
      </c>
      <c r="G1028" s="19">
        <v>0</v>
      </c>
      <c r="H1028" s="19">
        <v>0</v>
      </c>
      <c r="I1028" s="11">
        <v>39</v>
      </c>
      <c r="J1028" s="19">
        <v>0</v>
      </c>
      <c r="K1028" s="11">
        <v>0</v>
      </c>
      <c r="L1028" s="19">
        <v>0</v>
      </c>
      <c r="M1028" s="10">
        <f>VLOOKUP(A1028,'2010 Byproducts'!$A$14:$D$97,4,FALSE)</f>
        <v>0</v>
      </c>
      <c r="N1028" s="10">
        <f>L1028-M1028</f>
        <v>0</v>
      </c>
      <c r="O1028" s="10"/>
      <c r="P1028" s="10">
        <f>SUM(P1029,P1032,P1038)</f>
        <v>42</v>
      </c>
      <c r="Q1028" s="10"/>
      <c r="R1028" s="75">
        <f t="shared" si="3222"/>
        <v>5</v>
      </c>
      <c r="Z1028" s="63">
        <f>R1028/(P1028-R1028)</f>
        <v>0.13513513513513514</v>
      </c>
      <c r="AA1028" s="63">
        <f>(P1031-R1031)/(P1028-R1028)</f>
        <v>0</v>
      </c>
      <c r="AB1028" s="63"/>
    </row>
    <row r="1029" spans="1:35" ht="14.25" customHeight="1" x14ac:dyDescent="0.25">
      <c r="A1029" s="17">
        <v>327420</v>
      </c>
      <c r="B1029" s="3" t="s">
        <v>172</v>
      </c>
      <c r="C1029" s="3" t="s">
        <v>82</v>
      </c>
      <c r="D1029" s="54">
        <f>E1029/(E1028-E1045)</f>
        <v>2.2727272727272728E-2</v>
      </c>
      <c r="E1029" s="19">
        <f t="shared" ref="E1029:E1044" si="3363">SUM(F1029:L1029)</f>
        <v>1</v>
      </c>
      <c r="F1029" s="19">
        <v>0</v>
      </c>
      <c r="G1029" s="11">
        <v>0</v>
      </c>
      <c r="H1029" s="11">
        <v>0</v>
      </c>
      <c r="I1029" s="11">
        <v>1</v>
      </c>
      <c r="J1029" s="11">
        <v>0</v>
      </c>
      <c r="K1029" s="11">
        <v>0</v>
      </c>
      <c r="L1029" s="19">
        <v>0</v>
      </c>
      <c r="M1029" s="7"/>
      <c r="P1029" s="57">
        <f>SUM(P1030:P1031)</f>
        <v>0</v>
      </c>
      <c r="Q1029" s="63">
        <f>P1029/P1028</f>
        <v>0</v>
      </c>
      <c r="R1029" s="75">
        <f t="shared" si="3222"/>
        <v>0</v>
      </c>
      <c r="S1029" s="57">
        <f>SUM(S1030:S1031)</f>
        <v>0</v>
      </c>
      <c r="T1029" s="57">
        <f t="shared" ref="T1029:X1029" si="3364">SUM(T1030:T1031)</f>
        <v>0</v>
      </c>
      <c r="U1029" s="57">
        <f t="shared" si="3364"/>
        <v>0</v>
      </c>
      <c r="V1029" s="57">
        <f t="shared" si="3364"/>
        <v>0</v>
      </c>
      <c r="W1029" s="57">
        <f t="shared" si="3364"/>
        <v>0</v>
      </c>
      <c r="X1029" s="57">
        <f t="shared" si="3364"/>
        <v>0</v>
      </c>
      <c r="Z1029" s="5"/>
      <c r="AB1029" s="63">
        <f t="shared" ref="AB1029" si="3365">IF(R1029=0,0,R1029/(R1029+R1032+R1038))</f>
        <v>0</v>
      </c>
      <c r="AC1029" s="63">
        <f t="shared" ref="AC1029:AI1029" si="3366">IF(S1029=0,0,S1029/(S1029+S1032+S1038))</f>
        <v>0</v>
      </c>
      <c r="AD1029" s="63">
        <f t="shared" si="3366"/>
        <v>0</v>
      </c>
      <c r="AE1029" s="63">
        <f t="shared" si="3366"/>
        <v>0</v>
      </c>
      <c r="AF1029" s="63">
        <f t="shared" si="3366"/>
        <v>0</v>
      </c>
      <c r="AG1029" s="63">
        <f t="shared" si="3366"/>
        <v>0</v>
      </c>
      <c r="AH1029" s="63">
        <f t="shared" si="3366"/>
        <v>0</v>
      </c>
      <c r="AI1029" s="63">
        <f t="shared" si="3366"/>
        <v>0</v>
      </c>
    </row>
    <row r="1030" spans="1:35" ht="14.25" customHeight="1" x14ac:dyDescent="0.25">
      <c r="A1030" s="17">
        <v>327420</v>
      </c>
      <c r="B1030" s="3" t="s">
        <v>172</v>
      </c>
      <c r="C1030" s="8" t="s">
        <v>152</v>
      </c>
      <c r="D1030" s="54">
        <f>E1030/(E1028-E1045)</f>
        <v>0</v>
      </c>
      <c r="E1030" s="19">
        <f t="shared" si="3363"/>
        <v>0</v>
      </c>
      <c r="F1030" s="19">
        <v>0</v>
      </c>
      <c r="G1030" s="11">
        <v>0</v>
      </c>
      <c r="H1030" s="11">
        <v>0</v>
      </c>
      <c r="I1030" s="19">
        <v>0</v>
      </c>
      <c r="J1030" s="11">
        <v>0</v>
      </c>
      <c r="K1030" s="11">
        <v>0</v>
      </c>
      <c r="L1030" s="19">
        <v>0</v>
      </c>
      <c r="M1030" s="7"/>
      <c r="P1030" s="57">
        <f>SUM(R1030:Y1030)+N1028</f>
        <v>0</v>
      </c>
      <c r="Q1030" s="63">
        <f>P1030/P1028</f>
        <v>0</v>
      </c>
      <c r="R1030" s="75">
        <f t="shared" si="3222"/>
        <v>0</v>
      </c>
      <c r="S1030" s="57">
        <f t="shared" ref="S1030:X1030" si="3367">IF(G1045&lt;&gt;0,G1030+(G1030/G1028)*G1045,G1030)</f>
        <v>0</v>
      </c>
      <c r="T1030" s="57">
        <f t="shared" si="3367"/>
        <v>0</v>
      </c>
      <c r="U1030" s="57">
        <f t="shared" si="3367"/>
        <v>0</v>
      </c>
      <c r="V1030" s="57">
        <f t="shared" si="3367"/>
        <v>0</v>
      </c>
      <c r="W1030" s="57">
        <f t="shared" si="3367"/>
        <v>0</v>
      </c>
      <c r="X1030" s="57">
        <f t="shared" si="3367"/>
        <v>0</v>
      </c>
      <c r="Z1030" s="5"/>
      <c r="AB1030" s="63">
        <f t="shared" ref="AB1030" si="3368">IF(R1030=0,0,R1030/(R1029+R1032+R1038))</f>
        <v>0</v>
      </c>
      <c r="AC1030" s="63">
        <f t="shared" ref="AC1030:AI1030" si="3369">IF(S1030=0,0,S1030/(S1029+S1032+S1038))</f>
        <v>0</v>
      </c>
      <c r="AD1030" s="63">
        <f t="shared" si="3369"/>
        <v>0</v>
      </c>
      <c r="AE1030" s="63">
        <f t="shared" si="3369"/>
        <v>0</v>
      </c>
      <c r="AF1030" s="63">
        <f t="shared" si="3369"/>
        <v>0</v>
      </c>
      <c r="AG1030" s="63">
        <f t="shared" si="3369"/>
        <v>0</v>
      </c>
      <c r="AH1030" s="63">
        <f t="shared" si="3369"/>
        <v>0</v>
      </c>
      <c r="AI1030" s="63">
        <f t="shared" si="3369"/>
        <v>0</v>
      </c>
    </row>
    <row r="1031" spans="1:35" ht="14.25" customHeight="1" x14ac:dyDescent="0.25">
      <c r="A1031" s="17">
        <v>327420</v>
      </c>
      <c r="B1031" s="3" t="s">
        <v>172</v>
      </c>
      <c r="C1031" s="8" t="s">
        <v>151</v>
      </c>
      <c r="D1031" s="54">
        <f>E1031/(E1028-E1045)</f>
        <v>0</v>
      </c>
      <c r="E1031" s="19">
        <f t="shared" si="3363"/>
        <v>0</v>
      </c>
      <c r="F1031" s="11">
        <v>0</v>
      </c>
      <c r="G1031" s="11">
        <v>0</v>
      </c>
      <c r="H1031" s="11">
        <v>0</v>
      </c>
      <c r="I1031" s="19">
        <v>0</v>
      </c>
      <c r="J1031" s="11">
        <v>0</v>
      </c>
      <c r="K1031" s="11">
        <v>0</v>
      </c>
      <c r="L1031" s="19">
        <v>0</v>
      </c>
      <c r="M1031" s="7"/>
      <c r="P1031" s="57">
        <f>SUM(R1031:Y1031)</f>
        <v>0</v>
      </c>
      <c r="Q1031" s="63">
        <f>P1031/P1028</f>
        <v>0</v>
      </c>
      <c r="R1031" s="75">
        <f t="shared" si="3222"/>
        <v>0</v>
      </c>
      <c r="S1031" s="57">
        <f t="shared" ref="S1031:X1031" si="3370">IF(G1045&lt;&gt;0,G1031+(G1031/G1028)*G1045,G1031)</f>
        <v>0</v>
      </c>
      <c r="T1031" s="57">
        <f t="shared" si="3370"/>
        <v>0</v>
      </c>
      <c r="U1031" s="57">
        <f t="shared" si="3370"/>
        <v>0</v>
      </c>
      <c r="V1031" s="57">
        <f t="shared" si="3370"/>
        <v>0</v>
      </c>
      <c r="W1031" s="57">
        <f t="shared" si="3370"/>
        <v>0</v>
      </c>
      <c r="X1031" s="57">
        <f t="shared" si="3370"/>
        <v>0</v>
      </c>
      <c r="Z1031" s="5"/>
      <c r="AB1031" s="63">
        <f t="shared" ref="AB1031" si="3371">IF(R1031=0,0,R1031/(R1029+R1032+R1038))</f>
        <v>0</v>
      </c>
      <c r="AC1031" s="63">
        <f t="shared" ref="AC1031:AI1031" si="3372">IF(S1031=0,0,S1031/(S1029+S1032+S1038))</f>
        <v>0</v>
      </c>
      <c r="AD1031" s="63">
        <f t="shared" si="3372"/>
        <v>0</v>
      </c>
      <c r="AE1031" s="63">
        <f t="shared" si="3372"/>
        <v>0</v>
      </c>
      <c r="AF1031" s="63">
        <f t="shared" si="3372"/>
        <v>0</v>
      </c>
      <c r="AG1031" s="63">
        <f t="shared" si="3372"/>
        <v>0</v>
      </c>
      <c r="AH1031" s="63">
        <f t="shared" si="3372"/>
        <v>0</v>
      </c>
      <c r="AI1031" s="63">
        <f t="shared" si="3372"/>
        <v>0</v>
      </c>
    </row>
    <row r="1032" spans="1:35" ht="14.25" customHeight="1" x14ac:dyDescent="0.25">
      <c r="A1032" s="17">
        <v>327420</v>
      </c>
      <c r="B1032" s="3" t="s">
        <v>172</v>
      </c>
      <c r="C1032" s="3" t="s">
        <v>83</v>
      </c>
      <c r="D1032" s="54">
        <f>E1032/(E1028-E1045)</f>
        <v>0.90909090909090906</v>
      </c>
      <c r="E1032" s="19">
        <f t="shared" si="3363"/>
        <v>40</v>
      </c>
      <c r="F1032" s="11">
        <v>4</v>
      </c>
      <c r="G1032" s="11">
        <v>0</v>
      </c>
      <c r="H1032" s="19">
        <v>0</v>
      </c>
      <c r="I1032" s="11">
        <v>36</v>
      </c>
      <c r="J1032" s="19">
        <v>0</v>
      </c>
      <c r="K1032" s="11">
        <v>0</v>
      </c>
      <c r="L1032" s="19">
        <v>0</v>
      </c>
      <c r="M1032" s="7"/>
      <c r="P1032" s="57">
        <f>SUM(P1033:P1037)</f>
        <v>40</v>
      </c>
      <c r="Q1032" s="63">
        <f>P1032/P1028</f>
        <v>0.95238095238095233</v>
      </c>
      <c r="R1032" s="75">
        <f t="shared" si="3222"/>
        <v>4</v>
      </c>
      <c r="S1032" s="57">
        <f>SUM(S1033:S1037)</f>
        <v>0</v>
      </c>
      <c r="T1032" s="57">
        <f t="shared" ref="T1032:X1032" si="3373">SUM(T1033:T1037)</f>
        <v>0</v>
      </c>
      <c r="U1032" s="57">
        <f t="shared" si="3373"/>
        <v>36</v>
      </c>
      <c r="V1032" s="57">
        <f t="shared" si="3373"/>
        <v>0</v>
      </c>
      <c r="W1032" s="57">
        <f t="shared" si="3373"/>
        <v>0</v>
      </c>
      <c r="X1032" s="57">
        <f t="shared" si="3373"/>
        <v>0</v>
      </c>
      <c r="Z1032" s="5"/>
      <c r="AB1032" s="63">
        <f t="shared" ref="AB1032" si="3374">IF(R1032=0,0,R1032/(R1029+R1032+R1038))</f>
        <v>0.8</v>
      </c>
      <c r="AC1032" s="63">
        <f t="shared" ref="AC1032:AI1032" si="3375">IF(S1032=0,0,S1032/(S1029+S1032+S1038))</f>
        <v>0</v>
      </c>
      <c r="AD1032" s="63">
        <f t="shared" si="3375"/>
        <v>0</v>
      </c>
      <c r="AE1032" s="63">
        <f t="shared" si="3375"/>
        <v>0.94736842105263153</v>
      </c>
      <c r="AF1032" s="63">
        <f t="shared" si="3375"/>
        <v>0</v>
      </c>
      <c r="AG1032" s="63">
        <f t="shared" si="3375"/>
        <v>0</v>
      </c>
      <c r="AH1032" s="63">
        <f t="shared" si="3375"/>
        <v>0</v>
      </c>
      <c r="AI1032" s="63">
        <f t="shared" si="3375"/>
        <v>0</v>
      </c>
    </row>
    <row r="1033" spans="1:35" ht="14.25" customHeight="1" x14ac:dyDescent="0.25">
      <c r="A1033" s="17">
        <v>327420</v>
      </c>
      <c r="B1033" s="3" t="s">
        <v>172</v>
      </c>
      <c r="C1033" s="8" t="s">
        <v>84</v>
      </c>
      <c r="D1033" s="54">
        <f>E1033/(E1028-E1045)</f>
        <v>0.79545454545454541</v>
      </c>
      <c r="E1033" s="19">
        <f t="shared" si="3363"/>
        <v>35</v>
      </c>
      <c r="F1033" s="19">
        <v>0</v>
      </c>
      <c r="G1033" s="11">
        <v>0</v>
      </c>
      <c r="H1033" s="19">
        <v>0</v>
      </c>
      <c r="I1033" s="11">
        <v>35</v>
      </c>
      <c r="J1033" s="19">
        <v>0</v>
      </c>
      <c r="K1033" s="11">
        <v>0</v>
      </c>
      <c r="L1033" s="19">
        <v>0</v>
      </c>
      <c r="M1033" s="7"/>
      <c r="P1033" s="57">
        <f>SUM(R1033:Y1033)</f>
        <v>35</v>
      </c>
      <c r="Q1033" s="63">
        <f>P1033/P1028</f>
        <v>0.83333333333333337</v>
      </c>
      <c r="R1033" s="75">
        <f t="shared" si="3222"/>
        <v>0</v>
      </c>
      <c r="S1033" s="57">
        <f t="shared" ref="S1033:X1033" si="3376">IF(G1045&lt;&gt;0,G1033+(G1033/G1028)*G1045,G1033)</f>
        <v>0</v>
      </c>
      <c r="T1033" s="57">
        <f t="shared" si="3376"/>
        <v>0</v>
      </c>
      <c r="U1033" s="57">
        <f t="shared" si="3376"/>
        <v>35</v>
      </c>
      <c r="V1033" s="57">
        <f t="shared" si="3376"/>
        <v>0</v>
      </c>
      <c r="W1033" s="57">
        <f t="shared" si="3376"/>
        <v>0</v>
      </c>
      <c r="X1033" s="57">
        <f t="shared" si="3376"/>
        <v>0</v>
      </c>
      <c r="Z1033" s="5"/>
      <c r="AB1033" s="63">
        <f t="shared" ref="AB1033" si="3377">IF(R1033=0,0,R1033/(R1029+R1032+R1038))</f>
        <v>0</v>
      </c>
      <c r="AC1033" s="63">
        <f t="shared" ref="AC1033:AI1033" si="3378">IF(S1033=0,0,S1033/(S1029+S1032+S1038))</f>
        <v>0</v>
      </c>
      <c r="AD1033" s="63">
        <f t="shared" si="3378"/>
        <v>0</v>
      </c>
      <c r="AE1033" s="63">
        <f t="shared" si="3378"/>
        <v>0.92105263157894735</v>
      </c>
      <c r="AF1033" s="63">
        <f t="shared" si="3378"/>
        <v>0</v>
      </c>
      <c r="AG1033" s="63">
        <f t="shared" si="3378"/>
        <v>0</v>
      </c>
      <c r="AH1033" s="63">
        <f t="shared" si="3378"/>
        <v>0</v>
      </c>
      <c r="AI1033" s="63">
        <f t="shared" si="3378"/>
        <v>0</v>
      </c>
    </row>
    <row r="1034" spans="1:35" ht="14.25" customHeight="1" x14ac:dyDescent="0.25">
      <c r="A1034" s="17">
        <v>327420</v>
      </c>
      <c r="B1034" s="3" t="s">
        <v>172</v>
      </c>
      <c r="C1034" s="8" t="s">
        <v>85</v>
      </c>
      <c r="D1034" s="54">
        <f>E1034/(E1028-E1045)</f>
        <v>0</v>
      </c>
      <c r="E1034" s="19">
        <f t="shared" si="3363"/>
        <v>0</v>
      </c>
      <c r="F1034" s="19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19">
        <v>0</v>
      </c>
      <c r="M1034" s="7"/>
      <c r="P1034" s="57">
        <f t="shared" ref="P1034:P1044" si="3379">SUM(R1034:Y1034)</f>
        <v>0</v>
      </c>
      <c r="Q1034" s="63">
        <f>P1034/P1028</f>
        <v>0</v>
      </c>
      <c r="R1034" s="75">
        <f t="shared" si="3222"/>
        <v>0</v>
      </c>
      <c r="S1034" s="57">
        <f t="shared" ref="S1034:X1034" si="3380">IF(G1045&lt;&gt;0,G1034+(G1034/G1028)*G1045,G1034)</f>
        <v>0</v>
      </c>
      <c r="T1034" s="57">
        <f t="shared" si="3380"/>
        <v>0</v>
      </c>
      <c r="U1034" s="57">
        <f t="shared" si="3380"/>
        <v>0</v>
      </c>
      <c r="V1034" s="57">
        <f t="shared" si="3380"/>
        <v>0</v>
      </c>
      <c r="W1034" s="57">
        <f t="shared" si="3380"/>
        <v>0</v>
      </c>
      <c r="X1034" s="57">
        <f t="shared" si="3380"/>
        <v>0</v>
      </c>
      <c r="Z1034" s="5"/>
      <c r="AB1034" s="63">
        <f t="shared" ref="AB1034" si="3381">IF(R1034=0,0,R1034/(R1029+R1032+R1038))</f>
        <v>0</v>
      </c>
      <c r="AC1034" s="63">
        <f t="shared" ref="AC1034:AI1034" si="3382">IF(S1034=0,0,S1034/(S1029+S1032+S1038))</f>
        <v>0</v>
      </c>
      <c r="AD1034" s="63">
        <f t="shared" si="3382"/>
        <v>0</v>
      </c>
      <c r="AE1034" s="63">
        <f t="shared" si="3382"/>
        <v>0</v>
      </c>
      <c r="AF1034" s="63">
        <f t="shared" si="3382"/>
        <v>0</v>
      </c>
      <c r="AG1034" s="63">
        <f t="shared" si="3382"/>
        <v>0</v>
      </c>
      <c r="AH1034" s="63">
        <f t="shared" si="3382"/>
        <v>0</v>
      </c>
      <c r="AI1034" s="63">
        <f t="shared" si="3382"/>
        <v>0</v>
      </c>
    </row>
    <row r="1035" spans="1:35" s="10" customFormat="1" ht="14.25" customHeight="1" x14ac:dyDescent="0.25">
      <c r="A1035" s="17">
        <v>327420</v>
      </c>
      <c r="B1035" s="3" t="s">
        <v>172</v>
      </c>
      <c r="C1035" s="8" t="s">
        <v>86</v>
      </c>
      <c r="D1035" s="54">
        <f>E1035/(E1028-E1045)</f>
        <v>0.11363636363636363</v>
      </c>
      <c r="E1035" s="19">
        <f t="shared" si="3363"/>
        <v>5</v>
      </c>
      <c r="F1035" s="11">
        <v>4</v>
      </c>
      <c r="G1035" s="11">
        <v>0</v>
      </c>
      <c r="H1035" s="19">
        <v>0</v>
      </c>
      <c r="I1035" s="11">
        <v>1</v>
      </c>
      <c r="J1035" s="19">
        <v>0</v>
      </c>
      <c r="K1035" s="11">
        <v>0</v>
      </c>
      <c r="L1035" s="19">
        <v>0</v>
      </c>
      <c r="M1035" s="7"/>
      <c r="N1035" s="1"/>
      <c r="O1035" s="1"/>
      <c r="P1035" s="57">
        <f t="shared" si="3379"/>
        <v>5</v>
      </c>
      <c r="Q1035" s="63">
        <f>P1035/P1028</f>
        <v>0.11904761904761904</v>
      </c>
      <c r="R1035" s="75">
        <f t="shared" si="3222"/>
        <v>4</v>
      </c>
      <c r="S1035" s="57">
        <f t="shared" ref="S1035:X1035" si="3383">IF(G1045&lt;&gt;0,G1035+(G1035/G1028)*G1045,G1035)</f>
        <v>0</v>
      </c>
      <c r="T1035" s="57">
        <f t="shared" si="3383"/>
        <v>0</v>
      </c>
      <c r="U1035" s="57">
        <f t="shared" si="3383"/>
        <v>1</v>
      </c>
      <c r="V1035" s="57">
        <f t="shared" si="3383"/>
        <v>0</v>
      </c>
      <c r="W1035" s="57">
        <f t="shared" si="3383"/>
        <v>0</v>
      </c>
      <c r="X1035" s="57">
        <f t="shared" si="3383"/>
        <v>0</v>
      </c>
      <c r="Z1035" s="5"/>
      <c r="AA1035" s="1"/>
      <c r="AB1035" s="63">
        <f t="shared" ref="AB1035" si="3384">IF(R1035=0,0,R1035/(R1029+R1032+R1038))</f>
        <v>0.8</v>
      </c>
      <c r="AC1035" s="63">
        <f t="shared" ref="AC1035:AI1035" si="3385">IF(S1035=0,0,S1035/(S1029+S1032+S1038))</f>
        <v>0</v>
      </c>
      <c r="AD1035" s="63">
        <f t="shared" si="3385"/>
        <v>0</v>
      </c>
      <c r="AE1035" s="63">
        <f t="shared" si="3385"/>
        <v>2.6315789473684209E-2</v>
      </c>
      <c r="AF1035" s="63">
        <f t="shared" si="3385"/>
        <v>0</v>
      </c>
      <c r="AG1035" s="63">
        <f t="shared" si="3385"/>
        <v>0</v>
      </c>
      <c r="AH1035" s="63">
        <f t="shared" si="3385"/>
        <v>0</v>
      </c>
      <c r="AI1035" s="63">
        <f t="shared" si="3385"/>
        <v>0</v>
      </c>
    </row>
    <row r="1036" spans="1:35" ht="14.25" customHeight="1" x14ac:dyDescent="0.25">
      <c r="A1036" s="17">
        <v>327420</v>
      </c>
      <c r="B1036" s="3" t="s">
        <v>172</v>
      </c>
      <c r="C1036" s="8" t="s">
        <v>87</v>
      </c>
      <c r="D1036" s="54">
        <f>E1036/(E1028-E1045)</f>
        <v>0</v>
      </c>
      <c r="E1036" s="19">
        <f t="shared" si="3363"/>
        <v>0</v>
      </c>
      <c r="F1036" s="11">
        <v>0</v>
      </c>
      <c r="G1036" s="19">
        <v>0</v>
      </c>
      <c r="H1036" s="19">
        <v>0</v>
      </c>
      <c r="I1036" s="19">
        <v>0</v>
      </c>
      <c r="J1036" s="19">
        <v>0</v>
      </c>
      <c r="K1036" s="19">
        <v>0</v>
      </c>
      <c r="L1036" s="19">
        <v>0</v>
      </c>
      <c r="M1036" s="7"/>
      <c r="P1036" s="57">
        <f t="shared" si="3379"/>
        <v>0</v>
      </c>
      <c r="Q1036" s="63">
        <f>P1036/P1028</f>
        <v>0</v>
      </c>
      <c r="R1036" s="75">
        <f t="shared" si="3222"/>
        <v>0</v>
      </c>
      <c r="S1036" s="57">
        <f t="shared" ref="S1036:X1036" si="3386">IF(G1045&lt;&gt;0,G1036+(G1036/G1028)*G1045,G1036)</f>
        <v>0</v>
      </c>
      <c r="T1036" s="57">
        <f t="shared" si="3386"/>
        <v>0</v>
      </c>
      <c r="U1036" s="57">
        <f t="shared" si="3386"/>
        <v>0</v>
      </c>
      <c r="V1036" s="57">
        <f t="shared" si="3386"/>
        <v>0</v>
      </c>
      <c r="W1036" s="57">
        <f t="shared" si="3386"/>
        <v>0</v>
      </c>
      <c r="X1036" s="57">
        <f t="shared" si="3386"/>
        <v>0</v>
      </c>
      <c r="Z1036" s="5"/>
      <c r="AB1036" s="63">
        <f t="shared" ref="AB1036" si="3387">IF(R1036=0,0,R1036/(R1029+R1032+R1038))</f>
        <v>0</v>
      </c>
      <c r="AC1036" s="63">
        <f t="shared" ref="AC1036:AI1036" si="3388">IF(S1036=0,0,S1036/(S1029+S1032+S1038))</f>
        <v>0</v>
      </c>
      <c r="AD1036" s="63">
        <f t="shared" si="3388"/>
        <v>0</v>
      </c>
      <c r="AE1036" s="63">
        <f t="shared" si="3388"/>
        <v>0</v>
      </c>
      <c r="AF1036" s="63">
        <f t="shared" si="3388"/>
        <v>0</v>
      </c>
      <c r="AG1036" s="63">
        <f t="shared" si="3388"/>
        <v>0</v>
      </c>
      <c r="AH1036" s="63">
        <f t="shared" si="3388"/>
        <v>0</v>
      </c>
      <c r="AI1036" s="63">
        <f t="shared" si="3388"/>
        <v>0</v>
      </c>
    </row>
    <row r="1037" spans="1:35" ht="14.25" customHeight="1" x14ac:dyDescent="0.25">
      <c r="A1037" s="17">
        <v>327420</v>
      </c>
      <c r="B1037" s="3" t="s">
        <v>172</v>
      </c>
      <c r="C1037" s="8" t="s">
        <v>88</v>
      </c>
      <c r="D1037" s="54">
        <f>E1037/(E1028-E1045)</f>
        <v>0</v>
      </c>
      <c r="E1037" s="19">
        <f t="shared" si="3363"/>
        <v>0</v>
      </c>
      <c r="F1037" s="19">
        <v>0</v>
      </c>
      <c r="G1037" s="11">
        <v>0</v>
      </c>
      <c r="H1037" s="19">
        <v>0</v>
      </c>
      <c r="I1037" s="19">
        <v>0</v>
      </c>
      <c r="J1037" s="19">
        <v>0</v>
      </c>
      <c r="K1037" s="11">
        <v>0</v>
      </c>
      <c r="L1037" s="19">
        <v>0</v>
      </c>
      <c r="M1037" s="7"/>
      <c r="P1037" s="57">
        <f t="shared" si="3379"/>
        <v>0</v>
      </c>
      <c r="Q1037" s="63">
        <f>P1037/P1028</f>
        <v>0</v>
      </c>
      <c r="R1037" s="75">
        <f t="shared" si="3222"/>
        <v>0</v>
      </c>
      <c r="S1037" s="57">
        <f t="shared" ref="S1037:X1037" si="3389">IF(G1045&lt;&gt;0,G1037+(G1037/G1028)*G1045,G1037)</f>
        <v>0</v>
      </c>
      <c r="T1037" s="57">
        <f t="shared" si="3389"/>
        <v>0</v>
      </c>
      <c r="U1037" s="57">
        <f t="shared" si="3389"/>
        <v>0</v>
      </c>
      <c r="V1037" s="57">
        <f t="shared" si="3389"/>
        <v>0</v>
      </c>
      <c r="W1037" s="57">
        <f t="shared" si="3389"/>
        <v>0</v>
      </c>
      <c r="X1037" s="57">
        <f t="shared" si="3389"/>
        <v>0</v>
      </c>
      <c r="Z1037" s="5"/>
      <c r="AB1037" s="63">
        <f t="shared" ref="AB1037" si="3390">IF(R1037=0,0,R1037/(R1029+R1032+R1038))</f>
        <v>0</v>
      </c>
      <c r="AC1037" s="63">
        <f t="shared" ref="AC1037:AI1037" si="3391">IF(S1037=0,0,S1037/(S1029+S1032+S1038))</f>
        <v>0</v>
      </c>
      <c r="AD1037" s="63">
        <f t="shared" si="3391"/>
        <v>0</v>
      </c>
      <c r="AE1037" s="63">
        <f t="shared" si="3391"/>
        <v>0</v>
      </c>
      <c r="AF1037" s="63">
        <f t="shared" si="3391"/>
        <v>0</v>
      </c>
      <c r="AG1037" s="63">
        <f t="shared" si="3391"/>
        <v>0</v>
      </c>
      <c r="AH1037" s="63">
        <f t="shared" si="3391"/>
        <v>0</v>
      </c>
      <c r="AI1037" s="63">
        <f t="shared" si="3391"/>
        <v>0</v>
      </c>
    </row>
    <row r="1038" spans="1:35" ht="14.25" customHeight="1" x14ac:dyDescent="0.25">
      <c r="A1038" s="17">
        <v>327420</v>
      </c>
      <c r="B1038" s="3" t="s">
        <v>172</v>
      </c>
      <c r="C1038" s="3" t="s">
        <v>89</v>
      </c>
      <c r="D1038" s="54">
        <f>E1038/(E1028-E1045)</f>
        <v>6.8181818181818177E-2</v>
      </c>
      <c r="E1038" s="19">
        <f t="shared" si="3363"/>
        <v>3</v>
      </c>
      <c r="F1038" s="11">
        <v>1</v>
      </c>
      <c r="G1038" s="19">
        <v>0</v>
      </c>
      <c r="H1038" s="19">
        <v>0</v>
      </c>
      <c r="I1038" s="11">
        <v>2</v>
      </c>
      <c r="J1038" s="19">
        <v>0</v>
      </c>
      <c r="K1038" s="11">
        <v>0</v>
      </c>
      <c r="L1038" s="19">
        <v>0</v>
      </c>
      <c r="M1038" s="7"/>
      <c r="P1038" s="57">
        <f>SUM(P1039:P1044)</f>
        <v>2</v>
      </c>
      <c r="Q1038" s="63">
        <f>P1038/P1028</f>
        <v>4.7619047619047616E-2</v>
      </c>
      <c r="R1038" s="75">
        <f t="shared" si="3222"/>
        <v>1</v>
      </c>
      <c r="S1038" s="57">
        <f>SUM(S1039:S1044)</f>
        <v>0</v>
      </c>
      <c r="T1038" s="57">
        <f t="shared" ref="T1038:X1038" si="3392">SUM(T1039:T1044)</f>
        <v>0</v>
      </c>
      <c r="U1038" s="57">
        <f t="shared" si="3392"/>
        <v>2</v>
      </c>
      <c r="V1038" s="57">
        <f t="shared" si="3392"/>
        <v>0</v>
      </c>
      <c r="W1038" s="57">
        <f t="shared" si="3392"/>
        <v>0</v>
      </c>
      <c r="X1038" s="57">
        <f t="shared" si="3392"/>
        <v>0</v>
      </c>
      <c r="Z1038" s="5"/>
      <c r="AB1038" s="63">
        <f t="shared" ref="AB1038" si="3393">IF(R1038=0,0,R1038/(R1029+R1032+R1038))</f>
        <v>0.2</v>
      </c>
      <c r="AC1038" s="63">
        <f t="shared" ref="AC1038:AI1038" si="3394">IF(S1038=0,0,S1038/(S1029+S1032+S1038))</f>
        <v>0</v>
      </c>
      <c r="AD1038" s="63">
        <f t="shared" si="3394"/>
        <v>0</v>
      </c>
      <c r="AE1038" s="63">
        <f t="shared" si="3394"/>
        <v>5.2631578947368418E-2</v>
      </c>
      <c r="AF1038" s="63">
        <f t="shared" si="3394"/>
        <v>0</v>
      </c>
      <c r="AG1038" s="63">
        <f t="shared" si="3394"/>
        <v>0</v>
      </c>
      <c r="AH1038" s="63">
        <f t="shared" si="3394"/>
        <v>0</v>
      </c>
      <c r="AI1038" s="63">
        <f t="shared" si="3394"/>
        <v>0</v>
      </c>
    </row>
    <row r="1039" spans="1:35" ht="14.25" customHeight="1" x14ac:dyDescent="0.25">
      <c r="A1039" s="17">
        <v>327420</v>
      </c>
      <c r="B1039" s="3" t="s">
        <v>172</v>
      </c>
      <c r="C1039" s="8" t="s">
        <v>95</v>
      </c>
      <c r="D1039" s="54">
        <f>E1039/(E1028-E1045)</f>
        <v>4.5454545454545456E-2</v>
      </c>
      <c r="E1039" s="19">
        <f t="shared" si="3363"/>
        <v>2</v>
      </c>
      <c r="F1039" s="19">
        <v>0</v>
      </c>
      <c r="G1039" s="19">
        <v>0</v>
      </c>
      <c r="H1039" s="19">
        <v>0</v>
      </c>
      <c r="I1039" s="11">
        <v>2</v>
      </c>
      <c r="J1039" s="19">
        <v>0</v>
      </c>
      <c r="K1039" s="11">
        <v>0</v>
      </c>
      <c r="L1039" s="19">
        <v>0</v>
      </c>
      <c r="M1039" s="7"/>
      <c r="P1039" s="57">
        <f t="shared" si="3379"/>
        <v>2</v>
      </c>
      <c r="Q1039" s="63">
        <f>P1039/P1028</f>
        <v>4.7619047619047616E-2</v>
      </c>
      <c r="R1039" s="75">
        <f t="shared" ref="R1039:R1102" si="3395">F1039</f>
        <v>0</v>
      </c>
      <c r="S1039" s="57">
        <f t="shared" ref="S1039:X1039" si="3396">IF(G1045&lt;&gt;0,G1039+(G1039/G1028)*G1045,G1039)</f>
        <v>0</v>
      </c>
      <c r="T1039" s="57">
        <f t="shared" si="3396"/>
        <v>0</v>
      </c>
      <c r="U1039" s="57">
        <f t="shared" si="3396"/>
        <v>2</v>
      </c>
      <c r="V1039" s="57">
        <f t="shared" si="3396"/>
        <v>0</v>
      </c>
      <c r="W1039" s="57">
        <f t="shared" si="3396"/>
        <v>0</v>
      </c>
      <c r="X1039" s="57">
        <f t="shared" si="3396"/>
        <v>0</v>
      </c>
      <c r="Z1039" s="5"/>
      <c r="AB1039" s="63">
        <f t="shared" ref="AB1039" si="3397">IF(R1039=0,0,R1039/(R1029+R1032+R1038))</f>
        <v>0</v>
      </c>
      <c r="AC1039" s="63">
        <f t="shared" ref="AC1039:AI1039" si="3398">IF(S1039=0,0,S1039/(S1029+S1032+S1038))</f>
        <v>0</v>
      </c>
      <c r="AD1039" s="63">
        <f t="shared" si="3398"/>
        <v>0</v>
      </c>
      <c r="AE1039" s="63">
        <f t="shared" si="3398"/>
        <v>5.2631578947368418E-2</v>
      </c>
      <c r="AF1039" s="63">
        <f t="shared" si="3398"/>
        <v>0</v>
      </c>
      <c r="AG1039" s="63">
        <f t="shared" si="3398"/>
        <v>0</v>
      </c>
      <c r="AH1039" s="63">
        <f t="shared" si="3398"/>
        <v>0</v>
      </c>
      <c r="AI1039" s="63">
        <f t="shared" si="3398"/>
        <v>0</v>
      </c>
    </row>
    <row r="1040" spans="1:35" ht="14.25" customHeight="1" x14ac:dyDescent="0.25">
      <c r="A1040" s="17">
        <v>327420</v>
      </c>
      <c r="B1040" s="3" t="s">
        <v>172</v>
      </c>
      <c r="C1040" s="8" t="s">
        <v>90</v>
      </c>
      <c r="D1040" s="54">
        <f>E1040/(E1028-E1045)</f>
        <v>0</v>
      </c>
      <c r="E1040" s="19">
        <f t="shared" si="3363"/>
        <v>0</v>
      </c>
      <c r="F1040" s="19">
        <v>0</v>
      </c>
      <c r="G1040" s="19">
        <v>0</v>
      </c>
      <c r="H1040" s="19">
        <v>0</v>
      </c>
      <c r="I1040" s="19">
        <v>0</v>
      </c>
      <c r="J1040" s="19">
        <v>0</v>
      </c>
      <c r="K1040" s="19">
        <v>0</v>
      </c>
      <c r="L1040" s="19">
        <v>0</v>
      </c>
      <c r="M1040" s="7"/>
      <c r="P1040" s="57">
        <f t="shared" si="3379"/>
        <v>0</v>
      </c>
      <c r="Q1040" s="63">
        <f>P1040/P1028</f>
        <v>0</v>
      </c>
      <c r="R1040" s="75">
        <f t="shared" si="3395"/>
        <v>0</v>
      </c>
      <c r="S1040" s="57">
        <f t="shared" ref="S1040:X1040" si="3399">IF(G1045&lt;&gt;0,G1040+(G1040/G1028)*G1045,G1040)</f>
        <v>0</v>
      </c>
      <c r="T1040" s="57">
        <f t="shared" si="3399"/>
        <v>0</v>
      </c>
      <c r="U1040" s="57">
        <f t="shared" si="3399"/>
        <v>0</v>
      </c>
      <c r="V1040" s="57">
        <f t="shared" si="3399"/>
        <v>0</v>
      </c>
      <c r="W1040" s="57">
        <f t="shared" si="3399"/>
        <v>0</v>
      </c>
      <c r="X1040" s="57">
        <f t="shared" si="3399"/>
        <v>0</v>
      </c>
      <c r="Z1040" s="5"/>
      <c r="AB1040" s="63">
        <f t="shared" ref="AB1040" si="3400">IF(R1040=0,0,R1040/(R1029+R1032+R1038))</f>
        <v>0</v>
      </c>
      <c r="AC1040" s="63">
        <f t="shared" ref="AC1040:AI1040" si="3401">IF(S1040=0,0,S1040/(S1029+S1032+S1038))</f>
        <v>0</v>
      </c>
      <c r="AD1040" s="63">
        <f t="shared" si="3401"/>
        <v>0</v>
      </c>
      <c r="AE1040" s="63">
        <f t="shared" si="3401"/>
        <v>0</v>
      </c>
      <c r="AF1040" s="63">
        <f t="shared" si="3401"/>
        <v>0</v>
      </c>
      <c r="AG1040" s="63">
        <f t="shared" si="3401"/>
        <v>0</v>
      </c>
      <c r="AH1040" s="63">
        <f t="shared" si="3401"/>
        <v>0</v>
      </c>
      <c r="AI1040" s="63">
        <f t="shared" si="3401"/>
        <v>0</v>
      </c>
    </row>
    <row r="1041" spans="1:35" ht="14.25" customHeight="1" x14ac:dyDescent="0.25">
      <c r="A1041" s="17">
        <v>327420</v>
      </c>
      <c r="B1041" s="3" t="s">
        <v>172</v>
      </c>
      <c r="C1041" s="8" t="s">
        <v>118</v>
      </c>
      <c r="D1041" s="54">
        <f>E1041/(E1028-E1045)</f>
        <v>0</v>
      </c>
      <c r="E1041" s="19">
        <f t="shared" si="3363"/>
        <v>0</v>
      </c>
      <c r="F1041" s="19">
        <v>0</v>
      </c>
      <c r="G1041" s="11">
        <v>0</v>
      </c>
      <c r="H1041" s="11">
        <v>0</v>
      </c>
      <c r="I1041" s="19">
        <v>0</v>
      </c>
      <c r="J1041" s="11">
        <v>0</v>
      </c>
      <c r="K1041" s="11">
        <v>0</v>
      </c>
      <c r="L1041" s="19">
        <v>0</v>
      </c>
      <c r="M1041" s="7"/>
      <c r="P1041" s="57">
        <f t="shared" si="3379"/>
        <v>0</v>
      </c>
      <c r="Q1041" s="63">
        <f>P1041/P1028</f>
        <v>0</v>
      </c>
      <c r="R1041" s="75">
        <f t="shared" si="3395"/>
        <v>0</v>
      </c>
      <c r="S1041" s="57">
        <f t="shared" ref="S1041:X1041" si="3402">IF(G1045&lt;&gt;0,G1041+(G1041/G1028)*G1045,G1041)</f>
        <v>0</v>
      </c>
      <c r="T1041" s="57">
        <f t="shared" si="3402"/>
        <v>0</v>
      </c>
      <c r="U1041" s="57">
        <f t="shared" si="3402"/>
        <v>0</v>
      </c>
      <c r="V1041" s="57">
        <f t="shared" si="3402"/>
        <v>0</v>
      </c>
      <c r="W1041" s="57">
        <f t="shared" si="3402"/>
        <v>0</v>
      </c>
      <c r="X1041" s="57">
        <f t="shared" si="3402"/>
        <v>0</v>
      </c>
      <c r="Z1041" s="5"/>
      <c r="AB1041" s="63">
        <f t="shared" ref="AB1041" si="3403">IF(R1041=0,0,R1041/(R1029+R1032+R1038))</f>
        <v>0</v>
      </c>
      <c r="AC1041" s="63">
        <f t="shared" ref="AC1041:AI1041" si="3404">IF(S1041=0,0,S1041/(S1029+S1032+S1038))</f>
        <v>0</v>
      </c>
      <c r="AD1041" s="63">
        <f t="shared" si="3404"/>
        <v>0</v>
      </c>
      <c r="AE1041" s="63">
        <f t="shared" si="3404"/>
        <v>0</v>
      </c>
      <c r="AF1041" s="63">
        <f t="shared" si="3404"/>
        <v>0</v>
      </c>
      <c r="AG1041" s="63">
        <f t="shared" si="3404"/>
        <v>0</v>
      </c>
      <c r="AH1041" s="63">
        <f t="shared" si="3404"/>
        <v>0</v>
      </c>
      <c r="AI1041" s="63">
        <f t="shared" si="3404"/>
        <v>0</v>
      </c>
    </row>
    <row r="1042" spans="1:35" ht="14.25" customHeight="1" x14ac:dyDescent="0.25">
      <c r="A1042" s="17">
        <v>327420</v>
      </c>
      <c r="B1042" s="3" t="s">
        <v>172</v>
      </c>
      <c r="C1042" s="8" t="s">
        <v>91</v>
      </c>
      <c r="D1042" s="54">
        <f>E1042/(E1028-E1045)</f>
        <v>0</v>
      </c>
      <c r="E1042" s="19">
        <f t="shared" si="3363"/>
        <v>0</v>
      </c>
      <c r="F1042" s="19">
        <v>0</v>
      </c>
      <c r="G1042" s="19">
        <v>0</v>
      </c>
      <c r="H1042" s="19">
        <v>0</v>
      </c>
      <c r="I1042" s="11">
        <v>0</v>
      </c>
      <c r="J1042" s="19">
        <v>0</v>
      </c>
      <c r="K1042" s="19">
        <v>0</v>
      </c>
      <c r="L1042" s="19">
        <v>0</v>
      </c>
      <c r="M1042" s="7"/>
      <c r="P1042" s="57">
        <f t="shared" si="3379"/>
        <v>0</v>
      </c>
      <c r="Q1042" s="63">
        <f>P1042/P1028</f>
        <v>0</v>
      </c>
      <c r="R1042" s="75">
        <f t="shared" si="3395"/>
        <v>0</v>
      </c>
      <c r="S1042" s="57">
        <f t="shared" ref="S1042:X1042" si="3405">IF(G1045&lt;&gt;0,G1042+(G1042/G1028)*G1045,G1042)</f>
        <v>0</v>
      </c>
      <c r="T1042" s="57">
        <f t="shared" si="3405"/>
        <v>0</v>
      </c>
      <c r="U1042" s="57">
        <f t="shared" si="3405"/>
        <v>0</v>
      </c>
      <c r="V1042" s="57">
        <f t="shared" si="3405"/>
        <v>0</v>
      </c>
      <c r="W1042" s="57">
        <f t="shared" si="3405"/>
        <v>0</v>
      </c>
      <c r="X1042" s="57">
        <f t="shared" si="3405"/>
        <v>0</v>
      </c>
      <c r="Z1042" s="6"/>
      <c r="AB1042" s="63">
        <f t="shared" ref="AB1042" si="3406">IF(R1042=0,0,R1042/(R1029+R1032+R1038))</f>
        <v>0</v>
      </c>
      <c r="AC1042" s="63">
        <f t="shared" ref="AC1042:AI1042" si="3407">IF(S1042=0,0,S1042/(S1029+S1032+S1038))</f>
        <v>0</v>
      </c>
      <c r="AD1042" s="63">
        <f t="shared" si="3407"/>
        <v>0</v>
      </c>
      <c r="AE1042" s="63">
        <f t="shared" si="3407"/>
        <v>0</v>
      </c>
      <c r="AF1042" s="63">
        <f t="shared" si="3407"/>
        <v>0</v>
      </c>
      <c r="AG1042" s="63">
        <f t="shared" si="3407"/>
        <v>0</v>
      </c>
      <c r="AH1042" s="63">
        <f t="shared" si="3407"/>
        <v>0</v>
      </c>
      <c r="AI1042" s="63">
        <f t="shared" si="3407"/>
        <v>0</v>
      </c>
    </row>
    <row r="1043" spans="1:35" ht="14.25" customHeight="1" x14ac:dyDescent="0.25">
      <c r="A1043" s="17">
        <v>327420</v>
      </c>
      <c r="B1043" s="3" t="s">
        <v>172</v>
      </c>
      <c r="C1043" s="8" t="s">
        <v>92</v>
      </c>
      <c r="D1043" s="54">
        <f>E1043/(E1028-E1045)</f>
        <v>0</v>
      </c>
      <c r="E1043" s="19">
        <f t="shared" si="3363"/>
        <v>0</v>
      </c>
      <c r="F1043" s="11">
        <v>0</v>
      </c>
      <c r="G1043" s="11">
        <v>0</v>
      </c>
      <c r="H1043" s="19">
        <v>0</v>
      </c>
      <c r="I1043" s="11">
        <v>0</v>
      </c>
      <c r="J1043" s="11">
        <v>0</v>
      </c>
      <c r="K1043" s="11">
        <v>0</v>
      </c>
      <c r="L1043" s="19">
        <v>0</v>
      </c>
      <c r="M1043" s="7"/>
      <c r="P1043" s="57">
        <f t="shared" si="3379"/>
        <v>0</v>
      </c>
      <c r="Q1043" s="63">
        <f>P1043/P1028</f>
        <v>0</v>
      </c>
      <c r="R1043" s="75">
        <f t="shared" si="3395"/>
        <v>0</v>
      </c>
      <c r="S1043" s="57">
        <f t="shared" ref="S1043:X1043" si="3408">IF(G1045&lt;&gt;0,G1043+(G1043/G1028)*G1045,G1043)</f>
        <v>0</v>
      </c>
      <c r="T1043" s="57">
        <f t="shared" si="3408"/>
        <v>0</v>
      </c>
      <c r="U1043" s="57">
        <f t="shared" si="3408"/>
        <v>0</v>
      </c>
      <c r="V1043" s="57">
        <f t="shared" si="3408"/>
        <v>0</v>
      </c>
      <c r="W1043" s="57">
        <f t="shared" si="3408"/>
        <v>0</v>
      </c>
      <c r="X1043" s="57">
        <f t="shared" si="3408"/>
        <v>0</v>
      </c>
      <c r="Z1043" s="5"/>
      <c r="AB1043" s="63">
        <f t="shared" ref="AB1043" si="3409">IF(R1043=0,0,R1043/(R1029+R1032+R1038))</f>
        <v>0</v>
      </c>
      <c r="AC1043" s="63">
        <f t="shared" ref="AC1043:AI1043" si="3410">IF(S1043=0,0,S1043/(S1029+S1032+S1038))</f>
        <v>0</v>
      </c>
      <c r="AD1043" s="63">
        <f t="shared" si="3410"/>
        <v>0</v>
      </c>
      <c r="AE1043" s="63">
        <f t="shared" si="3410"/>
        <v>0</v>
      </c>
      <c r="AF1043" s="63">
        <f t="shared" si="3410"/>
        <v>0</v>
      </c>
      <c r="AG1043" s="63">
        <f t="shared" si="3410"/>
        <v>0</v>
      </c>
      <c r="AH1043" s="63">
        <f t="shared" si="3410"/>
        <v>0</v>
      </c>
      <c r="AI1043" s="63">
        <f t="shared" si="3410"/>
        <v>0</v>
      </c>
    </row>
    <row r="1044" spans="1:35" ht="14.25" customHeight="1" x14ac:dyDescent="0.25">
      <c r="A1044" s="17">
        <v>327420</v>
      </c>
      <c r="B1044" s="3" t="s">
        <v>172</v>
      </c>
      <c r="C1044" s="8" t="s">
        <v>93</v>
      </c>
      <c r="D1044" s="54">
        <f>E1044/(E1028-E1045)</f>
        <v>0</v>
      </c>
      <c r="E1044" s="19">
        <f t="shared" si="3363"/>
        <v>0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11">
        <v>0</v>
      </c>
      <c r="L1044" s="19">
        <v>0</v>
      </c>
      <c r="M1044" s="7"/>
      <c r="P1044" s="57">
        <f t="shared" si="3379"/>
        <v>0</v>
      </c>
      <c r="Q1044" s="63">
        <f>P1044/P1028</f>
        <v>0</v>
      </c>
      <c r="R1044" s="75">
        <f t="shared" si="3395"/>
        <v>0</v>
      </c>
      <c r="S1044" s="57">
        <f t="shared" ref="S1044:X1044" si="3411">IF(G1045&lt;&gt;0,G1044+(G1044/G1028)*G1045,G1044)</f>
        <v>0</v>
      </c>
      <c r="T1044" s="57">
        <f t="shared" si="3411"/>
        <v>0</v>
      </c>
      <c r="U1044" s="57">
        <f t="shared" si="3411"/>
        <v>0</v>
      </c>
      <c r="V1044" s="57">
        <f t="shared" si="3411"/>
        <v>0</v>
      </c>
      <c r="W1044" s="57">
        <f t="shared" si="3411"/>
        <v>0</v>
      </c>
      <c r="X1044" s="57">
        <f t="shared" si="3411"/>
        <v>0</v>
      </c>
      <c r="Z1044" s="5"/>
      <c r="AB1044" s="63">
        <f t="shared" ref="AB1044" si="3412">IF(R1044=0,0,R1044/(R1029+R1032+R1038))</f>
        <v>0</v>
      </c>
      <c r="AC1044" s="63">
        <f t="shared" ref="AC1044:AI1044" si="3413">IF(S1044=0,0,S1044/(S1029+S1032+S1038))</f>
        <v>0</v>
      </c>
      <c r="AD1044" s="63">
        <f t="shared" si="3413"/>
        <v>0</v>
      </c>
      <c r="AE1044" s="63">
        <f t="shared" si="3413"/>
        <v>0</v>
      </c>
      <c r="AF1044" s="63">
        <f t="shared" si="3413"/>
        <v>0</v>
      </c>
      <c r="AG1044" s="63">
        <f t="shared" si="3413"/>
        <v>0</v>
      </c>
      <c r="AH1044" s="63">
        <f t="shared" si="3413"/>
        <v>0</v>
      </c>
      <c r="AI1044" s="63">
        <f t="shared" si="3413"/>
        <v>0</v>
      </c>
    </row>
    <row r="1045" spans="1:35" ht="14.25" customHeight="1" x14ac:dyDescent="0.25">
      <c r="A1045" s="17">
        <v>327420</v>
      </c>
      <c r="B1045" s="3" t="s">
        <v>172</v>
      </c>
      <c r="C1045" s="3" t="s">
        <v>94</v>
      </c>
      <c r="D1045" s="3"/>
      <c r="E1045" s="19">
        <v>0</v>
      </c>
      <c r="F1045" s="19">
        <v>0</v>
      </c>
      <c r="G1045" s="11">
        <v>0</v>
      </c>
      <c r="H1045" s="11">
        <v>0</v>
      </c>
      <c r="I1045" s="11">
        <v>0</v>
      </c>
      <c r="J1045" s="11">
        <v>0</v>
      </c>
      <c r="K1045" s="11">
        <v>0</v>
      </c>
      <c r="L1045" s="19">
        <v>0</v>
      </c>
      <c r="M1045" s="7"/>
      <c r="N1045" s="10"/>
      <c r="O1045" s="10"/>
      <c r="R1045" s="75">
        <f t="shared" si="3395"/>
        <v>0</v>
      </c>
      <c r="S1045" s="10"/>
      <c r="T1045" s="10"/>
      <c r="U1045" s="10"/>
      <c r="V1045" s="10"/>
      <c r="W1045" s="10"/>
    </row>
    <row r="1046" spans="1:35" ht="14.25" customHeight="1" x14ac:dyDescent="0.25">
      <c r="A1046" s="3"/>
      <c r="B1046" s="3"/>
      <c r="C1046" s="8"/>
      <c r="D1046" s="8"/>
      <c r="E1046" s="11"/>
      <c r="F1046" s="11"/>
      <c r="G1046" s="11"/>
      <c r="H1046" s="11"/>
      <c r="I1046" s="11"/>
      <c r="J1046" s="11"/>
      <c r="K1046" s="11"/>
      <c r="L1046" s="11"/>
      <c r="M1046" s="7"/>
      <c r="R1046" s="75">
        <f t="shared" si="3395"/>
        <v>0</v>
      </c>
      <c r="Z1046" s="10"/>
    </row>
    <row r="1047" spans="1:35" ht="14.25" customHeight="1" x14ac:dyDescent="0.25">
      <c r="A1047" s="17">
        <v>327993</v>
      </c>
      <c r="B1047" s="3" t="s">
        <v>145</v>
      </c>
      <c r="C1047" s="3" t="s">
        <v>120</v>
      </c>
      <c r="D1047" s="3"/>
      <c r="E1047" s="11">
        <v>39</v>
      </c>
      <c r="F1047" s="11">
        <v>12</v>
      </c>
      <c r="G1047" s="11">
        <v>0</v>
      </c>
      <c r="H1047" s="19">
        <v>0</v>
      </c>
      <c r="I1047" s="11">
        <v>24</v>
      </c>
      <c r="J1047" s="19">
        <v>0</v>
      </c>
      <c r="K1047" s="11">
        <v>0</v>
      </c>
      <c r="L1047" s="11">
        <v>3</v>
      </c>
      <c r="M1047" s="10">
        <f>VLOOKUP(A1047,'2010 Byproducts'!$A$14:$D$97,4,FALSE)</f>
        <v>0</v>
      </c>
      <c r="N1047" s="10">
        <f>L1047-M1047</f>
        <v>3</v>
      </c>
      <c r="O1047" s="10"/>
      <c r="P1047" s="10">
        <f>SUM(P1048,P1051,P1057)</f>
        <v>42</v>
      </c>
      <c r="Q1047" s="10"/>
      <c r="R1047" s="75">
        <f t="shared" si="3395"/>
        <v>12</v>
      </c>
      <c r="Z1047" s="63">
        <f>R1047/(P1047-R1047)</f>
        <v>0.4</v>
      </c>
      <c r="AA1047" s="63">
        <f>(P1050-R1050)/(P1047-R1047)</f>
        <v>3.3333333333333333E-2</v>
      </c>
      <c r="AB1047" s="63"/>
    </row>
    <row r="1048" spans="1:35" ht="14.25" customHeight="1" x14ac:dyDescent="0.25">
      <c r="A1048" s="17">
        <v>327993</v>
      </c>
      <c r="B1048" s="3" t="s">
        <v>145</v>
      </c>
      <c r="C1048" s="3" t="s">
        <v>82</v>
      </c>
      <c r="D1048" s="54">
        <f>E1048/(E1047-E1064)</f>
        <v>2.564102564102564E-2</v>
      </c>
      <c r="E1048" s="19">
        <f t="shared" ref="E1048:E1063" si="3414">SUM(F1048:L1048)</f>
        <v>1</v>
      </c>
      <c r="F1048" s="19">
        <v>0</v>
      </c>
      <c r="G1048" s="11">
        <v>0</v>
      </c>
      <c r="H1048" s="19">
        <v>0</v>
      </c>
      <c r="I1048" s="11">
        <v>1</v>
      </c>
      <c r="J1048" s="11">
        <v>0</v>
      </c>
      <c r="K1048" s="11">
        <v>0</v>
      </c>
      <c r="L1048" s="19">
        <v>0</v>
      </c>
      <c r="M1048" s="7"/>
      <c r="P1048" s="57">
        <f>SUM(P1049:P1050)</f>
        <v>4</v>
      </c>
      <c r="Q1048" s="63">
        <f>P1048/P1047</f>
        <v>9.5238095238095233E-2</v>
      </c>
      <c r="R1048" s="75">
        <f t="shared" si="3395"/>
        <v>0</v>
      </c>
      <c r="S1048" s="57">
        <f>SUM(S1049:S1050)</f>
        <v>0</v>
      </c>
      <c r="T1048" s="57">
        <f t="shared" ref="T1048:X1048" si="3415">SUM(T1049:T1050)</f>
        <v>0</v>
      </c>
      <c r="U1048" s="57">
        <f t="shared" si="3415"/>
        <v>1</v>
      </c>
      <c r="V1048" s="57">
        <f t="shared" si="3415"/>
        <v>0</v>
      </c>
      <c r="W1048" s="57">
        <f t="shared" si="3415"/>
        <v>0</v>
      </c>
      <c r="X1048" s="57">
        <f t="shared" si="3415"/>
        <v>0</v>
      </c>
      <c r="AB1048" s="63">
        <f t="shared" ref="AB1048" si="3416">IF(R1048=0,0,R1048/(R1048+R1051+R1057))</f>
        <v>0</v>
      </c>
      <c r="AC1048" s="63">
        <f t="shared" ref="AC1048:AI1048" si="3417">IF(S1048=0,0,S1048/(S1048+S1051+S1057))</f>
        <v>0</v>
      </c>
      <c r="AD1048" s="63">
        <f t="shared" si="3417"/>
        <v>0</v>
      </c>
      <c r="AE1048" s="63">
        <f t="shared" si="3417"/>
        <v>4.1666666666666664E-2</v>
      </c>
      <c r="AF1048" s="63">
        <f t="shared" si="3417"/>
        <v>0</v>
      </c>
      <c r="AG1048" s="63">
        <f t="shared" si="3417"/>
        <v>0</v>
      </c>
      <c r="AH1048" s="63">
        <f t="shared" si="3417"/>
        <v>0</v>
      </c>
      <c r="AI1048" s="63">
        <f t="shared" si="3417"/>
        <v>0</v>
      </c>
    </row>
    <row r="1049" spans="1:35" ht="14.25" customHeight="1" x14ac:dyDescent="0.25">
      <c r="A1049" s="17">
        <v>327993</v>
      </c>
      <c r="B1049" s="3" t="s">
        <v>145</v>
      </c>
      <c r="C1049" s="8" t="s">
        <v>152</v>
      </c>
      <c r="D1049" s="54">
        <f>E1049/(E1047-E1064)</f>
        <v>0</v>
      </c>
      <c r="E1049" s="19">
        <f t="shared" si="3414"/>
        <v>0</v>
      </c>
      <c r="F1049" s="19">
        <v>0</v>
      </c>
      <c r="G1049" s="11">
        <v>0</v>
      </c>
      <c r="H1049" s="11">
        <v>0</v>
      </c>
      <c r="I1049" s="19">
        <v>0</v>
      </c>
      <c r="J1049" s="11">
        <v>0</v>
      </c>
      <c r="K1049" s="11">
        <v>0</v>
      </c>
      <c r="L1049" s="19">
        <v>0</v>
      </c>
      <c r="M1049" s="7"/>
      <c r="P1049" s="57">
        <f>SUM(R1049:Y1049)+N1047</f>
        <v>3</v>
      </c>
      <c r="Q1049" s="63">
        <f>P1049/P1047</f>
        <v>7.1428571428571425E-2</v>
      </c>
      <c r="R1049" s="75">
        <f t="shared" si="3395"/>
        <v>0</v>
      </c>
      <c r="S1049" s="57">
        <f t="shared" ref="S1049:X1049" si="3418">IF(G1064&lt;&gt;0,G1049+(G1049/G1047)*G1064,G1049)</f>
        <v>0</v>
      </c>
      <c r="T1049" s="57">
        <f t="shared" si="3418"/>
        <v>0</v>
      </c>
      <c r="U1049" s="57">
        <f t="shared" si="3418"/>
        <v>0</v>
      </c>
      <c r="V1049" s="57">
        <f t="shared" si="3418"/>
        <v>0</v>
      </c>
      <c r="W1049" s="57">
        <f t="shared" si="3418"/>
        <v>0</v>
      </c>
      <c r="X1049" s="57">
        <f t="shared" si="3418"/>
        <v>0</v>
      </c>
      <c r="AB1049" s="63">
        <f t="shared" ref="AB1049" si="3419">IF(R1049=0,0,R1049/(R1048+R1051+R1057))</f>
        <v>0</v>
      </c>
      <c r="AC1049" s="63">
        <f t="shared" ref="AC1049:AI1049" si="3420">IF(S1049=0,0,S1049/(S1048+S1051+S1057))</f>
        <v>0</v>
      </c>
      <c r="AD1049" s="63">
        <f t="shared" si="3420"/>
        <v>0</v>
      </c>
      <c r="AE1049" s="63">
        <f t="shared" si="3420"/>
        <v>0</v>
      </c>
      <c r="AF1049" s="63">
        <f t="shared" si="3420"/>
        <v>0</v>
      </c>
      <c r="AG1049" s="63">
        <f t="shared" si="3420"/>
        <v>0</v>
      </c>
      <c r="AH1049" s="63">
        <f t="shared" si="3420"/>
        <v>0</v>
      </c>
      <c r="AI1049" s="63">
        <f t="shared" si="3420"/>
        <v>0</v>
      </c>
    </row>
    <row r="1050" spans="1:35" ht="14.25" customHeight="1" x14ac:dyDescent="0.25">
      <c r="A1050" s="17">
        <v>327993</v>
      </c>
      <c r="B1050" s="3" t="s">
        <v>145</v>
      </c>
      <c r="C1050" s="8" t="s">
        <v>151</v>
      </c>
      <c r="D1050" s="54">
        <f>E1050/(E1047-E1064)</f>
        <v>2.564102564102564E-2</v>
      </c>
      <c r="E1050" s="19">
        <f t="shared" si="3414"/>
        <v>1</v>
      </c>
      <c r="F1050" s="11">
        <v>0</v>
      </c>
      <c r="G1050" s="11">
        <v>0</v>
      </c>
      <c r="H1050" s="19">
        <v>0</v>
      </c>
      <c r="I1050" s="11">
        <v>1</v>
      </c>
      <c r="J1050" s="11">
        <v>0</v>
      </c>
      <c r="K1050" s="11">
        <v>0</v>
      </c>
      <c r="L1050" s="19">
        <v>0</v>
      </c>
      <c r="M1050" s="7"/>
      <c r="P1050" s="57">
        <f>SUM(R1050:Y1050)</f>
        <v>1</v>
      </c>
      <c r="Q1050" s="63">
        <f>P1050/P1047</f>
        <v>2.3809523809523808E-2</v>
      </c>
      <c r="R1050" s="75">
        <f t="shared" si="3395"/>
        <v>0</v>
      </c>
      <c r="S1050" s="57">
        <f t="shared" ref="S1050:X1050" si="3421">IF(G1064&lt;&gt;0,G1050+(G1050/G1047)*G1064,G1050)</f>
        <v>0</v>
      </c>
      <c r="T1050" s="57">
        <f t="shared" si="3421"/>
        <v>0</v>
      </c>
      <c r="U1050" s="57">
        <f t="shared" si="3421"/>
        <v>1</v>
      </c>
      <c r="V1050" s="57">
        <f t="shared" si="3421"/>
        <v>0</v>
      </c>
      <c r="W1050" s="57">
        <f t="shared" si="3421"/>
        <v>0</v>
      </c>
      <c r="X1050" s="57">
        <f t="shared" si="3421"/>
        <v>0</v>
      </c>
      <c r="Z1050" s="10"/>
      <c r="AB1050" s="63">
        <f t="shared" ref="AB1050" si="3422">IF(R1050=0,0,R1050/(R1048+R1051+R1057))</f>
        <v>0</v>
      </c>
      <c r="AC1050" s="63">
        <f t="shared" ref="AC1050:AI1050" si="3423">IF(S1050=0,0,S1050/(S1048+S1051+S1057))</f>
        <v>0</v>
      </c>
      <c r="AD1050" s="63">
        <f t="shared" si="3423"/>
        <v>0</v>
      </c>
      <c r="AE1050" s="63">
        <f t="shared" si="3423"/>
        <v>4.1666666666666664E-2</v>
      </c>
      <c r="AF1050" s="63">
        <f t="shared" si="3423"/>
        <v>0</v>
      </c>
      <c r="AG1050" s="63">
        <f t="shared" si="3423"/>
        <v>0</v>
      </c>
      <c r="AH1050" s="63">
        <f t="shared" si="3423"/>
        <v>0</v>
      </c>
      <c r="AI1050" s="63">
        <f t="shared" si="3423"/>
        <v>0</v>
      </c>
    </row>
    <row r="1051" spans="1:35" ht="14.25" customHeight="1" x14ac:dyDescent="0.25">
      <c r="A1051" s="17">
        <v>327993</v>
      </c>
      <c r="B1051" s="3" t="s">
        <v>145</v>
      </c>
      <c r="C1051" s="3" t="s">
        <v>83</v>
      </c>
      <c r="D1051" s="54">
        <f>E1051/(E1047-E1064)</f>
        <v>0.87179487179487181</v>
      </c>
      <c r="E1051" s="19">
        <f t="shared" si="3414"/>
        <v>34</v>
      </c>
      <c r="F1051" s="11">
        <v>10</v>
      </c>
      <c r="G1051" s="11">
        <v>0</v>
      </c>
      <c r="H1051" s="19">
        <v>0</v>
      </c>
      <c r="I1051" s="11">
        <v>21</v>
      </c>
      <c r="J1051" s="19">
        <v>0</v>
      </c>
      <c r="K1051" s="11">
        <v>0</v>
      </c>
      <c r="L1051" s="19">
        <v>3</v>
      </c>
      <c r="M1051" s="7"/>
      <c r="P1051" s="57">
        <f>SUM(P1052:P1056)</f>
        <v>34</v>
      </c>
      <c r="Q1051" s="63">
        <f>P1051/P1047</f>
        <v>0.80952380952380953</v>
      </c>
      <c r="R1051" s="75">
        <f t="shared" si="3395"/>
        <v>10</v>
      </c>
      <c r="S1051" s="57">
        <f>SUM(S1052:S1056)</f>
        <v>0</v>
      </c>
      <c r="T1051" s="57">
        <f t="shared" ref="T1051:X1051" si="3424">SUM(T1052:T1056)</f>
        <v>0</v>
      </c>
      <c r="U1051" s="57">
        <f t="shared" si="3424"/>
        <v>21</v>
      </c>
      <c r="V1051" s="57">
        <f t="shared" si="3424"/>
        <v>0</v>
      </c>
      <c r="W1051" s="57">
        <f t="shared" si="3424"/>
        <v>0</v>
      </c>
      <c r="X1051" s="57">
        <f t="shared" si="3424"/>
        <v>3</v>
      </c>
      <c r="AB1051" s="63">
        <f t="shared" ref="AB1051" si="3425">IF(R1051=0,0,R1051/(R1048+R1051+R1057))</f>
        <v>0.83333333333333337</v>
      </c>
      <c r="AC1051" s="63">
        <f t="shared" ref="AC1051:AI1051" si="3426">IF(S1051=0,0,S1051/(S1048+S1051+S1057))</f>
        <v>0</v>
      </c>
      <c r="AD1051" s="63">
        <f t="shared" si="3426"/>
        <v>0</v>
      </c>
      <c r="AE1051" s="63">
        <f t="shared" si="3426"/>
        <v>0.875</v>
      </c>
      <c r="AF1051" s="63">
        <f t="shared" si="3426"/>
        <v>0</v>
      </c>
      <c r="AG1051" s="63">
        <f t="shared" si="3426"/>
        <v>0</v>
      </c>
      <c r="AH1051" s="63">
        <f t="shared" si="3426"/>
        <v>1</v>
      </c>
      <c r="AI1051" s="63">
        <f t="shared" si="3426"/>
        <v>0</v>
      </c>
    </row>
    <row r="1052" spans="1:35" ht="14.25" customHeight="1" x14ac:dyDescent="0.25">
      <c r="A1052" s="17">
        <v>327993</v>
      </c>
      <c r="B1052" s="3" t="s">
        <v>145</v>
      </c>
      <c r="C1052" s="8" t="s">
        <v>84</v>
      </c>
      <c r="D1052" s="54">
        <f>E1052/(E1047-E1064)</f>
        <v>0.74358974358974361</v>
      </c>
      <c r="E1052" s="19">
        <f t="shared" si="3414"/>
        <v>29</v>
      </c>
      <c r="F1052" s="11">
        <v>5</v>
      </c>
      <c r="G1052" s="11">
        <v>0</v>
      </c>
      <c r="H1052" s="19">
        <v>0</v>
      </c>
      <c r="I1052" s="11">
        <v>21</v>
      </c>
      <c r="J1052" s="19">
        <v>0</v>
      </c>
      <c r="K1052" s="11">
        <v>0</v>
      </c>
      <c r="L1052" s="19">
        <v>3</v>
      </c>
      <c r="M1052" s="7"/>
      <c r="P1052" s="57">
        <f>SUM(R1052:Y1052)</f>
        <v>29</v>
      </c>
      <c r="Q1052" s="63">
        <f>P1052/P1047</f>
        <v>0.69047619047619047</v>
      </c>
      <c r="R1052" s="75">
        <f t="shared" si="3395"/>
        <v>5</v>
      </c>
      <c r="S1052" s="57">
        <f t="shared" ref="S1052:X1052" si="3427">IF(G1064&lt;&gt;0,G1052+(G1052/G1047)*G1064,G1052)</f>
        <v>0</v>
      </c>
      <c r="T1052" s="57">
        <f t="shared" si="3427"/>
        <v>0</v>
      </c>
      <c r="U1052" s="57">
        <f t="shared" si="3427"/>
        <v>21</v>
      </c>
      <c r="V1052" s="57">
        <f t="shared" si="3427"/>
        <v>0</v>
      </c>
      <c r="W1052" s="57">
        <f t="shared" si="3427"/>
        <v>0</v>
      </c>
      <c r="X1052" s="57">
        <f t="shared" si="3427"/>
        <v>3</v>
      </c>
      <c r="AB1052" s="63">
        <f t="shared" ref="AB1052" si="3428">IF(R1052=0,0,R1052/(R1048+R1051+R1057))</f>
        <v>0.41666666666666669</v>
      </c>
      <c r="AC1052" s="63">
        <f t="shared" ref="AC1052:AI1052" si="3429">IF(S1052=0,0,S1052/(S1048+S1051+S1057))</f>
        <v>0</v>
      </c>
      <c r="AD1052" s="63">
        <f t="shared" si="3429"/>
        <v>0</v>
      </c>
      <c r="AE1052" s="63">
        <f t="shared" si="3429"/>
        <v>0.875</v>
      </c>
      <c r="AF1052" s="63">
        <f t="shared" si="3429"/>
        <v>0</v>
      </c>
      <c r="AG1052" s="63">
        <f t="shared" si="3429"/>
        <v>0</v>
      </c>
      <c r="AH1052" s="63">
        <f t="shared" si="3429"/>
        <v>1</v>
      </c>
      <c r="AI1052" s="63">
        <f t="shared" si="3429"/>
        <v>0</v>
      </c>
    </row>
    <row r="1053" spans="1:35" s="10" customFormat="1" ht="14.25" customHeight="1" x14ac:dyDescent="0.25">
      <c r="A1053" s="17">
        <v>327993</v>
      </c>
      <c r="B1053" s="3" t="s">
        <v>145</v>
      </c>
      <c r="C1053" s="8" t="s">
        <v>85</v>
      </c>
      <c r="D1053" s="54">
        <f>E1053/(E1047-E1064)</f>
        <v>0</v>
      </c>
      <c r="E1053" s="19">
        <f t="shared" si="3414"/>
        <v>0</v>
      </c>
      <c r="F1053" s="19">
        <v>0</v>
      </c>
      <c r="G1053" s="11">
        <v>0</v>
      </c>
      <c r="H1053" s="11">
        <v>0</v>
      </c>
      <c r="I1053" s="19">
        <v>0</v>
      </c>
      <c r="J1053" s="11">
        <v>0</v>
      </c>
      <c r="K1053" s="11">
        <v>0</v>
      </c>
      <c r="L1053" s="19">
        <v>0</v>
      </c>
      <c r="M1053" s="7"/>
      <c r="N1053" s="1"/>
      <c r="O1053" s="1"/>
      <c r="P1053" s="57">
        <f t="shared" ref="P1053:P1063" si="3430">SUM(R1053:Y1053)</f>
        <v>0</v>
      </c>
      <c r="Q1053" s="63">
        <f>P1053/P1047</f>
        <v>0</v>
      </c>
      <c r="R1053" s="75">
        <f t="shared" si="3395"/>
        <v>0</v>
      </c>
      <c r="S1053" s="57">
        <f t="shared" ref="S1053:X1053" si="3431">IF(G1064&lt;&gt;0,G1053+(G1053/G1047)*G1064,G1053)</f>
        <v>0</v>
      </c>
      <c r="T1053" s="57">
        <f t="shared" si="3431"/>
        <v>0</v>
      </c>
      <c r="U1053" s="57">
        <f t="shared" si="3431"/>
        <v>0</v>
      </c>
      <c r="V1053" s="57">
        <f t="shared" si="3431"/>
        <v>0</v>
      </c>
      <c r="W1053" s="57">
        <f t="shared" si="3431"/>
        <v>0</v>
      </c>
      <c r="X1053" s="57">
        <f t="shared" si="3431"/>
        <v>0</v>
      </c>
      <c r="Z1053" s="1"/>
      <c r="AA1053" s="1"/>
      <c r="AB1053" s="63">
        <f t="shared" ref="AB1053" si="3432">IF(R1053=0,0,R1053/(R1048+R1051+R1057))</f>
        <v>0</v>
      </c>
      <c r="AC1053" s="63">
        <f t="shared" ref="AC1053:AI1053" si="3433">IF(S1053=0,0,S1053/(S1048+S1051+S1057))</f>
        <v>0</v>
      </c>
      <c r="AD1053" s="63">
        <f t="shared" si="3433"/>
        <v>0</v>
      </c>
      <c r="AE1053" s="63">
        <f t="shared" si="3433"/>
        <v>0</v>
      </c>
      <c r="AF1053" s="63">
        <f t="shared" si="3433"/>
        <v>0</v>
      </c>
      <c r="AG1053" s="63">
        <f t="shared" si="3433"/>
        <v>0</v>
      </c>
      <c r="AH1053" s="63">
        <f t="shared" si="3433"/>
        <v>0</v>
      </c>
      <c r="AI1053" s="63">
        <f t="shared" si="3433"/>
        <v>0</v>
      </c>
    </row>
    <row r="1054" spans="1:35" ht="14.25" customHeight="1" x14ac:dyDescent="0.25">
      <c r="A1054" s="17">
        <v>327993</v>
      </c>
      <c r="B1054" s="3" t="s">
        <v>145</v>
      </c>
      <c r="C1054" s="8" t="s">
        <v>86</v>
      </c>
      <c r="D1054" s="54">
        <f>E1054/(E1047-E1064)</f>
        <v>0.12820512820512819</v>
      </c>
      <c r="E1054" s="19">
        <f t="shared" si="3414"/>
        <v>5</v>
      </c>
      <c r="F1054" s="11">
        <v>5</v>
      </c>
      <c r="G1054" s="11">
        <v>0</v>
      </c>
      <c r="H1054" s="19">
        <v>0</v>
      </c>
      <c r="I1054" s="19">
        <v>0</v>
      </c>
      <c r="J1054" s="19">
        <v>0</v>
      </c>
      <c r="K1054" s="11">
        <v>0</v>
      </c>
      <c r="L1054" s="19">
        <v>0</v>
      </c>
      <c r="M1054" s="7"/>
      <c r="P1054" s="57">
        <f t="shared" si="3430"/>
        <v>5</v>
      </c>
      <c r="Q1054" s="63">
        <f>P1054/P1047</f>
        <v>0.11904761904761904</v>
      </c>
      <c r="R1054" s="75">
        <f t="shared" si="3395"/>
        <v>5</v>
      </c>
      <c r="S1054" s="57">
        <f t="shared" ref="S1054:X1054" si="3434">IF(G1064&lt;&gt;0,G1054+(G1054/G1047)*G1064,G1054)</f>
        <v>0</v>
      </c>
      <c r="T1054" s="57">
        <f t="shared" si="3434"/>
        <v>0</v>
      </c>
      <c r="U1054" s="57">
        <f t="shared" si="3434"/>
        <v>0</v>
      </c>
      <c r="V1054" s="57">
        <f t="shared" si="3434"/>
        <v>0</v>
      </c>
      <c r="W1054" s="57">
        <f t="shared" si="3434"/>
        <v>0</v>
      </c>
      <c r="X1054" s="57">
        <f t="shared" si="3434"/>
        <v>0</v>
      </c>
      <c r="AB1054" s="63">
        <f t="shared" ref="AB1054" si="3435">IF(R1054=0,0,R1054/(R1048+R1051+R1057))</f>
        <v>0.41666666666666669</v>
      </c>
      <c r="AC1054" s="63">
        <f t="shared" ref="AC1054:AI1054" si="3436">IF(S1054=0,0,S1054/(S1048+S1051+S1057))</f>
        <v>0</v>
      </c>
      <c r="AD1054" s="63">
        <f t="shared" si="3436"/>
        <v>0</v>
      </c>
      <c r="AE1054" s="63">
        <f t="shared" si="3436"/>
        <v>0</v>
      </c>
      <c r="AF1054" s="63">
        <f t="shared" si="3436"/>
        <v>0</v>
      </c>
      <c r="AG1054" s="63">
        <f t="shared" si="3436"/>
        <v>0</v>
      </c>
      <c r="AH1054" s="63">
        <f t="shared" si="3436"/>
        <v>0</v>
      </c>
      <c r="AI1054" s="63">
        <f t="shared" si="3436"/>
        <v>0</v>
      </c>
    </row>
    <row r="1055" spans="1:35" ht="14.25" customHeight="1" x14ac:dyDescent="0.25">
      <c r="A1055" s="17">
        <v>327993</v>
      </c>
      <c r="B1055" s="3" t="s">
        <v>145</v>
      </c>
      <c r="C1055" s="8" t="s">
        <v>87</v>
      </c>
      <c r="D1055" s="54">
        <f>E1055/(E1047-E1064)</f>
        <v>0</v>
      </c>
      <c r="E1055" s="19">
        <f t="shared" si="3414"/>
        <v>0</v>
      </c>
      <c r="F1055" s="19">
        <v>0</v>
      </c>
      <c r="G1055" s="19">
        <v>0</v>
      </c>
      <c r="H1055" s="19">
        <v>0</v>
      </c>
      <c r="I1055" s="19">
        <v>0</v>
      </c>
      <c r="J1055" s="19">
        <v>0</v>
      </c>
      <c r="K1055" s="19">
        <v>0</v>
      </c>
      <c r="L1055" s="19">
        <v>0</v>
      </c>
      <c r="M1055" s="7"/>
      <c r="P1055" s="57">
        <f t="shared" si="3430"/>
        <v>0</v>
      </c>
      <c r="Q1055" s="63">
        <f>P1055/P1047</f>
        <v>0</v>
      </c>
      <c r="R1055" s="75">
        <f t="shared" si="3395"/>
        <v>0</v>
      </c>
      <c r="S1055" s="57">
        <f t="shared" ref="S1055:X1055" si="3437">IF(G1064&lt;&gt;0,G1055+(G1055/G1047)*G1064,G1055)</f>
        <v>0</v>
      </c>
      <c r="T1055" s="57">
        <f t="shared" si="3437"/>
        <v>0</v>
      </c>
      <c r="U1055" s="57">
        <f t="shared" si="3437"/>
        <v>0</v>
      </c>
      <c r="V1055" s="57">
        <f t="shared" si="3437"/>
        <v>0</v>
      </c>
      <c r="W1055" s="57">
        <f t="shared" si="3437"/>
        <v>0</v>
      </c>
      <c r="X1055" s="57">
        <f t="shared" si="3437"/>
        <v>0</v>
      </c>
      <c r="AB1055" s="63">
        <f t="shared" ref="AB1055" si="3438">IF(R1055=0,0,R1055/(R1048+R1051+R1057))</f>
        <v>0</v>
      </c>
      <c r="AC1055" s="63">
        <f t="shared" ref="AC1055:AI1055" si="3439">IF(S1055=0,0,S1055/(S1048+S1051+S1057))</f>
        <v>0</v>
      </c>
      <c r="AD1055" s="63">
        <f t="shared" si="3439"/>
        <v>0</v>
      </c>
      <c r="AE1055" s="63">
        <f t="shared" si="3439"/>
        <v>0</v>
      </c>
      <c r="AF1055" s="63">
        <f t="shared" si="3439"/>
        <v>0</v>
      </c>
      <c r="AG1055" s="63">
        <f t="shared" si="3439"/>
        <v>0</v>
      </c>
      <c r="AH1055" s="63">
        <f t="shared" si="3439"/>
        <v>0</v>
      </c>
      <c r="AI1055" s="63">
        <f t="shared" si="3439"/>
        <v>0</v>
      </c>
    </row>
    <row r="1056" spans="1:35" ht="14.25" customHeight="1" x14ac:dyDescent="0.25">
      <c r="A1056" s="17">
        <v>327993</v>
      </c>
      <c r="B1056" s="3" t="s">
        <v>145</v>
      </c>
      <c r="C1056" s="8" t="s">
        <v>88</v>
      </c>
      <c r="D1056" s="54">
        <f>E1056/(E1047-E1064)</f>
        <v>0</v>
      </c>
      <c r="E1056" s="19">
        <f t="shared" si="3414"/>
        <v>0</v>
      </c>
      <c r="F1056" s="19">
        <v>0</v>
      </c>
      <c r="G1056" s="11">
        <v>0</v>
      </c>
      <c r="H1056" s="19">
        <v>0</v>
      </c>
      <c r="I1056" s="19">
        <v>0</v>
      </c>
      <c r="J1056" s="19">
        <v>0</v>
      </c>
      <c r="K1056" s="11">
        <v>0</v>
      </c>
      <c r="L1056" s="19">
        <v>0</v>
      </c>
      <c r="M1056" s="7"/>
      <c r="P1056" s="57">
        <f t="shared" si="3430"/>
        <v>0</v>
      </c>
      <c r="Q1056" s="63">
        <f>P1056/P1047</f>
        <v>0</v>
      </c>
      <c r="R1056" s="75">
        <f t="shared" si="3395"/>
        <v>0</v>
      </c>
      <c r="S1056" s="57">
        <f t="shared" ref="S1056:X1056" si="3440">IF(G1064&lt;&gt;0,G1056+(G1056/G1047)*G1064,G1056)</f>
        <v>0</v>
      </c>
      <c r="T1056" s="57">
        <f t="shared" si="3440"/>
        <v>0</v>
      </c>
      <c r="U1056" s="57">
        <f t="shared" si="3440"/>
        <v>0</v>
      </c>
      <c r="V1056" s="57">
        <f t="shared" si="3440"/>
        <v>0</v>
      </c>
      <c r="W1056" s="57">
        <f t="shared" si="3440"/>
        <v>0</v>
      </c>
      <c r="X1056" s="57">
        <f t="shared" si="3440"/>
        <v>0</v>
      </c>
      <c r="AB1056" s="63">
        <f t="shared" ref="AB1056" si="3441">IF(R1056=0,0,R1056/(R1048+R1051+R1057))</f>
        <v>0</v>
      </c>
      <c r="AC1056" s="63">
        <f t="shared" ref="AC1056:AI1056" si="3442">IF(S1056=0,0,S1056/(S1048+S1051+S1057))</f>
        <v>0</v>
      </c>
      <c r="AD1056" s="63">
        <f t="shared" si="3442"/>
        <v>0</v>
      </c>
      <c r="AE1056" s="63">
        <f t="shared" si="3442"/>
        <v>0</v>
      </c>
      <c r="AF1056" s="63">
        <f t="shared" si="3442"/>
        <v>0</v>
      </c>
      <c r="AG1056" s="63">
        <f t="shared" si="3442"/>
        <v>0</v>
      </c>
      <c r="AH1056" s="63">
        <f t="shared" si="3442"/>
        <v>0</v>
      </c>
      <c r="AI1056" s="63">
        <f t="shared" si="3442"/>
        <v>0</v>
      </c>
    </row>
    <row r="1057" spans="1:35" ht="14.25" customHeight="1" x14ac:dyDescent="0.25">
      <c r="A1057" s="17">
        <v>327993</v>
      </c>
      <c r="B1057" s="3" t="s">
        <v>145</v>
      </c>
      <c r="C1057" s="3" t="s">
        <v>89</v>
      </c>
      <c r="D1057" s="54">
        <f>E1057/(E1047-E1064)</f>
        <v>0.10256410256410256</v>
      </c>
      <c r="E1057" s="19">
        <f t="shared" si="3414"/>
        <v>4</v>
      </c>
      <c r="F1057" s="11">
        <v>2</v>
      </c>
      <c r="G1057" s="11">
        <v>0</v>
      </c>
      <c r="H1057" s="19">
        <v>0</v>
      </c>
      <c r="I1057" s="11">
        <v>2</v>
      </c>
      <c r="J1057" s="19">
        <v>0</v>
      </c>
      <c r="K1057" s="11">
        <v>0</v>
      </c>
      <c r="L1057" s="19">
        <v>0</v>
      </c>
      <c r="M1057" s="7"/>
      <c r="P1057" s="57">
        <f>SUM(P1058:P1063)</f>
        <v>4</v>
      </c>
      <c r="Q1057" s="63">
        <f>P1057/P1047</f>
        <v>9.5238095238095233E-2</v>
      </c>
      <c r="R1057" s="75">
        <f t="shared" si="3395"/>
        <v>2</v>
      </c>
      <c r="S1057" s="57">
        <f>SUM(S1058:S1063)</f>
        <v>0</v>
      </c>
      <c r="T1057" s="57">
        <f t="shared" ref="T1057:X1057" si="3443">SUM(T1058:T1063)</f>
        <v>0</v>
      </c>
      <c r="U1057" s="57">
        <f t="shared" si="3443"/>
        <v>2</v>
      </c>
      <c r="V1057" s="57">
        <f t="shared" si="3443"/>
        <v>0</v>
      </c>
      <c r="W1057" s="57">
        <f t="shared" si="3443"/>
        <v>0</v>
      </c>
      <c r="X1057" s="57">
        <f t="shared" si="3443"/>
        <v>0</v>
      </c>
      <c r="AB1057" s="63">
        <f t="shared" ref="AB1057" si="3444">IF(R1057=0,0,R1057/(R1048+R1051+R1057))</f>
        <v>0.16666666666666666</v>
      </c>
      <c r="AC1057" s="63">
        <f t="shared" ref="AC1057:AI1057" si="3445">IF(S1057=0,0,S1057/(S1048+S1051+S1057))</f>
        <v>0</v>
      </c>
      <c r="AD1057" s="63">
        <f t="shared" si="3445"/>
        <v>0</v>
      </c>
      <c r="AE1057" s="63">
        <f t="shared" si="3445"/>
        <v>8.3333333333333329E-2</v>
      </c>
      <c r="AF1057" s="63">
        <f t="shared" si="3445"/>
        <v>0</v>
      </c>
      <c r="AG1057" s="63">
        <f t="shared" si="3445"/>
        <v>0</v>
      </c>
      <c r="AH1057" s="63">
        <f t="shared" si="3445"/>
        <v>0</v>
      </c>
      <c r="AI1057" s="63">
        <f t="shared" si="3445"/>
        <v>0</v>
      </c>
    </row>
    <row r="1058" spans="1:35" ht="14.25" customHeight="1" x14ac:dyDescent="0.25">
      <c r="A1058" s="17">
        <v>327993</v>
      </c>
      <c r="B1058" s="3" t="s">
        <v>145</v>
      </c>
      <c r="C1058" s="8" t="s">
        <v>95</v>
      </c>
      <c r="D1058" s="54">
        <f>E1058/(E1047-E1064)</f>
        <v>7.6923076923076927E-2</v>
      </c>
      <c r="E1058" s="19">
        <f t="shared" si="3414"/>
        <v>3</v>
      </c>
      <c r="F1058" s="11">
        <v>1</v>
      </c>
      <c r="G1058" s="11">
        <v>0</v>
      </c>
      <c r="H1058" s="19">
        <v>0</v>
      </c>
      <c r="I1058" s="11">
        <v>2</v>
      </c>
      <c r="J1058" s="19">
        <v>0</v>
      </c>
      <c r="K1058" s="11">
        <v>0</v>
      </c>
      <c r="L1058" s="19">
        <v>0</v>
      </c>
      <c r="M1058" s="7"/>
      <c r="P1058" s="57">
        <f t="shared" si="3430"/>
        <v>3</v>
      </c>
      <c r="Q1058" s="63">
        <f>P1058/P1047</f>
        <v>7.1428571428571425E-2</v>
      </c>
      <c r="R1058" s="75">
        <f t="shared" si="3395"/>
        <v>1</v>
      </c>
      <c r="S1058" s="57">
        <f t="shared" ref="S1058:X1058" si="3446">IF(G1064&lt;&gt;0,G1058+(G1058/G1047)*G1064,G1058)</f>
        <v>0</v>
      </c>
      <c r="T1058" s="57">
        <f t="shared" si="3446"/>
        <v>0</v>
      </c>
      <c r="U1058" s="57">
        <f t="shared" si="3446"/>
        <v>2</v>
      </c>
      <c r="V1058" s="57">
        <f t="shared" si="3446"/>
        <v>0</v>
      </c>
      <c r="W1058" s="57">
        <f t="shared" si="3446"/>
        <v>0</v>
      </c>
      <c r="X1058" s="57">
        <f t="shared" si="3446"/>
        <v>0</v>
      </c>
      <c r="AB1058" s="63">
        <f t="shared" ref="AB1058" si="3447">IF(R1058=0,0,R1058/(R1048+R1051+R1057))</f>
        <v>8.3333333333333329E-2</v>
      </c>
      <c r="AC1058" s="63">
        <f t="shared" ref="AC1058:AI1058" si="3448">IF(S1058=0,0,S1058/(S1048+S1051+S1057))</f>
        <v>0</v>
      </c>
      <c r="AD1058" s="63">
        <f t="shared" si="3448"/>
        <v>0</v>
      </c>
      <c r="AE1058" s="63">
        <f t="shared" si="3448"/>
        <v>8.3333333333333329E-2</v>
      </c>
      <c r="AF1058" s="63">
        <f t="shared" si="3448"/>
        <v>0</v>
      </c>
      <c r="AG1058" s="63">
        <f t="shared" si="3448"/>
        <v>0</v>
      </c>
      <c r="AH1058" s="63">
        <f t="shared" si="3448"/>
        <v>0</v>
      </c>
      <c r="AI1058" s="63">
        <f t="shared" si="3448"/>
        <v>0</v>
      </c>
    </row>
    <row r="1059" spans="1:35" ht="14.25" customHeight="1" x14ac:dyDescent="0.25">
      <c r="A1059" s="17">
        <v>327993</v>
      </c>
      <c r="B1059" s="3" t="s">
        <v>145</v>
      </c>
      <c r="C1059" s="8" t="s">
        <v>90</v>
      </c>
      <c r="D1059" s="54">
        <f>E1059/(E1047-E1064)</f>
        <v>2.564102564102564E-2</v>
      </c>
      <c r="E1059" s="19">
        <f t="shared" si="3414"/>
        <v>1</v>
      </c>
      <c r="F1059" s="11">
        <v>1</v>
      </c>
      <c r="G1059" s="19">
        <v>0</v>
      </c>
      <c r="H1059" s="19">
        <v>0</v>
      </c>
      <c r="I1059" s="19">
        <v>0</v>
      </c>
      <c r="J1059" s="19">
        <v>0</v>
      </c>
      <c r="K1059" s="19">
        <v>0</v>
      </c>
      <c r="L1059" s="19">
        <v>0</v>
      </c>
      <c r="M1059" s="7"/>
      <c r="P1059" s="57">
        <f t="shared" si="3430"/>
        <v>1</v>
      </c>
      <c r="Q1059" s="63">
        <f>P1059/P1047</f>
        <v>2.3809523809523808E-2</v>
      </c>
      <c r="R1059" s="75">
        <f t="shared" si="3395"/>
        <v>1</v>
      </c>
      <c r="S1059" s="57">
        <f t="shared" ref="S1059:X1059" si="3449">IF(G1064&lt;&gt;0,G1059+(G1059/G1047)*G1064,G1059)</f>
        <v>0</v>
      </c>
      <c r="T1059" s="57">
        <f t="shared" si="3449"/>
        <v>0</v>
      </c>
      <c r="U1059" s="57">
        <f t="shared" si="3449"/>
        <v>0</v>
      </c>
      <c r="V1059" s="57">
        <f t="shared" si="3449"/>
        <v>0</v>
      </c>
      <c r="W1059" s="57">
        <f t="shared" si="3449"/>
        <v>0</v>
      </c>
      <c r="X1059" s="57">
        <f t="shared" si="3449"/>
        <v>0</v>
      </c>
      <c r="AB1059" s="63">
        <f t="shared" ref="AB1059" si="3450">IF(R1059=0,0,R1059/(R1048+R1051+R1057))</f>
        <v>8.3333333333333329E-2</v>
      </c>
      <c r="AC1059" s="63">
        <f t="shared" ref="AC1059:AI1059" si="3451">IF(S1059=0,0,S1059/(S1048+S1051+S1057))</f>
        <v>0</v>
      </c>
      <c r="AD1059" s="63">
        <f t="shared" si="3451"/>
        <v>0</v>
      </c>
      <c r="AE1059" s="63">
        <f t="shared" si="3451"/>
        <v>0</v>
      </c>
      <c r="AF1059" s="63">
        <f t="shared" si="3451"/>
        <v>0</v>
      </c>
      <c r="AG1059" s="63">
        <f t="shared" si="3451"/>
        <v>0</v>
      </c>
      <c r="AH1059" s="63">
        <f t="shared" si="3451"/>
        <v>0</v>
      </c>
      <c r="AI1059" s="63">
        <f t="shared" si="3451"/>
        <v>0</v>
      </c>
    </row>
    <row r="1060" spans="1:35" ht="14.25" customHeight="1" x14ac:dyDescent="0.25">
      <c r="A1060" s="17">
        <v>327993</v>
      </c>
      <c r="B1060" s="3" t="s">
        <v>145</v>
      </c>
      <c r="C1060" s="8" t="s">
        <v>118</v>
      </c>
      <c r="D1060" s="54">
        <f>E1060/(E1047-E1064)</f>
        <v>0</v>
      </c>
      <c r="E1060" s="19">
        <f t="shared" si="3414"/>
        <v>0</v>
      </c>
      <c r="F1060" s="19">
        <v>0</v>
      </c>
      <c r="G1060" s="11">
        <v>0</v>
      </c>
      <c r="H1060" s="19">
        <v>0</v>
      </c>
      <c r="I1060" s="19">
        <v>0</v>
      </c>
      <c r="J1060" s="19">
        <v>0</v>
      </c>
      <c r="K1060" s="11">
        <v>0</v>
      </c>
      <c r="L1060" s="19">
        <v>0</v>
      </c>
      <c r="M1060" s="7"/>
      <c r="P1060" s="57">
        <f t="shared" si="3430"/>
        <v>0</v>
      </c>
      <c r="Q1060" s="63">
        <f>P1060/P1047</f>
        <v>0</v>
      </c>
      <c r="R1060" s="75">
        <f t="shared" si="3395"/>
        <v>0</v>
      </c>
      <c r="S1060" s="57">
        <f t="shared" ref="S1060:X1060" si="3452">IF(G1064&lt;&gt;0,G1060+(G1060/G1047)*G1064,G1060)</f>
        <v>0</v>
      </c>
      <c r="T1060" s="57">
        <f t="shared" si="3452"/>
        <v>0</v>
      </c>
      <c r="U1060" s="57">
        <f t="shared" si="3452"/>
        <v>0</v>
      </c>
      <c r="V1060" s="57">
        <f t="shared" si="3452"/>
        <v>0</v>
      </c>
      <c r="W1060" s="57">
        <f t="shared" si="3452"/>
        <v>0</v>
      </c>
      <c r="X1060" s="57">
        <f t="shared" si="3452"/>
        <v>0</v>
      </c>
      <c r="AB1060" s="63">
        <f t="shared" ref="AB1060" si="3453">IF(R1060=0,0,R1060/(R1048+R1051+R1057))</f>
        <v>0</v>
      </c>
      <c r="AC1060" s="63">
        <f t="shared" ref="AC1060:AI1060" si="3454">IF(S1060=0,0,S1060/(S1048+S1051+S1057))</f>
        <v>0</v>
      </c>
      <c r="AD1060" s="63">
        <f t="shared" si="3454"/>
        <v>0</v>
      </c>
      <c r="AE1060" s="63">
        <f t="shared" si="3454"/>
        <v>0</v>
      </c>
      <c r="AF1060" s="63">
        <f t="shared" si="3454"/>
        <v>0</v>
      </c>
      <c r="AG1060" s="63">
        <f t="shared" si="3454"/>
        <v>0</v>
      </c>
      <c r="AH1060" s="63">
        <f t="shared" si="3454"/>
        <v>0</v>
      </c>
      <c r="AI1060" s="63">
        <f t="shared" si="3454"/>
        <v>0</v>
      </c>
    </row>
    <row r="1061" spans="1:35" ht="14.25" customHeight="1" x14ac:dyDescent="0.25">
      <c r="A1061" s="17">
        <v>327993</v>
      </c>
      <c r="B1061" s="3" t="s">
        <v>145</v>
      </c>
      <c r="C1061" s="8" t="s">
        <v>91</v>
      </c>
      <c r="D1061" s="54">
        <f>E1061/(E1047-E1064)</f>
        <v>0</v>
      </c>
      <c r="E1061" s="19">
        <f t="shared" si="3414"/>
        <v>0</v>
      </c>
      <c r="F1061" s="19">
        <v>0</v>
      </c>
      <c r="G1061" s="19">
        <v>0</v>
      </c>
      <c r="H1061" s="19">
        <v>0</v>
      </c>
      <c r="I1061" s="19">
        <v>0</v>
      </c>
      <c r="J1061" s="19">
        <v>0</v>
      </c>
      <c r="K1061" s="19">
        <v>0</v>
      </c>
      <c r="L1061" s="19">
        <v>0</v>
      </c>
      <c r="M1061" s="7"/>
      <c r="P1061" s="57">
        <f t="shared" si="3430"/>
        <v>0</v>
      </c>
      <c r="Q1061" s="63">
        <f>P1061/P1047</f>
        <v>0</v>
      </c>
      <c r="R1061" s="75">
        <f t="shared" si="3395"/>
        <v>0</v>
      </c>
      <c r="S1061" s="57">
        <f t="shared" ref="S1061:X1061" si="3455">IF(G1064&lt;&gt;0,G1061+(G1061/G1047)*G1064,G1061)</f>
        <v>0</v>
      </c>
      <c r="T1061" s="57">
        <f t="shared" si="3455"/>
        <v>0</v>
      </c>
      <c r="U1061" s="57">
        <f t="shared" si="3455"/>
        <v>0</v>
      </c>
      <c r="V1061" s="57">
        <f t="shared" si="3455"/>
        <v>0</v>
      </c>
      <c r="W1061" s="57">
        <f t="shared" si="3455"/>
        <v>0</v>
      </c>
      <c r="X1061" s="57">
        <f t="shared" si="3455"/>
        <v>0</v>
      </c>
      <c r="AB1061" s="63">
        <f t="shared" ref="AB1061" si="3456">IF(R1061=0,0,R1061/(R1048+R1051+R1057))</f>
        <v>0</v>
      </c>
      <c r="AC1061" s="63">
        <f t="shared" ref="AC1061:AI1061" si="3457">IF(S1061=0,0,S1061/(S1048+S1051+S1057))</f>
        <v>0</v>
      </c>
      <c r="AD1061" s="63">
        <f t="shared" si="3457"/>
        <v>0</v>
      </c>
      <c r="AE1061" s="63">
        <f t="shared" si="3457"/>
        <v>0</v>
      </c>
      <c r="AF1061" s="63">
        <f t="shared" si="3457"/>
        <v>0</v>
      </c>
      <c r="AG1061" s="63">
        <f t="shared" si="3457"/>
        <v>0</v>
      </c>
      <c r="AH1061" s="63">
        <f t="shared" si="3457"/>
        <v>0</v>
      </c>
      <c r="AI1061" s="63">
        <f t="shared" si="3457"/>
        <v>0</v>
      </c>
    </row>
    <row r="1062" spans="1:35" ht="14.25" customHeight="1" x14ac:dyDescent="0.25">
      <c r="A1062" s="17">
        <v>327993</v>
      </c>
      <c r="B1062" s="3" t="s">
        <v>145</v>
      </c>
      <c r="C1062" s="8" t="s">
        <v>92</v>
      </c>
      <c r="D1062" s="54">
        <f>E1062/(E1047-E1064)</f>
        <v>0</v>
      </c>
      <c r="E1062" s="19">
        <f t="shared" si="3414"/>
        <v>0</v>
      </c>
      <c r="F1062" s="11">
        <v>0</v>
      </c>
      <c r="G1062" s="11">
        <v>0</v>
      </c>
      <c r="H1062" s="19">
        <v>0</v>
      </c>
      <c r="I1062" s="19">
        <v>0</v>
      </c>
      <c r="J1062" s="11">
        <v>0</v>
      </c>
      <c r="K1062" s="11">
        <v>0</v>
      </c>
      <c r="L1062" s="19">
        <v>0</v>
      </c>
      <c r="M1062" s="7"/>
      <c r="P1062" s="57">
        <f t="shared" si="3430"/>
        <v>0</v>
      </c>
      <c r="Q1062" s="63">
        <f>P1062/P1047</f>
        <v>0</v>
      </c>
      <c r="R1062" s="75">
        <f t="shared" si="3395"/>
        <v>0</v>
      </c>
      <c r="S1062" s="57">
        <f t="shared" ref="S1062:X1062" si="3458">IF(G1064&lt;&gt;0,G1062+(G1062/G1047)*G1064,G1062)</f>
        <v>0</v>
      </c>
      <c r="T1062" s="57">
        <f t="shared" si="3458"/>
        <v>0</v>
      </c>
      <c r="U1062" s="57">
        <f t="shared" si="3458"/>
        <v>0</v>
      </c>
      <c r="V1062" s="57">
        <f t="shared" si="3458"/>
        <v>0</v>
      </c>
      <c r="W1062" s="57">
        <f t="shared" si="3458"/>
        <v>0</v>
      </c>
      <c r="X1062" s="57">
        <f t="shared" si="3458"/>
        <v>0</v>
      </c>
      <c r="AB1062" s="63">
        <f t="shared" ref="AB1062" si="3459">IF(R1062=0,0,R1062/(R1048+R1051+R1057))</f>
        <v>0</v>
      </c>
      <c r="AC1062" s="63">
        <f t="shared" ref="AC1062:AI1062" si="3460">IF(S1062=0,0,S1062/(S1048+S1051+S1057))</f>
        <v>0</v>
      </c>
      <c r="AD1062" s="63">
        <f t="shared" si="3460"/>
        <v>0</v>
      </c>
      <c r="AE1062" s="63">
        <f t="shared" si="3460"/>
        <v>0</v>
      </c>
      <c r="AF1062" s="63">
        <f t="shared" si="3460"/>
        <v>0</v>
      </c>
      <c r="AG1062" s="63">
        <f t="shared" si="3460"/>
        <v>0</v>
      </c>
      <c r="AH1062" s="63">
        <f t="shared" si="3460"/>
        <v>0</v>
      </c>
      <c r="AI1062" s="63">
        <f t="shared" si="3460"/>
        <v>0</v>
      </c>
    </row>
    <row r="1063" spans="1:35" ht="14.25" customHeight="1" x14ac:dyDescent="0.25">
      <c r="A1063" s="17">
        <v>327993</v>
      </c>
      <c r="B1063" s="3" t="s">
        <v>145</v>
      </c>
      <c r="C1063" s="8" t="s">
        <v>93</v>
      </c>
      <c r="D1063" s="54">
        <f>E1063/(E1047-E1064)</f>
        <v>0</v>
      </c>
      <c r="E1063" s="19">
        <f t="shared" si="3414"/>
        <v>0</v>
      </c>
      <c r="F1063" s="11">
        <v>0</v>
      </c>
      <c r="G1063" s="11">
        <v>0</v>
      </c>
      <c r="H1063" s="19">
        <v>0</v>
      </c>
      <c r="I1063" s="19">
        <v>0</v>
      </c>
      <c r="J1063" s="19">
        <v>0</v>
      </c>
      <c r="K1063" s="11">
        <v>0</v>
      </c>
      <c r="L1063" s="19">
        <v>0</v>
      </c>
      <c r="M1063" s="7"/>
      <c r="P1063" s="57">
        <f t="shared" si="3430"/>
        <v>0</v>
      </c>
      <c r="Q1063" s="63">
        <f>P1063/P1047</f>
        <v>0</v>
      </c>
      <c r="R1063" s="75">
        <f t="shared" si="3395"/>
        <v>0</v>
      </c>
      <c r="S1063" s="57">
        <f t="shared" ref="S1063:X1063" si="3461">IF(G1064&lt;&gt;0,G1063+(G1063/G1047)*G1064,G1063)</f>
        <v>0</v>
      </c>
      <c r="T1063" s="57">
        <f t="shared" si="3461"/>
        <v>0</v>
      </c>
      <c r="U1063" s="57">
        <f t="shared" si="3461"/>
        <v>0</v>
      </c>
      <c r="V1063" s="57">
        <f t="shared" si="3461"/>
        <v>0</v>
      </c>
      <c r="W1063" s="57">
        <f t="shared" si="3461"/>
        <v>0</v>
      </c>
      <c r="X1063" s="57">
        <f t="shared" si="3461"/>
        <v>0</v>
      </c>
      <c r="AB1063" s="63">
        <f t="shared" ref="AB1063" si="3462">IF(R1063=0,0,R1063/(R1048+R1051+R1057))</f>
        <v>0</v>
      </c>
      <c r="AC1063" s="63">
        <f t="shared" ref="AC1063:AI1063" si="3463">IF(S1063=0,0,S1063/(S1048+S1051+S1057))</f>
        <v>0</v>
      </c>
      <c r="AD1063" s="63">
        <f t="shared" si="3463"/>
        <v>0</v>
      </c>
      <c r="AE1063" s="63">
        <f t="shared" si="3463"/>
        <v>0</v>
      </c>
      <c r="AF1063" s="63">
        <f t="shared" si="3463"/>
        <v>0</v>
      </c>
      <c r="AG1063" s="63">
        <f t="shared" si="3463"/>
        <v>0</v>
      </c>
      <c r="AH1063" s="63">
        <f t="shared" si="3463"/>
        <v>0</v>
      </c>
      <c r="AI1063" s="63">
        <f t="shared" si="3463"/>
        <v>0</v>
      </c>
    </row>
    <row r="1064" spans="1:35" ht="14.25" customHeight="1" x14ac:dyDescent="0.25">
      <c r="A1064" s="17">
        <v>327993</v>
      </c>
      <c r="B1064" s="3" t="s">
        <v>145</v>
      </c>
      <c r="C1064" s="3" t="s">
        <v>94</v>
      </c>
      <c r="D1064" s="59"/>
      <c r="E1064" s="19">
        <v>0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  <c r="L1064" s="19">
        <v>0</v>
      </c>
      <c r="M1064" s="7"/>
      <c r="R1064" s="75">
        <f t="shared" si="3395"/>
        <v>0</v>
      </c>
    </row>
    <row r="1065" spans="1:35" ht="14.25" customHeight="1" x14ac:dyDescent="0.25">
      <c r="A1065" s="3"/>
      <c r="B1065" s="3"/>
      <c r="C1065" s="8"/>
      <c r="D1065" s="8"/>
      <c r="E1065" s="11"/>
      <c r="F1065" s="11"/>
      <c r="G1065" s="11"/>
      <c r="H1065" s="11"/>
      <c r="I1065" s="11"/>
      <c r="J1065" s="11"/>
      <c r="K1065" s="11"/>
      <c r="L1065" s="11"/>
      <c r="M1065" s="10"/>
      <c r="N1065" s="10"/>
      <c r="O1065" s="10"/>
      <c r="R1065" s="75">
        <f t="shared" si="3395"/>
        <v>0</v>
      </c>
      <c r="S1065" s="10"/>
      <c r="T1065" s="10"/>
      <c r="U1065" s="10"/>
      <c r="V1065" s="10"/>
      <c r="W1065" s="10"/>
      <c r="X1065" s="10"/>
      <c r="AB1065" s="10"/>
      <c r="AC1065" s="10"/>
      <c r="AD1065" s="10"/>
      <c r="AE1065" s="10"/>
      <c r="AF1065" s="10"/>
      <c r="AG1065" s="10"/>
      <c r="AH1065" s="10"/>
      <c r="AI1065" s="10"/>
    </row>
    <row r="1066" spans="1:35" ht="14.25" customHeight="1" x14ac:dyDescent="0.25">
      <c r="A1066" s="17">
        <v>331</v>
      </c>
      <c r="B1066" s="3" t="s">
        <v>110</v>
      </c>
      <c r="C1066" s="3" t="s">
        <v>120</v>
      </c>
      <c r="D1066" s="3"/>
      <c r="E1066" s="11">
        <v>1655</v>
      </c>
      <c r="F1066" s="11">
        <v>400</v>
      </c>
      <c r="G1066" s="11">
        <v>1</v>
      </c>
      <c r="H1066" s="11">
        <v>9</v>
      </c>
      <c r="I1066" s="11">
        <v>537</v>
      </c>
      <c r="J1066" s="11">
        <v>3</v>
      </c>
      <c r="K1066" s="11">
        <v>23</v>
      </c>
      <c r="L1066" s="11">
        <v>682</v>
      </c>
      <c r="M1066" s="10">
        <f>VLOOKUP(A1066,'2010 Byproducts'!$A$14:$D$97,4,FALSE)</f>
        <v>270</v>
      </c>
      <c r="N1066" s="10">
        <f>L1066-M1066</f>
        <v>412</v>
      </c>
      <c r="O1066" s="10"/>
      <c r="P1066" s="10">
        <f>SUM(P1067,P1070,P1076)</f>
        <v>1650.9925512104282</v>
      </c>
      <c r="Q1066" s="10"/>
      <c r="R1066" s="75">
        <f t="shared" si="3395"/>
        <v>400</v>
      </c>
      <c r="Z1066" s="63">
        <f>R1066/(P1066-R1066)</f>
        <v>0.31974610849039053</v>
      </c>
      <c r="AA1066" s="63">
        <f>(P1069-R1069)/(P1066-R1066)</f>
        <v>0.2479282744576746</v>
      </c>
      <c r="AB1066" s="63"/>
    </row>
    <row r="1067" spans="1:35" ht="14.25" customHeight="1" x14ac:dyDescent="0.25">
      <c r="A1067" s="17">
        <v>331</v>
      </c>
      <c r="B1067" s="3" t="s">
        <v>110</v>
      </c>
      <c r="C1067" s="3" t="s">
        <v>82</v>
      </c>
      <c r="D1067" s="54">
        <f>E1067/(E1066-E1083)</f>
        <v>6.7079463364293088E-2</v>
      </c>
      <c r="E1067" s="19">
        <f t="shared" ref="E1067:E1082" si="3464">SUM(F1067:L1067)</f>
        <v>65</v>
      </c>
      <c r="F1067" s="11">
        <v>1</v>
      </c>
      <c r="G1067" s="11">
        <v>1</v>
      </c>
      <c r="H1067" s="19">
        <v>0</v>
      </c>
      <c r="I1067" s="11">
        <v>63</v>
      </c>
      <c r="J1067" s="19">
        <v>0</v>
      </c>
      <c r="K1067" s="11">
        <v>0</v>
      </c>
      <c r="L1067" s="19">
        <v>0</v>
      </c>
      <c r="M1067" s="7"/>
      <c r="P1067" s="57">
        <f>SUM(P1068:P1069)</f>
        <v>745.23836126629419</v>
      </c>
      <c r="Q1067" s="63">
        <f>P1067/P1066</f>
        <v>0.45138808210849973</v>
      </c>
      <c r="R1067" s="75">
        <f t="shared" si="3395"/>
        <v>1</v>
      </c>
      <c r="S1067" s="57">
        <f>SUM(S1068:S1069)</f>
        <v>0</v>
      </c>
      <c r="T1067" s="57">
        <f t="shared" ref="T1067:X1067" si="3465">SUM(T1068:T1069)</f>
        <v>0</v>
      </c>
      <c r="U1067" s="57">
        <f t="shared" si="3465"/>
        <v>64.23836126629422</v>
      </c>
      <c r="V1067" s="57">
        <f t="shared" si="3465"/>
        <v>0</v>
      </c>
      <c r="W1067" s="57">
        <f t="shared" si="3465"/>
        <v>0</v>
      </c>
      <c r="X1067" s="57">
        <f t="shared" si="3465"/>
        <v>0</v>
      </c>
      <c r="Y1067" s="1">
        <f>SUM(Y1068:Y1069)</f>
        <v>268</v>
      </c>
      <c r="AB1067" s="63">
        <f t="shared" ref="AB1067" si="3466">IF(R1067=0,0,R1067/(R1067+R1070+R1076))</f>
        <v>2.5062656641604009E-3</v>
      </c>
      <c r="AC1067" s="63">
        <f t="shared" ref="AC1067:AI1067" si="3467">IF(S1067=0,0,S1067/(S1067+S1070+S1076))</f>
        <v>0</v>
      </c>
      <c r="AD1067" s="63">
        <f t="shared" si="3467"/>
        <v>0</v>
      </c>
      <c r="AE1067" s="63">
        <f t="shared" si="3467"/>
        <v>0.11962616822429907</v>
      </c>
      <c r="AF1067" s="63">
        <f t="shared" si="3467"/>
        <v>0</v>
      </c>
      <c r="AG1067" s="63">
        <f t="shared" si="3467"/>
        <v>0</v>
      </c>
      <c r="AH1067" s="63">
        <f t="shared" si="3467"/>
        <v>0</v>
      </c>
      <c r="AI1067" s="63">
        <f t="shared" si="3467"/>
        <v>0.99259259259259258</v>
      </c>
    </row>
    <row r="1068" spans="1:35" ht="14.25" customHeight="1" x14ac:dyDescent="0.25">
      <c r="A1068" s="17">
        <v>331</v>
      </c>
      <c r="B1068" s="3" t="s">
        <v>110</v>
      </c>
      <c r="C1068" s="8" t="s">
        <v>152</v>
      </c>
      <c r="D1068" s="54">
        <f>E1068/(E1066-E1083)</f>
        <v>2.3735810113519093E-2</v>
      </c>
      <c r="E1068" s="19">
        <f t="shared" si="3464"/>
        <v>23</v>
      </c>
      <c r="F1068" s="11">
        <v>1</v>
      </c>
      <c r="G1068" s="19">
        <v>0</v>
      </c>
      <c r="H1068" s="19">
        <v>0</v>
      </c>
      <c r="I1068" s="11">
        <v>22</v>
      </c>
      <c r="J1068" s="19">
        <v>0</v>
      </c>
      <c r="K1068" s="11">
        <v>0</v>
      </c>
      <c r="L1068" s="19">
        <v>0</v>
      </c>
      <c r="M1068" s="7"/>
      <c r="P1068" s="57">
        <f>SUM(R1068:Y1068)+N1066</f>
        <v>435.08193668528861</v>
      </c>
      <c r="Q1068" s="63">
        <f>P1068/P1066</f>
        <v>0.26352749827145344</v>
      </c>
      <c r="R1068" s="75">
        <f t="shared" si="3395"/>
        <v>1</v>
      </c>
      <c r="S1068" s="57">
        <f t="shared" ref="S1068:X1068" si="3468">IF(G1083&lt;&gt;0,G1068+(G1068/G1066)*G1083,G1068)</f>
        <v>0</v>
      </c>
      <c r="T1068" s="57">
        <f t="shared" si="3468"/>
        <v>0</v>
      </c>
      <c r="U1068" s="57">
        <f t="shared" si="3468"/>
        <v>22.081936685288639</v>
      </c>
      <c r="V1068" s="57">
        <f t="shared" si="3468"/>
        <v>0</v>
      </c>
      <c r="W1068" s="57">
        <f t="shared" si="3468"/>
        <v>0</v>
      </c>
      <c r="X1068" s="57">
        <f t="shared" si="3468"/>
        <v>0</v>
      </c>
      <c r="Y1068" s="1">
        <v>0</v>
      </c>
      <c r="AB1068" s="63">
        <f t="shared" ref="AB1068" si="3469">IF(R1068=0,0,R1068/(R1067+R1070+R1076))</f>
        <v>2.5062656641604009E-3</v>
      </c>
      <c r="AC1068" s="63">
        <f t="shared" ref="AC1068:AI1068" si="3470">IF(S1068=0,0,S1068/(S1067+S1070+S1076))</f>
        <v>0</v>
      </c>
      <c r="AD1068" s="63">
        <f t="shared" si="3470"/>
        <v>0</v>
      </c>
      <c r="AE1068" s="63">
        <f t="shared" si="3470"/>
        <v>4.1121495327102804E-2</v>
      </c>
      <c r="AF1068" s="63">
        <f t="shared" si="3470"/>
        <v>0</v>
      </c>
      <c r="AG1068" s="63">
        <f t="shared" si="3470"/>
        <v>0</v>
      </c>
      <c r="AH1068" s="63">
        <f t="shared" si="3470"/>
        <v>0</v>
      </c>
      <c r="AI1068" s="63">
        <f t="shared" si="3470"/>
        <v>0</v>
      </c>
    </row>
    <row r="1069" spans="1:35" ht="14.25" customHeight="1" x14ac:dyDescent="0.25">
      <c r="A1069" s="17">
        <v>331</v>
      </c>
      <c r="B1069" s="3" t="s">
        <v>110</v>
      </c>
      <c r="C1069" s="8" t="s">
        <v>151</v>
      </c>
      <c r="D1069" s="54">
        <f>E1069/(E1066-E1083)</f>
        <v>4.3343653250773995E-2</v>
      </c>
      <c r="E1069" s="19">
        <f t="shared" si="3464"/>
        <v>42</v>
      </c>
      <c r="F1069" s="11">
        <v>0</v>
      </c>
      <c r="G1069" s="19">
        <v>0</v>
      </c>
      <c r="H1069" s="19">
        <v>0</v>
      </c>
      <c r="I1069" s="11">
        <v>42</v>
      </c>
      <c r="J1069" s="19">
        <v>0</v>
      </c>
      <c r="K1069" s="11">
        <v>0</v>
      </c>
      <c r="L1069" s="19">
        <v>0</v>
      </c>
      <c r="M1069" s="7"/>
      <c r="P1069" s="57">
        <f>SUM(R1069:Y1069)</f>
        <v>310.15642458100558</v>
      </c>
      <c r="Q1069" s="63">
        <f>P1069/P1066</f>
        <v>0.18786058383704629</v>
      </c>
      <c r="R1069" s="75">
        <f t="shared" si="3395"/>
        <v>0</v>
      </c>
      <c r="S1069" s="57">
        <f t="shared" ref="S1069:X1069" si="3471">IF(G1083&lt;&gt;0,G1069+(G1069/G1066)*G1083,G1069)</f>
        <v>0</v>
      </c>
      <c r="T1069" s="57">
        <f t="shared" si="3471"/>
        <v>0</v>
      </c>
      <c r="U1069" s="57">
        <f t="shared" si="3471"/>
        <v>42.156424581005588</v>
      </c>
      <c r="V1069" s="57">
        <f t="shared" si="3471"/>
        <v>0</v>
      </c>
      <c r="W1069" s="57">
        <f t="shared" si="3471"/>
        <v>0</v>
      </c>
      <c r="X1069" s="57">
        <f t="shared" si="3471"/>
        <v>0</v>
      </c>
      <c r="Y1069" s="75">
        <f>'2010 Byproducts'!E71+'2010 Byproducts'!F71+'2010 Byproducts'!I71</f>
        <v>268</v>
      </c>
      <c r="AB1069" s="63">
        <f t="shared" ref="AB1069" si="3472">IF(R1069=0,0,R1069/(R1067+R1070+R1076))</f>
        <v>0</v>
      </c>
      <c r="AC1069" s="63">
        <f t="shared" ref="AC1069:AI1069" si="3473">IF(S1069=0,0,S1069/(S1067+S1070+S1076))</f>
        <v>0</v>
      </c>
      <c r="AD1069" s="63">
        <f t="shared" si="3473"/>
        <v>0</v>
      </c>
      <c r="AE1069" s="63">
        <f t="shared" si="3473"/>
        <v>7.8504672897196273E-2</v>
      </c>
      <c r="AF1069" s="63">
        <f t="shared" si="3473"/>
        <v>0</v>
      </c>
      <c r="AG1069" s="63">
        <f t="shared" si="3473"/>
        <v>0</v>
      </c>
      <c r="AH1069" s="63">
        <f t="shared" si="3473"/>
        <v>0</v>
      </c>
      <c r="AI1069" s="63">
        <f t="shared" si="3473"/>
        <v>0.99259259259259258</v>
      </c>
    </row>
    <row r="1070" spans="1:35" ht="14.25" customHeight="1" x14ac:dyDescent="0.25">
      <c r="A1070" s="17">
        <v>331</v>
      </c>
      <c r="B1070" s="3" t="s">
        <v>110</v>
      </c>
      <c r="C1070" s="3" t="s">
        <v>83</v>
      </c>
      <c r="D1070" s="54">
        <f>E1070/(E1066-E1083)</f>
        <v>0.84829721362229105</v>
      </c>
      <c r="E1070" s="19">
        <f t="shared" si="3464"/>
        <v>822</v>
      </c>
      <c r="F1070" s="11">
        <v>363</v>
      </c>
      <c r="G1070" s="19">
        <v>0</v>
      </c>
      <c r="H1070" s="11">
        <v>3</v>
      </c>
      <c r="I1070" s="11">
        <v>434</v>
      </c>
      <c r="J1070" s="11">
        <v>1</v>
      </c>
      <c r="K1070" s="11">
        <v>21</v>
      </c>
      <c r="L1070" s="19">
        <v>0</v>
      </c>
      <c r="M1070" s="7"/>
      <c r="P1070" s="57">
        <f>SUM(P1071:P1075)</f>
        <v>825.61638733705774</v>
      </c>
      <c r="Q1070" s="63">
        <f>P1070/P1066</f>
        <v>0.50007275122577355</v>
      </c>
      <c r="R1070" s="75">
        <f t="shared" si="3395"/>
        <v>363</v>
      </c>
      <c r="S1070" s="57">
        <f>SUM(S1071:S1075)</f>
        <v>0</v>
      </c>
      <c r="T1070" s="57">
        <f t="shared" ref="T1070:X1070" si="3474">SUM(T1071:T1075)</f>
        <v>2</v>
      </c>
      <c r="U1070" s="57">
        <f t="shared" si="3474"/>
        <v>435.61638733705774</v>
      </c>
      <c r="V1070" s="57">
        <f t="shared" si="3474"/>
        <v>1</v>
      </c>
      <c r="W1070" s="57">
        <f t="shared" si="3474"/>
        <v>22</v>
      </c>
      <c r="X1070" s="57">
        <f t="shared" si="3474"/>
        <v>0</v>
      </c>
      <c r="Y1070" s="10">
        <f>SUM(Y1071:Y1075)</f>
        <v>2</v>
      </c>
      <c r="AB1070" s="63">
        <f t="shared" ref="AB1070" si="3475">IF(R1070=0,0,R1070/(R1067+R1070+R1076))</f>
        <v>0.90977443609022557</v>
      </c>
      <c r="AC1070" s="63">
        <f t="shared" ref="AC1070:AI1070" si="3476">IF(S1070=0,0,S1070/(S1067+S1070+S1076))</f>
        <v>0</v>
      </c>
      <c r="AD1070" s="63">
        <f t="shared" si="3476"/>
        <v>0.25</v>
      </c>
      <c r="AE1070" s="63">
        <f t="shared" si="3476"/>
        <v>0.81121495327102811</v>
      </c>
      <c r="AF1070" s="63">
        <f t="shared" si="3476"/>
        <v>0.5</v>
      </c>
      <c r="AG1070" s="63">
        <f t="shared" si="3476"/>
        <v>0.95652173913043481</v>
      </c>
      <c r="AH1070" s="63">
        <f t="shared" si="3476"/>
        <v>0</v>
      </c>
      <c r="AI1070" s="63">
        <f t="shared" si="3476"/>
        <v>7.4074074074074077E-3</v>
      </c>
    </row>
    <row r="1071" spans="1:35" s="10" customFormat="1" ht="14.25" customHeight="1" x14ac:dyDescent="0.25">
      <c r="A1071" s="17">
        <v>331</v>
      </c>
      <c r="B1071" s="3" t="s">
        <v>110</v>
      </c>
      <c r="C1071" s="8" t="s">
        <v>84</v>
      </c>
      <c r="D1071" s="54">
        <f>E1071/(E1066-E1083)</f>
        <v>0.57069143446852422</v>
      </c>
      <c r="E1071" s="19">
        <f t="shared" si="3464"/>
        <v>553</v>
      </c>
      <c r="F1071" s="11">
        <v>128</v>
      </c>
      <c r="G1071" s="19">
        <v>0</v>
      </c>
      <c r="H1071" s="19">
        <v>0</v>
      </c>
      <c r="I1071" s="11">
        <v>403</v>
      </c>
      <c r="J1071" s="11">
        <v>1</v>
      </c>
      <c r="K1071" s="11">
        <v>21</v>
      </c>
      <c r="L1071" s="19">
        <v>0</v>
      </c>
      <c r="M1071" s="7"/>
      <c r="N1071" s="1"/>
      <c r="O1071" s="1"/>
      <c r="P1071" s="57">
        <f>SUM(R1071:Y1071)</f>
        <v>556.50093109869647</v>
      </c>
      <c r="Q1071" s="63">
        <f>P1071/P1066</f>
        <v>0.33707052808366506</v>
      </c>
      <c r="R1071" s="75">
        <f t="shared" si="3395"/>
        <v>128</v>
      </c>
      <c r="S1071" s="57">
        <f t="shared" ref="S1071:X1071" si="3477">IF(G1083&lt;&gt;0,G1071+(G1071/G1066)*G1083,G1071)</f>
        <v>0</v>
      </c>
      <c r="T1071" s="57">
        <f t="shared" si="3477"/>
        <v>0</v>
      </c>
      <c r="U1071" s="57">
        <f t="shared" si="3477"/>
        <v>404.50093109869647</v>
      </c>
      <c r="V1071" s="57">
        <f t="shared" si="3477"/>
        <v>1</v>
      </c>
      <c r="W1071" s="57">
        <f t="shared" si="3477"/>
        <v>21</v>
      </c>
      <c r="X1071" s="57">
        <f t="shared" si="3477"/>
        <v>0</v>
      </c>
      <c r="Y1071" s="10">
        <f>'2010 Byproducts'!G71</f>
        <v>2</v>
      </c>
      <c r="AA1071" s="1"/>
      <c r="AB1071" s="63">
        <f t="shared" ref="AB1071" si="3478">IF(R1071=0,0,R1071/(R1067+R1070+R1076))</f>
        <v>0.32080200501253131</v>
      </c>
      <c r="AC1071" s="63">
        <f t="shared" ref="AC1071:AI1071" si="3479">IF(S1071=0,0,S1071/(S1067+S1070+S1076))</f>
        <v>0</v>
      </c>
      <c r="AD1071" s="63">
        <f t="shared" si="3479"/>
        <v>0</v>
      </c>
      <c r="AE1071" s="63">
        <f t="shared" si="3479"/>
        <v>0.75327102803738333</v>
      </c>
      <c r="AF1071" s="63">
        <f t="shared" si="3479"/>
        <v>0.5</v>
      </c>
      <c r="AG1071" s="63">
        <f t="shared" si="3479"/>
        <v>0.91304347826086951</v>
      </c>
      <c r="AH1071" s="63">
        <f t="shared" si="3479"/>
        <v>0</v>
      </c>
      <c r="AI1071" s="63">
        <f t="shared" si="3479"/>
        <v>7.4074074074074077E-3</v>
      </c>
    </row>
    <row r="1072" spans="1:35" ht="14.25" customHeight="1" x14ac:dyDescent="0.25">
      <c r="A1072" s="17">
        <v>331</v>
      </c>
      <c r="B1072" s="3" t="s">
        <v>110</v>
      </c>
      <c r="C1072" s="8" t="s">
        <v>85</v>
      </c>
      <c r="D1072" s="54">
        <f>E1072/(E1066-E1083)</f>
        <v>8.2559339525283791E-3</v>
      </c>
      <c r="E1072" s="19">
        <f t="shared" si="3464"/>
        <v>8</v>
      </c>
      <c r="F1072" s="11">
        <v>5</v>
      </c>
      <c r="G1072" s="11">
        <v>0</v>
      </c>
      <c r="H1072" s="19">
        <v>0</v>
      </c>
      <c r="I1072" s="11">
        <v>3</v>
      </c>
      <c r="J1072" s="19">
        <v>0</v>
      </c>
      <c r="K1072" s="11">
        <v>0</v>
      </c>
      <c r="L1072" s="19">
        <v>0</v>
      </c>
      <c r="M1072" s="7"/>
      <c r="P1072" s="57">
        <f t="shared" ref="P1072:P1082" si="3480">SUM(R1072:Y1072)</f>
        <v>8.011173184357542</v>
      </c>
      <c r="Q1072" s="63">
        <f>P1072/P1066</f>
        <v>4.8523375701992931E-3</v>
      </c>
      <c r="R1072" s="75">
        <f t="shared" si="3395"/>
        <v>5</v>
      </c>
      <c r="S1072" s="57">
        <f t="shared" ref="S1072:X1072" si="3481">IF(G1083&lt;&gt;0,G1072+(G1072/G1066)*G1083,G1072)</f>
        <v>0</v>
      </c>
      <c r="T1072" s="57">
        <f t="shared" si="3481"/>
        <v>0</v>
      </c>
      <c r="U1072" s="57">
        <f t="shared" si="3481"/>
        <v>3.011173184357542</v>
      </c>
      <c r="V1072" s="57">
        <f t="shared" si="3481"/>
        <v>0</v>
      </c>
      <c r="W1072" s="57">
        <f t="shared" si="3481"/>
        <v>0</v>
      </c>
      <c r="X1072" s="57">
        <f t="shared" si="3481"/>
        <v>0</v>
      </c>
      <c r="Y1072" s="1">
        <v>0</v>
      </c>
      <c r="AB1072" s="63">
        <f t="shared" ref="AB1072" si="3482">IF(R1072=0,0,R1072/(R1067+R1070+R1076))</f>
        <v>1.2531328320802004E-2</v>
      </c>
      <c r="AC1072" s="63">
        <f t="shared" ref="AC1072:AI1072" si="3483">IF(S1072=0,0,S1072/(S1067+S1070+S1076))</f>
        <v>0</v>
      </c>
      <c r="AD1072" s="63">
        <f t="shared" si="3483"/>
        <v>0</v>
      </c>
      <c r="AE1072" s="63">
        <f t="shared" si="3483"/>
        <v>5.6074766355140191E-3</v>
      </c>
      <c r="AF1072" s="63">
        <f t="shared" si="3483"/>
        <v>0</v>
      </c>
      <c r="AG1072" s="63">
        <f t="shared" si="3483"/>
        <v>0</v>
      </c>
      <c r="AH1072" s="63">
        <f t="shared" si="3483"/>
        <v>0</v>
      </c>
      <c r="AI1072" s="63">
        <f t="shared" si="3483"/>
        <v>0</v>
      </c>
    </row>
    <row r="1073" spans="1:35" ht="14.25" customHeight="1" x14ac:dyDescent="0.25">
      <c r="A1073" s="17">
        <v>331</v>
      </c>
      <c r="B1073" s="3" t="s">
        <v>110</v>
      </c>
      <c r="C1073" s="8" t="s">
        <v>86</v>
      </c>
      <c r="D1073" s="54">
        <f>E1073/(E1066-E1083)</f>
        <v>0.12796697626418987</v>
      </c>
      <c r="E1073" s="19">
        <f t="shared" si="3464"/>
        <v>124</v>
      </c>
      <c r="F1073" s="11">
        <v>111</v>
      </c>
      <c r="G1073" s="19">
        <v>0</v>
      </c>
      <c r="H1073" s="11">
        <v>1</v>
      </c>
      <c r="I1073" s="11">
        <v>12</v>
      </c>
      <c r="J1073" s="19">
        <v>0</v>
      </c>
      <c r="K1073" s="11">
        <v>0</v>
      </c>
      <c r="L1073" s="19">
        <v>0</v>
      </c>
      <c r="M1073" s="7"/>
      <c r="P1073" s="57">
        <f t="shared" si="3480"/>
        <v>124.04469273743017</v>
      </c>
      <c r="Q1073" s="63">
        <f>P1073/P1066</f>
        <v>7.513340544540105E-2</v>
      </c>
      <c r="R1073" s="75">
        <f t="shared" si="3395"/>
        <v>111</v>
      </c>
      <c r="S1073" s="57">
        <f t="shared" ref="S1073:X1073" si="3484">IF(G1083&lt;&gt;0,G1073+(G1073/G1066)*G1083,G1073)</f>
        <v>0</v>
      </c>
      <c r="T1073" s="57">
        <f t="shared" si="3484"/>
        <v>1</v>
      </c>
      <c r="U1073" s="57">
        <f t="shared" si="3484"/>
        <v>12.044692737430168</v>
      </c>
      <c r="V1073" s="57">
        <f t="shared" si="3484"/>
        <v>0</v>
      </c>
      <c r="W1073" s="57">
        <f t="shared" si="3484"/>
        <v>0</v>
      </c>
      <c r="X1073" s="57">
        <f t="shared" si="3484"/>
        <v>0</v>
      </c>
      <c r="Y1073" s="1">
        <v>0</v>
      </c>
      <c r="AB1073" s="63">
        <f t="shared" ref="AB1073" si="3485">IF(R1073=0,0,R1073/(R1067+R1070+R1076))</f>
        <v>0.2781954887218045</v>
      </c>
      <c r="AC1073" s="63">
        <f t="shared" ref="AC1073:AI1073" si="3486">IF(S1073=0,0,S1073/(S1067+S1070+S1076))</f>
        <v>0</v>
      </c>
      <c r="AD1073" s="63">
        <f t="shared" si="3486"/>
        <v>0.125</v>
      </c>
      <c r="AE1073" s="63">
        <f t="shared" si="3486"/>
        <v>2.2429906542056077E-2</v>
      </c>
      <c r="AF1073" s="63">
        <f t="shared" si="3486"/>
        <v>0</v>
      </c>
      <c r="AG1073" s="63">
        <f t="shared" si="3486"/>
        <v>0</v>
      </c>
      <c r="AH1073" s="63">
        <f t="shared" si="3486"/>
        <v>0</v>
      </c>
      <c r="AI1073" s="63">
        <f t="shared" si="3486"/>
        <v>0</v>
      </c>
    </row>
    <row r="1074" spans="1:35" ht="14.25" customHeight="1" x14ac:dyDescent="0.25">
      <c r="A1074" s="17">
        <v>331</v>
      </c>
      <c r="B1074" s="3" t="s">
        <v>110</v>
      </c>
      <c r="C1074" s="8" t="s">
        <v>87</v>
      </c>
      <c r="D1074" s="54">
        <f>E1074/(E1066-E1083)</f>
        <v>0.10939112487100103</v>
      </c>
      <c r="E1074" s="19">
        <f t="shared" si="3464"/>
        <v>106</v>
      </c>
      <c r="F1074" s="11">
        <v>106</v>
      </c>
      <c r="G1074" s="19">
        <v>0</v>
      </c>
      <c r="H1074" s="19">
        <v>0</v>
      </c>
      <c r="I1074" s="19">
        <v>0</v>
      </c>
      <c r="J1074" s="19">
        <v>0</v>
      </c>
      <c r="K1074" s="19">
        <v>0</v>
      </c>
      <c r="L1074" s="19">
        <v>0</v>
      </c>
      <c r="M1074" s="7"/>
      <c r="P1074" s="57">
        <f t="shared" si="3480"/>
        <v>106</v>
      </c>
      <c r="Q1074" s="63">
        <f>P1074/P1066</f>
        <v>6.4203802689652298E-2</v>
      </c>
      <c r="R1074" s="75">
        <f t="shared" si="3395"/>
        <v>106</v>
      </c>
      <c r="S1074" s="57">
        <f t="shared" ref="S1074:X1074" si="3487">IF(G1083&lt;&gt;0,G1074+(G1074/G1066)*G1083,G1074)</f>
        <v>0</v>
      </c>
      <c r="T1074" s="57">
        <f t="shared" si="3487"/>
        <v>0</v>
      </c>
      <c r="U1074" s="57">
        <f t="shared" si="3487"/>
        <v>0</v>
      </c>
      <c r="V1074" s="57">
        <f t="shared" si="3487"/>
        <v>0</v>
      </c>
      <c r="W1074" s="57">
        <f t="shared" si="3487"/>
        <v>0</v>
      </c>
      <c r="X1074" s="57">
        <f t="shared" si="3487"/>
        <v>0</v>
      </c>
      <c r="Y1074" s="1">
        <v>0</v>
      </c>
      <c r="AB1074" s="63">
        <f t="shared" ref="AB1074" si="3488">IF(R1074=0,0,R1074/(R1067+R1070+R1076))</f>
        <v>0.26566416040100249</v>
      </c>
      <c r="AC1074" s="63">
        <f t="shared" ref="AC1074:AI1074" si="3489">IF(S1074=0,0,S1074/(S1067+S1070+S1076))</f>
        <v>0</v>
      </c>
      <c r="AD1074" s="63">
        <f t="shared" si="3489"/>
        <v>0</v>
      </c>
      <c r="AE1074" s="63">
        <f t="shared" si="3489"/>
        <v>0</v>
      </c>
      <c r="AF1074" s="63">
        <f t="shared" si="3489"/>
        <v>0</v>
      </c>
      <c r="AG1074" s="63">
        <f t="shared" si="3489"/>
        <v>0</v>
      </c>
      <c r="AH1074" s="63">
        <f t="shared" si="3489"/>
        <v>0</v>
      </c>
      <c r="AI1074" s="63">
        <f t="shared" si="3489"/>
        <v>0</v>
      </c>
    </row>
    <row r="1075" spans="1:35" ht="14.25" customHeight="1" x14ac:dyDescent="0.25">
      <c r="A1075" s="17">
        <v>331</v>
      </c>
      <c r="B1075" s="3" t="s">
        <v>110</v>
      </c>
      <c r="C1075" s="8" t="s">
        <v>88</v>
      </c>
      <c r="D1075" s="54">
        <f>E1075/(E1066-E1083)</f>
        <v>3.1991744066047469E-2</v>
      </c>
      <c r="E1075" s="19">
        <f t="shared" si="3464"/>
        <v>31</v>
      </c>
      <c r="F1075" s="11">
        <v>13</v>
      </c>
      <c r="G1075" s="11">
        <v>0</v>
      </c>
      <c r="H1075" s="11">
        <v>1</v>
      </c>
      <c r="I1075" s="11">
        <v>16</v>
      </c>
      <c r="J1075" s="19">
        <v>0</v>
      </c>
      <c r="K1075" s="11">
        <v>1</v>
      </c>
      <c r="L1075" s="19">
        <v>0</v>
      </c>
      <c r="M1075" s="7"/>
      <c r="P1075" s="57">
        <f t="shared" si="3480"/>
        <v>31.059590316573559</v>
      </c>
      <c r="Q1075" s="63">
        <f>P1075/P1066</f>
        <v>1.8812677436855885E-2</v>
      </c>
      <c r="R1075" s="75">
        <f t="shared" si="3395"/>
        <v>13</v>
      </c>
      <c r="S1075" s="57">
        <f t="shared" ref="S1075:X1075" si="3490">IF(G1083&lt;&gt;0,G1075+(G1075/G1066)*G1083,G1075)</f>
        <v>0</v>
      </c>
      <c r="T1075" s="57">
        <f t="shared" si="3490"/>
        <v>1</v>
      </c>
      <c r="U1075" s="57">
        <f t="shared" si="3490"/>
        <v>16.059590316573559</v>
      </c>
      <c r="V1075" s="57">
        <f t="shared" si="3490"/>
        <v>0</v>
      </c>
      <c r="W1075" s="57">
        <f t="shared" si="3490"/>
        <v>1</v>
      </c>
      <c r="X1075" s="57">
        <f t="shared" si="3490"/>
        <v>0</v>
      </c>
      <c r="Y1075" s="1">
        <v>0</v>
      </c>
      <c r="AB1075" s="63">
        <f t="shared" ref="AB1075" si="3491">IF(R1075=0,0,R1075/(R1067+R1070+R1076))</f>
        <v>3.2581453634085211E-2</v>
      </c>
      <c r="AC1075" s="63">
        <f t="shared" ref="AC1075:AI1075" si="3492">IF(S1075=0,0,S1075/(S1067+S1070+S1076))</f>
        <v>0</v>
      </c>
      <c r="AD1075" s="63">
        <f t="shared" si="3492"/>
        <v>0.125</v>
      </c>
      <c r="AE1075" s="63">
        <f t="shared" si="3492"/>
        <v>2.9906542056074775E-2</v>
      </c>
      <c r="AF1075" s="63">
        <f t="shared" si="3492"/>
        <v>0</v>
      </c>
      <c r="AG1075" s="63">
        <f t="shared" si="3492"/>
        <v>4.3478260869565216E-2</v>
      </c>
      <c r="AH1075" s="63">
        <f t="shared" si="3492"/>
        <v>0</v>
      </c>
      <c r="AI1075" s="63">
        <f t="shared" si="3492"/>
        <v>0</v>
      </c>
    </row>
    <row r="1076" spans="1:35" ht="14.25" customHeight="1" x14ac:dyDescent="0.25">
      <c r="A1076" s="17">
        <v>331</v>
      </c>
      <c r="B1076" s="3" t="s">
        <v>110</v>
      </c>
      <c r="C1076" s="3" t="s">
        <v>89</v>
      </c>
      <c r="D1076" s="54">
        <f>E1076/(E1066-E1083)</f>
        <v>8.3591331269349839E-2</v>
      </c>
      <c r="E1076" s="19">
        <f t="shared" si="3464"/>
        <v>81</v>
      </c>
      <c r="F1076" s="11">
        <v>35</v>
      </c>
      <c r="G1076" s="19">
        <v>0</v>
      </c>
      <c r="H1076" s="11">
        <v>6</v>
      </c>
      <c r="I1076" s="11">
        <v>38</v>
      </c>
      <c r="J1076" s="11">
        <v>1</v>
      </c>
      <c r="K1076" s="11">
        <v>1</v>
      </c>
      <c r="L1076" s="19">
        <v>0</v>
      </c>
      <c r="M1076" s="7"/>
      <c r="P1076" s="57">
        <f>SUM(P1077:P1082)</f>
        <v>80.137802607076353</v>
      </c>
      <c r="Q1076" s="63">
        <f>P1076/P1066</f>
        <v>4.8539166665726732E-2</v>
      </c>
      <c r="R1076" s="75">
        <f t="shared" si="3395"/>
        <v>35</v>
      </c>
      <c r="S1076" s="57">
        <f>SUM(S1077:S1082)</f>
        <v>0</v>
      </c>
      <c r="T1076" s="57">
        <f t="shared" ref="T1076:X1076" si="3493">SUM(T1077:T1082)</f>
        <v>6</v>
      </c>
      <c r="U1076" s="57">
        <f t="shared" si="3493"/>
        <v>37.137802607076353</v>
      </c>
      <c r="V1076" s="57">
        <f t="shared" si="3493"/>
        <v>1</v>
      </c>
      <c r="W1076" s="57">
        <f t="shared" si="3493"/>
        <v>1</v>
      </c>
      <c r="X1076" s="57">
        <f t="shared" si="3493"/>
        <v>0</v>
      </c>
      <c r="Y1076" s="1">
        <v>0</v>
      </c>
      <c r="AB1076" s="63">
        <f t="shared" ref="AB1076" si="3494">IF(R1076=0,0,R1076/(R1067+R1070+R1076))</f>
        <v>8.771929824561403E-2</v>
      </c>
      <c r="AC1076" s="63">
        <f t="shared" ref="AC1076:AI1076" si="3495">IF(S1076=0,0,S1076/(S1067+S1070+S1076))</f>
        <v>0</v>
      </c>
      <c r="AD1076" s="63">
        <f t="shared" si="3495"/>
        <v>0.75</v>
      </c>
      <c r="AE1076" s="63">
        <f t="shared" si="3495"/>
        <v>6.9158878504672908E-2</v>
      </c>
      <c r="AF1076" s="63">
        <f t="shared" si="3495"/>
        <v>0.5</v>
      </c>
      <c r="AG1076" s="63">
        <f t="shared" si="3495"/>
        <v>4.3478260869565216E-2</v>
      </c>
      <c r="AH1076" s="63">
        <f t="shared" si="3495"/>
        <v>0</v>
      </c>
      <c r="AI1076" s="63">
        <f t="shared" si="3495"/>
        <v>0</v>
      </c>
    </row>
    <row r="1077" spans="1:35" ht="14.25" customHeight="1" x14ac:dyDescent="0.25">
      <c r="A1077" s="17">
        <v>331</v>
      </c>
      <c r="B1077" s="3" t="s">
        <v>110</v>
      </c>
      <c r="C1077" s="8" t="s">
        <v>95</v>
      </c>
      <c r="D1077" s="54">
        <f>E1077/(E1066-E1083)</f>
        <v>4.9535603715170282E-2</v>
      </c>
      <c r="E1077" s="19">
        <f t="shared" si="3464"/>
        <v>48</v>
      </c>
      <c r="F1077" s="11">
        <v>15</v>
      </c>
      <c r="G1077" s="19">
        <v>0</v>
      </c>
      <c r="H1077" s="19">
        <v>0</v>
      </c>
      <c r="I1077" s="11">
        <v>33</v>
      </c>
      <c r="J1077" s="19">
        <v>0</v>
      </c>
      <c r="K1077" s="11">
        <v>0</v>
      </c>
      <c r="L1077" s="19">
        <v>0</v>
      </c>
      <c r="M1077" s="7"/>
      <c r="P1077" s="57">
        <f t="shared" si="3480"/>
        <v>48.122905027932958</v>
      </c>
      <c r="Q1077" s="63">
        <f>P1077/P1066</f>
        <v>2.9147863200625321E-2</v>
      </c>
      <c r="R1077" s="75">
        <f t="shared" si="3395"/>
        <v>15</v>
      </c>
      <c r="S1077" s="57">
        <f t="shared" ref="S1077:X1077" si="3496">IF(G1083&lt;&gt;0,G1077+(G1077/G1066)*G1083,G1077)</f>
        <v>0</v>
      </c>
      <c r="T1077" s="57">
        <f t="shared" si="3496"/>
        <v>0</v>
      </c>
      <c r="U1077" s="57">
        <f t="shared" si="3496"/>
        <v>33.122905027932958</v>
      </c>
      <c r="V1077" s="57">
        <f t="shared" si="3496"/>
        <v>0</v>
      </c>
      <c r="W1077" s="57">
        <f t="shared" si="3496"/>
        <v>0</v>
      </c>
      <c r="X1077" s="57">
        <f t="shared" si="3496"/>
        <v>0</v>
      </c>
      <c r="Y1077" s="1">
        <v>0</v>
      </c>
      <c r="AB1077" s="63">
        <f t="shared" ref="AB1077" si="3497">IF(R1077=0,0,R1077/(R1067+R1070+R1076))</f>
        <v>3.7593984962406013E-2</v>
      </c>
      <c r="AC1077" s="63">
        <f t="shared" ref="AC1077:AI1077" si="3498">IF(S1077=0,0,S1077/(S1067+S1070+S1076))</f>
        <v>0</v>
      </c>
      <c r="AD1077" s="63">
        <f t="shared" si="3498"/>
        <v>0</v>
      </c>
      <c r="AE1077" s="63">
        <f t="shared" si="3498"/>
        <v>6.168224299065421E-2</v>
      </c>
      <c r="AF1077" s="63">
        <f t="shared" si="3498"/>
        <v>0</v>
      </c>
      <c r="AG1077" s="63">
        <f t="shared" si="3498"/>
        <v>0</v>
      </c>
      <c r="AH1077" s="63">
        <f t="shared" si="3498"/>
        <v>0</v>
      </c>
      <c r="AI1077" s="63">
        <f t="shared" si="3498"/>
        <v>0</v>
      </c>
    </row>
    <row r="1078" spans="1:35" ht="14.25" customHeight="1" x14ac:dyDescent="0.25">
      <c r="A1078" s="17">
        <v>331</v>
      </c>
      <c r="B1078" s="3" t="s">
        <v>110</v>
      </c>
      <c r="C1078" s="8" t="s">
        <v>90</v>
      </c>
      <c r="D1078" s="54">
        <f>E1078/(E1066-E1083)</f>
        <v>1.4447884416924664E-2</v>
      </c>
      <c r="E1078" s="19">
        <f t="shared" si="3464"/>
        <v>14</v>
      </c>
      <c r="F1078" s="11">
        <v>14</v>
      </c>
      <c r="G1078" s="19">
        <v>0</v>
      </c>
      <c r="H1078" s="19">
        <v>0</v>
      </c>
      <c r="I1078" s="19">
        <v>0</v>
      </c>
      <c r="J1078" s="19">
        <v>0</v>
      </c>
      <c r="K1078" s="19">
        <v>0</v>
      </c>
      <c r="L1078" s="19">
        <v>0</v>
      </c>
      <c r="M1078" s="7"/>
      <c r="P1078" s="57">
        <f t="shared" si="3480"/>
        <v>14</v>
      </c>
      <c r="Q1078" s="63">
        <f>P1078/P1066</f>
        <v>8.4797475250484172E-3</v>
      </c>
      <c r="R1078" s="75">
        <f t="shared" si="3395"/>
        <v>14</v>
      </c>
      <c r="S1078" s="57">
        <f t="shared" ref="S1078:X1078" si="3499">IF(G1083&lt;&gt;0,G1078+(G1078/G1066)*G1083,G1078)</f>
        <v>0</v>
      </c>
      <c r="T1078" s="57">
        <f t="shared" si="3499"/>
        <v>0</v>
      </c>
      <c r="U1078" s="57">
        <f t="shared" si="3499"/>
        <v>0</v>
      </c>
      <c r="V1078" s="57">
        <f t="shared" si="3499"/>
        <v>0</v>
      </c>
      <c r="W1078" s="57">
        <f t="shared" si="3499"/>
        <v>0</v>
      </c>
      <c r="X1078" s="57">
        <f t="shared" si="3499"/>
        <v>0</v>
      </c>
      <c r="Y1078" s="1">
        <v>0</v>
      </c>
      <c r="AB1078" s="63">
        <f t="shared" ref="AB1078" si="3500">IF(R1078=0,0,R1078/(R1067+R1070+R1076))</f>
        <v>3.5087719298245612E-2</v>
      </c>
      <c r="AC1078" s="63">
        <f t="shared" ref="AC1078:AI1078" si="3501">IF(S1078=0,0,S1078/(S1067+S1070+S1076))</f>
        <v>0</v>
      </c>
      <c r="AD1078" s="63">
        <f t="shared" si="3501"/>
        <v>0</v>
      </c>
      <c r="AE1078" s="63">
        <f t="shared" si="3501"/>
        <v>0</v>
      </c>
      <c r="AF1078" s="63">
        <f t="shared" si="3501"/>
        <v>0</v>
      </c>
      <c r="AG1078" s="63">
        <f t="shared" si="3501"/>
        <v>0</v>
      </c>
      <c r="AH1078" s="63">
        <f t="shared" si="3501"/>
        <v>0</v>
      </c>
      <c r="AI1078" s="63">
        <f t="shared" si="3501"/>
        <v>0</v>
      </c>
    </row>
    <row r="1079" spans="1:35" ht="14.25" customHeight="1" x14ac:dyDescent="0.25">
      <c r="A1079" s="17">
        <v>331</v>
      </c>
      <c r="B1079" s="3" t="s">
        <v>110</v>
      </c>
      <c r="C1079" s="8" t="s">
        <v>118</v>
      </c>
      <c r="D1079" s="54">
        <f>E1079/(E1066-E1083)</f>
        <v>7.2239422084623322E-3</v>
      </c>
      <c r="E1079" s="19">
        <f t="shared" si="3464"/>
        <v>7</v>
      </c>
      <c r="F1079" s="11">
        <v>4</v>
      </c>
      <c r="G1079" s="11">
        <v>0</v>
      </c>
      <c r="H1079" s="19">
        <v>0</v>
      </c>
      <c r="I1079" s="11">
        <v>3</v>
      </c>
      <c r="J1079" s="19">
        <v>0</v>
      </c>
      <c r="K1079" s="11">
        <v>0</v>
      </c>
      <c r="L1079" s="19">
        <v>0</v>
      </c>
      <c r="M1079" s="7"/>
      <c r="P1079" s="57">
        <f t="shared" si="3480"/>
        <v>7.011173184357542</v>
      </c>
      <c r="Q1079" s="63">
        <f>P1079/P1066</f>
        <v>4.246641318410121E-3</v>
      </c>
      <c r="R1079" s="75">
        <f t="shared" si="3395"/>
        <v>4</v>
      </c>
      <c r="S1079" s="57">
        <f t="shared" ref="S1079:X1079" si="3502">IF(G1083&lt;&gt;0,G1079+(G1079/G1066)*G1083,G1079)</f>
        <v>0</v>
      </c>
      <c r="T1079" s="57">
        <f t="shared" si="3502"/>
        <v>0</v>
      </c>
      <c r="U1079" s="57">
        <f t="shared" si="3502"/>
        <v>3.011173184357542</v>
      </c>
      <c r="V1079" s="57">
        <f t="shared" si="3502"/>
        <v>0</v>
      </c>
      <c r="W1079" s="57">
        <f t="shared" si="3502"/>
        <v>0</v>
      </c>
      <c r="X1079" s="57">
        <f t="shared" si="3502"/>
        <v>0</v>
      </c>
      <c r="Y1079" s="1">
        <v>0</v>
      </c>
      <c r="AB1079" s="63">
        <f t="shared" ref="AB1079" si="3503">IF(R1079=0,0,R1079/(R1067+R1070+R1076))</f>
        <v>1.0025062656641603E-2</v>
      </c>
      <c r="AC1079" s="63">
        <f t="shared" ref="AC1079:AI1079" si="3504">IF(S1079=0,0,S1079/(S1067+S1070+S1076))</f>
        <v>0</v>
      </c>
      <c r="AD1079" s="63">
        <f t="shared" si="3504"/>
        <v>0</v>
      </c>
      <c r="AE1079" s="63">
        <f t="shared" si="3504"/>
        <v>5.6074766355140191E-3</v>
      </c>
      <c r="AF1079" s="63">
        <f t="shared" si="3504"/>
        <v>0</v>
      </c>
      <c r="AG1079" s="63">
        <f t="shared" si="3504"/>
        <v>0</v>
      </c>
      <c r="AH1079" s="63">
        <f t="shared" si="3504"/>
        <v>0</v>
      </c>
      <c r="AI1079" s="63">
        <f t="shared" si="3504"/>
        <v>0</v>
      </c>
    </row>
    <row r="1080" spans="1:35" ht="14.25" customHeight="1" x14ac:dyDescent="0.25">
      <c r="A1080" s="17">
        <v>331</v>
      </c>
      <c r="B1080" s="3" t="s">
        <v>110</v>
      </c>
      <c r="C1080" s="8" t="s">
        <v>91</v>
      </c>
      <c r="D1080" s="54">
        <f>E1080/(E1066-E1083)</f>
        <v>7.2239422084623322E-3</v>
      </c>
      <c r="E1080" s="19">
        <f t="shared" si="3464"/>
        <v>7</v>
      </c>
      <c r="F1080" s="19">
        <v>0</v>
      </c>
      <c r="G1080" s="19">
        <v>0</v>
      </c>
      <c r="H1080" s="11">
        <v>6</v>
      </c>
      <c r="I1080" s="19">
        <v>0</v>
      </c>
      <c r="J1080" s="11">
        <v>1</v>
      </c>
      <c r="K1080" s="19">
        <v>0</v>
      </c>
      <c r="L1080" s="19">
        <v>0</v>
      </c>
      <c r="M1080" s="7"/>
      <c r="P1080" s="57">
        <f t="shared" si="3480"/>
        <v>7</v>
      </c>
      <c r="Q1080" s="63">
        <f>P1080/P1066</f>
        <v>4.2398737625242086E-3</v>
      </c>
      <c r="R1080" s="75">
        <f t="shared" si="3395"/>
        <v>0</v>
      </c>
      <c r="S1080" s="57">
        <f t="shared" ref="S1080:X1080" si="3505">IF(G1083&lt;&gt;0,G1080+(G1080/G1066)*G1083,G1080)</f>
        <v>0</v>
      </c>
      <c r="T1080" s="57">
        <f t="shared" si="3505"/>
        <v>6</v>
      </c>
      <c r="U1080" s="57">
        <f t="shared" si="3505"/>
        <v>0</v>
      </c>
      <c r="V1080" s="57">
        <f t="shared" si="3505"/>
        <v>1</v>
      </c>
      <c r="W1080" s="57">
        <f t="shared" si="3505"/>
        <v>0</v>
      </c>
      <c r="X1080" s="57">
        <f t="shared" si="3505"/>
        <v>0</v>
      </c>
      <c r="Y1080" s="1">
        <v>0</v>
      </c>
      <c r="AB1080" s="63">
        <f t="shared" ref="AB1080" si="3506">IF(R1080=0,0,R1080/(R1067+R1070+R1076))</f>
        <v>0</v>
      </c>
      <c r="AC1080" s="63">
        <f t="shared" ref="AC1080:AI1080" si="3507">IF(S1080=0,0,S1080/(S1067+S1070+S1076))</f>
        <v>0</v>
      </c>
      <c r="AD1080" s="63">
        <f t="shared" si="3507"/>
        <v>0.75</v>
      </c>
      <c r="AE1080" s="63">
        <f t="shared" si="3507"/>
        <v>0</v>
      </c>
      <c r="AF1080" s="63">
        <f t="shared" si="3507"/>
        <v>0.5</v>
      </c>
      <c r="AG1080" s="63">
        <f t="shared" si="3507"/>
        <v>0</v>
      </c>
      <c r="AH1080" s="63">
        <f t="shared" si="3507"/>
        <v>0</v>
      </c>
      <c r="AI1080" s="63">
        <f t="shared" si="3507"/>
        <v>0</v>
      </c>
    </row>
    <row r="1081" spans="1:35" ht="14.25" customHeight="1" x14ac:dyDescent="0.25">
      <c r="A1081" s="17">
        <v>331</v>
      </c>
      <c r="B1081" s="3" t="s">
        <v>110</v>
      </c>
      <c r="C1081" s="8" t="s">
        <v>92</v>
      </c>
      <c r="D1081" s="54">
        <f>E1081/(E1066-E1083)</f>
        <v>0</v>
      </c>
      <c r="E1081" s="19">
        <f t="shared" si="3464"/>
        <v>0</v>
      </c>
      <c r="F1081" s="11">
        <v>0</v>
      </c>
      <c r="G1081" s="11">
        <v>0</v>
      </c>
      <c r="H1081" s="19">
        <v>0</v>
      </c>
      <c r="I1081" s="19">
        <v>0</v>
      </c>
      <c r="J1081" s="19">
        <v>0</v>
      </c>
      <c r="K1081" s="11">
        <v>0</v>
      </c>
      <c r="L1081" s="19">
        <v>0</v>
      </c>
      <c r="M1081" s="7"/>
      <c r="P1081" s="57">
        <f t="shared" si="3480"/>
        <v>0</v>
      </c>
      <c r="Q1081" s="63">
        <f>P1081/P1066</f>
        <v>0</v>
      </c>
      <c r="R1081" s="75">
        <f t="shared" si="3395"/>
        <v>0</v>
      </c>
      <c r="S1081" s="57">
        <f t="shared" ref="S1081:X1081" si="3508">IF(G1083&lt;&gt;0,G1081+(G1081/G1066)*G1083,G1081)</f>
        <v>0</v>
      </c>
      <c r="T1081" s="57">
        <f t="shared" si="3508"/>
        <v>0</v>
      </c>
      <c r="U1081" s="57">
        <f t="shared" si="3508"/>
        <v>0</v>
      </c>
      <c r="V1081" s="57">
        <f t="shared" si="3508"/>
        <v>0</v>
      </c>
      <c r="W1081" s="57">
        <f t="shared" si="3508"/>
        <v>0</v>
      </c>
      <c r="X1081" s="57">
        <f t="shared" si="3508"/>
        <v>0</v>
      </c>
      <c r="Y1081" s="1">
        <v>0</v>
      </c>
      <c r="AB1081" s="63">
        <f t="shared" ref="AB1081" si="3509">IF(R1081=0,0,R1081/(R1067+R1070+R1076))</f>
        <v>0</v>
      </c>
      <c r="AC1081" s="63">
        <f t="shared" ref="AC1081:AI1081" si="3510">IF(S1081=0,0,S1081/(S1067+S1070+S1076))</f>
        <v>0</v>
      </c>
      <c r="AD1081" s="63">
        <f t="shared" si="3510"/>
        <v>0</v>
      </c>
      <c r="AE1081" s="63">
        <f t="shared" si="3510"/>
        <v>0</v>
      </c>
      <c r="AF1081" s="63">
        <f t="shared" si="3510"/>
        <v>0</v>
      </c>
      <c r="AG1081" s="63">
        <f t="shared" si="3510"/>
        <v>0</v>
      </c>
      <c r="AH1081" s="63">
        <f t="shared" si="3510"/>
        <v>0</v>
      </c>
      <c r="AI1081" s="63">
        <f t="shared" si="3510"/>
        <v>0</v>
      </c>
    </row>
    <row r="1082" spans="1:35" ht="14.25" customHeight="1" x14ac:dyDescent="0.25">
      <c r="A1082" s="17">
        <v>331</v>
      </c>
      <c r="B1082" s="3" t="s">
        <v>110</v>
      </c>
      <c r="C1082" s="8" t="s">
        <v>93</v>
      </c>
      <c r="D1082" s="54">
        <f>E1082/(E1066-E1083)</f>
        <v>4.1279669762641896E-3</v>
      </c>
      <c r="E1082" s="19">
        <f t="shared" si="3464"/>
        <v>4</v>
      </c>
      <c r="F1082" s="11">
        <v>2</v>
      </c>
      <c r="G1082" s="11">
        <v>0</v>
      </c>
      <c r="H1082" s="19">
        <v>0</v>
      </c>
      <c r="I1082" s="11">
        <v>1</v>
      </c>
      <c r="J1082" s="19">
        <v>0</v>
      </c>
      <c r="K1082" s="11">
        <v>1</v>
      </c>
      <c r="L1082" s="19">
        <v>0</v>
      </c>
      <c r="M1082" s="7"/>
      <c r="N1082" s="10"/>
      <c r="O1082" s="10"/>
      <c r="P1082" s="57">
        <f t="shared" si="3480"/>
        <v>4.0037243947858476</v>
      </c>
      <c r="Q1082" s="63">
        <f>P1082/P1066</f>
        <v>2.4250408591186615E-3</v>
      </c>
      <c r="R1082" s="75">
        <f t="shared" si="3395"/>
        <v>2</v>
      </c>
      <c r="S1082" s="57">
        <f t="shared" ref="S1082:X1082" si="3511">IF(G1083&lt;&gt;0,G1082+(G1082/G1066)*G1083,G1082)</f>
        <v>0</v>
      </c>
      <c r="T1082" s="57">
        <f t="shared" si="3511"/>
        <v>0</v>
      </c>
      <c r="U1082" s="57">
        <f t="shared" si="3511"/>
        <v>1.0037243947858474</v>
      </c>
      <c r="V1082" s="57">
        <f t="shared" si="3511"/>
        <v>0</v>
      </c>
      <c r="W1082" s="57">
        <f t="shared" si="3511"/>
        <v>1</v>
      </c>
      <c r="X1082" s="57">
        <f t="shared" si="3511"/>
        <v>0</v>
      </c>
      <c r="Y1082" s="1">
        <v>0</v>
      </c>
      <c r="AB1082" s="63">
        <f t="shared" ref="AB1082" si="3512">IF(R1082=0,0,R1082/(R1067+R1070+R1076))</f>
        <v>5.0125313283208017E-3</v>
      </c>
      <c r="AC1082" s="63">
        <f t="shared" ref="AC1082:AI1082" si="3513">IF(S1082=0,0,S1082/(S1067+S1070+S1076))</f>
        <v>0</v>
      </c>
      <c r="AD1082" s="63">
        <f t="shared" si="3513"/>
        <v>0</v>
      </c>
      <c r="AE1082" s="63">
        <f t="shared" si="3513"/>
        <v>1.8691588785046734E-3</v>
      </c>
      <c r="AF1082" s="63">
        <f t="shared" si="3513"/>
        <v>0</v>
      </c>
      <c r="AG1082" s="63">
        <f t="shared" si="3513"/>
        <v>4.3478260869565216E-2</v>
      </c>
      <c r="AH1082" s="63">
        <f t="shared" si="3513"/>
        <v>0</v>
      </c>
      <c r="AI1082" s="63">
        <f t="shared" si="3513"/>
        <v>0</v>
      </c>
    </row>
    <row r="1083" spans="1:35" ht="14.25" customHeight="1" x14ac:dyDescent="0.25">
      <c r="A1083" s="17">
        <v>331</v>
      </c>
      <c r="B1083" s="3" t="s">
        <v>110</v>
      </c>
      <c r="C1083" s="3" t="s">
        <v>94</v>
      </c>
      <c r="D1083" s="59"/>
      <c r="E1083" s="11">
        <v>686</v>
      </c>
      <c r="F1083" s="11">
        <v>2</v>
      </c>
      <c r="G1083" s="11">
        <v>0</v>
      </c>
      <c r="H1083" s="19">
        <v>0</v>
      </c>
      <c r="I1083" s="19">
        <v>2</v>
      </c>
      <c r="J1083" s="19">
        <v>0</v>
      </c>
      <c r="K1083" s="11">
        <v>0</v>
      </c>
      <c r="L1083" s="11">
        <v>682</v>
      </c>
      <c r="M1083" s="7"/>
      <c r="R1083" s="75">
        <f t="shared" si="3395"/>
        <v>2</v>
      </c>
      <c r="Y1083" s="1">
        <v>0</v>
      </c>
    </row>
    <row r="1084" spans="1:35" ht="14.25" customHeight="1" x14ac:dyDescent="0.25">
      <c r="A1084" s="3"/>
      <c r="B1084" s="3"/>
      <c r="C1084" s="8"/>
      <c r="D1084" s="8"/>
      <c r="E1084" s="11"/>
      <c r="F1084" s="11"/>
      <c r="G1084" s="11"/>
      <c r="H1084" s="11"/>
      <c r="I1084" s="11"/>
      <c r="J1084" s="11"/>
      <c r="K1084" s="11"/>
      <c r="L1084" s="11"/>
      <c r="M1084" s="7"/>
      <c r="R1084" s="75">
        <f t="shared" si="3395"/>
        <v>0</v>
      </c>
      <c r="S1084" s="10"/>
      <c r="T1084" s="10"/>
      <c r="U1084" s="10"/>
      <c r="V1084" s="10"/>
      <c r="W1084" s="10"/>
      <c r="X1084" s="10"/>
      <c r="AA1084" s="10"/>
    </row>
    <row r="1085" spans="1:35" ht="14.25" customHeight="1" x14ac:dyDescent="0.25">
      <c r="A1085" s="17">
        <v>331111</v>
      </c>
      <c r="B1085" s="3" t="s">
        <v>74</v>
      </c>
      <c r="C1085" s="3" t="s">
        <v>120</v>
      </c>
      <c r="D1085" s="3"/>
      <c r="E1085" s="11">
        <v>1158</v>
      </c>
      <c r="F1085" s="11">
        <v>172</v>
      </c>
      <c r="G1085" s="19">
        <v>0</v>
      </c>
      <c r="H1085" s="11">
        <v>5</v>
      </c>
      <c r="I1085" s="11">
        <v>325</v>
      </c>
      <c r="J1085" s="19">
        <v>0</v>
      </c>
      <c r="K1085" s="11">
        <v>23</v>
      </c>
      <c r="L1085" s="11">
        <v>633</v>
      </c>
      <c r="M1085" s="10">
        <f>VLOOKUP(A1085,'2010 Byproducts'!$A$14:$D$97,4,FALSE)</f>
        <v>265</v>
      </c>
      <c r="N1085" s="10">
        <f>L1085-M1085</f>
        <v>368</v>
      </c>
      <c r="O1085" s="10"/>
      <c r="P1085" s="10">
        <f>SUM(P1086,P1089,P1095)</f>
        <v>1155</v>
      </c>
      <c r="Q1085" s="10"/>
      <c r="R1085" s="75">
        <f t="shared" si="3395"/>
        <v>172</v>
      </c>
      <c r="Z1085" s="63">
        <f>R1085/(P1085-R1085)</f>
        <v>0.17497456765005087</v>
      </c>
      <c r="AA1085" s="63">
        <f>(P1088-R1088)/(P1085-R1085)</f>
        <v>0.28717832787008779</v>
      </c>
      <c r="AB1085" s="63"/>
    </row>
    <row r="1086" spans="1:35" ht="14.25" customHeight="1" x14ac:dyDescent="0.25">
      <c r="A1086" s="17">
        <v>331111</v>
      </c>
      <c r="B1086" s="3" t="s">
        <v>74</v>
      </c>
      <c r="C1086" s="3" t="s">
        <v>82</v>
      </c>
      <c r="D1086" s="54">
        <f>E1086/(E1085-E1102)</f>
        <v>7.2519083969465645E-2</v>
      </c>
      <c r="E1086" s="19">
        <f t="shared" ref="E1086:E1101" si="3514">SUM(F1086:L1086)</f>
        <v>38</v>
      </c>
      <c r="F1086" s="19">
        <v>0</v>
      </c>
      <c r="G1086" s="19">
        <v>0</v>
      </c>
      <c r="H1086" s="19">
        <v>0</v>
      </c>
      <c r="I1086" s="11">
        <v>38</v>
      </c>
      <c r="J1086" s="19">
        <v>0</v>
      </c>
      <c r="K1086" s="11">
        <v>0</v>
      </c>
      <c r="L1086" s="19">
        <v>0</v>
      </c>
      <c r="M1086" s="7"/>
      <c r="P1086" s="57">
        <f>SUM(P1087:P1088)</f>
        <v>670</v>
      </c>
      <c r="Q1086" s="63">
        <f>P1086/P1085</f>
        <v>0.58008658008658009</v>
      </c>
      <c r="R1086" s="75">
        <f t="shared" si="3395"/>
        <v>0</v>
      </c>
      <c r="S1086" s="57">
        <f>SUM(S1087:S1088)</f>
        <v>0</v>
      </c>
      <c r="T1086" s="57">
        <f t="shared" ref="T1086:X1086" si="3515">SUM(T1087:T1088)</f>
        <v>0</v>
      </c>
      <c r="U1086" s="57">
        <f t="shared" si="3515"/>
        <v>38</v>
      </c>
      <c r="V1086" s="57">
        <f t="shared" si="3515"/>
        <v>0</v>
      </c>
      <c r="W1086" s="57">
        <f t="shared" si="3515"/>
        <v>0</v>
      </c>
      <c r="X1086" s="57">
        <f t="shared" si="3515"/>
        <v>0</v>
      </c>
      <c r="Y1086" s="1">
        <f>SUM(Y1087:Y1088)</f>
        <v>264</v>
      </c>
      <c r="Z1086" s="63"/>
      <c r="AB1086" s="63">
        <f t="shared" ref="AB1086" si="3516">IF(R1086=0,0,R1086/(R1086+R1089+R1095))</f>
        <v>0</v>
      </c>
      <c r="AC1086" s="63">
        <f t="shared" ref="AC1086:AI1086" si="3517">IF(S1086=0,0,S1086/(S1086+S1089+S1095))</f>
        <v>0</v>
      </c>
      <c r="AD1086" s="63">
        <f t="shared" si="3517"/>
        <v>0</v>
      </c>
      <c r="AE1086" s="63">
        <f t="shared" si="3517"/>
        <v>0.11692307692307692</v>
      </c>
      <c r="AF1086" s="63">
        <f t="shared" si="3517"/>
        <v>0</v>
      </c>
      <c r="AG1086" s="63">
        <f t="shared" si="3517"/>
        <v>0</v>
      </c>
      <c r="AH1086" s="63">
        <f t="shared" si="3517"/>
        <v>0</v>
      </c>
      <c r="AI1086" s="63">
        <f t="shared" si="3517"/>
        <v>0.99248120300751874</v>
      </c>
    </row>
    <row r="1087" spans="1:35" ht="14.25" customHeight="1" x14ac:dyDescent="0.25">
      <c r="A1087" s="17">
        <v>331111</v>
      </c>
      <c r="B1087" s="3" t="s">
        <v>74</v>
      </c>
      <c r="C1087" s="8" t="s">
        <v>152</v>
      </c>
      <c r="D1087" s="54">
        <f>E1087/(E1085-E1102)</f>
        <v>3.760248798416737E-2</v>
      </c>
      <c r="E1087" s="19">
        <f t="shared" si="3514"/>
        <v>19.703703703703702</v>
      </c>
      <c r="F1087" s="19">
        <v>0</v>
      </c>
      <c r="G1087" s="19">
        <v>0</v>
      </c>
      <c r="H1087" s="19">
        <v>0</v>
      </c>
      <c r="I1087" s="53">
        <f>(14/27)*I1086</f>
        <v>19.703703703703702</v>
      </c>
      <c r="J1087" s="19">
        <v>0</v>
      </c>
      <c r="K1087" s="11">
        <v>0</v>
      </c>
      <c r="L1087" s="19">
        <v>0</v>
      </c>
      <c r="M1087" s="7"/>
      <c r="P1087" s="57">
        <f>SUM(R1087:Y1087)+N1085</f>
        <v>387.7037037037037</v>
      </c>
      <c r="Q1087" s="63">
        <f>P1087/P1085</f>
        <v>0.33567420234086898</v>
      </c>
      <c r="R1087" s="75">
        <f t="shared" si="3395"/>
        <v>0</v>
      </c>
      <c r="S1087" s="57">
        <f t="shared" ref="S1087:X1087" si="3518">IF(G1102&lt;&gt;0,G1087+(G1087/G1085)*G1102,G1087)</f>
        <v>0</v>
      </c>
      <c r="T1087" s="57">
        <f t="shared" si="3518"/>
        <v>0</v>
      </c>
      <c r="U1087" s="57">
        <f t="shared" si="3518"/>
        <v>19.703703703703702</v>
      </c>
      <c r="V1087" s="57">
        <f t="shared" si="3518"/>
        <v>0</v>
      </c>
      <c r="W1087" s="57">
        <f t="shared" si="3518"/>
        <v>0</v>
      </c>
      <c r="X1087" s="57">
        <f t="shared" si="3518"/>
        <v>0</v>
      </c>
      <c r="Y1087" s="1">
        <v>0</v>
      </c>
      <c r="Z1087" s="5"/>
      <c r="AB1087" s="63">
        <f t="shared" ref="AB1087" si="3519">IF(R1087=0,0,R1087/(R1086+R1089+R1095))</f>
        <v>0</v>
      </c>
      <c r="AC1087" s="63">
        <f t="shared" ref="AC1087:AI1087" si="3520">IF(S1087=0,0,S1087/(S1086+S1089+S1095))</f>
        <v>0</v>
      </c>
      <c r="AD1087" s="63">
        <f t="shared" si="3520"/>
        <v>0</v>
      </c>
      <c r="AE1087" s="63">
        <f t="shared" si="3520"/>
        <v>6.0626780626780626E-2</v>
      </c>
      <c r="AF1087" s="63">
        <f t="shared" si="3520"/>
        <v>0</v>
      </c>
      <c r="AG1087" s="63">
        <f t="shared" si="3520"/>
        <v>0</v>
      </c>
      <c r="AH1087" s="63">
        <f t="shared" si="3520"/>
        <v>0</v>
      </c>
      <c r="AI1087" s="63">
        <f t="shared" si="3520"/>
        <v>0</v>
      </c>
    </row>
    <row r="1088" spans="1:35" ht="14.25" customHeight="1" x14ac:dyDescent="0.25">
      <c r="A1088" s="17">
        <v>331111</v>
      </c>
      <c r="B1088" s="3" t="s">
        <v>74</v>
      </c>
      <c r="C1088" s="8" t="s">
        <v>151</v>
      </c>
      <c r="D1088" s="54">
        <f>E1088/(E1085-E1102)</f>
        <v>3.4916595985298275E-2</v>
      </c>
      <c r="E1088" s="19">
        <f t="shared" si="3514"/>
        <v>18.296296296296298</v>
      </c>
      <c r="F1088" s="11">
        <v>0</v>
      </c>
      <c r="G1088" s="19">
        <v>0</v>
      </c>
      <c r="H1088" s="19">
        <v>0</v>
      </c>
      <c r="I1088" s="53">
        <f>I1086-I1087</f>
        <v>18.296296296296298</v>
      </c>
      <c r="J1088" s="19">
        <v>0</v>
      </c>
      <c r="K1088" s="11">
        <v>0</v>
      </c>
      <c r="L1088" s="19">
        <v>0</v>
      </c>
      <c r="M1088" s="7"/>
      <c r="P1088" s="57">
        <f>SUM(R1088:Y1088)</f>
        <v>282.2962962962963</v>
      </c>
      <c r="Q1088" s="63">
        <f>P1088/P1085</f>
        <v>0.24441237774571109</v>
      </c>
      <c r="R1088" s="75">
        <f t="shared" si="3395"/>
        <v>0</v>
      </c>
      <c r="S1088" s="57">
        <f t="shared" ref="S1088:X1088" si="3521">IF(G1102&lt;&gt;0,G1088+(G1088/G1085)*G1102,G1088)</f>
        <v>0</v>
      </c>
      <c r="T1088" s="57">
        <f t="shared" si="3521"/>
        <v>0</v>
      </c>
      <c r="U1088" s="57">
        <f t="shared" si="3521"/>
        <v>18.296296296296298</v>
      </c>
      <c r="V1088" s="57">
        <f t="shared" si="3521"/>
        <v>0</v>
      </c>
      <c r="W1088" s="57">
        <f t="shared" si="3521"/>
        <v>0</v>
      </c>
      <c r="X1088" s="57">
        <f t="shared" si="3521"/>
        <v>0</v>
      </c>
      <c r="Y1088" s="75">
        <f>'2010 Byproducts'!E72</f>
        <v>264</v>
      </c>
      <c r="Z1088" s="5"/>
      <c r="AB1088" s="63">
        <f t="shared" ref="AB1088" si="3522">IF(R1088=0,0,R1088/(R1086+R1089+R1095))</f>
        <v>0</v>
      </c>
      <c r="AC1088" s="63">
        <f t="shared" ref="AC1088:AI1088" si="3523">IF(S1088=0,0,S1088/(S1086+S1089+S1095))</f>
        <v>0</v>
      </c>
      <c r="AD1088" s="63">
        <f t="shared" si="3523"/>
        <v>0</v>
      </c>
      <c r="AE1088" s="63">
        <f t="shared" si="3523"/>
        <v>5.6296296296296303E-2</v>
      </c>
      <c r="AF1088" s="63">
        <f t="shared" si="3523"/>
        <v>0</v>
      </c>
      <c r="AG1088" s="63">
        <f t="shared" si="3523"/>
        <v>0</v>
      </c>
      <c r="AH1088" s="63">
        <f t="shared" si="3523"/>
        <v>0</v>
      </c>
      <c r="AI1088" s="63">
        <f t="shared" si="3523"/>
        <v>0.99248120300751874</v>
      </c>
    </row>
    <row r="1089" spans="1:35" s="10" customFormat="1" ht="14.25" customHeight="1" x14ac:dyDescent="0.25">
      <c r="A1089" s="17">
        <v>331111</v>
      </c>
      <c r="B1089" s="3" t="s">
        <v>74</v>
      </c>
      <c r="C1089" s="3" t="s">
        <v>83</v>
      </c>
      <c r="D1089" s="54">
        <f>E1089/(E1085-E1102)</f>
        <v>0.85687022900763354</v>
      </c>
      <c r="E1089" s="19">
        <f t="shared" si="3514"/>
        <v>449</v>
      </c>
      <c r="F1089" s="11">
        <v>154</v>
      </c>
      <c r="G1089" s="11">
        <v>0</v>
      </c>
      <c r="H1089" s="11">
        <v>2</v>
      </c>
      <c r="I1089" s="11">
        <v>272</v>
      </c>
      <c r="J1089" s="19">
        <v>0</v>
      </c>
      <c r="K1089" s="11">
        <v>21</v>
      </c>
      <c r="L1089" s="19">
        <v>0</v>
      </c>
      <c r="M1089" s="7"/>
      <c r="N1089" s="1"/>
      <c r="O1089" s="1"/>
      <c r="P1089" s="57">
        <f>SUM(P1090:P1094)</f>
        <v>449</v>
      </c>
      <c r="Q1089" s="63">
        <f>P1089/P1085</f>
        <v>0.38874458874458873</v>
      </c>
      <c r="R1089" s="75">
        <f t="shared" si="3395"/>
        <v>154</v>
      </c>
      <c r="S1089" s="57">
        <f>SUM(S1090:S1094)</f>
        <v>0</v>
      </c>
      <c r="T1089" s="57">
        <f t="shared" ref="T1089:X1089" si="3524">SUM(T1090:T1094)</f>
        <v>1</v>
      </c>
      <c r="U1089" s="57">
        <f t="shared" si="3524"/>
        <v>271</v>
      </c>
      <c r="V1089" s="57">
        <f t="shared" si="3524"/>
        <v>0</v>
      </c>
      <c r="W1089" s="57">
        <f t="shared" si="3524"/>
        <v>22</v>
      </c>
      <c r="X1089" s="57">
        <f t="shared" si="3524"/>
        <v>0</v>
      </c>
      <c r="Y1089" s="10">
        <f>SUM(Y1090:Y1094)</f>
        <v>2</v>
      </c>
      <c r="Z1089" s="5"/>
      <c r="AA1089" s="1"/>
      <c r="AB1089" s="63">
        <f t="shared" ref="AB1089" si="3525">IF(R1089=0,0,R1089/(R1086+R1089+R1095))</f>
        <v>0.90588235294117647</v>
      </c>
      <c r="AC1089" s="63">
        <f t="shared" ref="AC1089:AI1089" si="3526">IF(S1089=0,0,S1089/(S1086+S1089+S1095))</f>
        <v>0</v>
      </c>
      <c r="AD1089" s="63">
        <f t="shared" si="3526"/>
        <v>0.25</v>
      </c>
      <c r="AE1089" s="63">
        <f t="shared" si="3526"/>
        <v>0.83384615384615379</v>
      </c>
      <c r="AF1089" s="63">
        <f t="shared" si="3526"/>
        <v>0</v>
      </c>
      <c r="AG1089" s="63">
        <f t="shared" si="3526"/>
        <v>0.95652173913043481</v>
      </c>
      <c r="AH1089" s="63">
        <f t="shared" si="3526"/>
        <v>0</v>
      </c>
      <c r="AI1089" s="63">
        <f t="shared" si="3526"/>
        <v>7.5187969924812026E-3</v>
      </c>
    </row>
    <row r="1090" spans="1:35" ht="14.25" customHeight="1" x14ac:dyDescent="0.25">
      <c r="A1090" s="17">
        <v>331111</v>
      </c>
      <c r="B1090" s="3" t="s">
        <v>74</v>
      </c>
      <c r="C1090" s="8" t="s">
        <v>84</v>
      </c>
      <c r="D1090" s="54">
        <f>E1090/(E1085-E1102)</f>
        <v>0.67366412213740456</v>
      </c>
      <c r="E1090" s="19">
        <f t="shared" si="3514"/>
        <v>353</v>
      </c>
      <c r="F1090" s="11">
        <v>80</v>
      </c>
      <c r="G1090" s="11">
        <v>0</v>
      </c>
      <c r="H1090" s="19">
        <v>0</v>
      </c>
      <c r="I1090" s="11">
        <v>252</v>
      </c>
      <c r="J1090" s="19">
        <v>0</v>
      </c>
      <c r="K1090" s="11">
        <v>21</v>
      </c>
      <c r="L1090" s="19">
        <v>0</v>
      </c>
      <c r="M1090" s="7"/>
      <c r="P1090" s="57">
        <f>SUM(R1090:Y1090)</f>
        <v>355</v>
      </c>
      <c r="Q1090" s="63">
        <f>P1090/P1085</f>
        <v>0.30735930735930733</v>
      </c>
      <c r="R1090" s="75">
        <f t="shared" si="3395"/>
        <v>80</v>
      </c>
      <c r="S1090" s="57">
        <f t="shared" ref="S1090:X1090" si="3527">IF(G1102&lt;&gt;0,G1090+(G1090/G1085)*G1102,G1090)</f>
        <v>0</v>
      </c>
      <c r="T1090" s="57">
        <f t="shared" si="3527"/>
        <v>0</v>
      </c>
      <c r="U1090" s="57">
        <f t="shared" si="3527"/>
        <v>252</v>
      </c>
      <c r="V1090" s="57">
        <f t="shared" si="3527"/>
        <v>0</v>
      </c>
      <c r="W1090" s="57">
        <f t="shared" si="3527"/>
        <v>21</v>
      </c>
      <c r="X1090" s="57">
        <f t="shared" si="3527"/>
        <v>0</v>
      </c>
      <c r="Y1090" s="10">
        <f>'2010 Byproducts'!G72</f>
        <v>2</v>
      </c>
      <c r="Z1090" s="5"/>
      <c r="AB1090" s="63">
        <f t="shared" ref="AB1090" si="3528">IF(R1090=0,0,R1090/(R1086+R1089+R1095))</f>
        <v>0.47058823529411764</v>
      </c>
      <c r="AC1090" s="63">
        <f t="shared" ref="AC1090:AI1090" si="3529">IF(S1090=0,0,S1090/(S1086+S1089+S1095))</f>
        <v>0</v>
      </c>
      <c r="AD1090" s="63">
        <f t="shared" si="3529"/>
        <v>0</v>
      </c>
      <c r="AE1090" s="63">
        <f t="shared" si="3529"/>
        <v>0.77538461538461534</v>
      </c>
      <c r="AF1090" s="63">
        <f t="shared" si="3529"/>
        <v>0</v>
      </c>
      <c r="AG1090" s="63">
        <f t="shared" si="3529"/>
        <v>0.91304347826086951</v>
      </c>
      <c r="AH1090" s="63">
        <f t="shared" si="3529"/>
        <v>0</v>
      </c>
      <c r="AI1090" s="63">
        <f t="shared" si="3529"/>
        <v>7.5187969924812026E-3</v>
      </c>
    </row>
    <row r="1091" spans="1:35" ht="14.25" customHeight="1" x14ac:dyDescent="0.25">
      <c r="A1091" s="17">
        <v>331111</v>
      </c>
      <c r="B1091" s="3" t="s">
        <v>74</v>
      </c>
      <c r="C1091" s="8" t="s">
        <v>85</v>
      </c>
      <c r="D1091" s="54">
        <f>E1091/(E1085-E1102)</f>
        <v>7.6335877862595417E-3</v>
      </c>
      <c r="E1091" s="19">
        <f t="shared" si="3514"/>
        <v>4</v>
      </c>
      <c r="F1091" s="11">
        <v>2</v>
      </c>
      <c r="G1091" s="11">
        <v>0</v>
      </c>
      <c r="H1091" s="19">
        <v>0</v>
      </c>
      <c r="I1091" s="11">
        <v>2</v>
      </c>
      <c r="J1091" s="19">
        <v>0</v>
      </c>
      <c r="K1091" s="11">
        <v>0</v>
      </c>
      <c r="L1091" s="19">
        <v>0</v>
      </c>
      <c r="M1091" s="7"/>
      <c r="P1091" s="57">
        <f t="shared" ref="P1091:P1101" si="3530">SUM(R1091:Y1091)</f>
        <v>4</v>
      </c>
      <c r="Q1091" s="63">
        <f>P1091/P1085</f>
        <v>3.4632034632034632E-3</v>
      </c>
      <c r="R1091" s="75">
        <f t="shared" si="3395"/>
        <v>2</v>
      </c>
      <c r="S1091" s="57">
        <f t="shared" ref="S1091:X1091" si="3531">IF(G1102&lt;&gt;0,G1091+(G1091/G1085)*G1102,G1091)</f>
        <v>0</v>
      </c>
      <c r="T1091" s="57">
        <f t="shared" si="3531"/>
        <v>0</v>
      </c>
      <c r="U1091" s="57">
        <f t="shared" si="3531"/>
        <v>2</v>
      </c>
      <c r="V1091" s="57">
        <f t="shared" si="3531"/>
        <v>0</v>
      </c>
      <c r="W1091" s="57">
        <f t="shared" si="3531"/>
        <v>0</v>
      </c>
      <c r="X1091" s="57">
        <f t="shared" si="3531"/>
        <v>0</v>
      </c>
      <c r="Y1091" s="1">
        <v>0</v>
      </c>
      <c r="Z1091" s="5"/>
      <c r="AB1091" s="63">
        <f t="shared" ref="AB1091" si="3532">IF(R1091=0,0,R1091/(R1086+R1089+R1095))</f>
        <v>1.1764705882352941E-2</v>
      </c>
      <c r="AC1091" s="63">
        <f t="shared" ref="AC1091:AI1091" si="3533">IF(S1091=0,0,S1091/(S1086+S1089+S1095))</f>
        <v>0</v>
      </c>
      <c r="AD1091" s="63">
        <f t="shared" si="3533"/>
        <v>0</v>
      </c>
      <c r="AE1091" s="63">
        <f t="shared" si="3533"/>
        <v>6.1538461538461538E-3</v>
      </c>
      <c r="AF1091" s="63">
        <f t="shared" si="3533"/>
        <v>0</v>
      </c>
      <c r="AG1091" s="63">
        <f t="shared" si="3533"/>
        <v>0</v>
      </c>
      <c r="AH1091" s="63">
        <f t="shared" si="3533"/>
        <v>0</v>
      </c>
      <c r="AI1091" s="63">
        <f t="shared" si="3533"/>
        <v>0</v>
      </c>
    </row>
    <row r="1092" spans="1:35" ht="14.25" customHeight="1" x14ac:dyDescent="0.25">
      <c r="A1092" s="17">
        <v>331111</v>
      </c>
      <c r="B1092" s="3" t="s">
        <v>74</v>
      </c>
      <c r="C1092" s="8" t="s">
        <v>86</v>
      </c>
      <c r="D1092" s="54">
        <f>E1092/(E1085-E1102)</f>
        <v>0.1316793893129771</v>
      </c>
      <c r="E1092" s="19">
        <f t="shared" si="3514"/>
        <v>69</v>
      </c>
      <c r="F1092" s="11">
        <v>63</v>
      </c>
      <c r="G1092" s="11">
        <v>0</v>
      </c>
      <c r="H1092" s="19">
        <v>0</v>
      </c>
      <c r="I1092" s="11">
        <v>6</v>
      </c>
      <c r="J1092" s="19">
        <v>0</v>
      </c>
      <c r="K1092" s="11">
        <v>0</v>
      </c>
      <c r="L1092" s="19">
        <v>0</v>
      </c>
      <c r="M1092" s="7"/>
      <c r="P1092" s="57">
        <f t="shared" si="3530"/>
        <v>69</v>
      </c>
      <c r="Q1092" s="63">
        <f>P1092/P1085</f>
        <v>5.9740259740259739E-2</v>
      </c>
      <c r="R1092" s="75">
        <f t="shared" si="3395"/>
        <v>63</v>
      </c>
      <c r="S1092" s="57">
        <f t="shared" ref="S1092:X1092" si="3534">IF(G1102&lt;&gt;0,G1092+(G1092/G1085)*G1102,G1092)</f>
        <v>0</v>
      </c>
      <c r="T1092" s="57">
        <f t="shared" si="3534"/>
        <v>0</v>
      </c>
      <c r="U1092" s="57">
        <f t="shared" si="3534"/>
        <v>6</v>
      </c>
      <c r="V1092" s="57">
        <f t="shared" si="3534"/>
        <v>0</v>
      </c>
      <c r="W1092" s="57">
        <f t="shared" si="3534"/>
        <v>0</v>
      </c>
      <c r="X1092" s="57">
        <f t="shared" si="3534"/>
        <v>0</v>
      </c>
      <c r="Y1092" s="1">
        <v>0</v>
      </c>
      <c r="Z1092" s="5"/>
      <c r="AB1092" s="63">
        <f t="shared" ref="AB1092" si="3535">IF(R1092=0,0,R1092/(R1086+R1089+R1095))</f>
        <v>0.37058823529411766</v>
      </c>
      <c r="AC1092" s="63">
        <f t="shared" ref="AC1092:AI1092" si="3536">IF(S1092=0,0,S1092/(S1086+S1089+S1095))</f>
        <v>0</v>
      </c>
      <c r="AD1092" s="63">
        <f t="shared" si="3536"/>
        <v>0</v>
      </c>
      <c r="AE1092" s="63">
        <f t="shared" si="3536"/>
        <v>1.8461538461538463E-2</v>
      </c>
      <c r="AF1092" s="63">
        <f t="shared" si="3536"/>
        <v>0</v>
      </c>
      <c r="AG1092" s="63">
        <f t="shared" si="3536"/>
        <v>0</v>
      </c>
      <c r="AH1092" s="63">
        <f t="shared" si="3536"/>
        <v>0</v>
      </c>
      <c r="AI1092" s="63">
        <f t="shared" si="3536"/>
        <v>0</v>
      </c>
    </row>
    <row r="1093" spans="1:35" ht="14.25" customHeight="1" x14ac:dyDescent="0.25">
      <c r="A1093" s="17">
        <v>331111</v>
      </c>
      <c r="B1093" s="3" t="s">
        <v>74</v>
      </c>
      <c r="C1093" s="8" t="s">
        <v>87</v>
      </c>
      <c r="D1093" s="54">
        <f>E1093/(E1085-E1102)</f>
        <v>7.6335877862595417E-3</v>
      </c>
      <c r="E1093" s="19">
        <f t="shared" si="3514"/>
        <v>4</v>
      </c>
      <c r="F1093" s="11">
        <v>4</v>
      </c>
      <c r="G1093" s="19">
        <v>0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7"/>
      <c r="P1093" s="57">
        <f t="shared" si="3530"/>
        <v>4</v>
      </c>
      <c r="Q1093" s="63">
        <f>P1093/P1085</f>
        <v>3.4632034632034632E-3</v>
      </c>
      <c r="R1093" s="75">
        <f t="shared" si="3395"/>
        <v>4</v>
      </c>
      <c r="S1093" s="57">
        <f t="shared" ref="S1093:X1093" si="3537">IF(G1102&lt;&gt;0,G1093+(G1093/G1085)*G1102,G1093)</f>
        <v>0</v>
      </c>
      <c r="T1093" s="57">
        <f t="shared" si="3537"/>
        <v>0</v>
      </c>
      <c r="U1093" s="57">
        <f t="shared" si="3537"/>
        <v>0</v>
      </c>
      <c r="V1093" s="57">
        <f t="shared" si="3537"/>
        <v>0</v>
      </c>
      <c r="W1093" s="57">
        <f t="shared" si="3537"/>
        <v>0</v>
      </c>
      <c r="X1093" s="57">
        <f t="shared" si="3537"/>
        <v>0</v>
      </c>
      <c r="Y1093" s="1">
        <v>0</v>
      </c>
      <c r="Z1093" s="5"/>
      <c r="AB1093" s="63">
        <f t="shared" ref="AB1093" si="3538">IF(R1093=0,0,R1093/(R1086+R1089+R1095))</f>
        <v>2.3529411764705882E-2</v>
      </c>
      <c r="AC1093" s="63">
        <f t="shared" ref="AC1093:AI1093" si="3539">IF(S1093=0,0,S1093/(S1086+S1089+S1095))</f>
        <v>0</v>
      </c>
      <c r="AD1093" s="63">
        <f t="shared" si="3539"/>
        <v>0</v>
      </c>
      <c r="AE1093" s="63">
        <f t="shared" si="3539"/>
        <v>0</v>
      </c>
      <c r="AF1093" s="63">
        <f t="shared" si="3539"/>
        <v>0</v>
      </c>
      <c r="AG1093" s="63">
        <f t="shared" si="3539"/>
        <v>0</v>
      </c>
      <c r="AH1093" s="63">
        <f t="shared" si="3539"/>
        <v>0</v>
      </c>
      <c r="AI1093" s="63">
        <f t="shared" si="3539"/>
        <v>0</v>
      </c>
    </row>
    <row r="1094" spans="1:35" ht="14.25" customHeight="1" x14ac:dyDescent="0.25">
      <c r="A1094" s="17">
        <v>331111</v>
      </c>
      <c r="B1094" s="3" t="s">
        <v>74</v>
      </c>
      <c r="C1094" s="8" t="s">
        <v>88</v>
      </c>
      <c r="D1094" s="54">
        <f>E1094/(E1085-E1102)</f>
        <v>3.2442748091603052E-2</v>
      </c>
      <c r="E1094" s="19">
        <f t="shared" si="3514"/>
        <v>17</v>
      </c>
      <c r="F1094" s="11">
        <v>4</v>
      </c>
      <c r="G1094" s="11">
        <v>0</v>
      </c>
      <c r="H1094" s="11">
        <v>1</v>
      </c>
      <c r="I1094" s="11">
        <v>11</v>
      </c>
      <c r="J1094" s="19">
        <v>0</v>
      </c>
      <c r="K1094" s="11">
        <v>1</v>
      </c>
      <c r="L1094" s="19">
        <v>0</v>
      </c>
      <c r="M1094" s="7"/>
      <c r="P1094" s="57">
        <f t="shared" si="3530"/>
        <v>17</v>
      </c>
      <c r="Q1094" s="63">
        <f>P1094/P1085</f>
        <v>1.4718614718614719E-2</v>
      </c>
      <c r="R1094" s="75">
        <f t="shared" si="3395"/>
        <v>4</v>
      </c>
      <c r="S1094" s="57">
        <f t="shared" ref="S1094:X1094" si="3540">IF(G1102&lt;&gt;0,G1094+(G1094/G1085)*G1102,G1094)</f>
        <v>0</v>
      </c>
      <c r="T1094" s="57">
        <f t="shared" si="3540"/>
        <v>1</v>
      </c>
      <c r="U1094" s="57">
        <f t="shared" si="3540"/>
        <v>11</v>
      </c>
      <c r="V1094" s="57">
        <f t="shared" si="3540"/>
        <v>0</v>
      </c>
      <c r="W1094" s="57">
        <f t="shared" si="3540"/>
        <v>1</v>
      </c>
      <c r="X1094" s="57">
        <f t="shared" si="3540"/>
        <v>0</v>
      </c>
      <c r="Y1094" s="1">
        <v>0</v>
      </c>
      <c r="Z1094" s="5"/>
      <c r="AB1094" s="63">
        <f t="shared" ref="AB1094" si="3541">IF(R1094=0,0,R1094/(R1086+R1089+R1095))</f>
        <v>2.3529411764705882E-2</v>
      </c>
      <c r="AC1094" s="63">
        <f t="shared" ref="AC1094:AI1094" si="3542">IF(S1094=0,0,S1094/(S1086+S1089+S1095))</f>
        <v>0</v>
      </c>
      <c r="AD1094" s="63">
        <f t="shared" si="3542"/>
        <v>0.25</v>
      </c>
      <c r="AE1094" s="63">
        <f t="shared" si="3542"/>
        <v>3.3846153846153845E-2</v>
      </c>
      <c r="AF1094" s="63">
        <f t="shared" si="3542"/>
        <v>0</v>
      </c>
      <c r="AG1094" s="63">
        <f t="shared" si="3542"/>
        <v>4.3478260869565216E-2</v>
      </c>
      <c r="AH1094" s="63">
        <f t="shared" si="3542"/>
        <v>0</v>
      </c>
      <c r="AI1094" s="63">
        <f t="shared" si="3542"/>
        <v>0</v>
      </c>
    </row>
    <row r="1095" spans="1:35" ht="14.25" customHeight="1" x14ac:dyDescent="0.25">
      <c r="A1095" s="17">
        <v>331111</v>
      </c>
      <c r="B1095" s="3" t="s">
        <v>74</v>
      </c>
      <c r="C1095" s="3" t="s">
        <v>89</v>
      </c>
      <c r="D1095" s="54">
        <f>E1095/(E1085-E1102)</f>
        <v>6.8702290076335881E-2</v>
      </c>
      <c r="E1095" s="19">
        <f t="shared" si="3514"/>
        <v>36</v>
      </c>
      <c r="F1095" s="11">
        <v>16</v>
      </c>
      <c r="G1095" s="11">
        <v>0</v>
      </c>
      <c r="H1095" s="11">
        <v>3</v>
      </c>
      <c r="I1095" s="11">
        <v>16</v>
      </c>
      <c r="J1095" s="19">
        <v>0</v>
      </c>
      <c r="K1095" s="11">
        <v>1</v>
      </c>
      <c r="L1095" s="19">
        <v>0</v>
      </c>
      <c r="M1095" s="7"/>
      <c r="P1095" s="57">
        <f>SUM(P1096:P1101)</f>
        <v>36</v>
      </c>
      <c r="Q1095" s="63">
        <f>P1095/P1085</f>
        <v>3.1168831168831169E-2</v>
      </c>
      <c r="R1095" s="75">
        <f t="shared" si="3395"/>
        <v>16</v>
      </c>
      <c r="S1095" s="57">
        <f>SUM(S1096:S1101)</f>
        <v>0</v>
      </c>
      <c r="T1095" s="57">
        <f t="shared" ref="T1095:X1095" si="3543">SUM(T1096:T1101)</f>
        <v>3</v>
      </c>
      <c r="U1095" s="57">
        <f t="shared" si="3543"/>
        <v>16</v>
      </c>
      <c r="V1095" s="57">
        <f t="shared" si="3543"/>
        <v>0</v>
      </c>
      <c r="W1095" s="57">
        <f t="shared" si="3543"/>
        <v>1</v>
      </c>
      <c r="X1095" s="57">
        <f t="shared" si="3543"/>
        <v>0</v>
      </c>
      <c r="Y1095" s="1">
        <v>0</v>
      </c>
      <c r="Z1095" s="5"/>
      <c r="AB1095" s="63">
        <f t="shared" ref="AB1095" si="3544">IF(R1095=0,0,R1095/(R1086+R1089+R1095))</f>
        <v>9.4117647058823528E-2</v>
      </c>
      <c r="AC1095" s="63">
        <f t="shared" ref="AC1095:AI1095" si="3545">IF(S1095=0,0,S1095/(S1086+S1089+S1095))</f>
        <v>0</v>
      </c>
      <c r="AD1095" s="63">
        <f t="shared" si="3545"/>
        <v>0.75</v>
      </c>
      <c r="AE1095" s="63">
        <f t="shared" si="3545"/>
        <v>4.9230769230769231E-2</v>
      </c>
      <c r="AF1095" s="63">
        <f t="shared" si="3545"/>
        <v>0</v>
      </c>
      <c r="AG1095" s="63">
        <f t="shared" si="3545"/>
        <v>4.3478260869565216E-2</v>
      </c>
      <c r="AH1095" s="63">
        <f t="shared" si="3545"/>
        <v>0</v>
      </c>
      <c r="AI1095" s="63">
        <f t="shared" si="3545"/>
        <v>0</v>
      </c>
    </row>
    <row r="1096" spans="1:35" ht="14.25" customHeight="1" x14ac:dyDescent="0.25">
      <c r="A1096" s="17">
        <v>331111</v>
      </c>
      <c r="B1096" s="3" t="s">
        <v>74</v>
      </c>
      <c r="C1096" s="8" t="s">
        <v>95</v>
      </c>
      <c r="D1096" s="54">
        <f>E1096/(E1085-E1102)</f>
        <v>3.8167938931297711E-2</v>
      </c>
      <c r="E1096" s="19">
        <f t="shared" si="3514"/>
        <v>20</v>
      </c>
      <c r="F1096" s="11">
        <v>7</v>
      </c>
      <c r="G1096" s="11">
        <v>0</v>
      </c>
      <c r="H1096" s="19">
        <v>0</v>
      </c>
      <c r="I1096" s="11">
        <v>13</v>
      </c>
      <c r="J1096" s="19">
        <v>0</v>
      </c>
      <c r="K1096" s="11">
        <v>0</v>
      </c>
      <c r="L1096" s="19">
        <v>0</v>
      </c>
      <c r="M1096" s="7"/>
      <c r="P1096" s="57">
        <f t="shared" si="3530"/>
        <v>20</v>
      </c>
      <c r="Q1096" s="63">
        <f>P1096/P1085</f>
        <v>1.7316017316017316E-2</v>
      </c>
      <c r="R1096" s="75">
        <f t="shared" si="3395"/>
        <v>7</v>
      </c>
      <c r="S1096" s="57">
        <f t="shared" ref="S1096:X1096" si="3546">IF(G1102&lt;&gt;0,G1096+(G1096/G1085)*G1102,G1096)</f>
        <v>0</v>
      </c>
      <c r="T1096" s="57">
        <f t="shared" si="3546"/>
        <v>0</v>
      </c>
      <c r="U1096" s="57">
        <f t="shared" si="3546"/>
        <v>13</v>
      </c>
      <c r="V1096" s="57">
        <f t="shared" si="3546"/>
        <v>0</v>
      </c>
      <c r="W1096" s="57">
        <f t="shared" si="3546"/>
        <v>0</v>
      </c>
      <c r="X1096" s="57">
        <f t="shared" si="3546"/>
        <v>0</v>
      </c>
      <c r="Y1096" s="1">
        <v>0</v>
      </c>
      <c r="Z1096" s="5"/>
      <c r="AB1096" s="63">
        <f t="shared" ref="AB1096" si="3547">IF(R1096=0,0,R1096/(R1086+R1089+R1095))</f>
        <v>4.1176470588235294E-2</v>
      </c>
      <c r="AC1096" s="63">
        <f t="shared" ref="AC1096:AI1096" si="3548">IF(S1096=0,0,S1096/(S1086+S1089+S1095))</f>
        <v>0</v>
      </c>
      <c r="AD1096" s="63">
        <f t="shared" si="3548"/>
        <v>0</v>
      </c>
      <c r="AE1096" s="63">
        <f t="shared" si="3548"/>
        <v>0.04</v>
      </c>
      <c r="AF1096" s="63">
        <f t="shared" si="3548"/>
        <v>0</v>
      </c>
      <c r="AG1096" s="63">
        <f t="shared" si="3548"/>
        <v>0</v>
      </c>
      <c r="AH1096" s="63">
        <f t="shared" si="3548"/>
        <v>0</v>
      </c>
      <c r="AI1096" s="63">
        <f t="shared" si="3548"/>
        <v>0</v>
      </c>
    </row>
    <row r="1097" spans="1:35" ht="14.25" customHeight="1" x14ac:dyDescent="0.25">
      <c r="A1097" s="17">
        <v>331111</v>
      </c>
      <c r="B1097" s="3" t="s">
        <v>74</v>
      </c>
      <c r="C1097" s="8" t="s">
        <v>90</v>
      </c>
      <c r="D1097" s="54">
        <f>E1097/(E1085-E1102)</f>
        <v>1.1450381679389313E-2</v>
      </c>
      <c r="E1097" s="19">
        <f t="shared" si="3514"/>
        <v>6</v>
      </c>
      <c r="F1097" s="11">
        <v>6</v>
      </c>
      <c r="G1097" s="19">
        <v>0</v>
      </c>
      <c r="H1097" s="19">
        <v>0</v>
      </c>
      <c r="I1097" s="19">
        <v>0</v>
      </c>
      <c r="J1097" s="19">
        <v>0</v>
      </c>
      <c r="K1097" s="19">
        <v>0</v>
      </c>
      <c r="L1097" s="19">
        <v>0</v>
      </c>
      <c r="M1097" s="7"/>
      <c r="P1097" s="57">
        <f t="shared" si="3530"/>
        <v>6</v>
      </c>
      <c r="Q1097" s="63">
        <f>P1097/P1085</f>
        <v>5.1948051948051948E-3</v>
      </c>
      <c r="R1097" s="75">
        <f t="shared" si="3395"/>
        <v>6</v>
      </c>
      <c r="S1097" s="57">
        <f t="shared" ref="S1097:X1097" si="3549">IF(G1102&lt;&gt;0,G1097+(G1097/G1085)*G1102,G1097)</f>
        <v>0</v>
      </c>
      <c r="T1097" s="57">
        <f t="shared" si="3549"/>
        <v>0</v>
      </c>
      <c r="U1097" s="57">
        <f t="shared" si="3549"/>
        <v>0</v>
      </c>
      <c r="V1097" s="57">
        <f t="shared" si="3549"/>
        <v>0</v>
      </c>
      <c r="W1097" s="57">
        <f t="shared" si="3549"/>
        <v>0</v>
      </c>
      <c r="X1097" s="57">
        <f t="shared" si="3549"/>
        <v>0</v>
      </c>
      <c r="Y1097" s="1">
        <v>0</v>
      </c>
      <c r="Z1097" s="5"/>
      <c r="AB1097" s="63">
        <f t="shared" ref="AB1097" si="3550">IF(R1097=0,0,R1097/(R1086+R1089+R1095))</f>
        <v>3.5294117647058823E-2</v>
      </c>
      <c r="AC1097" s="63">
        <f t="shared" ref="AC1097:AI1097" si="3551">IF(S1097=0,0,S1097/(S1086+S1089+S1095))</f>
        <v>0</v>
      </c>
      <c r="AD1097" s="63">
        <f t="shared" si="3551"/>
        <v>0</v>
      </c>
      <c r="AE1097" s="63">
        <f t="shared" si="3551"/>
        <v>0</v>
      </c>
      <c r="AF1097" s="63">
        <f t="shared" si="3551"/>
        <v>0</v>
      </c>
      <c r="AG1097" s="63">
        <f t="shared" si="3551"/>
        <v>0</v>
      </c>
      <c r="AH1097" s="63">
        <f t="shared" si="3551"/>
        <v>0</v>
      </c>
      <c r="AI1097" s="63">
        <f t="shared" si="3551"/>
        <v>0</v>
      </c>
    </row>
    <row r="1098" spans="1:35" ht="14.25" customHeight="1" x14ac:dyDescent="0.25">
      <c r="A1098" s="17">
        <v>331111</v>
      </c>
      <c r="B1098" s="3" t="s">
        <v>74</v>
      </c>
      <c r="C1098" s="8" t="s">
        <v>118</v>
      </c>
      <c r="D1098" s="54">
        <f>E1098/(E1085-E1102)</f>
        <v>7.6335877862595417E-3</v>
      </c>
      <c r="E1098" s="19">
        <f t="shared" si="3514"/>
        <v>4</v>
      </c>
      <c r="F1098" s="11">
        <v>2</v>
      </c>
      <c r="G1098" s="11">
        <v>0</v>
      </c>
      <c r="H1098" s="19">
        <v>0</v>
      </c>
      <c r="I1098" s="11">
        <v>2</v>
      </c>
      <c r="J1098" s="19">
        <v>0</v>
      </c>
      <c r="K1098" s="11">
        <v>0</v>
      </c>
      <c r="L1098" s="19">
        <v>0</v>
      </c>
      <c r="M1098" s="7"/>
      <c r="P1098" s="57">
        <f t="shared" si="3530"/>
        <v>4</v>
      </c>
      <c r="Q1098" s="63">
        <f>P1098/P1085</f>
        <v>3.4632034632034632E-3</v>
      </c>
      <c r="R1098" s="75">
        <f t="shared" si="3395"/>
        <v>2</v>
      </c>
      <c r="S1098" s="57">
        <f t="shared" ref="S1098:X1098" si="3552">IF(G1102&lt;&gt;0,G1098+(G1098/G1085)*G1102,G1098)</f>
        <v>0</v>
      </c>
      <c r="T1098" s="57">
        <f t="shared" si="3552"/>
        <v>0</v>
      </c>
      <c r="U1098" s="57">
        <f t="shared" si="3552"/>
        <v>2</v>
      </c>
      <c r="V1098" s="57">
        <f t="shared" si="3552"/>
        <v>0</v>
      </c>
      <c r="W1098" s="57">
        <f t="shared" si="3552"/>
        <v>0</v>
      </c>
      <c r="X1098" s="57">
        <f t="shared" si="3552"/>
        <v>0</v>
      </c>
      <c r="Y1098" s="1">
        <v>0</v>
      </c>
      <c r="Z1098" s="5"/>
      <c r="AB1098" s="63">
        <f t="shared" ref="AB1098" si="3553">IF(R1098=0,0,R1098/(R1086+R1089+R1095))</f>
        <v>1.1764705882352941E-2</v>
      </c>
      <c r="AC1098" s="63">
        <f t="shared" ref="AC1098:AI1098" si="3554">IF(S1098=0,0,S1098/(S1086+S1089+S1095))</f>
        <v>0</v>
      </c>
      <c r="AD1098" s="63">
        <f t="shared" si="3554"/>
        <v>0</v>
      </c>
      <c r="AE1098" s="63">
        <f t="shared" si="3554"/>
        <v>6.1538461538461538E-3</v>
      </c>
      <c r="AF1098" s="63">
        <f t="shared" si="3554"/>
        <v>0</v>
      </c>
      <c r="AG1098" s="63">
        <f t="shared" si="3554"/>
        <v>0</v>
      </c>
      <c r="AH1098" s="63">
        <f t="shared" si="3554"/>
        <v>0</v>
      </c>
      <c r="AI1098" s="63">
        <f t="shared" si="3554"/>
        <v>0</v>
      </c>
    </row>
    <row r="1099" spans="1:35" ht="14.25" customHeight="1" x14ac:dyDescent="0.25">
      <c r="A1099" s="17">
        <v>331111</v>
      </c>
      <c r="B1099" s="3" t="s">
        <v>74</v>
      </c>
      <c r="C1099" s="8" t="s">
        <v>91</v>
      </c>
      <c r="D1099" s="54">
        <f>E1099/(E1085-E1102)</f>
        <v>5.7251908396946565E-3</v>
      </c>
      <c r="E1099" s="19">
        <f t="shared" si="3514"/>
        <v>3</v>
      </c>
      <c r="F1099" s="19">
        <v>0</v>
      </c>
      <c r="G1099" s="19">
        <v>0</v>
      </c>
      <c r="H1099" s="11">
        <v>3</v>
      </c>
      <c r="I1099" s="11">
        <v>0</v>
      </c>
      <c r="J1099" s="19">
        <v>0</v>
      </c>
      <c r="K1099" s="19">
        <v>0</v>
      </c>
      <c r="L1099" s="19">
        <v>0</v>
      </c>
      <c r="M1099" s="7"/>
      <c r="P1099" s="57">
        <f t="shared" si="3530"/>
        <v>3</v>
      </c>
      <c r="Q1099" s="63">
        <f>P1099/P1085</f>
        <v>2.5974025974025974E-3</v>
      </c>
      <c r="R1099" s="75">
        <f t="shared" si="3395"/>
        <v>0</v>
      </c>
      <c r="S1099" s="57">
        <f t="shared" ref="S1099:X1099" si="3555">IF(G1102&lt;&gt;0,G1099+(G1099/G1085)*G1102,G1099)</f>
        <v>0</v>
      </c>
      <c r="T1099" s="57">
        <f t="shared" si="3555"/>
        <v>3</v>
      </c>
      <c r="U1099" s="57">
        <f t="shared" si="3555"/>
        <v>0</v>
      </c>
      <c r="V1099" s="57">
        <f t="shared" si="3555"/>
        <v>0</v>
      </c>
      <c r="W1099" s="57">
        <f t="shared" si="3555"/>
        <v>0</v>
      </c>
      <c r="X1099" s="57">
        <f t="shared" si="3555"/>
        <v>0</v>
      </c>
      <c r="Y1099" s="1">
        <v>0</v>
      </c>
      <c r="Z1099" s="5"/>
      <c r="AB1099" s="63">
        <f t="shared" ref="AB1099" si="3556">IF(R1099=0,0,R1099/(R1086+R1089+R1095))</f>
        <v>0</v>
      </c>
      <c r="AC1099" s="63">
        <f t="shared" ref="AC1099:AI1099" si="3557">IF(S1099=0,0,S1099/(S1086+S1089+S1095))</f>
        <v>0</v>
      </c>
      <c r="AD1099" s="63">
        <f t="shared" si="3557"/>
        <v>0.75</v>
      </c>
      <c r="AE1099" s="63">
        <f t="shared" si="3557"/>
        <v>0</v>
      </c>
      <c r="AF1099" s="63">
        <f t="shared" si="3557"/>
        <v>0</v>
      </c>
      <c r="AG1099" s="63">
        <f t="shared" si="3557"/>
        <v>0</v>
      </c>
      <c r="AH1099" s="63">
        <f t="shared" si="3557"/>
        <v>0</v>
      </c>
      <c r="AI1099" s="63">
        <f t="shared" si="3557"/>
        <v>0</v>
      </c>
    </row>
    <row r="1100" spans="1:35" ht="14.25" customHeight="1" x14ac:dyDescent="0.25">
      <c r="A1100" s="17">
        <v>331111</v>
      </c>
      <c r="B1100" s="3" t="s">
        <v>74</v>
      </c>
      <c r="C1100" s="8" t="s">
        <v>92</v>
      </c>
      <c r="D1100" s="54">
        <f>E1100/(E1085-E1102)</f>
        <v>0</v>
      </c>
      <c r="E1100" s="19">
        <f t="shared" si="3514"/>
        <v>0</v>
      </c>
      <c r="F1100" s="11">
        <v>0</v>
      </c>
      <c r="G1100" s="11">
        <v>0</v>
      </c>
      <c r="H1100" s="19">
        <v>0</v>
      </c>
      <c r="I1100" s="11">
        <v>0</v>
      </c>
      <c r="J1100" s="11">
        <v>0</v>
      </c>
      <c r="K1100" s="11">
        <v>0</v>
      </c>
      <c r="L1100" s="19">
        <v>0</v>
      </c>
      <c r="M1100" s="7"/>
      <c r="P1100" s="57">
        <f t="shared" si="3530"/>
        <v>0</v>
      </c>
      <c r="Q1100" s="63">
        <f>P1100/P1085</f>
        <v>0</v>
      </c>
      <c r="R1100" s="75">
        <f t="shared" si="3395"/>
        <v>0</v>
      </c>
      <c r="S1100" s="57">
        <f t="shared" ref="S1100:X1100" si="3558">IF(G1102&lt;&gt;0,G1100+(G1100/G1085)*G1102,G1100)</f>
        <v>0</v>
      </c>
      <c r="T1100" s="57">
        <f t="shared" si="3558"/>
        <v>0</v>
      </c>
      <c r="U1100" s="57">
        <f t="shared" si="3558"/>
        <v>0</v>
      </c>
      <c r="V1100" s="57">
        <f t="shared" si="3558"/>
        <v>0</v>
      </c>
      <c r="W1100" s="57">
        <f t="shared" si="3558"/>
        <v>0</v>
      </c>
      <c r="X1100" s="57">
        <f t="shared" si="3558"/>
        <v>0</v>
      </c>
      <c r="Y1100" s="1">
        <v>0</v>
      </c>
      <c r="Z1100" s="6"/>
      <c r="AB1100" s="63">
        <f t="shared" ref="AB1100" si="3559">IF(R1100=0,0,R1100/(R1086+R1089+R1095))</f>
        <v>0</v>
      </c>
      <c r="AC1100" s="63">
        <f t="shared" ref="AC1100:AI1100" si="3560">IF(S1100=0,0,S1100/(S1086+S1089+S1095))</f>
        <v>0</v>
      </c>
      <c r="AD1100" s="63">
        <f t="shared" si="3560"/>
        <v>0</v>
      </c>
      <c r="AE1100" s="63">
        <f t="shared" si="3560"/>
        <v>0</v>
      </c>
      <c r="AF1100" s="63">
        <f t="shared" si="3560"/>
        <v>0</v>
      </c>
      <c r="AG1100" s="63">
        <f t="shared" si="3560"/>
        <v>0</v>
      </c>
      <c r="AH1100" s="63">
        <f t="shared" si="3560"/>
        <v>0</v>
      </c>
      <c r="AI1100" s="63">
        <f t="shared" si="3560"/>
        <v>0</v>
      </c>
    </row>
    <row r="1101" spans="1:35" ht="14.25" customHeight="1" x14ac:dyDescent="0.25">
      <c r="A1101" s="17">
        <v>331111</v>
      </c>
      <c r="B1101" s="3" t="s">
        <v>74</v>
      </c>
      <c r="C1101" s="8" t="s">
        <v>93</v>
      </c>
      <c r="D1101" s="54">
        <f>E1101/(E1085-E1102)</f>
        <v>5.7251908396946565E-3</v>
      </c>
      <c r="E1101" s="19">
        <f t="shared" si="3514"/>
        <v>3</v>
      </c>
      <c r="F1101" s="11">
        <v>1</v>
      </c>
      <c r="G1101" s="11">
        <v>0</v>
      </c>
      <c r="H1101" s="19">
        <v>0</v>
      </c>
      <c r="I1101" s="11">
        <v>1</v>
      </c>
      <c r="J1101" s="19">
        <v>0</v>
      </c>
      <c r="K1101" s="11">
        <v>1</v>
      </c>
      <c r="L1101" s="19">
        <v>0</v>
      </c>
      <c r="M1101" s="10"/>
      <c r="N1101" s="10"/>
      <c r="O1101" s="10"/>
      <c r="P1101" s="57">
        <f t="shared" si="3530"/>
        <v>3</v>
      </c>
      <c r="Q1101" s="63">
        <f>P1101/P1085</f>
        <v>2.5974025974025974E-3</v>
      </c>
      <c r="R1101" s="75">
        <f t="shared" si="3395"/>
        <v>1</v>
      </c>
      <c r="S1101" s="57">
        <f t="shared" ref="S1101:X1101" si="3561">IF(G1102&lt;&gt;0,G1101+(G1101/G1085)*G1102,G1101)</f>
        <v>0</v>
      </c>
      <c r="T1101" s="57">
        <f t="shared" si="3561"/>
        <v>0</v>
      </c>
      <c r="U1101" s="57">
        <f t="shared" si="3561"/>
        <v>1</v>
      </c>
      <c r="V1101" s="57">
        <f t="shared" si="3561"/>
        <v>0</v>
      </c>
      <c r="W1101" s="57">
        <f t="shared" si="3561"/>
        <v>1</v>
      </c>
      <c r="X1101" s="57">
        <f t="shared" si="3561"/>
        <v>0</v>
      </c>
      <c r="Y1101" s="1">
        <v>0</v>
      </c>
      <c r="Z1101" s="5"/>
      <c r="AB1101" s="63">
        <f t="shared" ref="AB1101" si="3562">IF(R1101=0,0,R1101/(R1086+R1089+R1095))</f>
        <v>5.8823529411764705E-3</v>
      </c>
      <c r="AC1101" s="63">
        <f t="shared" ref="AC1101:AI1101" si="3563">IF(S1101=0,0,S1101/(S1086+S1089+S1095))</f>
        <v>0</v>
      </c>
      <c r="AD1101" s="63">
        <f t="shared" si="3563"/>
        <v>0</v>
      </c>
      <c r="AE1101" s="63">
        <f t="shared" si="3563"/>
        <v>3.0769230769230769E-3</v>
      </c>
      <c r="AF1101" s="63">
        <f t="shared" si="3563"/>
        <v>0</v>
      </c>
      <c r="AG1101" s="63">
        <f t="shared" si="3563"/>
        <v>4.3478260869565216E-2</v>
      </c>
      <c r="AH1101" s="63">
        <f t="shared" si="3563"/>
        <v>0</v>
      </c>
      <c r="AI1101" s="63">
        <f t="shared" si="3563"/>
        <v>0</v>
      </c>
    </row>
    <row r="1102" spans="1:35" ht="14.25" customHeight="1" x14ac:dyDescent="0.25">
      <c r="A1102" s="17">
        <v>331111</v>
      </c>
      <c r="B1102" s="3" t="s">
        <v>74</v>
      </c>
      <c r="C1102" s="3" t="s">
        <v>94</v>
      </c>
      <c r="D1102" s="59"/>
      <c r="E1102" s="11">
        <v>634</v>
      </c>
      <c r="F1102" s="11">
        <v>2</v>
      </c>
      <c r="G1102" s="11">
        <v>0</v>
      </c>
      <c r="H1102" s="19">
        <v>0</v>
      </c>
      <c r="I1102" s="19">
        <v>0</v>
      </c>
      <c r="J1102" s="19">
        <v>0</v>
      </c>
      <c r="K1102" s="11">
        <v>0</v>
      </c>
      <c r="L1102" s="11">
        <v>633</v>
      </c>
      <c r="M1102" s="7"/>
      <c r="R1102" s="75">
        <f t="shared" si="3395"/>
        <v>2</v>
      </c>
      <c r="Z1102" s="5"/>
    </row>
    <row r="1103" spans="1:35" ht="14.25" customHeight="1" x14ac:dyDescent="0.25">
      <c r="A1103" s="3"/>
      <c r="B1103" s="3"/>
      <c r="C1103" s="8"/>
      <c r="D1103" s="8"/>
      <c r="E1103" s="11"/>
      <c r="F1103" s="11"/>
      <c r="G1103" s="11"/>
      <c r="H1103" s="11"/>
      <c r="I1103" s="11"/>
      <c r="J1103" s="11"/>
      <c r="K1103" s="11"/>
      <c r="L1103" s="11"/>
      <c r="M1103" s="7"/>
      <c r="P1103" s="10"/>
      <c r="Q1103" s="10"/>
      <c r="R1103" s="75">
        <f t="shared" ref="R1103:R1166" si="3564">F1103</f>
        <v>0</v>
      </c>
      <c r="AB1103" s="10"/>
    </row>
    <row r="1104" spans="1:35" ht="14.25" customHeight="1" x14ac:dyDescent="0.25">
      <c r="A1104" s="17">
        <v>331112</v>
      </c>
      <c r="B1104" s="3" t="s">
        <v>76</v>
      </c>
      <c r="C1104" s="3" t="s">
        <v>120</v>
      </c>
      <c r="D1104" s="3"/>
      <c r="E1104" s="11">
        <v>13</v>
      </c>
      <c r="F1104" s="11">
        <v>11</v>
      </c>
      <c r="G1104" s="11">
        <v>0</v>
      </c>
      <c r="H1104" s="19">
        <v>0</v>
      </c>
      <c r="I1104" s="11">
        <v>1</v>
      </c>
      <c r="J1104" s="19">
        <v>0</v>
      </c>
      <c r="K1104" s="11">
        <v>0</v>
      </c>
      <c r="L1104" s="11">
        <v>1</v>
      </c>
      <c r="M1104" s="10">
        <f>VLOOKUP(A1104,'2010 Byproducts'!$A$14:$D$97,4,FALSE)</f>
        <v>1</v>
      </c>
      <c r="N1104" s="10">
        <f>L1104-M1104</f>
        <v>0</v>
      </c>
      <c r="O1104" s="10"/>
      <c r="P1104" s="10">
        <f>SUM(P1105,P1108,P1114)</f>
        <v>13</v>
      </c>
      <c r="Q1104" s="10"/>
      <c r="R1104" s="75">
        <f t="shared" si="3564"/>
        <v>11</v>
      </c>
      <c r="Z1104" s="63">
        <f>R1104/(P1104-R1104)</f>
        <v>5.5</v>
      </c>
      <c r="AA1104" s="63">
        <f>(P1107-R1107)/(P1104-R1104)</f>
        <v>0.5</v>
      </c>
      <c r="AB1104" s="63"/>
    </row>
    <row r="1105" spans="1:35" ht="14.25" customHeight="1" x14ac:dyDescent="0.25">
      <c r="A1105" s="17">
        <v>331112</v>
      </c>
      <c r="B1105" s="3" t="s">
        <v>76</v>
      </c>
      <c r="C1105" s="3" t="s">
        <v>82</v>
      </c>
      <c r="D1105" s="54">
        <f>E1105/(E1104-E1121)</f>
        <v>0</v>
      </c>
      <c r="E1105" s="19">
        <f t="shared" ref="E1105:E1120" si="3565">SUM(F1105:L1105)</f>
        <v>0</v>
      </c>
      <c r="F1105" s="19">
        <v>0</v>
      </c>
      <c r="G1105" s="11">
        <v>0</v>
      </c>
      <c r="H1105" s="11">
        <v>0</v>
      </c>
      <c r="I1105" s="19">
        <v>0</v>
      </c>
      <c r="J1105" s="11">
        <v>0</v>
      </c>
      <c r="K1105" s="11">
        <v>0</v>
      </c>
      <c r="L1105" s="19">
        <v>0</v>
      </c>
      <c r="M1105" s="7"/>
      <c r="P1105" s="57">
        <f>SUM(P1106:P1107)</f>
        <v>1</v>
      </c>
      <c r="Q1105" s="63">
        <f>P1105/P1104</f>
        <v>7.6923076923076927E-2</v>
      </c>
      <c r="R1105" s="75">
        <f t="shared" si="3564"/>
        <v>0</v>
      </c>
      <c r="S1105" s="57">
        <f>SUM(S1106:S1107)</f>
        <v>0</v>
      </c>
      <c r="T1105" s="57">
        <f t="shared" ref="T1105:X1105" si="3566">SUM(T1106:T1107)</f>
        <v>0</v>
      </c>
      <c r="U1105" s="57">
        <f t="shared" si="3566"/>
        <v>0</v>
      </c>
      <c r="V1105" s="57">
        <f t="shared" si="3566"/>
        <v>0</v>
      </c>
      <c r="W1105" s="57">
        <f t="shared" si="3566"/>
        <v>0</v>
      </c>
      <c r="X1105" s="57">
        <f t="shared" si="3566"/>
        <v>0</v>
      </c>
      <c r="Y1105" s="1">
        <f>SUM(Y1106:Y1107)</f>
        <v>1</v>
      </c>
      <c r="Z1105" s="5"/>
      <c r="AB1105" s="63">
        <f t="shared" ref="AB1105" si="3567">IF(R1105=0,0,R1105/(R1105+R1108+R1114))</f>
        <v>0</v>
      </c>
      <c r="AC1105" s="63">
        <f t="shared" ref="AC1105:AI1105" si="3568">IF(S1105=0,0,S1105/(S1105+S1108+S1114))</f>
        <v>0</v>
      </c>
      <c r="AD1105" s="63">
        <f t="shared" si="3568"/>
        <v>0</v>
      </c>
      <c r="AE1105" s="63">
        <f t="shared" si="3568"/>
        <v>0</v>
      </c>
      <c r="AF1105" s="63">
        <f t="shared" si="3568"/>
        <v>0</v>
      </c>
      <c r="AG1105" s="63">
        <f t="shared" si="3568"/>
        <v>0</v>
      </c>
      <c r="AH1105" s="63">
        <f t="shared" si="3568"/>
        <v>0</v>
      </c>
      <c r="AI1105" s="63">
        <f t="shared" si="3568"/>
        <v>1</v>
      </c>
    </row>
    <row r="1106" spans="1:35" ht="14.25" customHeight="1" x14ac:dyDescent="0.25">
      <c r="A1106" s="17">
        <v>331112</v>
      </c>
      <c r="B1106" s="3" t="s">
        <v>76</v>
      </c>
      <c r="C1106" s="8" t="s">
        <v>152</v>
      </c>
      <c r="D1106" s="54">
        <f>E1106/(E1104-E1121)</f>
        <v>0</v>
      </c>
      <c r="E1106" s="19">
        <f t="shared" si="3565"/>
        <v>0</v>
      </c>
      <c r="F1106" s="19">
        <v>0</v>
      </c>
      <c r="G1106" s="11">
        <v>0</v>
      </c>
      <c r="H1106" s="11">
        <v>0</v>
      </c>
      <c r="I1106" s="19">
        <v>0</v>
      </c>
      <c r="J1106" s="11">
        <v>0</v>
      </c>
      <c r="K1106" s="11">
        <v>0</v>
      </c>
      <c r="L1106" s="19">
        <v>0</v>
      </c>
      <c r="M1106" s="7"/>
      <c r="P1106" s="57">
        <f>SUM(R1106:Y1106)+N1104</f>
        <v>0</v>
      </c>
      <c r="Q1106" s="63">
        <f>P1106/P1104</f>
        <v>0</v>
      </c>
      <c r="R1106" s="75">
        <f t="shared" si="3564"/>
        <v>0</v>
      </c>
      <c r="S1106" s="57">
        <f t="shared" ref="S1106:X1106" si="3569">IF(G1121&lt;&gt;0,G1106+(G1106/G1104)*G1121,G1106)</f>
        <v>0</v>
      </c>
      <c r="T1106" s="57">
        <f t="shared" si="3569"/>
        <v>0</v>
      </c>
      <c r="U1106" s="57">
        <f t="shared" si="3569"/>
        <v>0</v>
      </c>
      <c r="V1106" s="57">
        <f t="shared" si="3569"/>
        <v>0</v>
      </c>
      <c r="W1106" s="57">
        <f t="shared" si="3569"/>
        <v>0</v>
      </c>
      <c r="X1106" s="57">
        <f t="shared" si="3569"/>
        <v>0</v>
      </c>
      <c r="Y1106" s="1">
        <v>0</v>
      </c>
      <c r="Z1106" s="5"/>
      <c r="AB1106" s="63">
        <f t="shared" ref="AB1106" si="3570">IF(R1106=0,0,R1106/(R1105+R1108+R1114))</f>
        <v>0</v>
      </c>
      <c r="AC1106" s="63">
        <f t="shared" ref="AC1106:AI1106" si="3571">IF(S1106=0,0,S1106/(S1105+S1108+S1114))</f>
        <v>0</v>
      </c>
      <c r="AD1106" s="63">
        <f t="shared" si="3571"/>
        <v>0</v>
      </c>
      <c r="AE1106" s="63">
        <f t="shared" si="3571"/>
        <v>0</v>
      </c>
      <c r="AF1106" s="63">
        <f t="shared" si="3571"/>
        <v>0</v>
      </c>
      <c r="AG1106" s="63">
        <f t="shared" si="3571"/>
        <v>0</v>
      </c>
      <c r="AH1106" s="63">
        <f t="shared" si="3571"/>
        <v>0</v>
      </c>
      <c r="AI1106" s="63">
        <f t="shared" si="3571"/>
        <v>0</v>
      </c>
    </row>
    <row r="1107" spans="1:35" s="10" customFormat="1" ht="14.25" customHeight="1" x14ac:dyDescent="0.25">
      <c r="A1107" s="17">
        <v>331112</v>
      </c>
      <c r="B1107" s="3" t="s">
        <v>76</v>
      </c>
      <c r="C1107" s="8" t="s">
        <v>151</v>
      </c>
      <c r="D1107" s="54">
        <f>E1107/(E1104-E1121)</f>
        <v>0</v>
      </c>
      <c r="E1107" s="19">
        <f t="shared" si="3565"/>
        <v>0</v>
      </c>
      <c r="F1107" s="11">
        <v>0</v>
      </c>
      <c r="G1107" s="11">
        <v>0</v>
      </c>
      <c r="H1107" s="11">
        <v>0</v>
      </c>
      <c r="I1107" s="19">
        <v>0</v>
      </c>
      <c r="J1107" s="11">
        <v>0</v>
      </c>
      <c r="K1107" s="11">
        <v>0</v>
      </c>
      <c r="L1107" s="19">
        <v>0</v>
      </c>
      <c r="M1107" s="7"/>
      <c r="N1107" s="1"/>
      <c r="O1107" s="1"/>
      <c r="P1107" s="57">
        <f>SUM(R1107:Y1107)</f>
        <v>1</v>
      </c>
      <c r="Q1107" s="63">
        <f>P1107/P1104</f>
        <v>7.6923076923076927E-2</v>
      </c>
      <c r="R1107" s="75">
        <f t="shared" si="3564"/>
        <v>0</v>
      </c>
      <c r="S1107" s="57">
        <f t="shared" ref="S1107:X1107" si="3572">IF(G1121&lt;&gt;0,G1107+(G1107/G1104)*G1121,G1107)</f>
        <v>0</v>
      </c>
      <c r="T1107" s="57">
        <f t="shared" si="3572"/>
        <v>0</v>
      </c>
      <c r="U1107" s="57">
        <f t="shared" si="3572"/>
        <v>0</v>
      </c>
      <c r="V1107" s="57">
        <f t="shared" si="3572"/>
        <v>0</v>
      </c>
      <c r="W1107" s="57">
        <f t="shared" si="3572"/>
        <v>0</v>
      </c>
      <c r="X1107" s="57">
        <f t="shared" si="3572"/>
        <v>0</v>
      </c>
      <c r="Y1107" s="75">
        <f>'2010 Byproducts'!I73</f>
        <v>1</v>
      </c>
      <c r="Z1107" s="5"/>
      <c r="AA1107" s="1"/>
      <c r="AB1107" s="63">
        <f t="shared" ref="AB1107" si="3573">IF(R1107=0,0,R1107/(R1105+R1108+R1114))</f>
        <v>0</v>
      </c>
      <c r="AC1107" s="63">
        <f t="shared" ref="AC1107:AI1107" si="3574">IF(S1107=0,0,S1107/(S1105+S1108+S1114))</f>
        <v>0</v>
      </c>
      <c r="AD1107" s="63">
        <f t="shared" si="3574"/>
        <v>0</v>
      </c>
      <c r="AE1107" s="63">
        <f t="shared" si="3574"/>
        <v>0</v>
      </c>
      <c r="AF1107" s="63">
        <f t="shared" si="3574"/>
        <v>0</v>
      </c>
      <c r="AG1107" s="63">
        <f t="shared" si="3574"/>
        <v>0</v>
      </c>
      <c r="AH1107" s="63">
        <f t="shared" si="3574"/>
        <v>0</v>
      </c>
      <c r="AI1107" s="63">
        <f t="shared" si="3574"/>
        <v>1</v>
      </c>
    </row>
    <row r="1108" spans="1:35" ht="14.25" customHeight="1" x14ac:dyDescent="0.25">
      <c r="A1108" s="17">
        <v>331112</v>
      </c>
      <c r="B1108" s="3" t="s">
        <v>76</v>
      </c>
      <c r="C1108" s="3" t="s">
        <v>83</v>
      </c>
      <c r="D1108" s="54">
        <f>E1108/(E1104-E1121)</f>
        <v>0.91666666666666663</v>
      </c>
      <c r="E1108" s="19">
        <f t="shared" si="3565"/>
        <v>11</v>
      </c>
      <c r="F1108" s="11">
        <v>10</v>
      </c>
      <c r="G1108" s="11">
        <v>0</v>
      </c>
      <c r="H1108" s="19">
        <v>0</v>
      </c>
      <c r="I1108" s="11">
        <v>1</v>
      </c>
      <c r="J1108" s="19">
        <v>0</v>
      </c>
      <c r="K1108" s="11">
        <v>0</v>
      </c>
      <c r="L1108" s="19">
        <v>0</v>
      </c>
      <c r="M1108" s="7"/>
      <c r="P1108" s="57">
        <f>SUM(P1109:P1113)</f>
        <v>12</v>
      </c>
      <c r="Q1108" s="63">
        <f>P1108/P1104</f>
        <v>0.92307692307692313</v>
      </c>
      <c r="R1108" s="75">
        <f t="shared" si="3564"/>
        <v>10</v>
      </c>
      <c r="S1108" s="57">
        <f>SUM(S1109:S1113)</f>
        <v>0</v>
      </c>
      <c r="T1108" s="57">
        <f t="shared" ref="T1108:X1108" si="3575">SUM(T1109:T1113)</f>
        <v>0</v>
      </c>
      <c r="U1108" s="57">
        <f t="shared" si="3575"/>
        <v>1</v>
      </c>
      <c r="V1108" s="57">
        <f t="shared" si="3575"/>
        <v>0</v>
      </c>
      <c r="W1108" s="57">
        <f t="shared" si="3575"/>
        <v>0</v>
      </c>
      <c r="X1108" s="57">
        <f t="shared" si="3575"/>
        <v>0</v>
      </c>
      <c r="Y1108" s="10">
        <f>SUM(Y1109:Y1113)</f>
        <v>0</v>
      </c>
      <c r="Z1108" s="5"/>
      <c r="AB1108" s="63">
        <f t="shared" ref="AB1108" si="3576">IF(R1108=0,0,R1108/(R1105+R1108+R1114))</f>
        <v>1</v>
      </c>
      <c r="AC1108" s="63">
        <f t="shared" ref="AC1108:AI1108" si="3577">IF(S1108=0,0,S1108/(S1105+S1108+S1114))</f>
        <v>0</v>
      </c>
      <c r="AD1108" s="63">
        <f t="shared" si="3577"/>
        <v>0</v>
      </c>
      <c r="AE1108" s="63">
        <f t="shared" si="3577"/>
        <v>1</v>
      </c>
      <c r="AF1108" s="63">
        <f t="shared" si="3577"/>
        <v>0</v>
      </c>
      <c r="AG1108" s="63">
        <f t="shared" si="3577"/>
        <v>0</v>
      </c>
      <c r="AH1108" s="63">
        <f t="shared" si="3577"/>
        <v>0</v>
      </c>
      <c r="AI1108" s="63">
        <f t="shared" si="3577"/>
        <v>0</v>
      </c>
    </row>
    <row r="1109" spans="1:35" ht="14.25" customHeight="1" x14ac:dyDescent="0.25">
      <c r="A1109" s="17">
        <v>331112</v>
      </c>
      <c r="B1109" s="3" t="s">
        <v>76</v>
      </c>
      <c r="C1109" s="8" t="s">
        <v>84</v>
      </c>
      <c r="D1109" s="54">
        <f>E1109/(E1104-E1121)</f>
        <v>0.5</v>
      </c>
      <c r="E1109" s="19">
        <f t="shared" si="3565"/>
        <v>6</v>
      </c>
      <c r="F1109" s="11">
        <v>5</v>
      </c>
      <c r="G1109" s="11">
        <v>0</v>
      </c>
      <c r="H1109" s="19">
        <v>0</v>
      </c>
      <c r="I1109" s="11">
        <v>1</v>
      </c>
      <c r="J1109" s="19">
        <v>0</v>
      </c>
      <c r="K1109" s="11">
        <v>0</v>
      </c>
      <c r="L1109" s="19">
        <v>0</v>
      </c>
      <c r="M1109" s="7"/>
      <c r="P1109" s="57">
        <f>SUM(R1109:Y1109)</f>
        <v>6</v>
      </c>
      <c r="Q1109" s="63">
        <f>P1109/P1104</f>
        <v>0.46153846153846156</v>
      </c>
      <c r="R1109" s="75">
        <f t="shared" si="3564"/>
        <v>5</v>
      </c>
      <c r="S1109" s="57">
        <f t="shared" ref="S1109:X1109" si="3578">IF(G1121&lt;&gt;0,G1109+(G1109/G1104)*G1121,G1109)</f>
        <v>0</v>
      </c>
      <c r="T1109" s="57">
        <f t="shared" si="3578"/>
        <v>0</v>
      </c>
      <c r="U1109" s="57">
        <f t="shared" si="3578"/>
        <v>1</v>
      </c>
      <c r="V1109" s="57">
        <f t="shared" si="3578"/>
        <v>0</v>
      </c>
      <c r="W1109" s="57">
        <f t="shared" si="3578"/>
        <v>0</v>
      </c>
      <c r="X1109" s="57">
        <f t="shared" si="3578"/>
        <v>0</v>
      </c>
      <c r="Y1109" s="10">
        <v>0</v>
      </c>
      <c r="Z1109" s="5"/>
      <c r="AB1109" s="63">
        <f t="shared" ref="AB1109" si="3579">IF(R1109=0,0,R1109/(R1105+R1108+R1114))</f>
        <v>0.5</v>
      </c>
      <c r="AC1109" s="63">
        <f t="shared" ref="AC1109:AI1109" si="3580">IF(S1109=0,0,S1109/(S1105+S1108+S1114))</f>
        <v>0</v>
      </c>
      <c r="AD1109" s="63">
        <f t="shared" si="3580"/>
        <v>0</v>
      </c>
      <c r="AE1109" s="63">
        <f t="shared" si="3580"/>
        <v>1</v>
      </c>
      <c r="AF1109" s="63">
        <f t="shared" si="3580"/>
        <v>0</v>
      </c>
      <c r="AG1109" s="63">
        <f t="shared" si="3580"/>
        <v>0</v>
      </c>
      <c r="AH1109" s="63">
        <f t="shared" si="3580"/>
        <v>0</v>
      </c>
      <c r="AI1109" s="63">
        <f t="shared" si="3580"/>
        <v>0</v>
      </c>
    </row>
    <row r="1110" spans="1:35" ht="14.25" customHeight="1" x14ac:dyDescent="0.25">
      <c r="A1110" s="17">
        <v>331112</v>
      </c>
      <c r="B1110" s="3" t="s">
        <v>76</v>
      </c>
      <c r="C1110" s="8" t="s">
        <v>85</v>
      </c>
      <c r="D1110" s="54">
        <f>E1110/(E1104-E1121)</f>
        <v>0</v>
      </c>
      <c r="E1110" s="19">
        <f t="shared" si="3565"/>
        <v>0</v>
      </c>
      <c r="F1110" s="19">
        <v>0</v>
      </c>
      <c r="G1110" s="11">
        <v>0</v>
      </c>
      <c r="H1110" s="11">
        <v>0</v>
      </c>
      <c r="I1110" s="11">
        <v>0</v>
      </c>
      <c r="J1110" s="11">
        <v>0</v>
      </c>
      <c r="K1110" s="11">
        <v>0</v>
      </c>
      <c r="L1110" s="19">
        <v>0</v>
      </c>
      <c r="M1110" s="7"/>
      <c r="P1110" s="57">
        <f t="shared" ref="P1110:P1120" si="3581">SUM(R1110:Y1110)</f>
        <v>0</v>
      </c>
      <c r="Q1110" s="63">
        <f>P1110/P1104</f>
        <v>0</v>
      </c>
      <c r="R1110" s="75">
        <f t="shared" si="3564"/>
        <v>0</v>
      </c>
      <c r="S1110" s="57">
        <f t="shared" ref="S1110:X1110" si="3582">IF(G1121&lt;&gt;0,G1110+(G1110/G1104)*G1121,G1110)</f>
        <v>0</v>
      </c>
      <c r="T1110" s="57">
        <f t="shared" si="3582"/>
        <v>0</v>
      </c>
      <c r="U1110" s="57">
        <f t="shared" si="3582"/>
        <v>0</v>
      </c>
      <c r="V1110" s="57">
        <f t="shared" si="3582"/>
        <v>0</v>
      </c>
      <c r="W1110" s="57">
        <f t="shared" si="3582"/>
        <v>0</v>
      </c>
      <c r="X1110" s="57">
        <f t="shared" si="3582"/>
        <v>0</v>
      </c>
      <c r="Y1110" s="1">
        <v>0</v>
      </c>
      <c r="Z1110" s="5"/>
      <c r="AB1110" s="63">
        <f t="shared" ref="AB1110" si="3583">IF(R1110=0,0,R1110/(R1105+R1108+R1114))</f>
        <v>0</v>
      </c>
      <c r="AC1110" s="63">
        <f t="shared" ref="AC1110:AI1110" si="3584">IF(S1110=0,0,S1110/(S1105+S1108+S1114))</f>
        <v>0</v>
      </c>
      <c r="AD1110" s="63">
        <f t="shared" si="3584"/>
        <v>0</v>
      </c>
      <c r="AE1110" s="63">
        <f t="shared" si="3584"/>
        <v>0</v>
      </c>
      <c r="AF1110" s="63">
        <f t="shared" si="3584"/>
        <v>0</v>
      </c>
      <c r="AG1110" s="63">
        <f t="shared" si="3584"/>
        <v>0</v>
      </c>
      <c r="AH1110" s="63">
        <f t="shared" si="3584"/>
        <v>0</v>
      </c>
      <c r="AI1110" s="63">
        <f t="shared" si="3584"/>
        <v>0</v>
      </c>
    </row>
    <row r="1111" spans="1:35" ht="14.25" customHeight="1" x14ac:dyDescent="0.25">
      <c r="A1111" s="17">
        <v>331112</v>
      </c>
      <c r="B1111" s="3" t="s">
        <v>76</v>
      </c>
      <c r="C1111" s="8" t="s">
        <v>86</v>
      </c>
      <c r="D1111" s="54">
        <f>E1111/(E1104-E1121)</f>
        <v>8.3333333333333329E-2</v>
      </c>
      <c r="E1111" s="19">
        <f t="shared" si="3565"/>
        <v>1</v>
      </c>
      <c r="F1111" s="11">
        <v>1</v>
      </c>
      <c r="G1111" s="11">
        <v>0</v>
      </c>
      <c r="H1111" s="19">
        <v>0</v>
      </c>
      <c r="I1111" s="11">
        <v>0</v>
      </c>
      <c r="J1111" s="19">
        <v>0</v>
      </c>
      <c r="K1111" s="11">
        <v>0</v>
      </c>
      <c r="L1111" s="19">
        <v>0</v>
      </c>
      <c r="M1111" s="7"/>
      <c r="P1111" s="57">
        <f t="shared" si="3581"/>
        <v>1</v>
      </c>
      <c r="Q1111" s="63">
        <f>P1111/P1104</f>
        <v>7.6923076923076927E-2</v>
      </c>
      <c r="R1111" s="75">
        <f t="shared" si="3564"/>
        <v>1</v>
      </c>
      <c r="S1111" s="57">
        <f t="shared" ref="S1111:X1111" si="3585">IF(G1121&lt;&gt;0,G1111+(G1111/G1104)*G1121,G1111)</f>
        <v>0</v>
      </c>
      <c r="T1111" s="57">
        <f t="shared" si="3585"/>
        <v>0</v>
      </c>
      <c r="U1111" s="57">
        <f t="shared" si="3585"/>
        <v>0</v>
      </c>
      <c r="V1111" s="57">
        <f t="shared" si="3585"/>
        <v>0</v>
      </c>
      <c r="W1111" s="57">
        <f t="shared" si="3585"/>
        <v>0</v>
      </c>
      <c r="X1111" s="57">
        <f t="shared" si="3585"/>
        <v>0</v>
      </c>
      <c r="Y1111" s="1">
        <v>0</v>
      </c>
      <c r="Z1111" s="5"/>
      <c r="AB1111" s="63">
        <f t="shared" ref="AB1111" si="3586">IF(R1111=0,0,R1111/(R1105+R1108+R1114))</f>
        <v>0.1</v>
      </c>
      <c r="AC1111" s="63">
        <f t="shared" ref="AC1111:AI1111" si="3587">IF(S1111=0,0,S1111/(S1105+S1108+S1114))</f>
        <v>0</v>
      </c>
      <c r="AD1111" s="63">
        <f t="shared" si="3587"/>
        <v>0</v>
      </c>
      <c r="AE1111" s="63">
        <f t="shared" si="3587"/>
        <v>0</v>
      </c>
      <c r="AF1111" s="63">
        <f t="shared" si="3587"/>
        <v>0</v>
      </c>
      <c r="AG1111" s="63">
        <f t="shared" si="3587"/>
        <v>0</v>
      </c>
      <c r="AH1111" s="63">
        <f t="shared" si="3587"/>
        <v>0</v>
      </c>
      <c r="AI1111" s="63">
        <f t="shared" si="3587"/>
        <v>0</v>
      </c>
    </row>
    <row r="1112" spans="1:35" ht="14.25" customHeight="1" x14ac:dyDescent="0.25">
      <c r="A1112" s="17">
        <v>331112</v>
      </c>
      <c r="B1112" s="3" t="s">
        <v>76</v>
      </c>
      <c r="C1112" s="8" t="s">
        <v>87</v>
      </c>
      <c r="D1112" s="54">
        <f>E1112/(E1104-E1121)</f>
        <v>0.41666666666666669</v>
      </c>
      <c r="E1112" s="19">
        <f t="shared" si="3565"/>
        <v>5</v>
      </c>
      <c r="F1112" s="11">
        <v>5</v>
      </c>
      <c r="G1112" s="19">
        <v>0</v>
      </c>
      <c r="H1112" s="19">
        <v>0</v>
      </c>
      <c r="I1112" s="19">
        <v>0</v>
      </c>
      <c r="J1112" s="19">
        <v>0</v>
      </c>
      <c r="K1112" s="19">
        <v>0</v>
      </c>
      <c r="L1112" s="19">
        <v>0</v>
      </c>
      <c r="M1112" s="7"/>
      <c r="P1112" s="57">
        <f t="shared" si="3581"/>
        <v>5</v>
      </c>
      <c r="Q1112" s="63">
        <f>P1112/P1104</f>
        <v>0.38461538461538464</v>
      </c>
      <c r="R1112" s="75">
        <f t="shared" si="3564"/>
        <v>5</v>
      </c>
      <c r="S1112" s="57">
        <f t="shared" ref="S1112:X1112" si="3588">IF(G1121&lt;&gt;0,G1112+(G1112/G1104)*G1121,G1112)</f>
        <v>0</v>
      </c>
      <c r="T1112" s="57">
        <f t="shared" si="3588"/>
        <v>0</v>
      </c>
      <c r="U1112" s="57">
        <f t="shared" si="3588"/>
        <v>0</v>
      </c>
      <c r="V1112" s="57">
        <f t="shared" si="3588"/>
        <v>0</v>
      </c>
      <c r="W1112" s="57">
        <f t="shared" si="3588"/>
        <v>0</v>
      </c>
      <c r="X1112" s="57">
        <f t="shared" si="3588"/>
        <v>0</v>
      </c>
      <c r="Y1112" s="1">
        <v>0</v>
      </c>
      <c r="Z1112" s="5"/>
      <c r="AB1112" s="63">
        <f t="shared" ref="AB1112" si="3589">IF(R1112=0,0,R1112/(R1105+R1108+R1114))</f>
        <v>0.5</v>
      </c>
      <c r="AC1112" s="63">
        <f t="shared" ref="AC1112:AI1112" si="3590">IF(S1112=0,0,S1112/(S1105+S1108+S1114))</f>
        <v>0</v>
      </c>
      <c r="AD1112" s="63">
        <f t="shared" si="3590"/>
        <v>0</v>
      </c>
      <c r="AE1112" s="63">
        <f t="shared" si="3590"/>
        <v>0</v>
      </c>
      <c r="AF1112" s="63">
        <f t="shared" si="3590"/>
        <v>0</v>
      </c>
      <c r="AG1112" s="63">
        <f t="shared" si="3590"/>
        <v>0</v>
      </c>
      <c r="AH1112" s="63">
        <f t="shared" si="3590"/>
        <v>0</v>
      </c>
      <c r="AI1112" s="63">
        <f t="shared" si="3590"/>
        <v>0</v>
      </c>
    </row>
    <row r="1113" spans="1:35" ht="14.25" customHeight="1" x14ac:dyDescent="0.25">
      <c r="A1113" s="17">
        <v>331112</v>
      </c>
      <c r="B1113" s="3" t="s">
        <v>76</v>
      </c>
      <c r="C1113" s="8" t="s">
        <v>88</v>
      </c>
      <c r="D1113" s="54">
        <f>E1113/(E1104-E1121)</f>
        <v>0</v>
      </c>
      <c r="E1113" s="19">
        <f t="shared" si="3565"/>
        <v>0</v>
      </c>
      <c r="F1113" s="19">
        <v>0</v>
      </c>
      <c r="G1113" s="11">
        <v>0</v>
      </c>
      <c r="H1113" s="11">
        <v>0</v>
      </c>
      <c r="I1113" s="11">
        <v>0</v>
      </c>
      <c r="J1113" s="11">
        <v>0</v>
      </c>
      <c r="K1113" s="11">
        <v>0</v>
      </c>
      <c r="L1113" s="19">
        <v>0</v>
      </c>
      <c r="M1113" s="7"/>
      <c r="P1113" s="57">
        <f t="shared" si="3581"/>
        <v>0</v>
      </c>
      <c r="Q1113" s="63">
        <f>P1113/P1104</f>
        <v>0</v>
      </c>
      <c r="R1113" s="75">
        <f t="shared" si="3564"/>
        <v>0</v>
      </c>
      <c r="S1113" s="57">
        <f t="shared" ref="S1113:X1113" si="3591">IF(G1121&lt;&gt;0,G1113+(G1113/G1104)*G1121,G1113)</f>
        <v>0</v>
      </c>
      <c r="T1113" s="57">
        <f t="shared" si="3591"/>
        <v>0</v>
      </c>
      <c r="U1113" s="57">
        <f t="shared" si="3591"/>
        <v>0</v>
      </c>
      <c r="V1113" s="57">
        <f t="shared" si="3591"/>
        <v>0</v>
      </c>
      <c r="W1113" s="57">
        <f t="shared" si="3591"/>
        <v>0</v>
      </c>
      <c r="X1113" s="57">
        <f t="shared" si="3591"/>
        <v>0</v>
      </c>
      <c r="Y1113" s="1">
        <v>0</v>
      </c>
      <c r="Z1113" s="5"/>
      <c r="AB1113" s="63">
        <f t="shared" ref="AB1113" si="3592">IF(R1113=0,0,R1113/(R1105+R1108+R1114))</f>
        <v>0</v>
      </c>
      <c r="AC1113" s="63">
        <f t="shared" ref="AC1113:AI1113" si="3593">IF(S1113=0,0,S1113/(S1105+S1108+S1114))</f>
        <v>0</v>
      </c>
      <c r="AD1113" s="63">
        <f t="shared" si="3593"/>
        <v>0</v>
      </c>
      <c r="AE1113" s="63">
        <f t="shared" si="3593"/>
        <v>0</v>
      </c>
      <c r="AF1113" s="63">
        <f t="shared" si="3593"/>
        <v>0</v>
      </c>
      <c r="AG1113" s="63">
        <f t="shared" si="3593"/>
        <v>0</v>
      </c>
      <c r="AH1113" s="63">
        <f t="shared" si="3593"/>
        <v>0</v>
      </c>
      <c r="AI1113" s="63">
        <f t="shared" si="3593"/>
        <v>0</v>
      </c>
    </row>
    <row r="1114" spans="1:35" ht="14.25" customHeight="1" x14ac:dyDescent="0.25">
      <c r="A1114" s="17">
        <v>331112</v>
      </c>
      <c r="B1114" s="3" t="s">
        <v>76</v>
      </c>
      <c r="C1114" s="3" t="s">
        <v>89</v>
      </c>
      <c r="D1114" s="54">
        <f>E1114/(E1104-E1121)</f>
        <v>0</v>
      </c>
      <c r="E1114" s="19">
        <f t="shared" si="3565"/>
        <v>0</v>
      </c>
      <c r="F1114" s="19">
        <v>0</v>
      </c>
      <c r="G1114" s="11">
        <v>0</v>
      </c>
      <c r="H1114" s="19">
        <v>0</v>
      </c>
      <c r="I1114" s="19">
        <v>0</v>
      </c>
      <c r="J1114" s="19">
        <v>0</v>
      </c>
      <c r="K1114" s="11">
        <v>0</v>
      </c>
      <c r="L1114" s="19">
        <v>0</v>
      </c>
      <c r="M1114" s="7"/>
      <c r="P1114" s="57">
        <f>SUM(P1115:P1120)</f>
        <v>0</v>
      </c>
      <c r="Q1114" s="63">
        <f>P1114/P1104</f>
        <v>0</v>
      </c>
      <c r="R1114" s="75">
        <f t="shared" si="3564"/>
        <v>0</v>
      </c>
      <c r="S1114" s="57">
        <f>SUM(S1115:S1120)</f>
        <v>0</v>
      </c>
      <c r="T1114" s="57">
        <f t="shared" ref="T1114:X1114" si="3594">SUM(T1115:T1120)</f>
        <v>0</v>
      </c>
      <c r="U1114" s="57">
        <f t="shared" si="3594"/>
        <v>0</v>
      </c>
      <c r="V1114" s="57">
        <f t="shared" si="3594"/>
        <v>0</v>
      </c>
      <c r="W1114" s="57">
        <f t="shared" si="3594"/>
        <v>0</v>
      </c>
      <c r="X1114" s="57">
        <f t="shared" si="3594"/>
        <v>0</v>
      </c>
      <c r="Y1114" s="1">
        <v>0</v>
      </c>
      <c r="Z1114" s="5"/>
      <c r="AB1114" s="63">
        <f t="shared" ref="AB1114" si="3595">IF(R1114=0,0,R1114/(R1105+R1108+R1114))</f>
        <v>0</v>
      </c>
      <c r="AC1114" s="63">
        <f t="shared" ref="AC1114:AI1114" si="3596">IF(S1114=0,0,S1114/(S1105+S1108+S1114))</f>
        <v>0</v>
      </c>
      <c r="AD1114" s="63">
        <f t="shared" si="3596"/>
        <v>0</v>
      </c>
      <c r="AE1114" s="63">
        <f t="shared" si="3596"/>
        <v>0</v>
      </c>
      <c r="AF1114" s="63">
        <f t="shared" si="3596"/>
        <v>0</v>
      </c>
      <c r="AG1114" s="63">
        <f t="shared" si="3596"/>
        <v>0</v>
      </c>
      <c r="AH1114" s="63">
        <f t="shared" si="3596"/>
        <v>0</v>
      </c>
      <c r="AI1114" s="63">
        <f t="shared" si="3596"/>
        <v>0</v>
      </c>
    </row>
    <row r="1115" spans="1:35" ht="14.25" customHeight="1" x14ac:dyDescent="0.25">
      <c r="A1115" s="17">
        <v>331112</v>
      </c>
      <c r="B1115" s="3" t="s">
        <v>76</v>
      </c>
      <c r="C1115" s="8" t="s">
        <v>95</v>
      </c>
      <c r="D1115" s="54">
        <f>E1115/(E1104-E1121)</f>
        <v>0</v>
      </c>
      <c r="E1115" s="19">
        <f t="shared" si="3565"/>
        <v>0</v>
      </c>
      <c r="F1115" s="19">
        <v>0</v>
      </c>
      <c r="G1115" s="11">
        <v>0</v>
      </c>
      <c r="H1115" s="19">
        <v>0</v>
      </c>
      <c r="I1115" s="19">
        <v>0</v>
      </c>
      <c r="J1115" s="19">
        <v>0</v>
      </c>
      <c r="K1115" s="11">
        <v>0</v>
      </c>
      <c r="L1115" s="19">
        <v>0</v>
      </c>
      <c r="M1115" s="7"/>
      <c r="P1115" s="57">
        <f t="shared" si="3581"/>
        <v>0</v>
      </c>
      <c r="Q1115" s="63">
        <f>P1115/P1104</f>
        <v>0</v>
      </c>
      <c r="R1115" s="75">
        <f t="shared" si="3564"/>
        <v>0</v>
      </c>
      <c r="S1115" s="57">
        <f t="shared" ref="S1115:X1115" si="3597">IF(G1121&lt;&gt;0,G1115+(G1115/G1104)*G1121,G1115)</f>
        <v>0</v>
      </c>
      <c r="T1115" s="57">
        <f t="shared" si="3597"/>
        <v>0</v>
      </c>
      <c r="U1115" s="57">
        <f t="shared" si="3597"/>
        <v>0</v>
      </c>
      <c r="V1115" s="57">
        <f t="shared" si="3597"/>
        <v>0</v>
      </c>
      <c r="W1115" s="57">
        <f t="shared" si="3597"/>
        <v>0</v>
      </c>
      <c r="X1115" s="57">
        <f t="shared" si="3597"/>
        <v>0</v>
      </c>
      <c r="Y1115" s="1">
        <v>0</v>
      </c>
      <c r="Z1115" s="5"/>
      <c r="AB1115" s="63">
        <f t="shared" ref="AB1115" si="3598">IF(R1115=0,0,R1115/(R1105+R1108+R1114))</f>
        <v>0</v>
      </c>
      <c r="AC1115" s="63">
        <f t="shared" ref="AC1115:AI1115" si="3599">IF(S1115=0,0,S1115/(S1105+S1108+S1114))</f>
        <v>0</v>
      </c>
      <c r="AD1115" s="63">
        <f t="shared" si="3599"/>
        <v>0</v>
      </c>
      <c r="AE1115" s="63">
        <f t="shared" si="3599"/>
        <v>0</v>
      </c>
      <c r="AF1115" s="63">
        <f t="shared" si="3599"/>
        <v>0</v>
      </c>
      <c r="AG1115" s="63">
        <f t="shared" si="3599"/>
        <v>0</v>
      </c>
      <c r="AH1115" s="63">
        <f t="shared" si="3599"/>
        <v>0</v>
      </c>
      <c r="AI1115" s="63">
        <f t="shared" si="3599"/>
        <v>0</v>
      </c>
    </row>
    <row r="1116" spans="1:35" ht="14.25" customHeight="1" x14ac:dyDescent="0.25">
      <c r="A1116" s="17">
        <v>331112</v>
      </c>
      <c r="B1116" s="3" t="s">
        <v>76</v>
      </c>
      <c r="C1116" s="8" t="s">
        <v>90</v>
      </c>
      <c r="D1116" s="54">
        <f>E1116/(E1104-E1121)</f>
        <v>0</v>
      </c>
      <c r="E1116" s="19">
        <f t="shared" si="3565"/>
        <v>0</v>
      </c>
      <c r="F1116" s="19">
        <v>0</v>
      </c>
      <c r="G1116" s="19">
        <v>0</v>
      </c>
      <c r="H1116" s="19">
        <v>0</v>
      </c>
      <c r="I1116" s="19">
        <v>0</v>
      </c>
      <c r="J1116" s="19">
        <v>0</v>
      </c>
      <c r="K1116" s="19">
        <v>0</v>
      </c>
      <c r="L1116" s="19">
        <v>0</v>
      </c>
      <c r="M1116" s="7"/>
      <c r="P1116" s="57">
        <f t="shared" si="3581"/>
        <v>0</v>
      </c>
      <c r="Q1116" s="63">
        <f>P1116/P1104</f>
        <v>0</v>
      </c>
      <c r="R1116" s="75">
        <f t="shared" si="3564"/>
        <v>0</v>
      </c>
      <c r="S1116" s="57">
        <f t="shared" ref="S1116:X1116" si="3600">IF(G1121&lt;&gt;0,G1116+(G1116/G1104)*G1121,G1116)</f>
        <v>0</v>
      </c>
      <c r="T1116" s="57">
        <f t="shared" si="3600"/>
        <v>0</v>
      </c>
      <c r="U1116" s="57">
        <f t="shared" si="3600"/>
        <v>0</v>
      </c>
      <c r="V1116" s="57">
        <f t="shared" si="3600"/>
        <v>0</v>
      </c>
      <c r="W1116" s="57">
        <f t="shared" si="3600"/>
        <v>0</v>
      </c>
      <c r="X1116" s="57">
        <f t="shared" si="3600"/>
        <v>0</v>
      </c>
      <c r="Y1116" s="1">
        <v>0</v>
      </c>
      <c r="Z1116" s="5"/>
      <c r="AB1116" s="63">
        <f t="shared" ref="AB1116" si="3601">IF(R1116=0,0,R1116/(R1105+R1108+R1114))</f>
        <v>0</v>
      </c>
      <c r="AC1116" s="63">
        <f t="shared" ref="AC1116:AI1116" si="3602">IF(S1116=0,0,S1116/(S1105+S1108+S1114))</f>
        <v>0</v>
      </c>
      <c r="AD1116" s="63">
        <f t="shared" si="3602"/>
        <v>0</v>
      </c>
      <c r="AE1116" s="63">
        <f t="shared" si="3602"/>
        <v>0</v>
      </c>
      <c r="AF1116" s="63">
        <f t="shared" si="3602"/>
        <v>0</v>
      </c>
      <c r="AG1116" s="63">
        <f t="shared" si="3602"/>
        <v>0</v>
      </c>
      <c r="AH1116" s="63">
        <f t="shared" si="3602"/>
        <v>0</v>
      </c>
      <c r="AI1116" s="63">
        <f t="shared" si="3602"/>
        <v>0</v>
      </c>
    </row>
    <row r="1117" spans="1:35" ht="14.25" customHeight="1" x14ac:dyDescent="0.25">
      <c r="A1117" s="17">
        <v>331112</v>
      </c>
      <c r="B1117" s="3" t="s">
        <v>76</v>
      </c>
      <c r="C1117" s="8" t="s">
        <v>118</v>
      </c>
      <c r="D1117" s="54">
        <f>E1117/(E1104-E1121)</f>
        <v>0</v>
      </c>
      <c r="E1117" s="19">
        <f t="shared" si="3565"/>
        <v>0</v>
      </c>
      <c r="F1117" s="19">
        <v>0</v>
      </c>
      <c r="G1117" s="11">
        <v>0</v>
      </c>
      <c r="H1117" s="11">
        <v>0</v>
      </c>
      <c r="I1117" s="19">
        <v>0</v>
      </c>
      <c r="J1117" s="19">
        <v>0</v>
      </c>
      <c r="K1117" s="11">
        <v>0</v>
      </c>
      <c r="L1117" s="19">
        <v>0</v>
      </c>
      <c r="M1117" s="7"/>
      <c r="P1117" s="57">
        <f t="shared" si="3581"/>
        <v>0</v>
      </c>
      <c r="Q1117" s="63">
        <f>P1117/P1104</f>
        <v>0</v>
      </c>
      <c r="R1117" s="75">
        <f t="shared" si="3564"/>
        <v>0</v>
      </c>
      <c r="S1117" s="57">
        <f t="shared" ref="S1117:X1117" si="3603">IF(G1121&lt;&gt;0,G1117+(G1117/G1104)*G1121,G1117)</f>
        <v>0</v>
      </c>
      <c r="T1117" s="57">
        <f t="shared" si="3603"/>
        <v>0</v>
      </c>
      <c r="U1117" s="57">
        <f t="shared" si="3603"/>
        <v>0</v>
      </c>
      <c r="V1117" s="57">
        <f t="shared" si="3603"/>
        <v>0</v>
      </c>
      <c r="W1117" s="57">
        <f t="shared" si="3603"/>
        <v>0</v>
      </c>
      <c r="X1117" s="57">
        <f t="shared" si="3603"/>
        <v>0</v>
      </c>
      <c r="Y1117" s="1">
        <v>0</v>
      </c>
      <c r="Z1117" s="5"/>
      <c r="AB1117" s="63">
        <f t="shared" ref="AB1117" si="3604">IF(R1117=0,0,R1117/(R1105+R1108+R1114))</f>
        <v>0</v>
      </c>
      <c r="AC1117" s="63">
        <f t="shared" ref="AC1117:AI1117" si="3605">IF(S1117=0,0,S1117/(S1105+S1108+S1114))</f>
        <v>0</v>
      </c>
      <c r="AD1117" s="63">
        <f t="shared" si="3605"/>
        <v>0</v>
      </c>
      <c r="AE1117" s="63">
        <f t="shared" si="3605"/>
        <v>0</v>
      </c>
      <c r="AF1117" s="63">
        <f t="shared" si="3605"/>
        <v>0</v>
      </c>
      <c r="AG1117" s="63">
        <f t="shared" si="3605"/>
        <v>0</v>
      </c>
      <c r="AH1117" s="63">
        <f t="shared" si="3605"/>
        <v>0</v>
      </c>
      <c r="AI1117" s="63">
        <f t="shared" si="3605"/>
        <v>0</v>
      </c>
    </row>
    <row r="1118" spans="1:35" ht="14.25" customHeight="1" x14ac:dyDescent="0.25">
      <c r="A1118" s="17">
        <v>331112</v>
      </c>
      <c r="B1118" s="3" t="s">
        <v>76</v>
      </c>
      <c r="C1118" s="8" t="s">
        <v>91</v>
      </c>
      <c r="D1118" s="54">
        <f>E1118/(E1104-E1121)</f>
        <v>0</v>
      </c>
      <c r="E1118" s="19">
        <f t="shared" si="3565"/>
        <v>0</v>
      </c>
      <c r="F1118" s="11">
        <v>0</v>
      </c>
      <c r="G1118" s="19">
        <v>0</v>
      </c>
      <c r="H1118" s="19">
        <v>0</v>
      </c>
      <c r="I1118" s="11">
        <v>0</v>
      </c>
      <c r="J1118" s="19">
        <v>0</v>
      </c>
      <c r="K1118" s="19">
        <v>0</v>
      </c>
      <c r="L1118" s="19">
        <v>0</v>
      </c>
      <c r="M1118" s="7"/>
      <c r="P1118" s="57">
        <f t="shared" si="3581"/>
        <v>0</v>
      </c>
      <c r="Q1118" s="63">
        <f>P1118/P1104</f>
        <v>0</v>
      </c>
      <c r="R1118" s="75">
        <f t="shared" si="3564"/>
        <v>0</v>
      </c>
      <c r="S1118" s="57">
        <f t="shared" ref="S1118:X1118" si="3606">IF(G1121&lt;&gt;0,G1118+(G1118/G1104)*G1121,G1118)</f>
        <v>0</v>
      </c>
      <c r="T1118" s="57">
        <f t="shared" si="3606"/>
        <v>0</v>
      </c>
      <c r="U1118" s="57">
        <f t="shared" si="3606"/>
        <v>0</v>
      </c>
      <c r="V1118" s="57">
        <f t="shared" si="3606"/>
        <v>0</v>
      </c>
      <c r="W1118" s="57">
        <f t="shared" si="3606"/>
        <v>0</v>
      </c>
      <c r="X1118" s="57">
        <f t="shared" si="3606"/>
        <v>0</v>
      </c>
      <c r="Y1118" s="1">
        <v>0</v>
      </c>
      <c r="Z1118" s="6"/>
      <c r="AB1118" s="63">
        <f t="shared" ref="AB1118" si="3607">IF(R1118=0,0,R1118/(R1105+R1108+R1114))</f>
        <v>0</v>
      </c>
      <c r="AC1118" s="63">
        <f t="shared" ref="AC1118:AI1118" si="3608">IF(S1118=0,0,S1118/(S1105+S1108+S1114))</f>
        <v>0</v>
      </c>
      <c r="AD1118" s="63">
        <f t="shared" si="3608"/>
        <v>0</v>
      </c>
      <c r="AE1118" s="63">
        <f t="shared" si="3608"/>
        <v>0</v>
      </c>
      <c r="AF1118" s="63">
        <f t="shared" si="3608"/>
        <v>0</v>
      </c>
      <c r="AG1118" s="63">
        <f t="shared" si="3608"/>
        <v>0</v>
      </c>
      <c r="AH1118" s="63">
        <f t="shared" si="3608"/>
        <v>0</v>
      </c>
      <c r="AI1118" s="63">
        <f t="shared" si="3608"/>
        <v>0</v>
      </c>
    </row>
    <row r="1119" spans="1:35" ht="14.25" customHeight="1" x14ac:dyDescent="0.25">
      <c r="A1119" s="17">
        <v>331112</v>
      </c>
      <c r="B1119" s="3" t="s">
        <v>76</v>
      </c>
      <c r="C1119" s="8" t="s">
        <v>92</v>
      </c>
      <c r="D1119" s="54">
        <f>E1119/(E1104-E1121)</f>
        <v>0</v>
      </c>
      <c r="E1119" s="19">
        <f t="shared" si="3565"/>
        <v>0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11">
        <v>0</v>
      </c>
      <c r="L1119" s="19">
        <v>0</v>
      </c>
      <c r="M1119" s="7"/>
      <c r="P1119" s="57">
        <f t="shared" si="3581"/>
        <v>0</v>
      </c>
      <c r="Q1119" s="63">
        <f>P1119/P1104</f>
        <v>0</v>
      </c>
      <c r="R1119" s="75">
        <f t="shared" si="3564"/>
        <v>0</v>
      </c>
      <c r="S1119" s="57">
        <f t="shared" ref="S1119:X1119" si="3609">IF(G1121&lt;&gt;0,G1119+(G1119/G1104)*G1121,G1119)</f>
        <v>0</v>
      </c>
      <c r="T1119" s="57">
        <f t="shared" si="3609"/>
        <v>0</v>
      </c>
      <c r="U1119" s="57">
        <f t="shared" si="3609"/>
        <v>0</v>
      </c>
      <c r="V1119" s="57">
        <f t="shared" si="3609"/>
        <v>0</v>
      </c>
      <c r="W1119" s="57">
        <f t="shared" si="3609"/>
        <v>0</v>
      </c>
      <c r="X1119" s="57">
        <f t="shared" si="3609"/>
        <v>0</v>
      </c>
      <c r="Y1119" s="1">
        <v>0</v>
      </c>
      <c r="Z1119" s="5"/>
      <c r="AB1119" s="63">
        <f t="shared" ref="AB1119" si="3610">IF(R1119=0,0,R1119/(R1105+R1108+R1114))</f>
        <v>0</v>
      </c>
      <c r="AC1119" s="63">
        <f t="shared" ref="AC1119:AI1119" si="3611">IF(S1119=0,0,S1119/(S1105+S1108+S1114))</f>
        <v>0</v>
      </c>
      <c r="AD1119" s="63">
        <f t="shared" si="3611"/>
        <v>0</v>
      </c>
      <c r="AE1119" s="63">
        <f t="shared" si="3611"/>
        <v>0</v>
      </c>
      <c r="AF1119" s="63">
        <f t="shared" si="3611"/>
        <v>0</v>
      </c>
      <c r="AG1119" s="63">
        <f t="shared" si="3611"/>
        <v>0</v>
      </c>
      <c r="AH1119" s="63">
        <f t="shared" si="3611"/>
        <v>0</v>
      </c>
      <c r="AI1119" s="63">
        <f t="shared" si="3611"/>
        <v>0</v>
      </c>
    </row>
    <row r="1120" spans="1:35" ht="14.25" customHeight="1" x14ac:dyDescent="0.25">
      <c r="A1120" s="17">
        <v>331112</v>
      </c>
      <c r="B1120" s="3" t="s">
        <v>76</v>
      </c>
      <c r="C1120" s="8" t="s">
        <v>93</v>
      </c>
      <c r="D1120" s="54">
        <f>E1120/(E1104-E1121)</f>
        <v>0</v>
      </c>
      <c r="E1120" s="19">
        <f t="shared" si="3565"/>
        <v>0</v>
      </c>
      <c r="F1120" s="11">
        <v>0</v>
      </c>
      <c r="G1120" s="11">
        <v>0</v>
      </c>
      <c r="H1120" s="19">
        <v>0</v>
      </c>
      <c r="I1120" s="11">
        <v>0</v>
      </c>
      <c r="J1120" s="19">
        <v>0</v>
      </c>
      <c r="K1120" s="11">
        <v>0</v>
      </c>
      <c r="L1120" s="19">
        <v>0</v>
      </c>
      <c r="M1120" s="7"/>
      <c r="N1120" s="10"/>
      <c r="O1120" s="10"/>
      <c r="P1120" s="57">
        <f t="shared" si="3581"/>
        <v>0</v>
      </c>
      <c r="Q1120" s="63">
        <f>P1120/P1104</f>
        <v>0</v>
      </c>
      <c r="R1120" s="75">
        <f t="shared" si="3564"/>
        <v>0</v>
      </c>
      <c r="S1120" s="57">
        <f t="shared" ref="S1120:X1120" si="3612">IF(G1121&lt;&gt;0,G1120+(G1120/G1104)*G1121,G1120)</f>
        <v>0</v>
      </c>
      <c r="T1120" s="57">
        <f t="shared" si="3612"/>
        <v>0</v>
      </c>
      <c r="U1120" s="57">
        <f t="shared" si="3612"/>
        <v>0</v>
      </c>
      <c r="V1120" s="57">
        <f t="shared" si="3612"/>
        <v>0</v>
      </c>
      <c r="W1120" s="57">
        <f t="shared" si="3612"/>
        <v>0</v>
      </c>
      <c r="X1120" s="57">
        <f t="shared" si="3612"/>
        <v>0</v>
      </c>
      <c r="Y1120" s="1">
        <v>0</v>
      </c>
      <c r="Z1120" s="5"/>
      <c r="AB1120" s="63">
        <f t="shared" ref="AB1120" si="3613">IF(R1120=0,0,R1120/(R1105+R1108+R1114))</f>
        <v>0</v>
      </c>
      <c r="AC1120" s="63">
        <f t="shared" ref="AC1120:AI1120" si="3614">IF(S1120=0,0,S1120/(S1105+S1108+S1114))</f>
        <v>0</v>
      </c>
      <c r="AD1120" s="63">
        <f t="shared" si="3614"/>
        <v>0</v>
      </c>
      <c r="AE1120" s="63">
        <f t="shared" si="3614"/>
        <v>0</v>
      </c>
      <c r="AF1120" s="63">
        <f t="shared" si="3614"/>
        <v>0</v>
      </c>
      <c r="AG1120" s="63">
        <f t="shared" si="3614"/>
        <v>0</v>
      </c>
      <c r="AH1120" s="63">
        <f t="shared" si="3614"/>
        <v>0</v>
      </c>
      <c r="AI1120" s="63">
        <f t="shared" si="3614"/>
        <v>0</v>
      </c>
    </row>
    <row r="1121" spans="1:35" ht="14.25" customHeight="1" x14ac:dyDescent="0.25">
      <c r="A1121" s="17">
        <v>331112</v>
      </c>
      <c r="B1121" s="3" t="s">
        <v>76</v>
      </c>
      <c r="C1121" s="3" t="s">
        <v>94</v>
      </c>
      <c r="D1121" s="3"/>
      <c r="E1121" s="11">
        <v>1</v>
      </c>
      <c r="F1121" s="19">
        <v>0</v>
      </c>
      <c r="G1121" s="11">
        <v>0</v>
      </c>
      <c r="H1121" s="11">
        <v>0</v>
      </c>
      <c r="I1121" s="11">
        <v>0</v>
      </c>
      <c r="J1121" s="19">
        <v>0</v>
      </c>
      <c r="K1121" s="11">
        <v>0</v>
      </c>
      <c r="L1121" s="11">
        <v>1</v>
      </c>
      <c r="M1121" s="7"/>
      <c r="R1121" s="75">
        <f t="shared" si="3564"/>
        <v>0</v>
      </c>
    </row>
    <row r="1122" spans="1:35" ht="14.25" customHeight="1" x14ac:dyDescent="0.25">
      <c r="A1122" s="3"/>
      <c r="B1122" s="3"/>
      <c r="C1122" s="8"/>
      <c r="D1122" s="8"/>
      <c r="E1122" s="11"/>
      <c r="F1122" s="11"/>
      <c r="G1122" s="11"/>
      <c r="H1122" s="11"/>
      <c r="I1122" s="11"/>
      <c r="J1122" s="11"/>
      <c r="K1122" s="11"/>
      <c r="L1122" s="11"/>
      <c r="M1122" s="10"/>
      <c r="R1122" s="75">
        <f t="shared" si="3564"/>
        <v>0</v>
      </c>
      <c r="Z1122" s="10"/>
      <c r="AC1122" s="10"/>
      <c r="AD1122" s="10"/>
      <c r="AE1122" s="10"/>
      <c r="AF1122" s="10"/>
      <c r="AG1122" s="10"/>
      <c r="AH1122" s="10"/>
      <c r="AI1122" s="10"/>
    </row>
    <row r="1123" spans="1:35" ht="14.25" customHeight="1" x14ac:dyDescent="0.25">
      <c r="A1123" s="17">
        <v>3312</v>
      </c>
      <c r="B1123" s="3" t="s">
        <v>34</v>
      </c>
      <c r="C1123" s="3" t="s">
        <v>120</v>
      </c>
      <c r="D1123" s="3"/>
      <c r="E1123" s="11">
        <v>44</v>
      </c>
      <c r="F1123" s="11">
        <v>18</v>
      </c>
      <c r="G1123" s="19">
        <v>0</v>
      </c>
      <c r="H1123" s="19">
        <v>0</v>
      </c>
      <c r="I1123" s="11">
        <v>18</v>
      </c>
      <c r="J1123" s="19">
        <v>0</v>
      </c>
      <c r="K1123" s="11">
        <v>0</v>
      </c>
      <c r="L1123" s="11">
        <v>7</v>
      </c>
      <c r="M1123" s="10">
        <f>VLOOKUP(A1123,'2010 Byproducts'!$A$14:$D$97,4,FALSE)</f>
        <v>0</v>
      </c>
      <c r="N1123" s="10">
        <f>L1123-M1123</f>
        <v>7</v>
      </c>
      <c r="O1123" s="10"/>
      <c r="P1123" s="10">
        <f>SUM(P1124,P1127,P1133)</f>
        <v>40</v>
      </c>
      <c r="Q1123" s="10"/>
      <c r="R1123" s="75">
        <f t="shared" si="3564"/>
        <v>18</v>
      </c>
      <c r="Z1123" s="63">
        <f>R1123/(P1123-R1123)</f>
        <v>0.81818181818181823</v>
      </c>
      <c r="AA1123" s="63">
        <f>(P1126-R1126)/(P1123-R1123)</f>
        <v>4.5454545454545456E-2</v>
      </c>
      <c r="AB1123" s="63"/>
    </row>
    <row r="1124" spans="1:35" ht="14.25" customHeight="1" x14ac:dyDescent="0.25">
      <c r="A1124" s="17">
        <v>3312</v>
      </c>
      <c r="B1124" s="3" t="s">
        <v>34</v>
      </c>
      <c r="C1124" s="3" t="s">
        <v>82</v>
      </c>
      <c r="D1124" s="54">
        <f>E1124/(E1123-E1140)</f>
        <v>5.5555555555555552E-2</v>
      </c>
      <c r="E1124" s="19">
        <f t="shared" ref="E1124:E1139" si="3615">SUM(F1124:L1124)</f>
        <v>2</v>
      </c>
      <c r="F1124" s="19">
        <v>0</v>
      </c>
      <c r="G1124" s="11">
        <v>0</v>
      </c>
      <c r="H1124" s="19">
        <v>0</v>
      </c>
      <c r="I1124" s="11">
        <v>2</v>
      </c>
      <c r="J1124" s="19">
        <v>0</v>
      </c>
      <c r="K1124" s="11">
        <v>0</v>
      </c>
      <c r="L1124" s="19">
        <v>0</v>
      </c>
      <c r="M1124" s="7"/>
      <c r="P1124" s="57">
        <f>SUM(P1125:P1126)</f>
        <v>9</v>
      </c>
      <c r="Q1124" s="63">
        <f>P1124/P1123</f>
        <v>0.22500000000000001</v>
      </c>
      <c r="R1124" s="75">
        <f t="shared" si="3564"/>
        <v>0</v>
      </c>
      <c r="S1124" s="57">
        <f>SUM(S1125:S1126)</f>
        <v>0</v>
      </c>
      <c r="T1124" s="57">
        <f t="shared" ref="T1124:X1124" si="3616">SUM(T1125:T1126)</f>
        <v>0</v>
      </c>
      <c r="U1124" s="57">
        <f t="shared" si="3616"/>
        <v>2</v>
      </c>
      <c r="V1124" s="57">
        <f t="shared" si="3616"/>
        <v>0</v>
      </c>
      <c r="W1124" s="57">
        <f t="shared" si="3616"/>
        <v>0</v>
      </c>
      <c r="X1124" s="57">
        <f t="shared" si="3616"/>
        <v>0</v>
      </c>
      <c r="Y1124" s="1">
        <v>0</v>
      </c>
      <c r="Z1124" s="63"/>
      <c r="AB1124" s="63">
        <f t="shared" ref="AB1124" si="3617">IF(R1124=0,0,R1124/(R1124+R1127+R1133))</f>
        <v>0</v>
      </c>
      <c r="AC1124" s="63">
        <f t="shared" ref="AC1124:AI1124" si="3618">IF(S1124=0,0,S1124/(S1124+S1127+S1133))</f>
        <v>0</v>
      </c>
      <c r="AD1124" s="63">
        <f t="shared" si="3618"/>
        <v>0</v>
      </c>
      <c r="AE1124" s="63">
        <f t="shared" si="3618"/>
        <v>0.11764705882352941</v>
      </c>
      <c r="AF1124" s="63">
        <f t="shared" si="3618"/>
        <v>0</v>
      </c>
      <c r="AG1124" s="63">
        <f t="shared" si="3618"/>
        <v>0</v>
      </c>
      <c r="AH1124" s="63">
        <f t="shared" si="3618"/>
        <v>0</v>
      </c>
      <c r="AI1124" s="63">
        <f t="shared" si="3618"/>
        <v>0</v>
      </c>
    </row>
    <row r="1125" spans="1:35" s="10" customFormat="1" ht="14.25" customHeight="1" x14ac:dyDescent="0.25">
      <c r="A1125" s="17">
        <v>3312</v>
      </c>
      <c r="B1125" s="3" t="s">
        <v>34</v>
      </c>
      <c r="C1125" s="8" t="s">
        <v>152</v>
      </c>
      <c r="D1125" s="54">
        <f>E1125/(E1123-E1140)</f>
        <v>2.7777777777777776E-2</v>
      </c>
      <c r="E1125" s="19">
        <f t="shared" si="3615"/>
        <v>1</v>
      </c>
      <c r="F1125" s="19">
        <v>0</v>
      </c>
      <c r="G1125" s="11">
        <v>0</v>
      </c>
      <c r="H1125" s="11">
        <v>0</v>
      </c>
      <c r="I1125" s="11">
        <v>1</v>
      </c>
      <c r="J1125" s="19">
        <v>0</v>
      </c>
      <c r="K1125" s="11">
        <v>0</v>
      </c>
      <c r="L1125" s="19">
        <v>0</v>
      </c>
      <c r="M1125" s="7"/>
      <c r="N1125" s="1"/>
      <c r="O1125" s="1"/>
      <c r="P1125" s="57">
        <f>SUM(R1125:Y1125)+N1123</f>
        <v>8</v>
      </c>
      <c r="Q1125" s="63">
        <f>P1125/P1123</f>
        <v>0.2</v>
      </c>
      <c r="R1125" s="75">
        <f t="shared" si="3564"/>
        <v>0</v>
      </c>
      <c r="S1125" s="57">
        <f t="shared" ref="S1125:X1125" si="3619">IF(G1140&lt;&gt;0,G1125+(G1125/G1123)*G1140,G1125)</f>
        <v>0</v>
      </c>
      <c r="T1125" s="57">
        <f t="shared" si="3619"/>
        <v>0</v>
      </c>
      <c r="U1125" s="57">
        <f t="shared" si="3619"/>
        <v>1</v>
      </c>
      <c r="V1125" s="57">
        <f t="shared" si="3619"/>
        <v>0</v>
      </c>
      <c r="W1125" s="57">
        <f t="shared" si="3619"/>
        <v>0</v>
      </c>
      <c r="X1125" s="57">
        <f t="shared" si="3619"/>
        <v>0</v>
      </c>
      <c r="Y1125" s="1">
        <v>0</v>
      </c>
      <c r="Z1125" s="1"/>
      <c r="AB1125" s="63">
        <f t="shared" ref="AB1125" si="3620">IF(R1125=0,0,R1125/(R1124+R1127+R1133))</f>
        <v>0</v>
      </c>
      <c r="AC1125" s="63">
        <f t="shared" ref="AC1125:AI1125" si="3621">IF(S1125=0,0,S1125/(S1124+S1127+S1133))</f>
        <v>0</v>
      </c>
      <c r="AD1125" s="63">
        <f t="shared" si="3621"/>
        <v>0</v>
      </c>
      <c r="AE1125" s="63">
        <f t="shared" si="3621"/>
        <v>5.8823529411764705E-2</v>
      </c>
      <c r="AF1125" s="63">
        <f t="shared" si="3621"/>
        <v>0</v>
      </c>
      <c r="AG1125" s="63">
        <f t="shared" si="3621"/>
        <v>0</v>
      </c>
      <c r="AH1125" s="63">
        <f t="shared" si="3621"/>
        <v>0</v>
      </c>
      <c r="AI1125" s="63">
        <f t="shared" si="3621"/>
        <v>0</v>
      </c>
    </row>
    <row r="1126" spans="1:35" ht="14.25" customHeight="1" x14ac:dyDescent="0.25">
      <c r="A1126" s="17">
        <v>3312</v>
      </c>
      <c r="B1126" s="3" t="s">
        <v>34</v>
      </c>
      <c r="C1126" s="8" t="s">
        <v>151</v>
      </c>
      <c r="D1126" s="54">
        <f>E1126/(E1123-E1140)</f>
        <v>2.7777777777777776E-2</v>
      </c>
      <c r="E1126" s="19">
        <f t="shared" si="3615"/>
        <v>1</v>
      </c>
      <c r="F1126" s="11">
        <v>0</v>
      </c>
      <c r="G1126" s="11">
        <v>0</v>
      </c>
      <c r="H1126" s="19">
        <v>0</v>
      </c>
      <c r="I1126" s="11">
        <v>1</v>
      </c>
      <c r="J1126" s="11">
        <v>0</v>
      </c>
      <c r="K1126" s="11">
        <v>0</v>
      </c>
      <c r="L1126" s="19">
        <v>0</v>
      </c>
      <c r="M1126" s="7"/>
      <c r="P1126" s="57">
        <f>SUM(R1126:Y1126)</f>
        <v>1</v>
      </c>
      <c r="Q1126" s="63">
        <f>P1126/P1123</f>
        <v>2.5000000000000001E-2</v>
      </c>
      <c r="R1126" s="75">
        <f t="shared" si="3564"/>
        <v>0</v>
      </c>
      <c r="S1126" s="57">
        <f t="shared" ref="S1126:X1126" si="3622">IF(G1140&lt;&gt;0,G1126+(G1126/G1123)*G1140,G1126)</f>
        <v>0</v>
      </c>
      <c r="T1126" s="57">
        <f t="shared" si="3622"/>
        <v>0</v>
      </c>
      <c r="U1126" s="57">
        <f t="shared" si="3622"/>
        <v>1</v>
      </c>
      <c r="V1126" s="57">
        <f t="shared" si="3622"/>
        <v>0</v>
      </c>
      <c r="W1126" s="57">
        <f t="shared" si="3622"/>
        <v>0</v>
      </c>
      <c r="X1126" s="57">
        <f t="shared" si="3622"/>
        <v>0</v>
      </c>
      <c r="Y1126" s="1">
        <v>0</v>
      </c>
      <c r="AB1126" s="63">
        <f t="shared" ref="AB1126" si="3623">IF(R1126=0,0,R1126/(R1124+R1127+R1133))</f>
        <v>0</v>
      </c>
      <c r="AC1126" s="63">
        <f t="shared" ref="AC1126:AI1126" si="3624">IF(S1126=0,0,S1126/(S1124+S1127+S1133))</f>
        <v>0</v>
      </c>
      <c r="AD1126" s="63">
        <f t="shared" si="3624"/>
        <v>0</v>
      </c>
      <c r="AE1126" s="63">
        <f t="shared" si="3624"/>
        <v>5.8823529411764705E-2</v>
      </c>
      <c r="AF1126" s="63">
        <f t="shared" si="3624"/>
        <v>0</v>
      </c>
      <c r="AG1126" s="63">
        <f t="shared" si="3624"/>
        <v>0</v>
      </c>
      <c r="AH1126" s="63">
        <f t="shared" si="3624"/>
        <v>0</v>
      </c>
      <c r="AI1126" s="63">
        <f t="shared" si="3624"/>
        <v>0</v>
      </c>
    </row>
    <row r="1127" spans="1:35" ht="14.25" customHeight="1" x14ac:dyDescent="0.25">
      <c r="A1127" s="17">
        <v>3312</v>
      </c>
      <c r="B1127" s="3" t="s">
        <v>34</v>
      </c>
      <c r="C1127" s="3" t="s">
        <v>83</v>
      </c>
      <c r="D1127" s="54">
        <f>E1127/(E1123-E1140)</f>
        <v>0.77777777777777779</v>
      </c>
      <c r="E1127" s="19">
        <f t="shared" si="3615"/>
        <v>28</v>
      </c>
      <c r="F1127" s="11">
        <v>15</v>
      </c>
      <c r="G1127" s="19">
        <v>0</v>
      </c>
      <c r="H1127" s="19">
        <v>0</v>
      </c>
      <c r="I1127" s="11">
        <v>13</v>
      </c>
      <c r="J1127" s="19">
        <v>0</v>
      </c>
      <c r="K1127" s="11">
        <v>0</v>
      </c>
      <c r="L1127" s="19">
        <v>0</v>
      </c>
      <c r="M1127" s="7"/>
      <c r="P1127" s="57">
        <f>SUM(P1128:P1132)</f>
        <v>26</v>
      </c>
      <c r="Q1127" s="63">
        <f>P1127/P1123</f>
        <v>0.65</v>
      </c>
      <c r="R1127" s="75">
        <f t="shared" si="3564"/>
        <v>15</v>
      </c>
      <c r="S1127" s="57">
        <f>SUM(S1128:S1132)</f>
        <v>0</v>
      </c>
      <c r="T1127" s="57">
        <f t="shared" ref="T1127:X1127" si="3625">SUM(T1128:T1132)</f>
        <v>0</v>
      </c>
      <c r="U1127" s="57">
        <f t="shared" si="3625"/>
        <v>12</v>
      </c>
      <c r="V1127" s="57">
        <f t="shared" si="3625"/>
        <v>0</v>
      </c>
      <c r="W1127" s="57">
        <f t="shared" si="3625"/>
        <v>0</v>
      </c>
      <c r="X1127" s="57">
        <f t="shared" si="3625"/>
        <v>0</v>
      </c>
      <c r="Y1127" s="1">
        <v>0</v>
      </c>
      <c r="AB1127" s="63">
        <f t="shared" ref="AB1127" si="3626">IF(R1127=0,0,R1127/(R1124+R1127+R1133))</f>
        <v>0.83333333333333337</v>
      </c>
      <c r="AC1127" s="63">
        <f t="shared" ref="AC1127:AI1127" si="3627">IF(S1127=0,0,S1127/(S1124+S1127+S1133))</f>
        <v>0</v>
      </c>
      <c r="AD1127" s="63">
        <f t="shared" si="3627"/>
        <v>0</v>
      </c>
      <c r="AE1127" s="63">
        <f t="shared" si="3627"/>
        <v>0.70588235294117652</v>
      </c>
      <c r="AF1127" s="63">
        <f t="shared" si="3627"/>
        <v>0</v>
      </c>
      <c r="AG1127" s="63">
        <f t="shared" si="3627"/>
        <v>0</v>
      </c>
      <c r="AH1127" s="63">
        <f t="shared" si="3627"/>
        <v>0</v>
      </c>
      <c r="AI1127" s="63">
        <f t="shared" si="3627"/>
        <v>0</v>
      </c>
    </row>
    <row r="1128" spans="1:35" ht="14.25" customHeight="1" x14ac:dyDescent="0.25">
      <c r="A1128" s="17">
        <v>3312</v>
      </c>
      <c r="B1128" s="3" t="s">
        <v>34</v>
      </c>
      <c r="C1128" s="8" t="s">
        <v>84</v>
      </c>
      <c r="D1128" s="54">
        <f>E1128/(E1123-E1140)</f>
        <v>0.44444444444444442</v>
      </c>
      <c r="E1128" s="19">
        <f t="shared" si="3615"/>
        <v>16</v>
      </c>
      <c r="F1128" s="11">
        <v>4</v>
      </c>
      <c r="G1128" s="11">
        <v>0</v>
      </c>
      <c r="H1128" s="19">
        <v>0</v>
      </c>
      <c r="I1128" s="11">
        <v>12</v>
      </c>
      <c r="J1128" s="19">
        <v>0</v>
      </c>
      <c r="K1128" s="11">
        <v>0</v>
      </c>
      <c r="L1128" s="19">
        <v>0</v>
      </c>
      <c r="M1128" s="7"/>
      <c r="P1128" s="57">
        <f>SUM(R1128:Y1128)</f>
        <v>16</v>
      </c>
      <c r="Q1128" s="63">
        <f>P1128/P1123</f>
        <v>0.4</v>
      </c>
      <c r="R1128" s="75">
        <f t="shared" si="3564"/>
        <v>4</v>
      </c>
      <c r="S1128" s="57">
        <f t="shared" ref="S1128:X1128" si="3628">IF(G1140&lt;&gt;0,G1128+(G1128/G1123)*G1140,G1128)</f>
        <v>0</v>
      </c>
      <c r="T1128" s="57">
        <f t="shared" si="3628"/>
        <v>0</v>
      </c>
      <c r="U1128" s="57">
        <f t="shared" si="3628"/>
        <v>12</v>
      </c>
      <c r="V1128" s="57">
        <f t="shared" si="3628"/>
        <v>0</v>
      </c>
      <c r="W1128" s="57">
        <f t="shared" si="3628"/>
        <v>0</v>
      </c>
      <c r="X1128" s="57">
        <f t="shared" si="3628"/>
        <v>0</v>
      </c>
      <c r="Y1128" s="1">
        <v>0</v>
      </c>
      <c r="AB1128" s="63">
        <f t="shared" ref="AB1128" si="3629">IF(R1128=0,0,R1128/(R1124+R1127+R1133))</f>
        <v>0.22222222222222221</v>
      </c>
      <c r="AC1128" s="63">
        <f t="shared" ref="AC1128:AI1128" si="3630">IF(S1128=0,0,S1128/(S1124+S1127+S1133))</f>
        <v>0</v>
      </c>
      <c r="AD1128" s="63">
        <f t="shared" si="3630"/>
        <v>0</v>
      </c>
      <c r="AE1128" s="63">
        <f t="shared" si="3630"/>
        <v>0.70588235294117652</v>
      </c>
      <c r="AF1128" s="63">
        <f t="shared" si="3630"/>
        <v>0</v>
      </c>
      <c r="AG1128" s="63">
        <f t="shared" si="3630"/>
        <v>0</v>
      </c>
      <c r="AH1128" s="63">
        <f t="shared" si="3630"/>
        <v>0</v>
      </c>
      <c r="AI1128" s="63">
        <f t="shared" si="3630"/>
        <v>0</v>
      </c>
    </row>
    <row r="1129" spans="1:35" ht="14.25" customHeight="1" x14ac:dyDescent="0.25">
      <c r="A1129" s="17">
        <v>3312</v>
      </c>
      <c r="B1129" s="3" t="s">
        <v>34</v>
      </c>
      <c r="C1129" s="8" t="s">
        <v>85</v>
      </c>
      <c r="D1129" s="54">
        <f>E1129/(E1123-E1140)</f>
        <v>0</v>
      </c>
      <c r="E1129" s="19">
        <f t="shared" si="3615"/>
        <v>0</v>
      </c>
      <c r="F1129" s="19">
        <v>0</v>
      </c>
      <c r="G1129" s="11">
        <v>0</v>
      </c>
      <c r="H1129" s="11">
        <v>0</v>
      </c>
      <c r="I1129" s="11">
        <v>0</v>
      </c>
      <c r="J1129" s="11">
        <v>0</v>
      </c>
      <c r="K1129" s="11">
        <v>0</v>
      </c>
      <c r="L1129" s="19">
        <v>0</v>
      </c>
      <c r="M1129" s="7"/>
      <c r="P1129" s="57">
        <f t="shared" ref="P1129:P1139" si="3631">SUM(R1129:Y1129)</f>
        <v>0</v>
      </c>
      <c r="Q1129" s="63">
        <f>P1129/P1123</f>
        <v>0</v>
      </c>
      <c r="R1129" s="75">
        <f t="shared" si="3564"/>
        <v>0</v>
      </c>
      <c r="S1129" s="57">
        <f t="shared" ref="S1129:X1129" si="3632">IF(G1140&lt;&gt;0,G1129+(G1129/G1123)*G1140,G1129)</f>
        <v>0</v>
      </c>
      <c r="T1129" s="57">
        <f t="shared" si="3632"/>
        <v>0</v>
      </c>
      <c r="U1129" s="57">
        <f t="shared" si="3632"/>
        <v>0</v>
      </c>
      <c r="V1129" s="57">
        <f t="shared" si="3632"/>
        <v>0</v>
      </c>
      <c r="W1129" s="57">
        <f t="shared" si="3632"/>
        <v>0</v>
      </c>
      <c r="X1129" s="57">
        <f t="shared" si="3632"/>
        <v>0</v>
      </c>
      <c r="Y1129" s="1">
        <v>0</v>
      </c>
      <c r="AB1129" s="63">
        <f t="shared" ref="AB1129" si="3633">IF(R1129=0,0,R1129/(R1124+R1127+R1133))</f>
        <v>0</v>
      </c>
      <c r="AC1129" s="63">
        <f t="shared" ref="AC1129:AI1129" si="3634">IF(S1129=0,0,S1129/(S1124+S1127+S1133))</f>
        <v>0</v>
      </c>
      <c r="AD1129" s="63">
        <f t="shared" si="3634"/>
        <v>0</v>
      </c>
      <c r="AE1129" s="63">
        <f t="shared" si="3634"/>
        <v>0</v>
      </c>
      <c r="AF1129" s="63">
        <f t="shared" si="3634"/>
        <v>0</v>
      </c>
      <c r="AG1129" s="63">
        <f t="shared" si="3634"/>
        <v>0</v>
      </c>
      <c r="AH1129" s="63">
        <f t="shared" si="3634"/>
        <v>0</v>
      </c>
      <c r="AI1129" s="63">
        <f t="shared" si="3634"/>
        <v>0</v>
      </c>
    </row>
    <row r="1130" spans="1:35" ht="14.25" customHeight="1" x14ac:dyDescent="0.25">
      <c r="A1130" s="17">
        <v>3312</v>
      </c>
      <c r="B1130" s="3" t="s">
        <v>34</v>
      </c>
      <c r="C1130" s="8" t="s">
        <v>86</v>
      </c>
      <c r="D1130" s="54">
        <f>E1130/(E1123-E1140)</f>
        <v>0.25</v>
      </c>
      <c r="E1130" s="19">
        <f t="shared" si="3615"/>
        <v>9</v>
      </c>
      <c r="F1130" s="11">
        <v>9</v>
      </c>
      <c r="G1130" s="19">
        <v>0</v>
      </c>
      <c r="H1130" s="19">
        <v>0</v>
      </c>
      <c r="I1130" s="19">
        <v>0</v>
      </c>
      <c r="J1130" s="19">
        <v>0</v>
      </c>
      <c r="K1130" s="11">
        <v>0</v>
      </c>
      <c r="L1130" s="19">
        <v>0</v>
      </c>
      <c r="M1130" s="7"/>
      <c r="P1130" s="57">
        <f t="shared" si="3631"/>
        <v>9</v>
      </c>
      <c r="Q1130" s="63">
        <f>P1130/P1123</f>
        <v>0.22500000000000001</v>
      </c>
      <c r="R1130" s="75">
        <f t="shared" si="3564"/>
        <v>9</v>
      </c>
      <c r="S1130" s="57">
        <f t="shared" ref="S1130:X1130" si="3635">IF(G1140&lt;&gt;0,G1130+(G1130/G1123)*G1140,G1130)</f>
        <v>0</v>
      </c>
      <c r="T1130" s="57">
        <f t="shared" si="3635"/>
        <v>0</v>
      </c>
      <c r="U1130" s="57">
        <f t="shared" si="3635"/>
        <v>0</v>
      </c>
      <c r="V1130" s="57">
        <f t="shared" si="3635"/>
        <v>0</v>
      </c>
      <c r="W1130" s="57">
        <f t="shared" si="3635"/>
        <v>0</v>
      </c>
      <c r="X1130" s="57">
        <f t="shared" si="3635"/>
        <v>0</v>
      </c>
      <c r="Y1130" s="1">
        <v>0</v>
      </c>
      <c r="AB1130" s="63">
        <f t="shared" ref="AB1130" si="3636">IF(R1130=0,0,R1130/(R1124+R1127+R1133))</f>
        <v>0.5</v>
      </c>
      <c r="AC1130" s="63">
        <f t="shared" ref="AC1130:AI1130" si="3637">IF(S1130=0,0,S1130/(S1124+S1127+S1133))</f>
        <v>0</v>
      </c>
      <c r="AD1130" s="63">
        <f t="shared" si="3637"/>
        <v>0</v>
      </c>
      <c r="AE1130" s="63">
        <f t="shared" si="3637"/>
        <v>0</v>
      </c>
      <c r="AF1130" s="63">
        <f t="shared" si="3637"/>
        <v>0</v>
      </c>
      <c r="AG1130" s="63">
        <f t="shared" si="3637"/>
        <v>0</v>
      </c>
      <c r="AH1130" s="63">
        <f t="shared" si="3637"/>
        <v>0</v>
      </c>
      <c r="AI1130" s="63">
        <f t="shared" si="3637"/>
        <v>0</v>
      </c>
    </row>
    <row r="1131" spans="1:35" ht="14.25" customHeight="1" x14ac:dyDescent="0.25">
      <c r="A1131" s="17">
        <v>3312</v>
      </c>
      <c r="B1131" s="3" t="s">
        <v>34</v>
      </c>
      <c r="C1131" s="8" t="s">
        <v>87</v>
      </c>
      <c r="D1131" s="54">
        <f>E1131/(E1123-E1140)</f>
        <v>2.7777777777777776E-2</v>
      </c>
      <c r="E1131" s="19">
        <f t="shared" si="3615"/>
        <v>1</v>
      </c>
      <c r="F1131" s="11">
        <v>1</v>
      </c>
      <c r="G1131" s="19">
        <v>0</v>
      </c>
      <c r="H1131" s="19">
        <v>0</v>
      </c>
      <c r="I1131" s="19">
        <v>0</v>
      </c>
      <c r="J1131" s="19">
        <v>0</v>
      </c>
      <c r="K1131" s="19">
        <v>0</v>
      </c>
      <c r="L1131" s="19">
        <v>0</v>
      </c>
      <c r="M1131" s="7"/>
      <c r="P1131" s="57">
        <f t="shared" si="3631"/>
        <v>1</v>
      </c>
      <c r="Q1131" s="63">
        <f>P1131/P1123</f>
        <v>2.5000000000000001E-2</v>
      </c>
      <c r="R1131" s="75">
        <f t="shared" si="3564"/>
        <v>1</v>
      </c>
      <c r="S1131" s="57">
        <f t="shared" ref="S1131:X1131" si="3638">IF(G1140&lt;&gt;0,G1131+(G1131/G1123)*G1140,G1131)</f>
        <v>0</v>
      </c>
      <c r="T1131" s="57">
        <f t="shared" si="3638"/>
        <v>0</v>
      </c>
      <c r="U1131" s="57">
        <f t="shared" si="3638"/>
        <v>0</v>
      </c>
      <c r="V1131" s="57">
        <f t="shared" si="3638"/>
        <v>0</v>
      </c>
      <c r="W1131" s="57">
        <f t="shared" si="3638"/>
        <v>0</v>
      </c>
      <c r="X1131" s="57">
        <f t="shared" si="3638"/>
        <v>0</v>
      </c>
      <c r="Y1131" s="1">
        <v>0</v>
      </c>
      <c r="AB1131" s="63">
        <f t="shared" ref="AB1131" si="3639">IF(R1131=0,0,R1131/(R1124+R1127+R1133))</f>
        <v>5.5555555555555552E-2</v>
      </c>
      <c r="AC1131" s="63">
        <f t="shared" ref="AC1131:AI1131" si="3640">IF(S1131=0,0,S1131/(S1124+S1127+S1133))</f>
        <v>0</v>
      </c>
      <c r="AD1131" s="63">
        <f t="shared" si="3640"/>
        <v>0</v>
      </c>
      <c r="AE1131" s="63">
        <f t="shared" si="3640"/>
        <v>0</v>
      </c>
      <c r="AF1131" s="63">
        <f t="shared" si="3640"/>
        <v>0</v>
      </c>
      <c r="AG1131" s="63">
        <f t="shared" si="3640"/>
        <v>0</v>
      </c>
      <c r="AH1131" s="63">
        <f t="shared" si="3640"/>
        <v>0</v>
      </c>
      <c r="AI1131" s="63">
        <f t="shared" si="3640"/>
        <v>0</v>
      </c>
    </row>
    <row r="1132" spans="1:35" ht="14.25" customHeight="1" x14ac:dyDescent="0.25">
      <c r="A1132" s="17">
        <v>3312</v>
      </c>
      <c r="B1132" s="3" t="s">
        <v>34</v>
      </c>
      <c r="C1132" s="8" t="s">
        <v>88</v>
      </c>
      <c r="D1132" s="54">
        <f>E1132/(E1123-E1140)</f>
        <v>0</v>
      </c>
      <c r="E1132" s="19">
        <f t="shared" si="3615"/>
        <v>0</v>
      </c>
      <c r="F1132" s="19">
        <v>0</v>
      </c>
      <c r="G1132" s="11">
        <v>0</v>
      </c>
      <c r="H1132" s="11">
        <v>0</v>
      </c>
      <c r="I1132" s="19">
        <v>0</v>
      </c>
      <c r="J1132" s="19">
        <v>0</v>
      </c>
      <c r="K1132" s="11">
        <v>0</v>
      </c>
      <c r="L1132" s="19">
        <v>0</v>
      </c>
      <c r="M1132" s="7"/>
      <c r="P1132" s="57">
        <f t="shared" si="3631"/>
        <v>0</v>
      </c>
      <c r="Q1132" s="63">
        <f>P1132/P1123</f>
        <v>0</v>
      </c>
      <c r="R1132" s="75">
        <f t="shared" si="3564"/>
        <v>0</v>
      </c>
      <c r="S1132" s="57">
        <f t="shared" ref="S1132:X1132" si="3641">IF(G1140&lt;&gt;0,G1132+(G1132/G1123)*G1140,G1132)</f>
        <v>0</v>
      </c>
      <c r="T1132" s="57">
        <f t="shared" si="3641"/>
        <v>0</v>
      </c>
      <c r="U1132" s="57">
        <f t="shared" si="3641"/>
        <v>0</v>
      </c>
      <c r="V1132" s="57">
        <f t="shared" si="3641"/>
        <v>0</v>
      </c>
      <c r="W1132" s="57">
        <f t="shared" si="3641"/>
        <v>0</v>
      </c>
      <c r="X1132" s="57">
        <f t="shared" si="3641"/>
        <v>0</v>
      </c>
      <c r="Y1132" s="1">
        <v>0</v>
      </c>
      <c r="AB1132" s="63">
        <f t="shared" ref="AB1132" si="3642">IF(R1132=0,0,R1132/(R1124+R1127+R1133))</f>
        <v>0</v>
      </c>
      <c r="AC1132" s="63">
        <f t="shared" ref="AC1132:AI1132" si="3643">IF(S1132=0,0,S1132/(S1124+S1127+S1133))</f>
        <v>0</v>
      </c>
      <c r="AD1132" s="63">
        <f t="shared" si="3643"/>
        <v>0</v>
      </c>
      <c r="AE1132" s="63">
        <f t="shared" si="3643"/>
        <v>0</v>
      </c>
      <c r="AF1132" s="63">
        <f t="shared" si="3643"/>
        <v>0</v>
      </c>
      <c r="AG1132" s="63">
        <f t="shared" si="3643"/>
        <v>0</v>
      </c>
      <c r="AH1132" s="63">
        <f t="shared" si="3643"/>
        <v>0</v>
      </c>
      <c r="AI1132" s="63">
        <f t="shared" si="3643"/>
        <v>0</v>
      </c>
    </row>
    <row r="1133" spans="1:35" ht="14.25" customHeight="1" x14ac:dyDescent="0.25">
      <c r="A1133" s="17">
        <v>3312</v>
      </c>
      <c r="B1133" s="3" t="s">
        <v>34</v>
      </c>
      <c r="C1133" s="3" t="s">
        <v>89</v>
      </c>
      <c r="D1133" s="54">
        <f>E1133/(E1123-E1140)</f>
        <v>0.19444444444444445</v>
      </c>
      <c r="E1133" s="19">
        <f t="shared" si="3615"/>
        <v>7</v>
      </c>
      <c r="F1133" s="11">
        <v>3</v>
      </c>
      <c r="G1133" s="11">
        <v>0</v>
      </c>
      <c r="H1133" s="19">
        <v>0</v>
      </c>
      <c r="I1133" s="11">
        <v>4</v>
      </c>
      <c r="J1133" s="19">
        <v>0</v>
      </c>
      <c r="K1133" s="11">
        <v>0</v>
      </c>
      <c r="L1133" s="19">
        <v>0</v>
      </c>
      <c r="M1133" s="7"/>
      <c r="P1133" s="57">
        <f>SUM(P1134:P1139)</f>
        <v>5</v>
      </c>
      <c r="Q1133" s="63">
        <f>P1133/P1123</f>
        <v>0.125</v>
      </c>
      <c r="R1133" s="75">
        <f t="shared" si="3564"/>
        <v>3</v>
      </c>
      <c r="S1133" s="57">
        <f>SUM(S1134:S1139)</f>
        <v>0</v>
      </c>
      <c r="T1133" s="57">
        <f t="shared" ref="T1133:X1133" si="3644">SUM(T1134:T1139)</f>
        <v>0</v>
      </c>
      <c r="U1133" s="57">
        <f t="shared" si="3644"/>
        <v>3</v>
      </c>
      <c r="V1133" s="57">
        <f t="shared" si="3644"/>
        <v>0</v>
      </c>
      <c r="W1133" s="57">
        <f t="shared" si="3644"/>
        <v>0</v>
      </c>
      <c r="X1133" s="57">
        <f t="shared" si="3644"/>
        <v>0</v>
      </c>
      <c r="Y1133" s="1">
        <v>0</v>
      </c>
      <c r="AB1133" s="63">
        <f t="shared" ref="AB1133" si="3645">IF(R1133=0,0,R1133/(R1124+R1127+R1133))</f>
        <v>0.16666666666666666</v>
      </c>
      <c r="AC1133" s="63">
        <f t="shared" ref="AC1133:AI1133" si="3646">IF(S1133=0,0,S1133/(S1124+S1127+S1133))</f>
        <v>0</v>
      </c>
      <c r="AD1133" s="63">
        <f t="shared" si="3646"/>
        <v>0</v>
      </c>
      <c r="AE1133" s="63">
        <f t="shared" si="3646"/>
        <v>0.17647058823529413</v>
      </c>
      <c r="AF1133" s="63">
        <f t="shared" si="3646"/>
        <v>0</v>
      </c>
      <c r="AG1133" s="63">
        <f t="shared" si="3646"/>
        <v>0</v>
      </c>
      <c r="AH1133" s="63">
        <f t="shared" si="3646"/>
        <v>0</v>
      </c>
      <c r="AI1133" s="63">
        <f t="shared" si="3646"/>
        <v>0</v>
      </c>
    </row>
    <row r="1134" spans="1:35" ht="14.25" customHeight="1" x14ac:dyDescent="0.25">
      <c r="A1134" s="17">
        <v>3312</v>
      </c>
      <c r="B1134" s="3" t="s">
        <v>34</v>
      </c>
      <c r="C1134" s="8" t="s">
        <v>95</v>
      </c>
      <c r="D1134" s="54">
        <f>E1134/(E1123-E1140)</f>
        <v>0.1111111111111111</v>
      </c>
      <c r="E1134" s="19">
        <f t="shared" si="3615"/>
        <v>4</v>
      </c>
      <c r="F1134" s="11">
        <v>1</v>
      </c>
      <c r="G1134" s="11">
        <v>0</v>
      </c>
      <c r="H1134" s="19">
        <v>0</v>
      </c>
      <c r="I1134" s="11">
        <v>3</v>
      </c>
      <c r="J1134" s="19">
        <v>0</v>
      </c>
      <c r="K1134" s="11">
        <v>0</v>
      </c>
      <c r="L1134" s="19">
        <v>0</v>
      </c>
      <c r="M1134" s="7"/>
      <c r="P1134" s="57">
        <f t="shared" si="3631"/>
        <v>4</v>
      </c>
      <c r="Q1134" s="63">
        <f>P1134/P1123</f>
        <v>0.1</v>
      </c>
      <c r="R1134" s="75">
        <f t="shared" si="3564"/>
        <v>1</v>
      </c>
      <c r="S1134" s="57">
        <f t="shared" ref="S1134:X1134" si="3647">IF(G1140&lt;&gt;0,G1134+(G1134/G1123)*G1140,G1134)</f>
        <v>0</v>
      </c>
      <c r="T1134" s="57">
        <f t="shared" si="3647"/>
        <v>0</v>
      </c>
      <c r="U1134" s="57">
        <f t="shared" si="3647"/>
        <v>3</v>
      </c>
      <c r="V1134" s="57">
        <f t="shared" si="3647"/>
        <v>0</v>
      </c>
      <c r="W1134" s="57">
        <f t="shared" si="3647"/>
        <v>0</v>
      </c>
      <c r="X1134" s="57">
        <f t="shared" si="3647"/>
        <v>0</v>
      </c>
      <c r="Y1134" s="1">
        <v>0</v>
      </c>
      <c r="AB1134" s="63">
        <f t="shared" ref="AB1134" si="3648">IF(R1134=0,0,R1134/(R1124+R1127+R1133))</f>
        <v>5.5555555555555552E-2</v>
      </c>
      <c r="AC1134" s="63">
        <f t="shared" ref="AC1134:AI1134" si="3649">IF(S1134=0,0,S1134/(S1124+S1127+S1133))</f>
        <v>0</v>
      </c>
      <c r="AD1134" s="63">
        <f t="shared" si="3649"/>
        <v>0</v>
      </c>
      <c r="AE1134" s="63">
        <f t="shared" si="3649"/>
        <v>0.17647058823529413</v>
      </c>
      <c r="AF1134" s="63">
        <f t="shared" si="3649"/>
        <v>0</v>
      </c>
      <c r="AG1134" s="63">
        <f t="shared" si="3649"/>
        <v>0</v>
      </c>
      <c r="AH1134" s="63">
        <f t="shared" si="3649"/>
        <v>0</v>
      </c>
      <c r="AI1134" s="63">
        <f t="shared" si="3649"/>
        <v>0</v>
      </c>
    </row>
    <row r="1135" spans="1:35" ht="14.25" customHeight="1" x14ac:dyDescent="0.25">
      <c r="A1135" s="17">
        <v>3312</v>
      </c>
      <c r="B1135" s="3" t="s">
        <v>34</v>
      </c>
      <c r="C1135" s="8" t="s">
        <v>90</v>
      </c>
      <c r="D1135" s="54">
        <f>E1135/(E1123-E1140)</f>
        <v>2.7777777777777776E-2</v>
      </c>
      <c r="E1135" s="19">
        <f t="shared" si="3615"/>
        <v>1</v>
      </c>
      <c r="F1135" s="11">
        <v>1</v>
      </c>
      <c r="G1135" s="19">
        <v>0</v>
      </c>
      <c r="H1135" s="19">
        <v>0</v>
      </c>
      <c r="I1135" s="19">
        <v>0</v>
      </c>
      <c r="J1135" s="19">
        <v>0</v>
      </c>
      <c r="K1135" s="19">
        <v>0</v>
      </c>
      <c r="L1135" s="19">
        <v>0</v>
      </c>
      <c r="M1135" s="7"/>
      <c r="P1135" s="57">
        <f t="shared" si="3631"/>
        <v>1</v>
      </c>
      <c r="Q1135" s="63">
        <f>P1135/P1123</f>
        <v>2.5000000000000001E-2</v>
      </c>
      <c r="R1135" s="75">
        <f t="shared" si="3564"/>
        <v>1</v>
      </c>
      <c r="S1135" s="57">
        <f t="shared" ref="S1135:X1135" si="3650">IF(G1140&lt;&gt;0,G1135+(G1135/G1123)*G1140,G1135)</f>
        <v>0</v>
      </c>
      <c r="T1135" s="57">
        <f t="shared" si="3650"/>
        <v>0</v>
      </c>
      <c r="U1135" s="57">
        <f t="shared" si="3650"/>
        <v>0</v>
      </c>
      <c r="V1135" s="57">
        <f t="shared" si="3650"/>
        <v>0</v>
      </c>
      <c r="W1135" s="57">
        <f t="shared" si="3650"/>
        <v>0</v>
      </c>
      <c r="X1135" s="57">
        <f t="shared" si="3650"/>
        <v>0</v>
      </c>
      <c r="Y1135" s="1">
        <v>0</v>
      </c>
      <c r="AB1135" s="63">
        <f t="shared" ref="AB1135" si="3651">IF(R1135=0,0,R1135/(R1124+R1127+R1133))</f>
        <v>5.5555555555555552E-2</v>
      </c>
      <c r="AC1135" s="63">
        <f t="shared" ref="AC1135:AI1135" si="3652">IF(S1135=0,0,S1135/(S1124+S1127+S1133))</f>
        <v>0</v>
      </c>
      <c r="AD1135" s="63">
        <f t="shared" si="3652"/>
        <v>0</v>
      </c>
      <c r="AE1135" s="63">
        <f t="shared" si="3652"/>
        <v>0</v>
      </c>
      <c r="AF1135" s="63">
        <f t="shared" si="3652"/>
        <v>0</v>
      </c>
      <c r="AG1135" s="63">
        <f t="shared" si="3652"/>
        <v>0</v>
      </c>
      <c r="AH1135" s="63">
        <f t="shared" si="3652"/>
        <v>0</v>
      </c>
      <c r="AI1135" s="63">
        <f t="shared" si="3652"/>
        <v>0</v>
      </c>
    </row>
    <row r="1136" spans="1:35" ht="14.25" customHeight="1" x14ac:dyDescent="0.25">
      <c r="A1136" s="17">
        <v>3312</v>
      </c>
      <c r="B1136" s="3" t="s">
        <v>34</v>
      </c>
      <c r="C1136" s="8" t="s">
        <v>118</v>
      </c>
      <c r="D1136" s="54">
        <f>E1136/(E1123-E1140)</f>
        <v>0</v>
      </c>
      <c r="E1136" s="19">
        <f t="shared" si="3615"/>
        <v>0</v>
      </c>
      <c r="F1136" s="19">
        <v>0</v>
      </c>
      <c r="G1136" s="11">
        <v>0</v>
      </c>
      <c r="H1136" s="11">
        <v>0</v>
      </c>
      <c r="I1136" s="19">
        <v>0</v>
      </c>
      <c r="J1136" s="19">
        <v>0</v>
      </c>
      <c r="K1136" s="11">
        <v>0</v>
      </c>
      <c r="L1136" s="19">
        <v>0</v>
      </c>
      <c r="M1136" s="7"/>
      <c r="P1136" s="57">
        <f t="shared" si="3631"/>
        <v>0</v>
      </c>
      <c r="Q1136" s="63">
        <f>P1136/P1123</f>
        <v>0</v>
      </c>
      <c r="R1136" s="75">
        <f t="shared" si="3564"/>
        <v>0</v>
      </c>
      <c r="S1136" s="57">
        <f t="shared" ref="S1136:X1136" si="3653">IF(G1140&lt;&gt;0,G1136+(G1136/G1123)*G1140,G1136)</f>
        <v>0</v>
      </c>
      <c r="T1136" s="57">
        <f t="shared" si="3653"/>
        <v>0</v>
      </c>
      <c r="U1136" s="57">
        <f t="shared" si="3653"/>
        <v>0</v>
      </c>
      <c r="V1136" s="57">
        <f t="shared" si="3653"/>
        <v>0</v>
      </c>
      <c r="W1136" s="57">
        <f t="shared" si="3653"/>
        <v>0</v>
      </c>
      <c r="X1136" s="57">
        <f t="shared" si="3653"/>
        <v>0</v>
      </c>
      <c r="Y1136" s="1">
        <v>0</v>
      </c>
      <c r="AB1136" s="63">
        <f t="shared" ref="AB1136" si="3654">IF(R1136=0,0,R1136/(R1124+R1127+R1133))</f>
        <v>0</v>
      </c>
      <c r="AC1136" s="63">
        <f t="shared" ref="AC1136:AI1136" si="3655">IF(S1136=0,0,S1136/(S1124+S1127+S1133))</f>
        <v>0</v>
      </c>
      <c r="AD1136" s="63">
        <f t="shared" si="3655"/>
        <v>0</v>
      </c>
      <c r="AE1136" s="63">
        <f t="shared" si="3655"/>
        <v>0</v>
      </c>
      <c r="AF1136" s="63">
        <f t="shared" si="3655"/>
        <v>0</v>
      </c>
      <c r="AG1136" s="63">
        <f t="shared" si="3655"/>
        <v>0</v>
      </c>
      <c r="AH1136" s="63">
        <f t="shared" si="3655"/>
        <v>0</v>
      </c>
      <c r="AI1136" s="63">
        <f t="shared" si="3655"/>
        <v>0</v>
      </c>
    </row>
    <row r="1137" spans="1:35" ht="14.25" customHeight="1" x14ac:dyDescent="0.25">
      <c r="A1137" s="17">
        <v>3312</v>
      </c>
      <c r="B1137" s="3" t="s">
        <v>34</v>
      </c>
      <c r="C1137" s="8" t="s">
        <v>91</v>
      </c>
      <c r="D1137" s="54">
        <f>E1137/(E1123-E1140)</f>
        <v>0</v>
      </c>
      <c r="E1137" s="19">
        <f t="shared" si="3615"/>
        <v>0</v>
      </c>
      <c r="F1137" s="19">
        <v>0</v>
      </c>
      <c r="G1137" s="19">
        <v>0</v>
      </c>
      <c r="H1137" s="19">
        <v>0</v>
      </c>
      <c r="I1137" s="19">
        <v>0</v>
      </c>
      <c r="J1137" s="19">
        <v>0</v>
      </c>
      <c r="K1137" s="19">
        <v>0</v>
      </c>
      <c r="L1137" s="19">
        <v>0</v>
      </c>
      <c r="M1137" s="7"/>
      <c r="N1137" s="10"/>
      <c r="O1137" s="10"/>
      <c r="P1137" s="57">
        <f t="shared" si="3631"/>
        <v>0</v>
      </c>
      <c r="Q1137" s="63">
        <f>P1137/P1123</f>
        <v>0</v>
      </c>
      <c r="R1137" s="75">
        <f t="shared" si="3564"/>
        <v>0</v>
      </c>
      <c r="S1137" s="57">
        <f t="shared" ref="S1137:X1137" si="3656">IF(G1140&lt;&gt;0,G1137+(G1137/G1123)*G1140,G1137)</f>
        <v>0</v>
      </c>
      <c r="T1137" s="57">
        <f t="shared" si="3656"/>
        <v>0</v>
      </c>
      <c r="U1137" s="57">
        <f t="shared" si="3656"/>
        <v>0</v>
      </c>
      <c r="V1137" s="57">
        <f t="shared" si="3656"/>
        <v>0</v>
      </c>
      <c r="W1137" s="57">
        <f t="shared" si="3656"/>
        <v>0</v>
      </c>
      <c r="X1137" s="57">
        <f t="shared" si="3656"/>
        <v>0</v>
      </c>
      <c r="Y1137" s="1">
        <v>0</v>
      </c>
      <c r="AB1137" s="63">
        <f t="shared" ref="AB1137" si="3657">IF(R1137=0,0,R1137/(R1124+R1127+R1133))</f>
        <v>0</v>
      </c>
      <c r="AC1137" s="63">
        <f t="shared" ref="AC1137:AI1137" si="3658">IF(S1137=0,0,S1137/(S1124+S1127+S1133))</f>
        <v>0</v>
      </c>
      <c r="AD1137" s="63">
        <f t="shared" si="3658"/>
        <v>0</v>
      </c>
      <c r="AE1137" s="63">
        <f t="shared" si="3658"/>
        <v>0</v>
      </c>
      <c r="AF1137" s="63">
        <f t="shared" si="3658"/>
        <v>0</v>
      </c>
      <c r="AG1137" s="63">
        <f t="shared" si="3658"/>
        <v>0</v>
      </c>
      <c r="AH1137" s="63">
        <f t="shared" si="3658"/>
        <v>0</v>
      </c>
      <c r="AI1137" s="63">
        <f t="shared" si="3658"/>
        <v>0</v>
      </c>
    </row>
    <row r="1138" spans="1:35" ht="14.25" customHeight="1" x14ac:dyDescent="0.25">
      <c r="A1138" s="17">
        <v>3312</v>
      </c>
      <c r="B1138" s="3" t="s">
        <v>34</v>
      </c>
      <c r="C1138" s="8" t="s">
        <v>92</v>
      </c>
      <c r="D1138" s="54">
        <f>E1138/(E1123-E1140)</f>
        <v>0</v>
      </c>
      <c r="E1138" s="19">
        <f t="shared" si="3615"/>
        <v>0</v>
      </c>
      <c r="F1138" s="11">
        <v>0</v>
      </c>
      <c r="G1138" s="11">
        <v>0</v>
      </c>
      <c r="H1138" s="19">
        <v>0</v>
      </c>
      <c r="I1138" s="19">
        <v>0</v>
      </c>
      <c r="J1138" s="11">
        <v>0</v>
      </c>
      <c r="K1138" s="11">
        <v>0</v>
      </c>
      <c r="L1138" s="19">
        <v>0</v>
      </c>
      <c r="M1138" s="7"/>
      <c r="P1138" s="57">
        <f t="shared" si="3631"/>
        <v>0</v>
      </c>
      <c r="Q1138" s="63">
        <f>P1138/P1123</f>
        <v>0</v>
      </c>
      <c r="R1138" s="75">
        <f t="shared" si="3564"/>
        <v>0</v>
      </c>
      <c r="S1138" s="57">
        <f t="shared" ref="S1138:X1138" si="3659">IF(G1140&lt;&gt;0,G1138+(G1138/G1123)*G1140,G1138)</f>
        <v>0</v>
      </c>
      <c r="T1138" s="57">
        <f t="shared" si="3659"/>
        <v>0</v>
      </c>
      <c r="U1138" s="57">
        <f t="shared" si="3659"/>
        <v>0</v>
      </c>
      <c r="V1138" s="57">
        <f t="shared" si="3659"/>
        <v>0</v>
      </c>
      <c r="W1138" s="57">
        <f t="shared" si="3659"/>
        <v>0</v>
      </c>
      <c r="X1138" s="57">
        <f t="shared" si="3659"/>
        <v>0</v>
      </c>
      <c r="Y1138" s="1">
        <v>0</v>
      </c>
      <c r="AB1138" s="63">
        <f t="shared" ref="AB1138" si="3660">IF(R1138=0,0,R1138/(R1124+R1127+R1133))</f>
        <v>0</v>
      </c>
      <c r="AC1138" s="63">
        <f t="shared" ref="AC1138:AI1138" si="3661">IF(S1138=0,0,S1138/(S1124+S1127+S1133))</f>
        <v>0</v>
      </c>
      <c r="AD1138" s="63">
        <f t="shared" si="3661"/>
        <v>0</v>
      </c>
      <c r="AE1138" s="63">
        <f t="shared" si="3661"/>
        <v>0</v>
      </c>
      <c r="AF1138" s="63">
        <f t="shared" si="3661"/>
        <v>0</v>
      </c>
      <c r="AG1138" s="63">
        <f t="shared" si="3661"/>
        <v>0</v>
      </c>
      <c r="AH1138" s="63">
        <f t="shared" si="3661"/>
        <v>0</v>
      </c>
      <c r="AI1138" s="63">
        <f t="shared" si="3661"/>
        <v>0</v>
      </c>
    </row>
    <row r="1139" spans="1:35" ht="14.25" customHeight="1" x14ac:dyDescent="0.25">
      <c r="A1139" s="17">
        <v>3312</v>
      </c>
      <c r="B1139" s="3" t="s">
        <v>34</v>
      </c>
      <c r="C1139" s="8" t="s">
        <v>93</v>
      </c>
      <c r="D1139" s="54">
        <f>E1139/(E1123-E1140)</f>
        <v>0</v>
      </c>
      <c r="E1139" s="19">
        <f t="shared" si="3615"/>
        <v>0</v>
      </c>
      <c r="F1139" s="19">
        <v>0</v>
      </c>
      <c r="G1139" s="11">
        <v>0</v>
      </c>
      <c r="H1139" s="19">
        <v>0</v>
      </c>
      <c r="I1139" s="19">
        <v>0</v>
      </c>
      <c r="J1139" s="19">
        <v>0</v>
      </c>
      <c r="K1139" s="11">
        <v>0</v>
      </c>
      <c r="L1139" s="19">
        <v>0</v>
      </c>
      <c r="M1139" s="7"/>
      <c r="N1139" s="10"/>
      <c r="O1139" s="10"/>
      <c r="P1139" s="57">
        <f t="shared" si="3631"/>
        <v>0</v>
      </c>
      <c r="Q1139" s="63">
        <f>P1139/P1123</f>
        <v>0</v>
      </c>
      <c r="R1139" s="75">
        <f t="shared" si="3564"/>
        <v>0</v>
      </c>
      <c r="S1139" s="57">
        <f t="shared" ref="S1139:X1139" si="3662">IF(G1140&lt;&gt;0,G1139+(G1139/G1123)*G1140,G1139)</f>
        <v>0</v>
      </c>
      <c r="T1139" s="57">
        <f t="shared" si="3662"/>
        <v>0</v>
      </c>
      <c r="U1139" s="57">
        <f t="shared" si="3662"/>
        <v>0</v>
      </c>
      <c r="V1139" s="57">
        <f t="shared" si="3662"/>
        <v>0</v>
      </c>
      <c r="W1139" s="57">
        <f t="shared" si="3662"/>
        <v>0</v>
      </c>
      <c r="X1139" s="57">
        <f t="shared" si="3662"/>
        <v>0</v>
      </c>
      <c r="Y1139" s="1">
        <v>0</v>
      </c>
      <c r="AB1139" s="63">
        <f t="shared" ref="AB1139" si="3663">IF(R1139=0,0,R1139/(R1124+R1127+R1133))</f>
        <v>0</v>
      </c>
      <c r="AC1139" s="63">
        <f t="shared" ref="AC1139:AI1139" si="3664">IF(S1139=0,0,S1139/(S1124+S1127+S1133))</f>
        <v>0</v>
      </c>
      <c r="AD1139" s="63">
        <f t="shared" si="3664"/>
        <v>0</v>
      </c>
      <c r="AE1139" s="63">
        <f t="shared" si="3664"/>
        <v>0</v>
      </c>
      <c r="AF1139" s="63">
        <f t="shared" si="3664"/>
        <v>0</v>
      </c>
      <c r="AG1139" s="63">
        <f t="shared" si="3664"/>
        <v>0</v>
      </c>
      <c r="AH1139" s="63">
        <f t="shared" si="3664"/>
        <v>0</v>
      </c>
      <c r="AI1139" s="63">
        <f t="shared" si="3664"/>
        <v>0</v>
      </c>
    </row>
    <row r="1140" spans="1:35" ht="14.25" customHeight="1" x14ac:dyDescent="0.25">
      <c r="A1140" s="17">
        <v>3312</v>
      </c>
      <c r="B1140" s="3" t="s">
        <v>34</v>
      </c>
      <c r="C1140" s="3" t="s">
        <v>94</v>
      </c>
      <c r="D1140" s="59"/>
      <c r="E1140" s="11">
        <v>8</v>
      </c>
      <c r="F1140" s="19">
        <v>0</v>
      </c>
      <c r="G1140" s="11">
        <v>0</v>
      </c>
      <c r="H1140" s="11">
        <v>0</v>
      </c>
      <c r="I1140" s="19">
        <v>0</v>
      </c>
      <c r="J1140" s="19">
        <v>0</v>
      </c>
      <c r="K1140" s="11">
        <v>0</v>
      </c>
      <c r="L1140" s="11">
        <v>7</v>
      </c>
      <c r="M1140" s="7"/>
      <c r="R1140" s="75">
        <f t="shared" si="3564"/>
        <v>0</v>
      </c>
    </row>
    <row r="1141" spans="1:35" ht="14.25" customHeight="1" x14ac:dyDescent="0.25">
      <c r="A1141" s="3"/>
      <c r="B1141" s="3"/>
      <c r="C1141" s="8"/>
      <c r="D1141" s="8"/>
      <c r="E1141" s="11"/>
      <c r="F1141" s="11"/>
      <c r="G1141" s="11"/>
      <c r="H1141" s="11"/>
      <c r="I1141" s="11"/>
      <c r="J1141" s="11"/>
      <c r="K1141" s="11"/>
      <c r="L1141" s="11"/>
      <c r="M1141" s="7"/>
      <c r="R1141" s="75">
        <f t="shared" si="3564"/>
        <v>0</v>
      </c>
      <c r="S1141" s="10"/>
      <c r="T1141" s="10"/>
      <c r="U1141" s="10"/>
      <c r="V1141" s="10"/>
      <c r="W1141" s="10"/>
      <c r="X1141" s="10"/>
      <c r="AB1141" s="10"/>
    </row>
    <row r="1142" spans="1:35" ht="14.25" customHeight="1" x14ac:dyDescent="0.25">
      <c r="A1142" s="17">
        <v>3313</v>
      </c>
      <c r="B1142" s="3" t="s">
        <v>35</v>
      </c>
      <c r="C1142" s="3" t="s">
        <v>120</v>
      </c>
      <c r="D1142" s="3"/>
      <c r="E1142" s="11">
        <v>219</v>
      </c>
      <c r="F1142" s="11">
        <v>116</v>
      </c>
      <c r="G1142" s="19">
        <v>0</v>
      </c>
      <c r="H1142" s="11">
        <v>2</v>
      </c>
      <c r="I1142" s="11">
        <v>96</v>
      </c>
      <c r="J1142" s="11">
        <v>1</v>
      </c>
      <c r="K1142" s="11">
        <v>0</v>
      </c>
      <c r="L1142" s="11">
        <v>5</v>
      </c>
      <c r="M1142" s="10">
        <f>VLOOKUP(A1142,'2010 Byproducts'!$A$14:$D$97,4,FALSE)</f>
        <v>0</v>
      </c>
      <c r="N1142" s="10">
        <f>L1142-M1142</f>
        <v>5</v>
      </c>
      <c r="O1142" s="10"/>
      <c r="P1142" s="10">
        <f>SUM(P1143,P1146,P1152)</f>
        <v>219</v>
      </c>
      <c r="Q1142" s="10"/>
      <c r="R1142" s="75">
        <f t="shared" si="3564"/>
        <v>116</v>
      </c>
      <c r="Z1142" s="63">
        <f>R1142/(P1142-R1142)</f>
        <v>1.1262135922330097</v>
      </c>
      <c r="AA1142" s="63">
        <f>(P1145-R1145)/(P1142-R1142)</f>
        <v>9.816612729234088E-2</v>
      </c>
      <c r="AB1142" s="63"/>
    </row>
    <row r="1143" spans="1:35" s="10" customFormat="1" ht="14.25" customHeight="1" x14ac:dyDescent="0.25">
      <c r="A1143" s="17">
        <v>3313</v>
      </c>
      <c r="B1143" s="3" t="s">
        <v>35</v>
      </c>
      <c r="C1143" s="3" t="s">
        <v>82</v>
      </c>
      <c r="D1143" s="54">
        <f>E1143/(E1142-E1159)</f>
        <v>6.0747663551401869E-2</v>
      </c>
      <c r="E1143" s="19">
        <f t="shared" ref="E1143:E1158" si="3665">SUM(F1143:L1143)</f>
        <v>13</v>
      </c>
      <c r="F1143" s="19">
        <v>0</v>
      </c>
      <c r="G1143" s="19">
        <v>0</v>
      </c>
      <c r="H1143" s="19">
        <v>0</v>
      </c>
      <c r="I1143" s="11">
        <v>13</v>
      </c>
      <c r="J1143" s="19">
        <v>0</v>
      </c>
      <c r="K1143" s="11">
        <v>0</v>
      </c>
      <c r="L1143" s="19">
        <v>0</v>
      </c>
      <c r="M1143" s="7"/>
      <c r="N1143" s="1"/>
      <c r="O1143" s="1"/>
      <c r="P1143" s="57">
        <f>SUM(P1144:P1145)</f>
        <v>18</v>
      </c>
      <c r="Q1143" s="63">
        <f>P1143/P1142</f>
        <v>8.2191780821917804E-2</v>
      </c>
      <c r="R1143" s="75">
        <f t="shared" si="3564"/>
        <v>0</v>
      </c>
      <c r="S1143" s="57">
        <f>SUM(S1144:S1145)</f>
        <v>0</v>
      </c>
      <c r="T1143" s="57">
        <f t="shared" ref="T1143:X1143" si="3666">SUM(T1144:T1145)</f>
        <v>0</v>
      </c>
      <c r="U1143" s="57">
        <f t="shared" si="3666"/>
        <v>13</v>
      </c>
      <c r="V1143" s="57">
        <f t="shared" si="3666"/>
        <v>0</v>
      </c>
      <c r="W1143" s="57">
        <f t="shared" si="3666"/>
        <v>0</v>
      </c>
      <c r="X1143" s="57">
        <f t="shared" si="3666"/>
        <v>0</v>
      </c>
      <c r="Y1143" s="1">
        <v>0</v>
      </c>
      <c r="Z1143" s="5"/>
      <c r="AA1143" s="5"/>
      <c r="AB1143" s="63">
        <f t="shared" ref="AB1143" si="3667">IF(R1143=0,0,R1143/(R1143+R1146+R1152))</f>
        <v>0</v>
      </c>
      <c r="AC1143" s="63">
        <f t="shared" ref="AC1143:AI1143" si="3668">IF(S1143=0,0,S1143/(S1143+S1146+S1152))</f>
        <v>0</v>
      </c>
      <c r="AD1143" s="63">
        <f t="shared" si="3668"/>
        <v>0</v>
      </c>
      <c r="AE1143" s="63">
        <f t="shared" si="3668"/>
        <v>0.13541666666666666</v>
      </c>
      <c r="AF1143" s="63">
        <f t="shared" si="3668"/>
        <v>0</v>
      </c>
      <c r="AG1143" s="63">
        <f t="shared" si="3668"/>
        <v>0</v>
      </c>
      <c r="AH1143" s="63">
        <f t="shared" si="3668"/>
        <v>0</v>
      </c>
      <c r="AI1143" s="63">
        <f t="shared" si="3668"/>
        <v>0</v>
      </c>
    </row>
    <row r="1144" spans="1:35" ht="14.25" customHeight="1" x14ac:dyDescent="0.25">
      <c r="A1144" s="17">
        <v>3313</v>
      </c>
      <c r="B1144" s="3" t="s">
        <v>35</v>
      </c>
      <c r="C1144" s="8" t="s">
        <v>152</v>
      </c>
      <c r="D1144" s="54">
        <f>E1144/(E1142-E1159)</f>
        <v>1.3499480789200415E-2</v>
      </c>
      <c r="E1144" s="19">
        <f t="shared" si="3665"/>
        <v>2.8888888888888888</v>
      </c>
      <c r="F1144" s="19">
        <v>0</v>
      </c>
      <c r="G1144" s="19">
        <v>0</v>
      </c>
      <c r="H1144" s="19">
        <v>0</v>
      </c>
      <c r="I1144" s="53">
        <f>(4/18)*I1143</f>
        <v>2.8888888888888888</v>
      </c>
      <c r="J1144" s="19">
        <v>0</v>
      </c>
      <c r="K1144" s="11">
        <v>0</v>
      </c>
      <c r="L1144" s="19">
        <v>0</v>
      </c>
      <c r="M1144" s="7"/>
      <c r="P1144" s="57">
        <f>SUM(R1144:Y1144)+N1142</f>
        <v>7.8888888888888893</v>
      </c>
      <c r="Q1144" s="63">
        <f>P1144/P1142</f>
        <v>3.6022323693556575E-2</v>
      </c>
      <c r="R1144" s="75">
        <f t="shared" si="3564"/>
        <v>0</v>
      </c>
      <c r="S1144" s="57">
        <f t="shared" ref="S1144:X1144" si="3669">IF(G1159&lt;&gt;0,G1144+(G1144/G1142)*G1159,G1144)</f>
        <v>0</v>
      </c>
      <c r="T1144" s="57">
        <f t="shared" si="3669"/>
        <v>0</v>
      </c>
      <c r="U1144" s="57">
        <f t="shared" si="3669"/>
        <v>2.8888888888888888</v>
      </c>
      <c r="V1144" s="57">
        <f t="shared" si="3669"/>
        <v>0</v>
      </c>
      <c r="W1144" s="57">
        <f t="shared" si="3669"/>
        <v>0</v>
      </c>
      <c r="X1144" s="57">
        <f t="shared" si="3669"/>
        <v>0</v>
      </c>
      <c r="Y1144" s="1">
        <v>0</v>
      </c>
      <c r="Z1144" s="5"/>
      <c r="AA1144" s="5"/>
      <c r="AB1144" s="63">
        <f t="shared" ref="AB1144" si="3670">IF(R1144=0,0,R1144/(R1143+R1146+R1152))</f>
        <v>0</v>
      </c>
      <c r="AC1144" s="63">
        <f t="shared" ref="AC1144:AI1144" si="3671">IF(S1144=0,0,S1144/(S1143+S1146+S1152))</f>
        <v>0</v>
      </c>
      <c r="AD1144" s="63">
        <f t="shared" si="3671"/>
        <v>0</v>
      </c>
      <c r="AE1144" s="63">
        <f t="shared" si="3671"/>
        <v>3.0092592592592591E-2</v>
      </c>
      <c r="AF1144" s="63">
        <f t="shared" si="3671"/>
        <v>0</v>
      </c>
      <c r="AG1144" s="63">
        <f t="shared" si="3671"/>
        <v>0</v>
      </c>
      <c r="AH1144" s="63">
        <f t="shared" si="3671"/>
        <v>0</v>
      </c>
      <c r="AI1144" s="63">
        <f t="shared" si="3671"/>
        <v>0</v>
      </c>
    </row>
    <row r="1145" spans="1:35" ht="14.25" customHeight="1" x14ac:dyDescent="0.25">
      <c r="A1145" s="17">
        <v>3313</v>
      </c>
      <c r="B1145" s="3" t="s">
        <v>35</v>
      </c>
      <c r="C1145" s="8" t="s">
        <v>151</v>
      </c>
      <c r="D1145" s="54">
        <f>E1145/(E1142-E1159)</f>
        <v>4.7248182762201454E-2</v>
      </c>
      <c r="E1145" s="19">
        <f t="shared" si="3665"/>
        <v>10.111111111111111</v>
      </c>
      <c r="F1145" s="11">
        <v>0</v>
      </c>
      <c r="G1145" s="11">
        <v>0</v>
      </c>
      <c r="H1145" s="11">
        <v>0</v>
      </c>
      <c r="I1145" s="53">
        <f>I1143-I1144</f>
        <v>10.111111111111111</v>
      </c>
      <c r="J1145" s="11">
        <v>0</v>
      </c>
      <c r="K1145" s="11">
        <v>0</v>
      </c>
      <c r="L1145" s="19">
        <v>0</v>
      </c>
      <c r="M1145" s="7"/>
      <c r="P1145" s="57">
        <f>SUM(R1145:Y1145)</f>
        <v>10.111111111111111</v>
      </c>
      <c r="Q1145" s="63">
        <f>P1145/P1142</f>
        <v>4.6169457128361235E-2</v>
      </c>
      <c r="R1145" s="75">
        <f t="shared" si="3564"/>
        <v>0</v>
      </c>
      <c r="S1145" s="57">
        <f t="shared" ref="S1145:X1145" si="3672">IF(G1159&lt;&gt;0,G1145+(G1145/G1142)*G1159,G1145)</f>
        <v>0</v>
      </c>
      <c r="T1145" s="57">
        <f t="shared" si="3672"/>
        <v>0</v>
      </c>
      <c r="U1145" s="57">
        <f t="shared" si="3672"/>
        <v>10.111111111111111</v>
      </c>
      <c r="V1145" s="57">
        <f t="shared" si="3672"/>
        <v>0</v>
      </c>
      <c r="W1145" s="57">
        <f t="shared" si="3672"/>
        <v>0</v>
      </c>
      <c r="X1145" s="57">
        <f t="shared" si="3672"/>
        <v>0</v>
      </c>
      <c r="Y1145" s="1">
        <v>0</v>
      </c>
      <c r="Z1145" s="5"/>
      <c r="AA1145" s="5"/>
      <c r="AB1145" s="63">
        <f t="shared" ref="AB1145" si="3673">IF(R1145=0,0,R1145/(R1143+R1146+R1152))</f>
        <v>0</v>
      </c>
      <c r="AC1145" s="63">
        <f t="shared" ref="AC1145:AI1145" si="3674">IF(S1145=0,0,S1145/(S1143+S1146+S1152))</f>
        <v>0</v>
      </c>
      <c r="AD1145" s="63">
        <f t="shared" si="3674"/>
        <v>0</v>
      </c>
      <c r="AE1145" s="63">
        <f t="shared" si="3674"/>
        <v>0.10532407407407407</v>
      </c>
      <c r="AF1145" s="63">
        <f t="shared" si="3674"/>
        <v>0</v>
      </c>
      <c r="AG1145" s="63">
        <f t="shared" si="3674"/>
        <v>0</v>
      </c>
      <c r="AH1145" s="63">
        <f t="shared" si="3674"/>
        <v>0</v>
      </c>
      <c r="AI1145" s="63">
        <f t="shared" si="3674"/>
        <v>0</v>
      </c>
    </row>
    <row r="1146" spans="1:35" ht="14.25" customHeight="1" x14ac:dyDescent="0.25">
      <c r="A1146" s="17">
        <v>3313</v>
      </c>
      <c r="B1146" s="3" t="s">
        <v>35</v>
      </c>
      <c r="C1146" s="3" t="s">
        <v>83</v>
      </c>
      <c r="D1146" s="54">
        <f>E1146/(E1142-E1159)</f>
        <v>0.89252336448598135</v>
      </c>
      <c r="E1146" s="19">
        <f t="shared" si="3665"/>
        <v>191</v>
      </c>
      <c r="F1146" s="11">
        <v>112</v>
      </c>
      <c r="G1146" s="19">
        <v>0</v>
      </c>
      <c r="H1146" s="11">
        <v>1</v>
      </c>
      <c r="I1146" s="11">
        <v>78</v>
      </c>
      <c r="J1146" s="19">
        <v>0</v>
      </c>
      <c r="K1146" s="11">
        <v>0</v>
      </c>
      <c r="L1146" s="19">
        <v>0</v>
      </c>
      <c r="M1146" s="7"/>
      <c r="P1146" s="57">
        <f>SUM(P1147:P1151)</f>
        <v>190</v>
      </c>
      <c r="Q1146" s="63">
        <f>P1146/P1142</f>
        <v>0.86757990867579904</v>
      </c>
      <c r="R1146" s="75">
        <f t="shared" si="3564"/>
        <v>112</v>
      </c>
      <c r="S1146" s="57">
        <f>SUM(S1147:S1151)</f>
        <v>0</v>
      </c>
      <c r="T1146" s="57">
        <f t="shared" ref="T1146:X1146" si="3675">SUM(T1147:T1151)</f>
        <v>0</v>
      </c>
      <c r="U1146" s="57">
        <f t="shared" si="3675"/>
        <v>78</v>
      </c>
      <c r="V1146" s="57">
        <f t="shared" si="3675"/>
        <v>0</v>
      </c>
      <c r="W1146" s="57">
        <f t="shared" si="3675"/>
        <v>0</v>
      </c>
      <c r="X1146" s="57">
        <f t="shared" si="3675"/>
        <v>0</v>
      </c>
      <c r="Y1146" s="1">
        <v>0</v>
      </c>
      <c r="Z1146" s="5"/>
      <c r="AA1146" s="5"/>
      <c r="AB1146" s="63">
        <f t="shared" ref="AB1146" si="3676">IF(R1146=0,0,R1146/(R1143+R1146+R1152))</f>
        <v>0.96551724137931039</v>
      </c>
      <c r="AC1146" s="63">
        <f t="shared" ref="AC1146:AI1146" si="3677">IF(S1146=0,0,S1146/(S1143+S1146+S1152))</f>
        <v>0</v>
      </c>
      <c r="AD1146" s="63">
        <f t="shared" si="3677"/>
        <v>0</v>
      </c>
      <c r="AE1146" s="63">
        <f t="shared" si="3677"/>
        <v>0.8125</v>
      </c>
      <c r="AF1146" s="63">
        <f t="shared" si="3677"/>
        <v>0</v>
      </c>
      <c r="AG1146" s="63">
        <f t="shared" si="3677"/>
        <v>0</v>
      </c>
      <c r="AH1146" s="63">
        <f t="shared" si="3677"/>
        <v>0</v>
      </c>
      <c r="AI1146" s="63">
        <f t="shared" si="3677"/>
        <v>0</v>
      </c>
    </row>
    <row r="1147" spans="1:35" ht="14.25" customHeight="1" x14ac:dyDescent="0.25">
      <c r="A1147" s="17">
        <v>3313</v>
      </c>
      <c r="B1147" s="3" t="s">
        <v>35</v>
      </c>
      <c r="C1147" s="8" t="s">
        <v>84</v>
      </c>
      <c r="D1147" s="54">
        <f>E1147/(E1142-E1159)</f>
        <v>0.35981308411214952</v>
      </c>
      <c r="E1147" s="19">
        <f t="shared" si="3665"/>
        <v>77</v>
      </c>
      <c r="F1147" s="11">
        <v>4</v>
      </c>
      <c r="G1147" s="19">
        <v>0</v>
      </c>
      <c r="H1147" s="19">
        <v>0</v>
      </c>
      <c r="I1147" s="11">
        <v>73</v>
      </c>
      <c r="J1147" s="19">
        <v>0</v>
      </c>
      <c r="K1147" s="11">
        <v>0</v>
      </c>
      <c r="L1147" s="19">
        <v>0</v>
      </c>
      <c r="M1147" s="7"/>
      <c r="P1147" s="57">
        <f>SUM(R1147:Y1147)</f>
        <v>77</v>
      </c>
      <c r="Q1147" s="63">
        <f>P1147/P1142</f>
        <v>0.35159817351598172</v>
      </c>
      <c r="R1147" s="75">
        <f t="shared" si="3564"/>
        <v>4</v>
      </c>
      <c r="S1147" s="57">
        <f t="shared" ref="S1147:X1147" si="3678">IF(G1159&lt;&gt;0,G1147+(G1147/G1142)*G1159,G1147)</f>
        <v>0</v>
      </c>
      <c r="T1147" s="57">
        <f t="shared" si="3678"/>
        <v>0</v>
      </c>
      <c r="U1147" s="57">
        <f t="shared" si="3678"/>
        <v>73</v>
      </c>
      <c r="V1147" s="57">
        <f t="shared" si="3678"/>
        <v>0</v>
      </c>
      <c r="W1147" s="57">
        <f t="shared" si="3678"/>
        <v>0</v>
      </c>
      <c r="X1147" s="57">
        <f t="shared" si="3678"/>
        <v>0</v>
      </c>
      <c r="Y1147" s="1">
        <v>0</v>
      </c>
      <c r="Z1147" s="5"/>
      <c r="AA1147" s="5"/>
      <c r="AB1147" s="63">
        <f t="shared" ref="AB1147" si="3679">IF(R1147=0,0,R1147/(R1143+R1146+R1152))</f>
        <v>3.4482758620689655E-2</v>
      </c>
      <c r="AC1147" s="63">
        <f t="shared" ref="AC1147:AI1147" si="3680">IF(S1147=0,0,S1147/(S1143+S1146+S1152))</f>
        <v>0</v>
      </c>
      <c r="AD1147" s="63">
        <f t="shared" si="3680"/>
        <v>0</v>
      </c>
      <c r="AE1147" s="63">
        <f t="shared" si="3680"/>
        <v>0.76041666666666663</v>
      </c>
      <c r="AF1147" s="63">
        <f t="shared" si="3680"/>
        <v>0</v>
      </c>
      <c r="AG1147" s="63">
        <f t="shared" si="3680"/>
        <v>0</v>
      </c>
      <c r="AH1147" s="63">
        <f t="shared" si="3680"/>
        <v>0</v>
      </c>
      <c r="AI1147" s="63">
        <f t="shared" si="3680"/>
        <v>0</v>
      </c>
    </row>
    <row r="1148" spans="1:35" ht="14.25" customHeight="1" x14ac:dyDescent="0.25">
      <c r="A1148" s="17">
        <v>3313</v>
      </c>
      <c r="B1148" s="3" t="s">
        <v>35</v>
      </c>
      <c r="C1148" s="8" t="s">
        <v>85</v>
      </c>
      <c r="D1148" s="54">
        <f>E1148/(E1142-E1159)</f>
        <v>4.6728971962616819E-3</v>
      </c>
      <c r="E1148" s="19">
        <f t="shared" si="3665"/>
        <v>1</v>
      </c>
      <c r="F1148" s="11">
        <v>1</v>
      </c>
      <c r="G1148" s="11">
        <v>0</v>
      </c>
      <c r="H1148" s="19">
        <v>0</v>
      </c>
      <c r="I1148" s="19">
        <v>0</v>
      </c>
      <c r="J1148" s="11">
        <v>0</v>
      </c>
      <c r="K1148" s="11">
        <v>0</v>
      </c>
      <c r="L1148" s="19">
        <v>0</v>
      </c>
      <c r="M1148" s="7"/>
      <c r="P1148" s="57">
        <f t="shared" ref="P1148:P1158" si="3681">SUM(R1148:Y1148)</f>
        <v>1</v>
      </c>
      <c r="Q1148" s="63">
        <f>P1148/P1142</f>
        <v>4.5662100456621002E-3</v>
      </c>
      <c r="R1148" s="75">
        <f t="shared" si="3564"/>
        <v>1</v>
      </c>
      <c r="S1148" s="57">
        <f t="shared" ref="S1148:X1148" si="3682">IF(G1159&lt;&gt;0,G1148+(G1148/G1142)*G1159,G1148)</f>
        <v>0</v>
      </c>
      <c r="T1148" s="57">
        <f t="shared" si="3682"/>
        <v>0</v>
      </c>
      <c r="U1148" s="57">
        <f t="shared" si="3682"/>
        <v>0</v>
      </c>
      <c r="V1148" s="57">
        <f t="shared" si="3682"/>
        <v>0</v>
      </c>
      <c r="W1148" s="57">
        <f t="shared" si="3682"/>
        <v>0</v>
      </c>
      <c r="X1148" s="57">
        <f t="shared" si="3682"/>
        <v>0</v>
      </c>
      <c r="Y1148" s="1">
        <v>0</v>
      </c>
      <c r="Z1148" s="5"/>
      <c r="AA1148" s="5"/>
      <c r="AB1148" s="63">
        <f t="shared" ref="AB1148" si="3683">IF(R1148=0,0,R1148/(R1143+R1146+R1152))</f>
        <v>8.6206896551724137E-3</v>
      </c>
      <c r="AC1148" s="63">
        <f t="shared" ref="AC1148:AI1148" si="3684">IF(S1148=0,0,S1148/(S1143+S1146+S1152))</f>
        <v>0</v>
      </c>
      <c r="AD1148" s="63">
        <f t="shared" si="3684"/>
        <v>0</v>
      </c>
      <c r="AE1148" s="63">
        <f t="shared" si="3684"/>
        <v>0</v>
      </c>
      <c r="AF1148" s="63">
        <f t="shared" si="3684"/>
        <v>0</v>
      </c>
      <c r="AG1148" s="63">
        <f t="shared" si="3684"/>
        <v>0</v>
      </c>
      <c r="AH1148" s="63">
        <f t="shared" si="3684"/>
        <v>0</v>
      </c>
      <c r="AI1148" s="63">
        <f t="shared" si="3684"/>
        <v>0</v>
      </c>
    </row>
    <row r="1149" spans="1:35" ht="14.25" customHeight="1" x14ac:dyDescent="0.25">
      <c r="A1149" s="17">
        <v>3313</v>
      </c>
      <c r="B1149" s="3" t="s">
        <v>35</v>
      </c>
      <c r="C1149" s="8" t="s">
        <v>86</v>
      </c>
      <c r="D1149" s="54">
        <f>E1149/(E1142-E1159)</f>
        <v>0.10280373831775701</v>
      </c>
      <c r="E1149" s="19">
        <f t="shared" si="3665"/>
        <v>22</v>
      </c>
      <c r="F1149" s="11">
        <v>17</v>
      </c>
      <c r="G1149" s="11">
        <v>0</v>
      </c>
      <c r="H1149" s="19">
        <v>0</v>
      </c>
      <c r="I1149" s="11">
        <v>5</v>
      </c>
      <c r="J1149" s="19">
        <v>0</v>
      </c>
      <c r="K1149" s="11">
        <v>0</v>
      </c>
      <c r="L1149" s="19">
        <v>0</v>
      </c>
      <c r="M1149" s="7"/>
      <c r="P1149" s="57">
        <f t="shared" si="3681"/>
        <v>22</v>
      </c>
      <c r="Q1149" s="63">
        <f>P1149/P1142</f>
        <v>0.1004566210045662</v>
      </c>
      <c r="R1149" s="75">
        <f t="shared" si="3564"/>
        <v>17</v>
      </c>
      <c r="S1149" s="57">
        <f t="shared" ref="S1149:X1149" si="3685">IF(G1159&lt;&gt;0,G1149+(G1149/G1142)*G1159,G1149)</f>
        <v>0</v>
      </c>
      <c r="T1149" s="57">
        <f t="shared" si="3685"/>
        <v>0</v>
      </c>
      <c r="U1149" s="57">
        <f t="shared" si="3685"/>
        <v>5</v>
      </c>
      <c r="V1149" s="57">
        <f t="shared" si="3685"/>
        <v>0</v>
      </c>
      <c r="W1149" s="57">
        <f t="shared" si="3685"/>
        <v>0</v>
      </c>
      <c r="X1149" s="57">
        <f t="shared" si="3685"/>
        <v>0</v>
      </c>
      <c r="Y1149" s="1">
        <v>0</v>
      </c>
      <c r="Z1149" s="5"/>
      <c r="AA1149" s="5"/>
      <c r="AB1149" s="63">
        <f t="shared" ref="AB1149" si="3686">IF(R1149=0,0,R1149/(R1143+R1146+R1152))</f>
        <v>0.14655172413793102</v>
      </c>
      <c r="AC1149" s="63">
        <f t="shared" ref="AC1149:AI1149" si="3687">IF(S1149=0,0,S1149/(S1143+S1146+S1152))</f>
        <v>0</v>
      </c>
      <c r="AD1149" s="63">
        <f t="shared" si="3687"/>
        <v>0</v>
      </c>
      <c r="AE1149" s="63">
        <f t="shared" si="3687"/>
        <v>5.2083333333333336E-2</v>
      </c>
      <c r="AF1149" s="63">
        <f t="shared" si="3687"/>
        <v>0</v>
      </c>
      <c r="AG1149" s="63">
        <f t="shared" si="3687"/>
        <v>0</v>
      </c>
      <c r="AH1149" s="63">
        <f t="shared" si="3687"/>
        <v>0</v>
      </c>
      <c r="AI1149" s="63">
        <f t="shared" si="3687"/>
        <v>0</v>
      </c>
    </row>
    <row r="1150" spans="1:35" ht="14.25" customHeight="1" x14ac:dyDescent="0.25">
      <c r="A1150" s="17">
        <v>3313</v>
      </c>
      <c r="B1150" s="3" t="s">
        <v>35</v>
      </c>
      <c r="C1150" s="8" t="s">
        <v>87</v>
      </c>
      <c r="D1150" s="54">
        <f>E1150/(E1142-E1159)</f>
        <v>0.42056074766355139</v>
      </c>
      <c r="E1150" s="19">
        <f t="shared" si="3665"/>
        <v>90</v>
      </c>
      <c r="F1150" s="11">
        <v>90</v>
      </c>
      <c r="G1150" s="19">
        <v>0</v>
      </c>
      <c r="H1150" s="19">
        <v>0</v>
      </c>
      <c r="I1150" s="19">
        <v>0</v>
      </c>
      <c r="J1150" s="19">
        <v>0</v>
      </c>
      <c r="K1150" s="19">
        <v>0</v>
      </c>
      <c r="L1150" s="19">
        <v>0</v>
      </c>
      <c r="M1150" s="7"/>
      <c r="P1150" s="57">
        <f t="shared" si="3681"/>
        <v>90</v>
      </c>
      <c r="Q1150" s="63">
        <f>P1150/P1142</f>
        <v>0.41095890410958902</v>
      </c>
      <c r="R1150" s="75">
        <f t="shared" si="3564"/>
        <v>90</v>
      </c>
      <c r="S1150" s="57">
        <f t="shared" ref="S1150:X1150" si="3688">IF(G1159&lt;&gt;0,G1150+(G1150/G1142)*G1159,G1150)</f>
        <v>0</v>
      </c>
      <c r="T1150" s="57">
        <f t="shared" si="3688"/>
        <v>0</v>
      </c>
      <c r="U1150" s="57">
        <f t="shared" si="3688"/>
        <v>0</v>
      </c>
      <c r="V1150" s="57">
        <f t="shared" si="3688"/>
        <v>0</v>
      </c>
      <c r="W1150" s="57">
        <f t="shared" si="3688"/>
        <v>0</v>
      </c>
      <c r="X1150" s="57">
        <f t="shared" si="3688"/>
        <v>0</v>
      </c>
      <c r="Y1150" s="1">
        <v>0</v>
      </c>
      <c r="Z1150" s="5"/>
      <c r="AA1150" s="5"/>
      <c r="AB1150" s="63">
        <f t="shared" ref="AB1150" si="3689">IF(R1150=0,0,R1150/(R1143+R1146+R1152))</f>
        <v>0.77586206896551724</v>
      </c>
      <c r="AC1150" s="63">
        <f t="shared" ref="AC1150:AI1150" si="3690">IF(S1150=0,0,S1150/(S1143+S1146+S1152))</f>
        <v>0</v>
      </c>
      <c r="AD1150" s="63">
        <f t="shared" si="3690"/>
        <v>0</v>
      </c>
      <c r="AE1150" s="63">
        <f t="shared" si="3690"/>
        <v>0</v>
      </c>
      <c r="AF1150" s="63">
        <f t="shared" si="3690"/>
        <v>0</v>
      </c>
      <c r="AG1150" s="63">
        <f t="shared" si="3690"/>
        <v>0</v>
      </c>
      <c r="AH1150" s="63">
        <f t="shared" si="3690"/>
        <v>0</v>
      </c>
      <c r="AI1150" s="63">
        <f t="shared" si="3690"/>
        <v>0</v>
      </c>
    </row>
    <row r="1151" spans="1:35" ht="14.25" customHeight="1" x14ac:dyDescent="0.25">
      <c r="A1151" s="17">
        <v>3313</v>
      </c>
      <c r="B1151" s="3" t="s">
        <v>35</v>
      </c>
      <c r="C1151" s="8" t="s">
        <v>88</v>
      </c>
      <c r="D1151" s="54">
        <f>E1151/(E1142-E1159)</f>
        <v>0</v>
      </c>
      <c r="E1151" s="19">
        <f t="shared" si="3665"/>
        <v>0</v>
      </c>
      <c r="F1151" s="19">
        <v>0</v>
      </c>
      <c r="G1151" s="11">
        <v>0</v>
      </c>
      <c r="H1151" s="19">
        <v>0</v>
      </c>
      <c r="I1151" s="19">
        <v>0</v>
      </c>
      <c r="J1151" s="19">
        <v>0</v>
      </c>
      <c r="K1151" s="11">
        <v>0</v>
      </c>
      <c r="L1151" s="19">
        <v>0</v>
      </c>
      <c r="M1151" s="7"/>
      <c r="P1151" s="57">
        <f t="shared" si="3681"/>
        <v>0</v>
      </c>
      <c r="Q1151" s="63">
        <f>P1151/P1142</f>
        <v>0</v>
      </c>
      <c r="R1151" s="75">
        <f t="shared" si="3564"/>
        <v>0</v>
      </c>
      <c r="S1151" s="57">
        <f t="shared" ref="S1151:X1151" si="3691">IF(G1159&lt;&gt;0,G1151+(G1151/G1142)*G1159,G1151)</f>
        <v>0</v>
      </c>
      <c r="T1151" s="57">
        <f t="shared" si="3691"/>
        <v>0</v>
      </c>
      <c r="U1151" s="57">
        <f t="shared" si="3691"/>
        <v>0</v>
      </c>
      <c r="V1151" s="57">
        <f t="shared" si="3691"/>
        <v>0</v>
      </c>
      <c r="W1151" s="57">
        <f t="shared" si="3691"/>
        <v>0</v>
      </c>
      <c r="X1151" s="57">
        <f t="shared" si="3691"/>
        <v>0</v>
      </c>
      <c r="Y1151" s="1">
        <v>0</v>
      </c>
      <c r="Z1151" s="5"/>
      <c r="AA1151" s="5"/>
      <c r="AB1151" s="63">
        <f t="shared" ref="AB1151" si="3692">IF(R1151=0,0,R1151/(R1143+R1146+R1152))</f>
        <v>0</v>
      </c>
      <c r="AC1151" s="63">
        <f t="shared" ref="AC1151:AI1151" si="3693">IF(S1151=0,0,S1151/(S1143+S1146+S1152))</f>
        <v>0</v>
      </c>
      <c r="AD1151" s="63">
        <f t="shared" si="3693"/>
        <v>0</v>
      </c>
      <c r="AE1151" s="63">
        <f t="shared" si="3693"/>
        <v>0</v>
      </c>
      <c r="AF1151" s="63">
        <f t="shared" si="3693"/>
        <v>0</v>
      </c>
      <c r="AG1151" s="63">
        <f t="shared" si="3693"/>
        <v>0</v>
      </c>
      <c r="AH1151" s="63">
        <f t="shared" si="3693"/>
        <v>0</v>
      </c>
      <c r="AI1151" s="63">
        <f t="shared" si="3693"/>
        <v>0</v>
      </c>
    </row>
    <row r="1152" spans="1:35" ht="14.25" customHeight="1" x14ac:dyDescent="0.25">
      <c r="A1152" s="17">
        <v>3313</v>
      </c>
      <c r="B1152" s="3" t="s">
        <v>35</v>
      </c>
      <c r="C1152" s="3" t="s">
        <v>89</v>
      </c>
      <c r="D1152" s="54">
        <f>E1152/(E1142-E1159)</f>
        <v>4.6728971962616821E-2</v>
      </c>
      <c r="E1152" s="19">
        <f t="shared" si="3665"/>
        <v>10</v>
      </c>
      <c r="F1152" s="11">
        <v>4</v>
      </c>
      <c r="G1152" s="11">
        <v>0</v>
      </c>
      <c r="H1152" s="11">
        <v>1</v>
      </c>
      <c r="I1152" s="11">
        <v>5</v>
      </c>
      <c r="J1152" s="19">
        <v>0</v>
      </c>
      <c r="K1152" s="11">
        <v>0</v>
      </c>
      <c r="L1152" s="19">
        <v>0</v>
      </c>
      <c r="M1152" s="7"/>
      <c r="P1152" s="57">
        <f>SUM(P1153:P1158)</f>
        <v>11</v>
      </c>
      <c r="Q1152" s="63">
        <f>P1152/P1142</f>
        <v>5.0228310502283102E-2</v>
      </c>
      <c r="R1152" s="75">
        <f t="shared" si="3564"/>
        <v>4</v>
      </c>
      <c r="S1152" s="57">
        <f>SUM(S1153:S1158)</f>
        <v>0</v>
      </c>
      <c r="T1152" s="57">
        <f t="shared" ref="T1152:X1152" si="3694">SUM(T1153:T1158)</f>
        <v>1</v>
      </c>
      <c r="U1152" s="57">
        <f t="shared" si="3694"/>
        <v>5</v>
      </c>
      <c r="V1152" s="57">
        <f t="shared" si="3694"/>
        <v>0</v>
      </c>
      <c r="W1152" s="57">
        <f t="shared" si="3694"/>
        <v>0</v>
      </c>
      <c r="X1152" s="57">
        <f t="shared" si="3694"/>
        <v>0</v>
      </c>
      <c r="Y1152" s="1">
        <v>0</v>
      </c>
      <c r="Z1152" s="5"/>
      <c r="AA1152" s="5"/>
      <c r="AB1152" s="63">
        <f t="shared" ref="AB1152" si="3695">IF(R1152=0,0,R1152/(R1143+R1146+R1152))</f>
        <v>3.4482758620689655E-2</v>
      </c>
      <c r="AC1152" s="63">
        <f t="shared" ref="AC1152:AI1152" si="3696">IF(S1152=0,0,S1152/(S1143+S1146+S1152))</f>
        <v>0</v>
      </c>
      <c r="AD1152" s="63">
        <f t="shared" si="3696"/>
        <v>1</v>
      </c>
      <c r="AE1152" s="63">
        <f t="shared" si="3696"/>
        <v>5.2083333333333336E-2</v>
      </c>
      <c r="AF1152" s="63">
        <f t="shared" si="3696"/>
        <v>0</v>
      </c>
      <c r="AG1152" s="63">
        <f t="shared" si="3696"/>
        <v>0</v>
      </c>
      <c r="AH1152" s="63">
        <f t="shared" si="3696"/>
        <v>0</v>
      </c>
      <c r="AI1152" s="63">
        <f t="shared" si="3696"/>
        <v>0</v>
      </c>
    </row>
    <row r="1153" spans="1:35" ht="14.25" customHeight="1" x14ac:dyDescent="0.25">
      <c r="A1153" s="17">
        <v>3313</v>
      </c>
      <c r="B1153" s="3" t="s">
        <v>35</v>
      </c>
      <c r="C1153" s="8" t="s">
        <v>95</v>
      </c>
      <c r="D1153" s="54">
        <f>E1153/(E1142-E1159)</f>
        <v>2.8037383177570093E-2</v>
      </c>
      <c r="E1153" s="19">
        <f t="shared" si="3665"/>
        <v>6</v>
      </c>
      <c r="F1153" s="11">
        <v>2</v>
      </c>
      <c r="G1153" s="11">
        <v>0</v>
      </c>
      <c r="H1153" s="19">
        <v>0</v>
      </c>
      <c r="I1153" s="11">
        <v>4</v>
      </c>
      <c r="J1153" s="19">
        <v>0</v>
      </c>
      <c r="K1153" s="11">
        <v>0</v>
      </c>
      <c r="L1153" s="19">
        <v>0</v>
      </c>
      <c r="M1153" s="7"/>
      <c r="P1153" s="57">
        <f t="shared" si="3681"/>
        <v>6</v>
      </c>
      <c r="Q1153" s="63">
        <f>P1153/P1142</f>
        <v>2.7397260273972601E-2</v>
      </c>
      <c r="R1153" s="75">
        <f t="shared" si="3564"/>
        <v>2</v>
      </c>
      <c r="S1153" s="57">
        <f t="shared" ref="S1153:X1153" si="3697">IF(G1159&lt;&gt;0,G1153+(G1153/G1142)*G1159,G1153)</f>
        <v>0</v>
      </c>
      <c r="T1153" s="57">
        <f t="shared" si="3697"/>
        <v>0</v>
      </c>
      <c r="U1153" s="57">
        <f t="shared" si="3697"/>
        <v>4</v>
      </c>
      <c r="V1153" s="57">
        <f t="shared" si="3697"/>
        <v>0</v>
      </c>
      <c r="W1153" s="57">
        <f t="shared" si="3697"/>
        <v>0</v>
      </c>
      <c r="X1153" s="57">
        <f t="shared" si="3697"/>
        <v>0</v>
      </c>
      <c r="Y1153" s="1">
        <v>0</v>
      </c>
      <c r="Z1153" s="5"/>
      <c r="AA1153" s="5"/>
      <c r="AB1153" s="63">
        <f t="shared" ref="AB1153" si="3698">IF(R1153=0,0,R1153/(R1143+R1146+R1152))</f>
        <v>1.7241379310344827E-2</v>
      </c>
      <c r="AC1153" s="63">
        <f t="shared" ref="AC1153:AI1153" si="3699">IF(S1153=0,0,S1153/(S1143+S1146+S1152))</f>
        <v>0</v>
      </c>
      <c r="AD1153" s="63">
        <f t="shared" si="3699"/>
        <v>0</v>
      </c>
      <c r="AE1153" s="63">
        <f t="shared" si="3699"/>
        <v>4.1666666666666664E-2</v>
      </c>
      <c r="AF1153" s="63">
        <f t="shared" si="3699"/>
        <v>0</v>
      </c>
      <c r="AG1153" s="63">
        <f t="shared" si="3699"/>
        <v>0</v>
      </c>
      <c r="AH1153" s="63">
        <f t="shared" si="3699"/>
        <v>0</v>
      </c>
      <c r="AI1153" s="63">
        <f t="shared" si="3699"/>
        <v>0</v>
      </c>
    </row>
    <row r="1154" spans="1:35" ht="14.25" customHeight="1" x14ac:dyDescent="0.25">
      <c r="A1154" s="17">
        <v>3313</v>
      </c>
      <c r="B1154" s="3" t="s">
        <v>35</v>
      </c>
      <c r="C1154" s="8" t="s">
        <v>90</v>
      </c>
      <c r="D1154" s="54">
        <f>E1154/(E1142-E1159)</f>
        <v>9.3457943925233638E-3</v>
      </c>
      <c r="E1154" s="19">
        <f t="shared" si="3665"/>
        <v>2</v>
      </c>
      <c r="F1154" s="11">
        <v>2</v>
      </c>
      <c r="G1154" s="19">
        <v>0</v>
      </c>
      <c r="H1154" s="19">
        <v>0</v>
      </c>
      <c r="I1154" s="19">
        <v>0</v>
      </c>
      <c r="J1154" s="19">
        <v>0</v>
      </c>
      <c r="K1154" s="19">
        <v>0</v>
      </c>
      <c r="L1154" s="19">
        <v>0</v>
      </c>
      <c r="M1154" s="7"/>
      <c r="P1154" s="57">
        <f t="shared" si="3681"/>
        <v>2</v>
      </c>
      <c r="Q1154" s="63">
        <f>P1154/P1142</f>
        <v>9.1324200913242004E-3</v>
      </c>
      <c r="R1154" s="75">
        <f t="shared" si="3564"/>
        <v>2</v>
      </c>
      <c r="S1154" s="57">
        <f t="shared" ref="S1154:X1154" si="3700">IF(G1159&lt;&gt;0,G1154+(G1154/G1142)*G1159,G1154)</f>
        <v>0</v>
      </c>
      <c r="T1154" s="57">
        <f t="shared" si="3700"/>
        <v>0</v>
      </c>
      <c r="U1154" s="57">
        <f t="shared" si="3700"/>
        <v>0</v>
      </c>
      <c r="V1154" s="57">
        <f t="shared" si="3700"/>
        <v>0</v>
      </c>
      <c r="W1154" s="57">
        <f t="shared" si="3700"/>
        <v>0</v>
      </c>
      <c r="X1154" s="57">
        <f t="shared" si="3700"/>
        <v>0</v>
      </c>
      <c r="Y1154" s="1">
        <v>0</v>
      </c>
      <c r="Z1154" s="5"/>
      <c r="AA1154" s="5"/>
      <c r="AB1154" s="63">
        <f t="shared" ref="AB1154" si="3701">IF(R1154=0,0,R1154/(R1143+R1146+R1152))</f>
        <v>1.7241379310344827E-2</v>
      </c>
      <c r="AC1154" s="63">
        <f t="shared" ref="AC1154:AI1154" si="3702">IF(S1154=0,0,S1154/(S1143+S1146+S1152))</f>
        <v>0</v>
      </c>
      <c r="AD1154" s="63">
        <f t="shared" si="3702"/>
        <v>0</v>
      </c>
      <c r="AE1154" s="63">
        <f t="shared" si="3702"/>
        <v>0</v>
      </c>
      <c r="AF1154" s="63">
        <f t="shared" si="3702"/>
        <v>0</v>
      </c>
      <c r="AG1154" s="63">
        <f t="shared" si="3702"/>
        <v>0</v>
      </c>
      <c r="AH1154" s="63">
        <f t="shared" si="3702"/>
        <v>0</v>
      </c>
      <c r="AI1154" s="63">
        <f t="shared" si="3702"/>
        <v>0</v>
      </c>
    </row>
    <row r="1155" spans="1:35" ht="14.25" customHeight="1" x14ac:dyDescent="0.25">
      <c r="A1155" s="17">
        <v>3313</v>
      </c>
      <c r="B1155" s="3" t="s">
        <v>35</v>
      </c>
      <c r="C1155" s="8" t="s">
        <v>118</v>
      </c>
      <c r="D1155" s="54">
        <f>E1155/(E1142-E1159)</f>
        <v>9.3457943925233638E-3</v>
      </c>
      <c r="E1155" s="19">
        <f t="shared" si="3665"/>
        <v>2</v>
      </c>
      <c r="F1155" s="11">
        <v>1</v>
      </c>
      <c r="G1155" s="11">
        <v>0</v>
      </c>
      <c r="H1155" s="11">
        <v>0</v>
      </c>
      <c r="I1155" s="11">
        <v>1</v>
      </c>
      <c r="J1155" s="19">
        <v>0</v>
      </c>
      <c r="K1155" s="11">
        <v>0</v>
      </c>
      <c r="L1155" s="19">
        <v>0</v>
      </c>
      <c r="M1155" s="7"/>
      <c r="P1155" s="57">
        <f t="shared" si="3681"/>
        <v>2</v>
      </c>
      <c r="Q1155" s="63">
        <f>P1155/P1142</f>
        <v>9.1324200913242004E-3</v>
      </c>
      <c r="R1155" s="75">
        <f t="shared" si="3564"/>
        <v>1</v>
      </c>
      <c r="S1155" s="57">
        <f t="shared" ref="S1155:X1155" si="3703">IF(G1159&lt;&gt;0,G1155+(G1155/G1142)*G1159,G1155)</f>
        <v>0</v>
      </c>
      <c r="T1155" s="57">
        <f t="shared" si="3703"/>
        <v>0</v>
      </c>
      <c r="U1155" s="57">
        <f t="shared" si="3703"/>
        <v>1</v>
      </c>
      <c r="V1155" s="57">
        <f t="shared" si="3703"/>
        <v>0</v>
      </c>
      <c r="W1155" s="57">
        <f t="shared" si="3703"/>
        <v>0</v>
      </c>
      <c r="X1155" s="57">
        <f t="shared" si="3703"/>
        <v>0</v>
      </c>
      <c r="Y1155" s="1">
        <v>0</v>
      </c>
      <c r="Z1155" s="5"/>
      <c r="AA1155" s="5"/>
      <c r="AB1155" s="63">
        <f t="shared" ref="AB1155" si="3704">IF(R1155=0,0,R1155/(R1143+R1146+R1152))</f>
        <v>8.6206896551724137E-3</v>
      </c>
      <c r="AC1155" s="63">
        <f t="shared" ref="AC1155:AI1155" si="3705">IF(S1155=0,0,S1155/(S1143+S1146+S1152))</f>
        <v>0</v>
      </c>
      <c r="AD1155" s="63">
        <f t="shared" si="3705"/>
        <v>0</v>
      </c>
      <c r="AE1155" s="63">
        <f t="shared" si="3705"/>
        <v>1.0416666666666666E-2</v>
      </c>
      <c r="AF1155" s="63">
        <f t="shared" si="3705"/>
        <v>0</v>
      </c>
      <c r="AG1155" s="63">
        <f t="shared" si="3705"/>
        <v>0</v>
      </c>
      <c r="AH1155" s="63">
        <f t="shared" si="3705"/>
        <v>0</v>
      </c>
      <c r="AI1155" s="63">
        <f t="shared" si="3705"/>
        <v>0</v>
      </c>
    </row>
    <row r="1156" spans="1:35" ht="14.25" customHeight="1" x14ac:dyDescent="0.25">
      <c r="A1156" s="17">
        <v>3313</v>
      </c>
      <c r="B1156" s="3" t="s">
        <v>35</v>
      </c>
      <c r="C1156" s="8" t="s">
        <v>91</v>
      </c>
      <c r="D1156" s="54">
        <f>E1156/(E1142-E1159)</f>
        <v>4.6728971962616819E-3</v>
      </c>
      <c r="E1156" s="19">
        <f t="shared" si="3665"/>
        <v>1</v>
      </c>
      <c r="F1156" s="19">
        <v>0</v>
      </c>
      <c r="G1156" s="19">
        <v>0</v>
      </c>
      <c r="H1156" s="11">
        <v>1</v>
      </c>
      <c r="I1156" s="19">
        <v>0</v>
      </c>
      <c r="J1156" s="19">
        <v>0</v>
      </c>
      <c r="K1156" s="19">
        <v>0</v>
      </c>
      <c r="L1156" s="19">
        <v>0</v>
      </c>
      <c r="M1156" s="7"/>
      <c r="P1156" s="57">
        <f t="shared" si="3681"/>
        <v>1</v>
      </c>
      <c r="Q1156" s="63">
        <f>P1156/P1142</f>
        <v>4.5662100456621002E-3</v>
      </c>
      <c r="R1156" s="75">
        <f t="shared" si="3564"/>
        <v>0</v>
      </c>
      <c r="S1156" s="57">
        <f t="shared" ref="S1156:X1156" si="3706">IF(G1159&lt;&gt;0,G1156+(G1156/G1142)*G1159,G1156)</f>
        <v>0</v>
      </c>
      <c r="T1156" s="57">
        <f t="shared" si="3706"/>
        <v>1</v>
      </c>
      <c r="U1156" s="57">
        <f t="shared" si="3706"/>
        <v>0</v>
      </c>
      <c r="V1156" s="57">
        <f t="shared" si="3706"/>
        <v>0</v>
      </c>
      <c r="W1156" s="57">
        <f t="shared" si="3706"/>
        <v>0</v>
      </c>
      <c r="X1156" s="57">
        <f t="shared" si="3706"/>
        <v>0</v>
      </c>
      <c r="Y1156" s="1">
        <v>0</v>
      </c>
      <c r="Z1156" s="6"/>
      <c r="AA1156" s="6"/>
      <c r="AB1156" s="63">
        <f t="shared" ref="AB1156" si="3707">IF(R1156=0,0,R1156/(R1143+R1146+R1152))</f>
        <v>0</v>
      </c>
      <c r="AC1156" s="63">
        <f t="shared" ref="AC1156:AI1156" si="3708">IF(S1156=0,0,S1156/(S1143+S1146+S1152))</f>
        <v>0</v>
      </c>
      <c r="AD1156" s="63">
        <f t="shared" si="3708"/>
        <v>1</v>
      </c>
      <c r="AE1156" s="63">
        <f t="shared" si="3708"/>
        <v>0</v>
      </c>
      <c r="AF1156" s="63">
        <f t="shared" si="3708"/>
        <v>0</v>
      </c>
      <c r="AG1156" s="63">
        <f t="shared" si="3708"/>
        <v>0</v>
      </c>
      <c r="AH1156" s="63">
        <f t="shared" si="3708"/>
        <v>0</v>
      </c>
      <c r="AI1156" s="63">
        <f t="shared" si="3708"/>
        <v>0</v>
      </c>
    </row>
    <row r="1157" spans="1:35" ht="14.25" customHeight="1" x14ac:dyDescent="0.25">
      <c r="A1157" s="17">
        <v>3313</v>
      </c>
      <c r="B1157" s="3" t="s">
        <v>35</v>
      </c>
      <c r="C1157" s="8" t="s">
        <v>92</v>
      </c>
      <c r="D1157" s="54">
        <f>E1157/(E1142-E1159)</f>
        <v>0</v>
      </c>
      <c r="E1157" s="19">
        <f t="shared" si="3665"/>
        <v>0</v>
      </c>
      <c r="F1157" s="11">
        <v>0</v>
      </c>
      <c r="G1157" s="11">
        <v>0</v>
      </c>
      <c r="H1157" s="19">
        <v>0</v>
      </c>
      <c r="I1157" s="19">
        <v>0</v>
      </c>
      <c r="J1157" s="11">
        <v>0</v>
      </c>
      <c r="K1157" s="11">
        <v>0</v>
      </c>
      <c r="L1157" s="19">
        <v>0</v>
      </c>
      <c r="M1157" s="7"/>
      <c r="P1157" s="57">
        <f t="shared" si="3681"/>
        <v>0</v>
      </c>
      <c r="Q1157" s="63">
        <f>P1157/P1142</f>
        <v>0</v>
      </c>
      <c r="R1157" s="75">
        <f t="shared" si="3564"/>
        <v>0</v>
      </c>
      <c r="S1157" s="57">
        <f t="shared" ref="S1157:X1157" si="3709">IF(G1159&lt;&gt;0,G1157+(G1157/G1142)*G1159,G1157)</f>
        <v>0</v>
      </c>
      <c r="T1157" s="57">
        <f t="shared" si="3709"/>
        <v>0</v>
      </c>
      <c r="U1157" s="57">
        <f t="shared" si="3709"/>
        <v>0</v>
      </c>
      <c r="V1157" s="57">
        <f t="shared" si="3709"/>
        <v>0</v>
      </c>
      <c r="W1157" s="57">
        <f t="shared" si="3709"/>
        <v>0</v>
      </c>
      <c r="X1157" s="57">
        <f t="shared" si="3709"/>
        <v>0</v>
      </c>
      <c r="Y1157" s="1">
        <v>0</v>
      </c>
      <c r="Z1157" s="5"/>
      <c r="AA1157" s="5"/>
      <c r="AB1157" s="63">
        <f t="shared" ref="AB1157" si="3710">IF(R1157=0,0,R1157/(R1143+R1146+R1152))</f>
        <v>0</v>
      </c>
      <c r="AC1157" s="63">
        <f t="shared" ref="AC1157:AI1157" si="3711">IF(S1157=0,0,S1157/(S1143+S1146+S1152))</f>
        <v>0</v>
      </c>
      <c r="AD1157" s="63">
        <f t="shared" si="3711"/>
        <v>0</v>
      </c>
      <c r="AE1157" s="63">
        <f t="shared" si="3711"/>
        <v>0</v>
      </c>
      <c r="AF1157" s="63">
        <f t="shared" si="3711"/>
        <v>0</v>
      </c>
      <c r="AG1157" s="63">
        <f t="shared" si="3711"/>
        <v>0</v>
      </c>
      <c r="AH1157" s="63">
        <f t="shared" si="3711"/>
        <v>0</v>
      </c>
      <c r="AI1157" s="63">
        <f t="shared" si="3711"/>
        <v>0</v>
      </c>
    </row>
    <row r="1158" spans="1:35" ht="14.25" customHeight="1" x14ac:dyDescent="0.25">
      <c r="A1158" s="17">
        <v>3313</v>
      </c>
      <c r="B1158" s="3" t="s">
        <v>35</v>
      </c>
      <c r="C1158" s="8" t="s">
        <v>93</v>
      </c>
      <c r="D1158" s="54">
        <f>E1158/(E1142-E1159)</f>
        <v>0</v>
      </c>
      <c r="E1158" s="19">
        <f t="shared" si="3665"/>
        <v>0</v>
      </c>
      <c r="F1158" s="19">
        <v>0</v>
      </c>
      <c r="G1158" s="11">
        <v>0</v>
      </c>
      <c r="H1158" s="19">
        <v>0</v>
      </c>
      <c r="I1158" s="19">
        <v>0</v>
      </c>
      <c r="J1158" s="19">
        <v>0</v>
      </c>
      <c r="K1158" s="11">
        <v>0</v>
      </c>
      <c r="L1158" s="19">
        <v>0</v>
      </c>
      <c r="M1158" s="7"/>
      <c r="N1158" s="10"/>
      <c r="O1158" s="10"/>
      <c r="P1158" s="57">
        <f t="shared" si="3681"/>
        <v>0</v>
      </c>
      <c r="Q1158" s="63">
        <f>P1158/P1142</f>
        <v>0</v>
      </c>
      <c r="R1158" s="75">
        <f t="shared" si="3564"/>
        <v>0</v>
      </c>
      <c r="S1158" s="57">
        <f t="shared" ref="S1158:X1158" si="3712">IF(G1159&lt;&gt;0,G1158+(G1158/G1142)*G1159,G1158)</f>
        <v>0</v>
      </c>
      <c r="T1158" s="57">
        <f t="shared" si="3712"/>
        <v>0</v>
      </c>
      <c r="U1158" s="57">
        <f t="shared" si="3712"/>
        <v>0</v>
      </c>
      <c r="V1158" s="57">
        <f t="shared" si="3712"/>
        <v>0</v>
      </c>
      <c r="W1158" s="57">
        <f t="shared" si="3712"/>
        <v>0</v>
      </c>
      <c r="X1158" s="57">
        <f t="shared" si="3712"/>
        <v>0</v>
      </c>
      <c r="Y1158" s="1">
        <v>0</v>
      </c>
      <c r="Z1158" s="5"/>
      <c r="AA1158" s="5"/>
      <c r="AB1158" s="63">
        <f t="shared" ref="AB1158" si="3713">IF(R1158=0,0,R1158/(R1143+R1146+R1152))</f>
        <v>0</v>
      </c>
      <c r="AC1158" s="63">
        <f t="shared" ref="AC1158:AI1158" si="3714">IF(S1158=0,0,S1158/(S1143+S1146+S1152))</f>
        <v>0</v>
      </c>
      <c r="AD1158" s="63">
        <f t="shared" si="3714"/>
        <v>0</v>
      </c>
      <c r="AE1158" s="63">
        <f t="shared" si="3714"/>
        <v>0</v>
      </c>
      <c r="AF1158" s="63">
        <f t="shared" si="3714"/>
        <v>0</v>
      </c>
      <c r="AG1158" s="63">
        <f t="shared" si="3714"/>
        <v>0</v>
      </c>
      <c r="AH1158" s="63">
        <f t="shared" si="3714"/>
        <v>0</v>
      </c>
      <c r="AI1158" s="63">
        <f t="shared" si="3714"/>
        <v>0</v>
      </c>
    </row>
    <row r="1159" spans="1:35" ht="14.25" customHeight="1" x14ac:dyDescent="0.25">
      <c r="A1159" s="17">
        <v>3313</v>
      </c>
      <c r="B1159" s="3" t="s">
        <v>35</v>
      </c>
      <c r="C1159" s="3" t="s">
        <v>94</v>
      </c>
      <c r="D1159" s="3"/>
      <c r="E1159" s="11">
        <v>5</v>
      </c>
      <c r="F1159" s="19">
        <v>0</v>
      </c>
      <c r="G1159" s="11">
        <v>0</v>
      </c>
      <c r="H1159" s="19">
        <v>0</v>
      </c>
      <c r="I1159" s="19">
        <v>0</v>
      </c>
      <c r="J1159" s="19">
        <v>0</v>
      </c>
      <c r="K1159" s="11">
        <v>0</v>
      </c>
      <c r="L1159" s="11">
        <v>5</v>
      </c>
      <c r="M1159" s="7"/>
      <c r="R1159" s="75">
        <f t="shared" si="3564"/>
        <v>0</v>
      </c>
      <c r="S1159" s="10"/>
      <c r="T1159" s="10"/>
      <c r="U1159" s="10"/>
      <c r="V1159" s="10"/>
      <c r="W1159" s="10"/>
    </row>
    <row r="1160" spans="1:35" ht="14.25" customHeight="1" x14ac:dyDescent="0.25">
      <c r="A1160" s="3"/>
      <c r="B1160" s="3"/>
      <c r="C1160" s="8"/>
      <c r="D1160" s="8"/>
      <c r="E1160" s="11"/>
      <c r="F1160" s="11"/>
      <c r="G1160" s="11"/>
      <c r="H1160" s="11"/>
      <c r="I1160" s="11"/>
      <c r="J1160" s="11"/>
      <c r="K1160" s="11"/>
      <c r="L1160" s="11"/>
      <c r="M1160" s="7"/>
      <c r="R1160" s="75">
        <f t="shared" si="3564"/>
        <v>0</v>
      </c>
      <c r="Z1160" s="10"/>
      <c r="AA1160" s="10"/>
      <c r="AB1160" s="10"/>
    </row>
    <row r="1161" spans="1:35" s="10" customFormat="1" ht="14.25" customHeight="1" x14ac:dyDescent="0.25">
      <c r="A1161" s="17">
        <v>331314</v>
      </c>
      <c r="B1161" s="3" t="s">
        <v>174</v>
      </c>
      <c r="C1161" s="3" t="s">
        <v>120</v>
      </c>
      <c r="D1161" s="3"/>
      <c r="E1161" s="11">
        <v>24</v>
      </c>
      <c r="F1161" s="11">
        <v>9</v>
      </c>
      <c r="G1161" s="19">
        <v>0</v>
      </c>
      <c r="H1161" s="19">
        <v>0</v>
      </c>
      <c r="I1161" s="11">
        <v>14</v>
      </c>
      <c r="J1161" s="19">
        <v>0</v>
      </c>
      <c r="K1161" s="11">
        <v>0</v>
      </c>
      <c r="L1161" s="19">
        <v>0</v>
      </c>
      <c r="M1161" s="10">
        <f>VLOOKUP(A1161,'2010 Byproducts'!$A$14:$D$97,4,FALSE)</f>
        <v>0</v>
      </c>
      <c r="N1161" s="10">
        <f>L1161-M1161</f>
        <v>0</v>
      </c>
      <c r="P1161" s="10">
        <f>SUM(P1162,P1165,P1171)</f>
        <v>23</v>
      </c>
      <c r="R1161" s="75">
        <f t="shared" si="3564"/>
        <v>9</v>
      </c>
      <c r="S1161" s="1"/>
      <c r="T1161" s="1"/>
      <c r="U1161" s="1"/>
      <c r="V1161" s="1"/>
      <c r="W1161" s="1"/>
      <c r="X1161" s="1"/>
      <c r="Z1161" s="63">
        <f>R1161/(P1161-R1161)</f>
        <v>0.6428571428571429</v>
      </c>
      <c r="AA1161" s="63">
        <f>(P1164-R1164)/(P1161-R1161)</f>
        <v>7.1428571428571425E-2</v>
      </c>
      <c r="AB1161" s="63"/>
      <c r="AC1161" s="1"/>
      <c r="AD1161" s="1"/>
      <c r="AE1161" s="1"/>
      <c r="AF1161" s="1"/>
      <c r="AG1161" s="1"/>
      <c r="AH1161" s="1"/>
      <c r="AI1161" s="1"/>
    </row>
    <row r="1162" spans="1:35" ht="14.25" customHeight="1" x14ac:dyDescent="0.25">
      <c r="A1162" s="17">
        <v>331314</v>
      </c>
      <c r="B1162" s="3" t="s">
        <v>174</v>
      </c>
      <c r="C1162" s="3" t="s">
        <v>82</v>
      </c>
      <c r="D1162" s="54">
        <f>E1162/(E1161-E1178)</f>
        <v>4.1666666666666664E-2</v>
      </c>
      <c r="E1162" s="19">
        <f t="shared" ref="E1162:E1177" si="3715">SUM(F1162:L1162)</f>
        <v>1</v>
      </c>
      <c r="F1162" s="19">
        <v>0</v>
      </c>
      <c r="G1162" s="11">
        <v>0</v>
      </c>
      <c r="H1162" s="11">
        <v>0</v>
      </c>
      <c r="I1162" s="11">
        <v>1</v>
      </c>
      <c r="J1162" s="11">
        <v>0</v>
      </c>
      <c r="K1162" s="11">
        <v>0</v>
      </c>
      <c r="L1162" s="19">
        <v>0</v>
      </c>
      <c r="M1162" s="7"/>
      <c r="P1162" s="57">
        <f>SUM(P1163:P1164)</f>
        <v>1</v>
      </c>
      <c r="Q1162" s="63">
        <f>P1162/P1161</f>
        <v>4.3478260869565216E-2</v>
      </c>
      <c r="R1162" s="75">
        <f t="shared" si="3564"/>
        <v>0</v>
      </c>
      <c r="S1162" s="57">
        <f>SUM(S1163:S1164)</f>
        <v>0</v>
      </c>
      <c r="T1162" s="57">
        <f t="shared" ref="T1162:X1162" si="3716">SUM(T1163:T1164)</f>
        <v>0</v>
      </c>
      <c r="U1162" s="57">
        <f t="shared" si="3716"/>
        <v>1</v>
      </c>
      <c r="V1162" s="57">
        <f t="shared" si="3716"/>
        <v>0</v>
      </c>
      <c r="W1162" s="57">
        <f t="shared" si="3716"/>
        <v>0</v>
      </c>
      <c r="X1162" s="57">
        <f t="shared" si="3716"/>
        <v>0</v>
      </c>
      <c r="Y1162" s="1">
        <v>0</v>
      </c>
      <c r="AB1162" s="63">
        <f t="shared" ref="AB1162" si="3717">IF(R1162=0,0,R1162/(R1162+R1165+R1171))</f>
        <v>0</v>
      </c>
      <c r="AC1162" s="63">
        <f t="shared" ref="AC1162:AI1162" si="3718">IF(S1162=0,0,S1162/(S1162+S1165+S1171))</f>
        <v>0</v>
      </c>
      <c r="AD1162" s="63">
        <f t="shared" si="3718"/>
        <v>0</v>
      </c>
      <c r="AE1162" s="63">
        <f t="shared" si="3718"/>
        <v>7.1428571428571425E-2</v>
      </c>
      <c r="AF1162" s="63">
        <f t="shared" si="3718"/>
        <v>0</v>
      </c>
      <c r="AG1162" s="63">
        <f t="shared" si="3718"/>
        <v>0</v>
      </c>
      <c r="AH1162" s="63">
        <f t="shared" si="3718"/>
        <v>0</v>
      </c>
      <c r="AI1162" s="63">
        <f t="shared" si="3718"/>
        <v>0</v>
      </c>
    </row>
    <row r="1163" spans="1:35" ht="14.25" customHeight="1" x14ac:dyDescent="0.25">
      <c r="A1163" s="17">
        <v>331314</v>
      </c>
      <c r="B1163" s="3" t="s">
        <v>174</v>
      </c>
      <c r="C1163" s="8" t="s">
        <v>152</v>
      </c>
      <c r="D1163" s="54">
        <f>E1163/(E1161-E1178)</f>
        <v>0</v>
      </c>
      <c r="E1163" s="19">
        <f t="shared" si="3715"/>
        <v>0</v>
      </c>
      <c r="F1163" s="19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9">
        <v>0</v>
      </c>
      <c r="M1163" s="7"/>
      <c r="P1163" s="57">
        <f>SUM(R1163:Y1163)+N1161</f>
        <v>0</v>
      </c>
      <c r="Q1163" s="63">
        <f>P1163/P1161</f>
        <v>0</v>
      </c>
      <c r="R1163" s="75">
        <f t="shared" si="3564"/>
        <v>0</v>
      </c>
      <c r="S1163" s="57">
        <f t="shared" ref="S1163:X1163" si="3719">IF(G1178&lt;&gt;0,G1163+(G1163/G1161)*G1178,G1163)</f>
        <v>0</v>
      </c>
      <c r="T1163" s="57">
        <f t="shared" si="3719"/>
        <v>0</v>
      </c>
      <c r="U1163" s="57">
        <f t="shared" si="3719"/>
        <v>0</v>
      </c>
      <c r="V1163" s="57">
        <f t="shared" si="3719"/>
        <v>0</v>
      </c>
      <c r="W1163" s="57">
        <f t="shared" si="3719"/>
        <v>0</v>
      </c>
      <c r="X1163" s="57">
        <f t="shared" si="3719"/>
        <v>0</v>
      </c>
      <c r="Y1163" s="1">
        <v>0</v>
      </c>
      <c r="AB1163" s="63">
        <f t="shared" ref="AB1163" si="3720">IF(R1163=0,0,R1163/(R1162+R1165+R1171))</f>
        <v>0</v>
      </c>
      <c r="AC1163" s="63">
        <f t="shared" ref="AC1163:AI1163" si="3721">IF(S1163=0,0,S1163/(S1162+S1165+S1171))</f>
        <v>0</v>
      </c>
      <c r="AD1163" s="63">
        <f t="shared" si="3721"/>
        <v>0</v>
      </c>
      <c r="AE1163" s="63">
        <f t="shared" si="3721"/>
        <v>0</v>
      </c>
      <c r="AF1163" s="63">
        <f t="shared" si="3721"/>
        <v>0</v>
      </c>
      <c r="AG1163" s="63">
        <f t="shared" si="3721"/>
        <v>0</v>
      </c>
      <c r="AH1163" s="63">
        <f t="shared" si="3721"/>
        <v>0</v>
      </c>
      <c r="AI1163" s="63">
        <f t="shared" si="3721"/>
        <v>0</v>
      </c>
    </row>
    <row r="1164" spans="1:35" ht="14.25" customHeight="1" x14ac:dyDescent="0.25">
      <c r="A1164" s="17">
        <v>331314</v>
      </c>
      <c r="B1164" s="3" t="s">
        <v>174</v>
      </c>
      <c r="C1164" s="8" t="s">
        <v>151</v>
      </c>
      <c r="D1164" s="54">
        <f>E1164/(E1161-E1178)</f>
        <v>4.1666666666666664E-2</v>
      </c>
      <c r="E1164" s="19">
        <f t="shared" si="3715"/>
        <v>1</v>
      </c>
      <c r="F1164" s="11">
        <v>0</v>
      </c>
      <c r="G1164" s="11">
        <v>0</v>
      </c>
      <c r="H1164" s="11">
        <v>0</v>
      </c>
      <c r="I1164" s="11">
        <v>1</v>
      </c>
      <c r="J1164" s="11">
        <v>0</v>
      </c>
      <c r="K1164" s="11">
        <v>0</v>
      </c>
      <c r="L1164" s="19">
        <v>0</v>
      </c>
      <c r="M1164" s="7"/>
      <c r="P1164" s="57">
        <f>SUM(R1164:Y1164)</f>
        <v>1</v>
      </c>
      <c r="Q1164" s="63">
        <f>P1164/P1161</f>
        <v>4.3478260869565216E-2</v>
      </c>
      <c r="R1164" s="75">
        <f t="shared" si="3564"/>
        <v>0</v>
      </c>
      <c r="S1164" s="57">
        <f t="shared" ref="S1164:X1164" si="3722">IF(G1178&lt;&gt;0,G1164+(G1164/G1161)*G1178,G1164)</f>
        <v>0</v>
      </c>
      <c r="T1164" s="57">
        <f t="shared" si="3722"/>
        <v>0</v>
      </c>
      <c r="U1164" s="57">
        <f t="shared" si="3722"/>
        <v>1</v>
      </c>
      <c r="V1164" s="57">
        <f t="shared" si="3722"/>
        <v>0</v>
      </c>
      <c r="W1164" s="57">
        <f t="shared" si="3722"/>
        <v>0</v>
      </c>
      <c r="X1164" s="57">
        <f t="shared" si="3722"/>
        <v>0</v>
      </c>
      <c r="Y1164" s="1">
        <v>0</v>
      </c>
      <c r="Z1164" s="10"/>
      <c r="AB1164" s="63">
        <f t="shared" ref="AB1164" si="3723">IF(R1164=0,0,R1164/(R1162+R1165+R1171))</f>
        <v>0</v>
      </c>
      <c r="AC1164" s="63">
        <f t="shared" ref="AC1164:AI1164" si="3724">IF(S1164=0,0,S1164/(S1162+S1165+S1171))</f>
        <v>0</v>
      </c>
      <c r="AD1164" s="63">
        <f t="shared" si="3724"/>
        <v>0</v>
      </c>
      <c r="AE1164" s="63">
        <f t="shared" si="3724"/>
        <v>7.1428571428571425E-2</v>
      </c>
      <c r="AF1164" s="63">
        <f t="shared" si="3724"/>
        <v>0</v>
      </c>
      <c r="AG1164" s="63">
        <f t="shared" si="3724"/>
        <v>0</v>
      </c>
      <c r="AH1164" s="63">
        <f t="shared" si="3724"/>
        <v>0</v>
      </c>
      <c r="AI1164" s="63">
        <f t="shared" si="3724"/>
        <v>0</v>
      </c>
    </row>
    <row r="1165" spans="1:35" ht="14.25" customHeight="1" x14ac:dyDescent="0.25">
      <c r="A1165" s="17">
        <v>331314</v>
      </c>
      <c r="B1165" s="3" t="s">
        <v>174</v>
      </c>
      <c r="C1165" s="3" t="s">
        <v>83</v>
      </c>
      <c r="D1165" s="54">
        <f>E1165/(E1161-E1178)</f>
        <v>0.91666666666666663</v>
      </c>
      <c r="E1165" s="19">
        <f t="shared" si="3715"/>
        <v>22</v>
      </c>
      <c r="F1165" s="11">
        <v>9</v>
      </c>
      <c r="G1165" s="19">
        <v>0</v>
      </c>
      <c r="H1165" s="19">
        <v>0</v>
      </c>
      <c r="I1165" s="11">
        <v>13</v>
      </c>
      <c r="J1165" s="19">
        <v>0</v>
      </c>
      <c r="K1165" s="11">
        <v>0</v>
      </c>
      <c r="L1165" s="19">
        <v>0</v>
      </c>
      <c r="M1165" s="7"/>
      <c r="P1165" s="57">
        <f>SUM(P1166:P1170)</f>
        <v>22</v>
      </c>
      <c r="Q1165" s="63">
        <f>P1165/P1161</f>
        <v>0.95652173913043481</v>
      </c>
      <c r="R1165" s="75">
        <f t="shared" si="3564"/>
        <v>9</v>
      </c>
      <c r="S1165" s="57">
        <f>SUM(S1166:S1170)</f>
        <v>0</v>
      </c>
      <c r="T1165" s="57">
        <f t="shared" ref="T1165:X1165" si="3725">SUM(T1166:T1170)</f>
        <v>0</v>
      </c>
      <c r="U1165" s="57">
        <f t="shared" si="3725"/>
        <v>13</v>
      </c>
      <c r="V1165" s="57">
        <f t="shared" si="3725"/>
        <v>0</v>
      </c>
      <c r="W1165" s="57">
        <f t="shared" si="3725"/>
        <v>0</v>
      </c>
      <c r="X1165" s="57">
        <f t="shared" si="3725"/>
        <v>0</v>
      </c>
      <c r="Y1165" s="1">
        <v>0</v>
      </c>
      <c r="AB1165" s="63">
        <f t="shared" ref="AB1165" si="3726">IF(R1165=0,0,R1165/(R1162+R1165+R1171))</f>
        <v>1</v>
      </c>
      <c r="AC1165" s="63">
        <f t="shared" ref="AC1165:AI1165" si="3727">IF(S1165=0,0,S1165/(S1162+S1165+S1171))</f>
        <v>0</v>
      </c>
      <c r="AD1165" s="63">
        <f t="shared" si="3727"/>
        <v>0</v>
      </c>
      <c r="AE1165" s="63">
        <f t="shared" si="3727"/>
        <v>0.9285714285714286</v>
      </c>
      <c r="AF1165" s="63">
        <f t="shared" si="3727"/>
        <v>0</v>
      </c>
      <c r="AG1165" s="63">
        <f t="shared" si="3727"/>
        <v>0</v>
      </c>
      <c r="AH1165" s="63">
        <f t="shared" si="3727"/>
        <v>0</v>
      </c>
      <c r="AI1165" s="63">
        <f t="shared" si="3727"/>
        <v>0</v>
      </c>
    </row>
    <row r="1166" spans="1:35" ht="14.25" customHeight="1" x14ac:dyDescent="0.25">
      <c r="A1166" s="17">
        <v>331314</v>
      </c>
      <c r="B1166" s="3" t="s">
        <v>174</v>
      </c>
      <c r="C1166" s="8" t="s">
        <v>84</v>
      </c>
      <c r="D1166" s="54">
        <f>E1166/(E1161-E1178)</f>
        <v>0.58333333333333337</v>
      </c>
      <c r="E1166" s="19">
        <f t="shared" si="3715"/>
        <v>14</v>
      </c>
      <c r="F1166" s="11">
        <v>1</v>
      </c>
      <c r="G1166" s="19">
        <v>0</v>
      </c>
      <c r="H1166" s="19">
        <v>0</v>
      </c>
      <c r="I1166" s="11">
        <v>13</v>
      </c>
      <c r="J1166" s="19">
        <v>0</v>
      </c>
      <c r="K1166" s="11">
        <v>0</v>
      </c>
      <c r="L1166" s="19">
        <v>0</v>
      </c>
      <c r="M1166" s="7"/>
      <c r="P1166" s="57">
        <f>SUM(R1166:Y1166)</f>
        <v>14</v>
      </c>
      <c r="Q1166" s="63">
        <f>P1166/P1161</f>
        <v>0.60869565217391308</v>
      </c>
      <c r="R1166" s="75">
        <f t="shared" si="3564"/>
        <v>1</v>
      </c>
      <c r="S1166" s="57">
        <f t="shared" ref="S1166:X1166" si="3728">IF(G1178&lt;&gt;0,G1166+(G1166/G1161)*G1178,G1166)</f>
        <v>0</v>
      </c>
      <c r="T1166" s="57">
        <f t="shared" si="3728"/>
        <v>0</v>
      </c>
      <c r="U1166" s="57">
        <f t="shared" si="3728"/>
        <v>13</v>
      </c>
      <c r="V1166" s="57">
        <f t="shared" si="3728"/>
        <v>0</v>
      </c>
      <c r="W1166" s="57">
        <f t="shared" si="3728"/>
        <v>0</v>
      </c>
      <c r="X1166" s="57">
        <f t="shared" si="3728"/>
        <v>0</v>
      </c>
      <c r="Y1166" s="1">
        <v>0</v>
      </c>
      <c r="AB1166" s="63">
        <f t="shared" ref="AB1166" si="3729">IF(R1166=0,0,R1166/(R1162+R1165+R1171))</f>
        <v>0.1111111111111111</v>
      </c>
      <c r="AC1166" s="63">
        <f t="shared" ref="AC1166:AI1166" si="3730">IF(S1166=0,0,S1166/(S1162+S1165+S1171))</f>
        <v>0</v>
      </c>
      <c r="AD1166" s="63">
        <f t="shared" si="3730"/>
        <v>0</v>
      </c>
      <c r="AE1166" s="63">
        <f t="shared" si="3730"/>
        <v>0.9285714285714286</v>
      </c>
      <c r="AF1166" s="63">
        <f t="shared" si="3730"/>
        <v>0</v>
      </c>
      <c r="AG1166" s="63">
        <f t="shared" si="3730"/>
        <v>0</v>
      </c>
      <c r="AH1166" s="63">
        <f t="shared" si="3730"/>
        <v>0</v>
      </c>
      <c r="AI1166" s="63">
        <f t="shared" si="3730"/>
        <v>0</v>
      </c>
    </row>
    <row r="1167" spans="1:35" ht="14.25" customHeight="1" x14ac:dyDescent="0.25">
      <c r="A1167" s="17">
        <v>331314</v>
      </c>
      <c r="B1167" s="3" t="s">
        <v>174</v>
      </c>
      <c r="C1167" s="8" t="s">
        <v>85</v>
      </c>
      <c r="D1167" s="54">
        <f>E1167/(E1161-E1178)</f>
        <v>0</v>
      </c>
      <c r="E1167" s="19">
        <f t="shared" si="3715"/>
        <v>0</v>
      </c>
      <c r="F1167" s="19">
        <v>0</v>
      </c>
      <c r="G1167" s="11">
        <v>0</v>
      </c>
      <c r="H1167" s="11">
        <v>0</v>
      </c>
      <c r="I1167" s="19">
        <v>0</v>
      </c>
      <c r="J1167" s="11">
        <v>0</v>
      </c>
      <c r="K1167" s="11">
        <v>0</v>
      </c>
      <c r="L1167" s="19">
        <v>0</v>
      </c>
      <c r="M1167" s="7"/>
      <c r="P1167" s="57">
        <f t="shared" ref="P1167:P1177" si="3731">SUM(R1167:Y1167)</f>
        <v>0</v>
      </c>
      <c r="Q1167" s="63">
        <f>P1167/P1161</f>
        <v>0</v>
      </c>
      <c r="R1167" s="75">
        <f t="shared" ref="R1167:R1230" si="3732">F1167</f>
        <v>0</v>
      </c>
      <c r="S1167" s="57">
        <f t="shared" ref="S1167:X1167" si="3733">IF(G1178&lt;&gt;0,G1167+(G1167/G1161)*G1178,G1167)</f>
        <v>0</v>
      </c>
      <c r="T1167" s="57">
        <f t="shared" si="3733"/>
        <v>0</v>
      </c>
      <c r="U1167" s="57">
        <f t="shared" si="3733"/>
        <v>0</v>
      </c>
      <c r="V1167" s="57">
        <f t="shared" si="3733"/>
        <v>0</v>
      </c>
      <c r="W1167" s="57">
        <f t="shared" si="3733"/>
        <v>0</v>
      </c>
      <c r="X1167" s="57">
        <f t="shared" si="3733"/>
        <v>0</v>
      </c>
      <c r="Y1167" s="1">
        <v>0</v>
      </c>
      <c r="AB1167" s="63">
        <f t="shared" ref="AB1167" si="3734">IF(R1167=0,0,R1167/(R1162+R1165+R1171))</f>
        <v>0</v>
      </c>
      <c r="AC1167" s="63">
        <f t="shared" ref="AC1167:AI1167" si="3735">IF(S1167=0,0,S1167/(S1162+S1165+S1171))</f>
        <v>0</v>
      </c>
      <c r="AD1167" s="63">
        <f t="shared" si="3735"/>
        <v>0</v>
      </c>
      <c r="AE1167" s="63">
        <f t="shared" si="3735"/>
        <v>0</v>
      </c>
      <c r="AF1167" s="63">
        <f t="shared" si="3735"/>
        <v>0</v>
      </c>
      <c r="AG1167" s="63">
        <f t="shared" si="3735"/>
        <v>0</v>
      </c>
      <c r="AH1167" s="63">
        <f t="shared" si="3735"/>
        <v>0</v>
      </c>
      <c r="AI1167" s="63">
        <f t="shared" si="3735"/>
        <v>0</v>
      </c>
    </row>
    <row r="1168" spans="1:35" ht="14.25" customHeight="1" x14ac:dyDescent="0.25">
      <c r="A1168" s="17">
        <v>331314</v>
      </c>
      <c r="B1168" s="3" t="s">
        <v>174</v>
      </c>
      <c r="C1168" s="8" t="s">
        <v>86</v>
      </c>
      <c r="D1168" s="54">
        <f>E1168/(E1161-E1178)</f>
        <v>4.1666666666666664E-2</v>
      </c>
      <c r="E1168" s="19">
        <f t="shared" si="3715"/>
        <v>1</v>
      </c>
      <c r="F1168" s="11">
        <v>1</v>
      </c>
      <c r="G1168" s="11">
        <v>0</v>
      </c>
      <c r="H1168" s="19">
        <v>0</v>
      </c>
      <c r="I1168" s="11">
        <v>0</v>
      </c>
      <c r="J1168" s="19">
        <v>0</v>
      </c>
      <c r="K1168" s="11">
        <v>0</v>
      </c>
      <c r="L1168" s="19">
        <v>0</v>
      </c>
      <c r="M1168" s="7"/>
      <c r="P1168" s="57">
        <f t="shared" si="3731"/>
        <v>1</v>
      </c>
      <c r="Q1168" s="63">
        <f>P1168/P1161</f>
        <v>4.3478260869565216E-2</v>
      </c>
      <c r="R1168" s="75">
        <f t="shared" si="3732"/>
        <v>1</v>
      </c>
      <c r="S1168" s="57">
        <f t="shared" ref="S1168:X1168" si="3736">IF(G1178&lt;&gt;0,G1168+(G1168/G1161)*G1178,G1168)</f>
        <v>0</v>
      </c>
      <c r="T1168" s="57">
        <f t="shared" si="3736"/>
        <v>0</v>
      </c>
      <c r="U1168" s="57">
        <f t="shared" si="3736"/>
        <v>0</v>
      </c>
      <c r="V1168" s="57">
        <f t="shared" si="3736"/>
        <v>0</v>
      </c>
      <c r="W1168" s="57">
        <f t="shared" si="3736"/>
        <v>0</v>
      </c>
      <c r="X1168" s="57">
        <f t="shared" si="3736"/>
        <v>0</v>
      </c>
      <c r="Y1168" s="1">
        <v>0</v>
      </c>
      <c r="AB1168" s="63">
        <f t="shared" ref="AB1168" si="3737">IF(R1168=0,0,R1168/(R1162+R1165+R1171))</f>
        <v>0.1111111111111111</v>
      </c>
      <c r="AC1168" s="63">
        <f t="shared" ref="AC1168:AI1168" si="3738">IF(S1168=0,0,S1168/(S1162+S1165+S1171))</f>
        <v>0</v>
      </c>
      <c r="AD1168" s="63">
        <f t="shared" si="3738"/>
        <v>0</v>
      </c>
      <c r="AE1168" s="63">
        <f t="shared" si="3738"/>
        <v>0</v>
      </c>
      <c r="AF1168" s="63">
        <f t="shared" si="3738"/>
        <v>0</v>
      </c>
      <c r="AG1168" s="63">
        <f t="shared" si="3738"/>
        <v>0</v>
      </c>
      <c r="AH1168" s="63">
        <f t="shared" si="3738"/>
        <v>0</v>
      </c>
      <c r="AI1168" s="63">
        <f t="shared" si="3738"/>
        <v>0</v>
      </c>
    </row>
    <row r="1169" spans="1:35" ht="14.25" customHeight="1" x14ac:dyDescent="0.25">
      <c r="A1169" s="17">
        <v>331314</v>
      </c>
      <c r="B1169" s="3" t="s">
        <v>174</v>
      </c>
      <c r="C1169" s="8" t="s">
        <v>87</v>
      </c>
      <c r="D1169" s="54">
        <f>E1169/(E1161-E1178)</f>
        <v>0.29166666666666669</v>
      </c>
      <c r="E1169" s="19">
        <f t="shared" si="3715"/>
        <v>7</v>
      </c>
      <c r="F1169" s="11">
        <v>7</v>
      </c>
      <c r="G1169" s="19">
        <v>0</v>
      </c>
      <c r="H1169" s="19">
        <v>0</v>
      </c>
      <c r="I1169" s="19">
        <v>0</v>
      </c>
      <c r="J1169" s="19">
        <v>0</v>
      </c>
      <c r="K1169" s="19">
        <v>0</v>
      </c>
      <c r="L1169" s="19">
        <v>0</v>
      </c>
      <c r="M1169" s="7"/>
      <c r="P1169" s="57">
        <f t="shared" si="3731"/>
        <v>7</v>
      </c>
      <c r="Q1169" s="63">
        <f>P1169/P1161</f>
        <v>0.30434782608695654</v>
      </c>
      <c r="R1169" s="75">
        <f t="shared" si="3732"/>
        <v>7</v>
      </c>
      <c r="S1169" s="57">
        <f t="shared" ref="S1169:X1169" si="3739">IF(G1178&lt;&gt;0,G1169+(G1169/G1161)*G1178,G1169)</f>
        <v>0</v>
      </c>
      <c r="T1169" s="57">
        <f t="shared" si="3739"/>
        <v>0</v>
      </c>
      <c r="U1169" s="57">
        <f t="shared" si="3739"/>
        <v>0</v>
      </c>
      <c r="V1169" s="57">
        <f t="shared" si="3739"/>
        <v>0</v>
      </c>
      <c r="W1169" s="57">
        <f t="shared" si="3739"/>
        <v>0</v>
      </c>
      <c r="X1169" s="57">
        <f t="shared" si="3739"/>
        <v>0</v>
      </c>
      <c r="Y1169" s="1">
        <v>0</v>
      </c>
      <c r="AB1169" s="63">
        <f t="shared" ref="AB1169" si="3740">IF(R1169=0,0,R1169/(R1162+R1165+R1171))</f>
        <v>0.77777777777777779</v>
      </c>
      <c r="AC1169" s="63">
        <f t="shared" ref="AC1169:AI1169" si="3741">IF(S1169=0,0,S1169/(S1162+S1165+S1171))</f>
        <v>0</v>
      </c>
      <c r="AD1169" s="63">
        <f t="shared" si="3741"/>
        <v>0</v>
      </c>
      <c r="AE1169" s="63">
        <f t="shared" si="3741"/>
        <v>0</v>
      </c>
      <c r="AF1169" s="63">
        <f t="shared" si="3741"/>
        <v>0</v>
      </c>
      <c r="AG1169" s="63">
        <f t="shared" si="3741"/>
        <v>0</v>
      </c>
      <c r="AH1169" s="63">
        <f t="shared" si="3741"/>
        <v>0</v>
      </c>
      <c r="AI1169" s="63">
        <f t="shared" si="3741"/>
        <v>0</v>
      </c>
    </row>
    <row r="1170" spans="1:35" ht="14.25" customHeight="1" x14ac:dyDescent="0.25">
      <c r="A1170" s="17">
        <v>331314</v>
      </c>
      <c r="B1170" s="3" t="s">
        <v>174</v>
      </c>
      <c r="C1170" s="8" t="s">
        <v>88</v>
      </c>
      <c r="D1170" s="54">
        <f>E1170/(E1161-E1178)</f>
        <v>0</v>
      </c>
      <c r="E1170" s="19">
        <f t="shared" si="3715"/>
        <v>0</v>
      </c>
      <c r="F1170" s="19">
        <v>0</v>
      </c>
      <c r="G1170" s="11">
        <v>0</v>
      </c>
      <c r="H1170" s="19">
        <v>0</v>
      </c>
      <c r="I1170" s="19">
        <v>0</v>
      </c>
      <c r="J1170" s="19">
        <v>0</v>
      </c>
      <c r="K1170" s="11">
        <v>0</v>
      </c>
      <c r="L1170" s="19">
        <v>0</v>
      </c>
      <c r="M1170" s="7"/>
      <c r="P1170" s="57">
        <f t="shared" si="3731"/>
        <v>0</v>
      </c>
      <c r="Q1170" s="63">
        <f>P1170/P1161</f>
        <v>0</v>
      </c>
      <c r="R1170" s="75">
        <f t="shared" si="3732"/>
        <v>0</v>
      </c>
      <c r="S1170" s="57">
        <f t="shared" ref="S1170:X1170" si="3742">IF(G1178&lt;&gt;0,G1170+(G1170/G1161)*G1178,G1170)</f>
        <v>0</v>
      </c>
      <c r="T1170" s="57">
        <f t="shared" si="3742"/>
        <v>0</v>
      </c>
      <c r="U1170" s="57">
        <f t="shared" si="3742"/>
        <v>0</v>
      </c>
      <c r="V1170" s="57">
        <f t="shared" si="3742"/>
        <v>0</v>
      </c>
      <c r="W1170" s="57">
        <f t="shared" si="3742"/>
        <v>0</v>
      </c>
      <c r="X1170" s="57">
        <f t="shared" si="3742"/>
        <v>0</v>
      </c>
      <c r="Y1170" s="1">
        <v>0</v>
      </c>
      <c r="AB1170" s="63">
        <f t="shared" ref="AB1170" si="3743">IF(R1170=0,0,R1170/(R1162+R1165+R1171))</f>
        <v>0</v>
      </c>
      <c r="AC1170" s="63">
        <f t="shared" ref="AC1170:AI1170" si="3744">IF(S1170=0,0,S1170/(S1162+S1165+S1171))</f>
        <v>0</v>
      </c>
      <c r="AD1170" s="63">
        <f t="shared" si="3744"/>
        <v>0</v>
      </c>
      <c r="AE1170" s="63">
        <f t="shared" si="3744"/>
        <v>0</v>
      </c>
      <c r="AF1170" s="63">
        <f t="shared" si="3744"/>
        <v>0</v>
      </c>
      <c r="AG1170" s="63">
        <f t="shared" si="3744"/>
        <v>0</v>
      </c>
      <c r="AH1170" s="63">
        <f t="shared" si="3744"/>
        <v>0</v>
      </c>
      <c r="AI1170" s="63">
        <f t="shared" si="3744"/>
        <v>0</v>
      </c>
    </row>
    <row r="1171" spans="1:35" ht="14.25" customHeight="1" x14ac:dyDescent="0.25">
      <c r="A1171" s="17">
        <v>331314</v>
      </c>
      <c r="B1171" s="3" t="s">
        <v>174</v>
      </c>
      <c r="C1171" s="3" t="s">
        <v>89</v>
      </c>
      <c r="D1171" s="54">
        <f>E1171/(E1161-E1178)</f>
        <v>0</v>
      </c>
      <c r="E1171" s="19">
        <f t="shared" si="3715"/>
        <v>0</v>
      </c>
      <c r="F1171" s="19">
        <v>0</v>
      </c>
      <c r="G1171" s="11">
        <v>0</v>
      </c>
      <c r="H1171" s="19">
        <v>0</v>
      </c>
      <c r="I1171" s="19">
        <v>0</v>
      </c>
      <c r="J1171" s="19">
        <v>0</v>
      </c>
      <c r="K1171" s="11">
        <v>0</v>
      </c>
      <c r="L1171" s="19">
        <v>0</v>
      </c>
      <c r="M1171" s="7"/>
      <c r="P1171" s="57">
        <f>SUM(P1172:P1177)</f>
        <v>0</v>
      </c>
      <c r="Q1171" s="63">
        <f>P1171/P1161</f>
        <v>0</v>
      </c>
      <c r="R1171" s="75">
        <f t="shared" si="3732"/>
        <v>0</v>
      </c>
      <c r="S1171" s="57">
        <f>SUM(S1172:S1177)</f>
        <v>0</v>
      </c>
      <c r="T1171" s="57">
        <f t="shared" ref="T1171:X1171" si="3745">SUM(T1172:T1177)</f>
        <v>0</v>
      </c>
      <c r="U1171" s="57">
        <f t="shared" si="3745"/>
        <v>0</v>
      </c>
      <c r="V1171" s="57">
        <f t="shared" si="3745"/>
        <v>0</v>
      </c>
      <c r="W1171" s="57">
        <f t="shared" si="3745"/>
        <v>0</v>
      </c>
      <c r="X1171" s="57">
        <f t="shared" si="3745"/>
        <v>0</v>
      </c>
      <c r="Y1171" s="1">
        <v>0</v>
      </c>
      <c r="AB1171" s="63">
        <f t="shared" ref="AB1171" si="3746">IF(R1171=0,0,R1171/(R1162+R1165+R1171))</f>
        <v>0</v>
      </c>
      <c r="AC1171" s="63">
        <f t="shared" ref="AC1171:AI1171" si="3747">IF(S1171=0,0,S1171/(S1162+S1165+S1171))</f>
        <v>0</v>
      </c>
      <c r="AD1171" s="63">
        <f t="shared" si="3747"/>
        <v>0</v>
      </c>
      <c r="AE1171" s="63">
        <f t="shared" si="3747"/>
        <v>0</v>
      </c>
      <c r="AF1171" s="63">
        <f t="shared" si="3747"/>
        <v>0</v>
      </c>
      <c r="AG1171" s="63">
        <f t="shared" si="3747"/>
        <v>0</v>
      </c>
      <c r="AH1171" s="63">
        <f t="shared" si="3747"/>
        <v>0</v>
      </c>
      <c r="AI1171" s="63">
        <f t="shared" si="3747"/>
        <v>0</v>
      </c>
    </row>
    <row r="1172" spans="1:35" ht="14.25" customHeight="1" x14ac:dyDescent="0.25">
      <c r="A1172" s="17">
        <v>331314</v>
      </c>
      <c r="B1172" s="3" t="s">
        <v>174</v>
      </c>
      <c r="C1172" s="8" t="s">
        <v>95</v>
      </c>
      <c r="D1172" s="54">
        <f>E1172/(E1161-E1178)</f>
        <v>0</v>
      </c>
      <c r="E1172" s="19">
        <f t="shared" si="3715"/>
        <v>0</v>
      </c>
      <c r="F1172" s="19">
        <v>0</v>
      </c>
      <c r="G1172" s="11">
        <v>0</v>
      </c>
      <c r="H1172" s="19">
        <v>0</v>
      </c>
      <c r="I1172" s="19">
        <v>0</v>
      </c>
      <c r="J1172" s="19">
        <v>0</v>
      </c>
      <c r="K1172" s="11">
        <v>0</v>
      </c>
      <c r="L1172" s="19">
        <v>0</v>
      </c>
      <c r="M1172" s="7"/>
      <c r="P1172" s="57">
        <f t="shared" si="3731"/>
        <v>0</v>
      </c>
      <c r="Q1172" s="63">
        <f>P1172/P1161</f>
        <v>0</v>
      </c>
      <c r="R1172" s="75">
        <f t="shared" si="3732"/>
        <v>0</v>
      </c>
      <c r="S1172" s="57">
        <f t="shared" ref="S1172:X1172" si="3748">IF(G1178&lt;&gt;0,G1172+(G1172/G1161)*G1178,G1172)</f>
        <v>0</v>
      </c>
      <c r="T1172" s="57">
        <f t="shared" si="3748"/>
        <v>0</v>
      </c>
      <c r="U1172" s="57">
        <f t="shared" si="3748"/>
        <v>0</v>
      </c>
      <c r="V1172" s="57">
        <f t="shared" si="3748"/>
        <v>0</v>
      </c>
      <c r="W1172" s="57">
        <f t="shared" si="3748"/>
        <v>0</v>
      </c>
      <c r="X1172" s="57">
        <f t="shared" si="3748"/>
        <v>0</v>
      </c>
      <c r="Y1172" s="1">
        <v>0</v>
      </c>
      <c r="AB1172" s="63">
        <f t="shared" ref="AB1172" si="3749">IF(R1172=0,0,R1172/(R1162+R1165+R1171))</f>
        <v>0</v>
      </c>
      <c r="AC1172" s="63">
        <f t="shared" ref="AC1172:AI1172" si="3750">IF(S1172=0,0,S1172/(S1162+S1165+S1171))</f>
        <v>0</v>
      </c>
      <c r="AD1172" s="63">
        <f t="shared" si="3750"/>
        <v>0</v>
      </c>
      <c r="AE1172" s="63">
        <f t="shared" si="3750"/>
        <v>0</v>
      </c>
      <c r="AF1172" s="63">
        <f t="shared" si="3750"/>
        <v>0</v>
      </c>
      <c r="AG1172" s="63">
        <f t="shared" si="3750"/>
        <v>0</v>
      </c>
      <c r="AH1172" s="63">
        <f t="shared" si="3750"/>
        <v>0</v>
      </c>
      <c r="AI1172" s="63">
        <f t="shared" si="3750"/>
        <v>0</v>
      </c>
    </row>
    <row r="1173" spans="1:35" ht="14.25" customHeight="1" x14ac:dyDescent="0.25">
      <c r="A1173" s="17">
        <v>331314</v>
      </c>
      <c r="B1173" s="3" t="s">
        <v>174</v>
      </c>
      <c r="C1173" s="8" t="s">
        <v>90</v>
      </c>
      <c r="D1173" s="54">
        <f>E1173/(E1161-E1178)</f>
        <v>0</v>
      </c>
      <c r="E1173" s="19">
        <f t="shared" si="3715"/>
        <v>0</v>
      </c>
      <c r="F1173" s="19">
        <v>0</v>
      </c>
      <c r="G1173" s="19">
        <v>0</v>
      </c>
      <c r="H1173" s="19">
        <v>0</v>
      </c>
      <c r="I1173" s="19">
        <v>0</v>
      </c>
      <c r="J1173" s="19">
        <v>0</v>
      </c>
      <c r="K1173" s="19">
        <v>0</v>
      </c>
      <c r="L1173" s="19">
        <v>0</v>
      </c>
      <c r="M1173" s="7"/>
      <c r="P1173" s="57">
        <f t="shared" si="3731"/>
        <v>0</v>
      </c>
      <c r="Q1173" s="63">
        <f>P1173/P1161</f>
        <v>0</v>
      </c>
      <c r="R1173" s="75">
        <f t="shared" si="3732"/>
        <v>0</v>
      </c>
      <c r="S1173" s="57">
        <f t="shared" ref="S1173:X1173" si="3751">IF(G1178&lt;&gt;0,G1173+(G1173/G1161)*G1178,G1173)</f>
        <v>0</v>
      </c>
      <c r="T1173" s="57">
        <f t="shared" si="3751"/>
        <v>0</v>
      </c>
      <c r="U1173" s="57">
        <f t="shared" si="3751"/>
        <v>0</v>
      </c>
      <c r="V1173" s="57">
        <f t="shared" si="3751"/>
        <v>0</v>
      </c>
      <c r="W1173" s="57">
        <f t="shared" si="3751"/>
        <v>0</v>
      </c>
      <c r="X1173" s="57">
        <f t="shared" si="3751"/>
        <v>0</v>
      </c>
      <c r="Y1173" s="1">
        <v>0</v>
      </c>
      <c r="AB1173" s="63">
        <f t="shared" ref="AB1173" si="3752">IF(R1173=0,0,R1173/(R1162+R1165+R1171))</f>
        <v>0</v>
      </c>
      <c r="AC1173" s="63">
        <f t="shared" ref="AC1173:AI1173" si="3753">IF(S1173=0,0,S1173/(S1162+S1165+S1171))</f>
        <v>0</v>
      </c>
      <c r="AD1173" s="63">
        <f t="shared" si="3753"/>
        <v>0</v>
      </c>
      <c r="AE1173" s="63">
        <f t="shared" si="3753"/>
        <v>0</v>
      </c>
      <c r="AF1173" s="63">
        <f t="shared" si="3753"/>
        <v>0</v>
      </c>
      <c r="AG1173" s="63">
        <f t="shared" si="3753"/>
        <v>0</v>
      </c>
      <c r="AH1173" s="63">
        <f t="shared" si="3753"/>
        <v>0</v>
      </c>
      <c r="AI1173" s="63">
        <f t="shared" si="3753"/>
        <v>0</v>
      </c>
    </row>
    <row r="1174" spans="1:35" ht="14.25" customHeight="1" x14ac:dyDescent="0.25">
      <c r="A1174" s="17">
        <v>331314</v>
      </c>
      <c r="B1174" s="3" t="s">
        <v>174</v>
      </c>
      <c r="C1174" s="8" t="s">
        <v>118</v>
      </c>
      <c r="D1174" s="54">
        <f>E1174/(E1161-E1178)</f>
        <v>0</v>
      </c>
      <c r="E1174" s="19">
        <f t="shared" si="3715"/>
        <v>0</v>
      </c>
      <c r="F1174" s="19">
        <v>0</v>
      </c>
      <c r="G1174" s="11">
        <v>0</v>
      </c>
      <c r="H1174" s="11">
        <v>0</v>
      </c>
      <c r="I1174" s="19">
        <v>0</v>
      </c>
      <c r="J1174" s="11">
        <v>0</v>
      </c>
      <c r="K1174" s="11">
        <v>0</v>
      </c>
      <c r="L1174" s="19">
        <v>0</v>
      </c>
      <c r="M1174" s="7"/>
      <c r="P1174" s="57">
        <f t="shared" si="3731"/>
        <v>0</v>
      </c>
      <c r="Q1174" s="63">
        <f>P1174/P1161</f>
        <v>0</v>
      </c>
      <c r="R1174" s="75">
        <f t="shared" si="3732"/>
        <v>0</v>
      </c>
      <c r="S1174" s="57">
        <f t="shared" ref="S1174:X1174" si="3754">IF(G1178&lt;&gt;0,G1174+(G1174/G1161)*G1178,G1174)</f>
        <v>0</v>
      </c>
      <c r="T1174" s="57">
        <f t="shared" si="3754"/>
        <v>0</v>
      </c>
      <c r="U1174" s="57">
        <f t="shared" si="3754"/>
        <v>0</v>
      </c>
      <c r="V1174" s="57">
        <f t="shared" si="3754"/>
        <v>0</v>
      </c>
      <c r="W1174" s="57">
        <f t="shared" si="3754"/>
        <v>0</v>
      </c>
      <c r="X1174" s="57">
        <f t="shared" si="3754"/>
        <v>0</v>
      </c>
      <c r="Y1174" s="1">
        <v>0</v>
      </c>
      <c r="AB1174" s="63">
        <f t="shared" ref="AB1174" si="3755">IF(R1174=0,0,R1174/(R1162+R1165+R1171))</f>
        <v>0</v>
      </c>
      <c r="AC1174" s="63">
        <f t="shared" ref="AC1174:AI1174" si="3756">IF(S1174=0,0,S1174/(S1162+S1165+S1171))</f>
        <v>0</v>
      </c>
      <c r="AD1174" s="63">
        <f t="shared" si="3756"/>
        <v>0</v>
      </c>
      <c r="AE1174" s="63">
        <f t="shared" si="3756"/>
        <v>0</v>
      </c>
      <c r="AF1174" s="63">
        <f t="shared" si="3756"/>
        <v>0</v>
      </c>
      <c r="AG1174" s="63">
        <f t="shared" si="3756"/>
        <v>0</v>
      </c>
      <c r="AH1174" s="63">
        <f t="shared" si="3756"/>
        <v>0</v>
      </c>
      <c r="AI1174" s="63">
        <f t="shared" si="3756"/>
        <v>0</v>
      </c>
    </row>
    <row r="1175" spans="1:35" ht="14.25" customHeight="1" x14ac:dyDescent="0.25">
      <c r="A1175" s="17">
        <v>331314</v>
      </c>
      <c r="B1175" s="3" t="s">
        <v>174</v>
      </c>
      <c r="C1175" s="8" t="s">
        <v>91</v>
      </c>
      <c r="D1175" s="54">
        <f>E1175/(E1161-E1178)</f>
        <v>0</v>
      </c>
      <c r="E1175" s="19">
        <f t="shared" si="3715"/>
        <v>0</v>
      </c>
      <c r="F1175" s="19">
        <v>0</v>
      </c>
      <c r="G1175" s="19">
        <v>0</v>
      </c>
      <c r="H1175" s="19">
        <v>0</v>
      </c>
      <c r="I1175" s="11">
        <v>0</v>
      </c>
      <c r="J1175" s="19">
        <v>0</v>
      </c>
      <c r="K1175" s="19">
        <v>0</v>
      </c>
      <c r="L1175" s="19">
        <v>0</v>
      </c>
      <c r="M1175" s="7"/>
      <c r="P1175" s="57">
        <f t="shared" si="3731"/>
        <v>0</v>
      </c>
      <c r="Q1175" s="63">
        <f>P1175/P1161</f>
        <v>0</v>
      </c>
      <c r="R1175" s="75">
        <f t="shared" si="3732"/>
        <v>0</v>
      </c>
      <c r="S1175" s="57">
        <f t="shared" ref="S1175:X1175" si="3757">IF(G1178&lt;&gt;0,G1175+(G1175/G1161)*G1178,G1175)</f>
        <v>0</v>
      </c>
      <c r="T1175" s="57">
        <f t="shared" si="3757"/>
        <v>0</v>
      </c>
      <c r="U1175" s="57">
        <f t="shared" si="3757"/>
        <v>0</v>
      </c>
      <c r="V1175" s="57">
        <f t="shared" si="3757"/>
        <v>0</v>
      </c>
      <c r="W1175" s="57">
        <f t="shared" si="3757"/>
        <v>0</v>
      </c>
      <c r="X1175" s="57">
        <f t="shared" si="3757"/>
        <v>0</v>
      </c>
      <c r="Y1175" s="1">
        <v>0</v>
      </c>
      <c r="AB1175" s="63">
        <f t="shared" ref="AB1175" si="3758">IF(R1175=0,0,R1175/(R1162+R1165+R1171))</f>
        <v>0</v>
      </c>
      <c r="AC1175" s="63">
        <f t="shared" ref="AC1175:AI1175" si="3759">IF(S1175=0,0,S1175/(S1162+S1165+S1171))</f>
        <v>0</v>
      </c>
      <c r="AD1175" s="63">
        <f t="shared" si="3759"/>
        <v>0</v>
      </c>
      <c r="AE1175" s="63">
        <f t="shared" si="3759"/>
        <v>0</v>
      </c>
      <c r="AF1175" s="63">
        <f t="shared" si="3759"/>
        <v>0</v>
      </c>
      <c r="AG1175" s="63">
        <f t="shared" si="3759"/>
        <v>0</v>
      </c>
      <c r="AH1175" s="63">
        <f t="shared" si="3759"/>
        <v>0</v>
      </c>
      <c r="AI1175" s="63">
        <f t="shared" si="3759"/>
        <v>0</v>
      </c>
    </row>
    <row r="1176" spans="1:35" ht="14.25" customHeight="1" x14ac:dyDescent="0.25">
      <c r="A1176" s="17">
        <v>331314</v>
      </c>
      <c r="B1176" s="3" t="s">
        <v>174</v>
      </c>
      <c r="C1176" s="8" t="s">
        <v>92</v>
      </c>
      <c r="D1176" s="54">
        <f>E1176/(E1161-E1178)</f>
        <v>0</v>
      </c>
      <c r="E1176" s="19">
        <f t="shared" si="3715"/>
        <v>0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9">
        <v>0</v>
      </c>
      <c r="M1176" s="7"/>
      <c r="P1176" s="57">
        <f t="shared" si="3731"/>
        <v>0</v>
      </c>
      <c r="Q1176" s="63">
        <f>P1176/P1161</f>
        <v>0</v>
      </c>
      <c r="R1176" s="75">
        <f t="shared" si="3732"/>
        <v>0</v>
      </c>
      <c r="S1176" s="57">
        <f t="shared" ref="S1176:X1176" si="3760">IF(G1178&lt;&gt;0,G1176+(G1176/G1161)*G1178,G1176)</f>
        <v>0</v>
      </c>
      <c r="T1176" s="57">
        <f t="shared" si="3760"/>
        <v>0</v>
      </c>
      <c r="U1176" s="57">
        <f t="shared" si="3760"/>
        <v>0</v>
      </c>
      <c r="V1176" s="57">
        <f t="shared" si="3760"/>
        <v>0</v>
      </c>
      <c r="W1176" s="57">
        <f t="shared" si="3760"/>
        <v>0</v>
      </c>
      <c r="X1176" s="57">
        <f t="shared" si="3760"/>
        <v>0</v>
      </c>
      <c r="Y1176" s="1">
        <v>0</v>
      </c>
      <c r="AB1176" s="63">
        <f t="shared" ref="AB1176" si="3761">IF(R1176=0,0,R1176/(R1162+R1165+R1171))</f>
        <v>0</v>
      </c>
      <c r="AC1176" s="63">
        <f t="shared" ref="AC1176:AI1176" si="3762">IF(S1176=0,0,S1176/(S1162+S1165+S1171))</f>
        <v>0</v>
      </c>
      <c r="AD1176" s="63">
        <f t="shared" si="3762"/>
        <v>0</v>
      </c>
      <c r="AE1176" s="63">
        <f t="shared" si="3762"/>
        <v>0</v>
      </c>
      <c r="AF1176" s="63">
        <f t="shared" si="3762"/>
        <v>0</v>
      </c>
      <c r="AG1176" s="63">
        <f t="shared" si="3762"/>
        <v>0</v>
      </c>
      <c r="AH1176" s="63">
        <f t="shared" si="3762"/>
        <v>0</v>
      </c>
      <c r="AI1176" s="63">
        <f t="shared" si="3762"/>
        <v>0</v>
      </c>
    </row>
    <row r="1177" spans="1:35" ht="14.25" customHeight="1" x14ac:dyDescent="0.25">
      <c r="A1177" s="17">
        <v>331314</v>
      </c>
      <c r="B1177" s="3" t="s">
        <v>174</v>
      </c>
      <c r="C1177" s="8" t="s">
        <v>93</v>
      </c>
      <c r="D1177" s="54">
        <f>E1177/(E1161-E1178)</f>
        <v>0</v>
      </c>
      <c r="E1177" s="19">
        <f t="shared" si="3715"/>
        <v>0</v>
      </c>
      <c r="F1177" s="19">
        <v>0</v>
      </c>
      <c r="G1177" s="11">
        <v>0</v>
      </c>
      <c r="H1177" s="19">
        <v>0</v>
      </c>
      <c r="I1177" s="11">
        <v>0</v>
      </c>
      <c r="J1177" s="19">
        <v>0</v>
      </c>
      <c r="K1177" s="11">
        <v>0</v>
      </c>
      <c r="L1177" s="19">
        <v>0</v>
      </c>
      <c r="M1177" s="7"/>
      <c r="N1177" s="10"/>
      <c r="O1177" s="10"/>
      <c r="P1177" s="57">
        <f t="shared" si="3731"/>
        <v>0</v>
      </c>
      <c r="Q1177" s="63">
        <f>P1177/P1161</f>
        <v>0</v>
      </c>
      <c r="R1177" s="75">
        <f t="shared" si="3732"/>
        <v>0</v>
      </c>
      <c r="S1177" s="57">
        <f t="shared" ref="S1177:X1177" si="3763">IF(G1178&lt;&gt;0,G1177+(G1177/G1161)*G1178,G1177)</f>
        <v>0</v>
      </c>
      <c r="T1177" s="57">
        <f t="shared" si="3763"/>
        <v>0</v>
      </c>
      <c r="U1177" s="57">
        <f t="shared" si="3763"/>
        <v>0</v>
      </c>
      <c r="V1177" s="57">
        <f t="shared" si="3763"/>
        <v>0</v>
      </c>
      <c r="W1177" s="57">
        <f t="shared" si="3763"/>
        <v>0</v>
      </c>
      <c r="X1177" s="57">
        <f t="shared" si="3763"/>
        <v>0</v>
      </c>
      <c r="Y1177" s="1">
        <v>0</v>
      </c>
      <c r="AB1177" s="63">
        <f t="shared" ref="AB1177" si="3764">IF(R1177=0,0,R1177/(R1162+R1165+R1171))</f>
        <v>0</v>
      </c>
      <c r="AC1177" s="63">
        <f t="shared" ref="AC1177:AI1177" si="3765">IF(S1177=0,0,S1177/(S1162+S1165+S1171))</f>
        <v>0</v>
      </c>
      <c r="AD1177" s="63">
        <f t="shared" si="3765"/>
        <v>0</v>
      </c>
      <c r="AE1177" s="63">
        <f t="shared" si="3765"/>
        <v>0</v>
      </c>
      <c r="AF1177" s="63">
        <f t="shared" si="3765"/>
        <v>0</v>
      </c>
      <c r="AG1177" s="63">
        <f t="shared" si="3765"/>
        <v>0</v>
      </c>
      <c r="AH1177" s="63">
        <f t="shared" si="3765"/>
        <v>0</v>
      </c>
      <c r="AI1177" s="63">
        <f t="shared" si="3765"/>
        <v>0</v>
      </c>
    </row>
    <row r="1178" spans="1:35" ht="14.25" customHeight="1" x14ac:dyDescent="0.25">
      <c r="A1178" s="17">
        <v>331314</v>
      </c>
      <c r="B1178" s="3" t="s">
        <v>174</v>
      </c>
      <c r="C1178" s="3" t="s">
        <v>94</v>
      </c>
      <c r="D1178" s="59"/>
      <c r="E1178" s="19">
        <v>0</v>
      </c>
      <c r="F1178" s="19">
        <v>0</v>
      </c>
      <c r="G1178" s="11">
        <v>0</v>
      </c>
      <c r="H1178" s="19">
        <v>0</v>
      </c>
      <c r="I1178" s="19">
        <v>0</v>
      </c>
      <c r="J1178" s="19">
        <v>0</v>
      </c>
      <c r="K1178" s="11">
        <v>0</v>
      </c>
      <c r="L1178" s="19">
        <v>0</v>
      </c>
      <c r="M1178" s="7"/>
      <c r="R1178" s="75">
        <f t="shared" si="3732"/>
        <v>0</v>
      </c>
    </row>
    <row r="1179" spans="1:35" ht="14.25" customHeight="1" x14ac:dyDescent="0.25">
      <c r="A1179" s="3"/>
      <c r="B1179" s="3"/>
      <c r="C1179" s="8"/>
      <c r="D1179" s="8"/>
      <c r="E1179" s="11"/>
      <c r="F1179" s="11"/>
      <c r="G1179" s="11"/>
      <c r="H1179" s="11"/>
      <c r="I1179" s="11"/>
      <c r="J1179" s="11"/>
      <c r="K1179" s="11"/>
      <c r="L1179" s="11"/>
      <c r="M1179" s="10"/>
      <c r="P1179" s="10"/>
      <c r="Q1179" s="10"/>
      <c r="R1179" s="75">
        <f t="shared" si="3732"/>
        <v>0</v>
      </c>
      <c r="S1179" s="10"/>
      <c r="T1179" s="10"/>
      <c r="U1179" s="10"/>
      <c r="V1179" s="10"/>
      <c r="W1179" s="10"/>
      <c r="X1179" s="10"/>
      <c r="AB1179" s="10"/>
      <c r="AC1179" s="10"/>
      <c r="AD1179" s="10"/>
      <c r="AE1179" s="10"/>
      <c r="AF1179" s="10"/>
      <c r="AG1179" s="10"/>
      <c r="AH1179" s="10"/>
      <c r="AI1179" s="10"/>
    </row>
    <row r="1180" spans="1:35" ht="14.25" customHeight="1" x14ac:dyDescent="0.25">
      <c r="A1180" s="17">
        <v>331315</v>
      </c>
      <c r="B1180" s="3" t="s">
        <v>176</v>
      </c>
      <c r="C1180" s="3" t="s">
        <v>120</v>
      </c>
      <c r="D1180" s="3"/>
      <c r="E1180" s="11">
        <v>57</v>
      </c>
      <c r="F1180" s="11">
        <v>14</v>
      </c>
      <c r="G1180" s="19">
        <v>0</v>
      </c>
      <c r="H1180" s="19">
        <v>0</v>
      </c>
      <c r="I1180" s="11">
        <v>40</v>
      </c>
      <c r="J1180" s="19">
        <v>0</v>
      </c>
      <c r="K1180" s="11">
        <v>0</v>
      </c>
      <c r="L1180" s="11">
        <v>2</v>
      </c>
      <c r="M1180" s="10">
        <f>VLOOKUP(A1180,'2010 Byproducts'!$A$14:$D$97,4,FALSE)</f>
        <v>0</v>
      </c>
      <c r="N1180" s="10">
        <f>L1180-M1180</f>
        <v>2</v>
      </c>
      <c r="O1180" s="10"/>
      <c r="P1180" s="10">
        <f>SUM(P1181,P1184,P1190)</f>
        <v>56</v>
      </c>
      <c r="Q1180" s="10"/>
      <c r="R1180" s="75">
        <f t="shared" si="3732"/>
        <v>14</v>
      </c>
      <c r="Z1180" s="63">
        <f>R1180/(P1180-R1180)</f>
        <v>0.33333333333333331</v>
      </c>
      <c r="AA1180" s="63">
        <f>(P1183-R1183)/(P1180-R1180)</f>
        <v>0</v>
      </c>
      <c r="AB1180" s="63"/>
    </row>
    <row r="1181" spans="1:35" ht="14.25" customHeight="1" x14ac:dyDescent="0.25">
      <c r="A1181" s="17">
        <v>331315</v>
      </c>
      <c r="B1181" s="3" t="s">
        <v>176</v>
      </c>
      <c r="C1181" s="3" t="s">
        <v>82</v>
      </c>
      <c r="D1181" s="54">
        <f>E1181/(E1180-E1197)</f>
        <v>1.8181818181818181E-2</v>
      </c>
      <c r="E1181" s="19">
        <f t="shared" ref="E1181:E1196" si="3766">SUM(F1181:L1181)</f>
        <v>1</v>
      </c>
      <c r="F1181" s="19">
        <v>0</v>
      </c>
      <c r="G1181" s="19">
        <v>0</v>
      </c>
      <c r="H1181" s="11">
        <v>0</v>
      </c>
      <c r="I1181" s="53">
        <v>1</v>
      </c>
      <c r="J1181" s="11">
        <v>0</v>
      </c>
      <c r="K1181" s="11">
        <v>0</v>
      </c>
      <c r="L1181" s="19">
        <v>0</v>
      </c>
      <c r="M1181" s="7"/>
      <c r="P1181" s="57">
        <f>SUM(P1182:P1183)</f>
        <v>3</v>
      </c>
      <c r="Q1181" s="63">
        <f>P1181/P1180</f>
        <v>5.3571428571428568E-2</v>
      </c>
      <c r="R1181" s="75">
        <f t="shared" si="3732"/>
        <v>0</v>
      </c>
      <c r="S1181" s="57">
        <f>SUM(S1182:S1183)</f>
        <v>0</v>
      </c>
      <c r="T1181" s="57">
        <f t="shared" ref="T1181:X1181" si="3767">SUM(T1182:T1183)</f>
        <v>0</v>
      </c>
      <c r="U1181" s="57">
        <f t="shared" si="3767"/>
        <v>1</v>
      </c>
      <c r="V1181" s="57">
        <f t="shared" si="3767"/>
        <v>0</v>
      </c>
      <c r="W1181" s="57">
        <f t="shared" si="3767"/>
        <v>0</v>
      </c>
      <c r="X1181" s="57">
        <f t="shared" si="3767"/>
        <v>0</v>
      </c>
      <c r="Y1181" s="1">
        <v>0</v>
      </c>
      <c r="AB1181" s="63">
        <f t="shared" ref="AB1181" si="3768">IF(R1181=0,0,R1181/(R1181+R1184+R1190))</f>
        <v>0</v>
      </c>
      <c r="AC1181" s="63">
        <f t="shared" ref="AC1181:AI1181" si="3769">IF(S1181=0,0,S1181/(S1181+S1184+S1190))</f>
        <v>0</v>
      </c>
      <c r="AD1181" s="63">
        <f t="shared" si="3769"/>
        <v>0</v>
      </c>
      <c r="AE1181" s="63">
        <f t="shared" si="3769"/>
        <v>2.5000000000000001E-2</v>
      </c>
      <c r="AF1181" s="63">
        <f t="shared" si="3769"/>
        <v>0</v>
      </c>
      <c r="AG1181" s="63">
        <f t="shared" si="3769"/>
        <v>0</v>
      </c>
      <c r="AH1181" s="63">
        <f t="shared" si="3769"/>
        <v>0</v>
      </c>
      <c r="AI1181" s="63">
        <f t="shared" si="3769"/>
        <v>0</v>
      </c>
    </row>
    <row r="1182" spans="1:35" ht="14.25" customHeight="1" x14ac:dyDescent="0.25">
      <c r="A1182" s="17">
        <v>331315</v>
      </c>
      <c r="B1182" s="3" t="s">
        <v>176</v>
      </c>
      <c r="C1182" s="8" t="s">
        <v>152</v>
      </c>
      <c r="D1182" s="54">
        <f>E1182/(E1180-E1197)</f>
        <v>1.8181818181818181E-2</v>
      </c>
      <c r="E1182" s="19">
        <f t="shared" si="3766"/>
        <v>1</v>
      </c>
      <c r="F1182" s="19">
        <v>0</v>
      </c>
      <c r="G1182" s="19">
        <v>0</v>
      </c>
      <c r="H1182" s="11">
        <v>0</v>
      </c>
      <c r="I1182" s="11">
        <v>1</v>
      </c>
      <c r="J1182" s="11">
        <v>0</v>
      </c>
      <c r="K1182" s="11">
        <v>0</v>
      </c>
      <c r="L1182" s="19">
        <v>0</v>
      </c>
      <c r="M1182" s="7"/>
      <c r="P1182" s="57">
        <f>SUM(R1182:Y1182)+N1180</f>
        <v>3</v>
      </c>
      <c r="Q1182" s="63">
        <f>P1182/P1180</f>
        <v>5.3571428571428568E-2</v>
      </c>
      <c r="R1182" s="75">
        <f t="shared" si="3732"/>
        <v>0</v>
      </c>
      <c r="S1182" s="57">
        <f t="shared" ref="S1182:X1182" si="3770">IF(G1197&lt;&gt;0,G1182+(G1182/G1180)*G1197,G1182)</f>
        <v>0</v>
      </c>
      <c r="T1182" s="57">
        <f t="shared" si="3770"/>
        <v>0</v>
      </c>
      <c r="U1182" s="57">
        <f t="shared" si="3770"/>
        <v>1</v>
      </c>
      <c r="V1182" s="57">
        <f t="shared" si="3770"/>
        <v>0</v>
      </c>
      <c r="W1182" s="57">
        <f t="shared" si="3770"/>
        <v>0</v>
      </c>
      <c r="X1182" s="57">
        <f t="shared" si="3770"/>
        <v>0</v>
      </c>
      <c r="Y1182" s="1">
        <v>0</v>
      </c>
      <c r="AB1182" s="63">
        <f t="shared" ref="AB1182" si="3771">IF(R1182=0,0,R1182/(R1181+R1184+R1190))</f>
        <v>0</v>
      </c>
      <c r="AC1182" s="63">
        <f t="shared" ref="AC1182:AI1182" si="3772">IF(S1182=0,0,S1182/(S1181+S1184+S1190))</f>
        <v>0</v>
      </c>
      <c r="AD1182" s="63">
        <f t="shared" si="3772"/>
        <v>0</v>
      </c>
      <c r="AE1182" s="63">
        <f t="shared" si="3772"/>
        <v>2.5000000000000001E-2</v>
      </c>
      <c r="AF1182" s="63">
        <f t="shared" si="3772"/>
        <v>0</v>
      </c>
      <c r="AG1182" s="63">
        <f t="shared" si="3772"/>
        <v>0</v>
      </c>
      <c r="AH1182" s="63">
        <f t="shared" si="3772"/>
        <v>0</v>
      </c>
      <c r="AI1182" s="63">
        <f t="shared" si="3772"/>
        <v>0</v>
      </c>
    </row>
    <row r="1183" spans="1:35" ht="14.25" customHeight="1" x14ac:dyDescent="0.25">
      <c r="A1183" s="17">
        <v>331315</v>
      </c>
      <c r="B1183" s="3" t="s">
        <v>176</v>
      </c>
      <c r="C1183" s="8" t="s">
        <v>151</v>
      </c>
      <c r="D1183" s="54">
        <f>E1183/(E1180-E1197)</f>
        <v>0</v>
      </c>
      <c r="E1183" s="19">
        <f t="shared" si="3766"/>
        <v>0</v>
      </c>
      <c r="F1183" s="11">
        <v>0</v>
      </c>
      <c r="G1183" s="11">
        <v>0</v>
      </c>
      <c r="H1183" s="11">
        <v>0</v>
      </c>
      <c r="I1183" s="19">
        <v>0</v>
      </c>
      <c r="J1183" s="11">
        <v>0</v>
      </c>
      <c r="K1183" s="11">
        <v>0</v>
      </c>
      <c r="L1183" s="19">
        <v>0</v>
      </c>
      <c r="M1183" s="7"/>
      <c r="P1183" s="57">
        <f>SUM(R1183:Y1183)</f>
        <v>0</v>
      </c>
      <c r="Q1183" s="63">
        <f>P1183/P1180</f>
        <v>0</v>
      </c>
      <c r="R1183" s="75">
        <f t="shared" si="3732"/>
        <v>0</v>
      </c>
      <c r="S1183" s="57">
        <f t="shared" ref="S1183:X1183" si="3773">IF(G1197&lt;&gt;0,G1183+(G1183/G1180)*G1197,G1183)</f>
        <v>0</v>
      </c>
      <c r="T1183" s="57">
        <f t="shared" si="3773"/>
        <v>0</v>
      </c>
      <c r="U1183" s="57">
        <f t="shared" si="3773"/>
        <v>0</v>
      </c>
      <c r="V1183" s="57">
        <f t="shared" si="3773"/>
        <v>0</v>
      </c>
      <c r="W1183" s="57">
        <f t="shared" si="3773"/>
        <v>0</v>
      </c>
      <c r="X1183" s="57">
        <f t="shared" si="3773"/>
        <v>0</v>
      </c>
      <c r="Y1183" s="1">
        <v>0</v>
      </c>
      <c r="AB1183" s="63">
        <f t="shared" ref="AB1183" si="3774">IF(R1183=0,0,R1183/(R1181+R1184+R1190))</f>
        <v>0</v>
      </c>
      <c r="AC1183" s="63">
        <f t="shared" ref="AC1183:AI1183" si="3775">IF(S1183=0,0,S1183/(S1181+S1184+S1190))</f>
        <v>0</v>
      </c>
      <c r="AD1183" s="63">
        <f t="shared" si="3775"/>
        <v>0</v>
      </c>
      <c r="AE1183" s="63">
        <f t="shared" si="3775"/>
        <v>0</v>
      </c>
      <c r="AF1183" s="63">
        <f t="shared" si="3775"/>
        <v>0</v>
      </c>
      <c r="AG1183" s="63">
        <f t="shared" si="3775"/>
        <v>0</v>
      </c>
      <c r="AH1183" s="63">
        <f t="shared" si="3775"/>
        <v>0</v>
      </c>
      <c r="AI1183" s="63">
        <f t="shared" si="3775"/>
        <v>0</v>
      </c>
    </row>
    <row r="1184" spans="1:35" ht="14.25" customHeight="1" x14ac:dyDescent="0.25">
      <c r="A1184" s="17">
        <v>331315</v>
      </c>
      <c r="B1184" s="3" t="s">
        <v>176</v>
      </c>
      <c r="C1184" s="3" t="s">
        <v>83</v>
      </c>
      <c r="D1184" s="54">
        <f>E1184/(E1180-E1197)</f>
        <v>0.90909090909090906</v>
      </c>
      <c r="E1184" s="19">
        <f t="shared" si="3766"/>
        <v>50</v>
      </c>
      <c r="F1184" s="11">
        <v>13</v>
      </c>
      <c r="G1184" s="19">
        <v>0</v>
      </c>
      <c r="H1184" s="19">
        <v>0</v>
      </c>
      <c r="I1184" s="11">
        <v>37</v>
      </c>
      <c r="J1184" s="19">
        <v>0</v>
      </c>
      <c r="K1184" s="11">
        <v>0</v>
      </c>
      <c r="L1184" s="19">
        <v>0</v>
      </c>
      <c r="M1184" s="7"/>
      <c r="P1184" s="57">
        <f>SUM(P1185:P1189)</f>
        <v>49</v>
      </c>
      <c r="Q1184" s="63">
        <f>P1184/P1180</f>
        <v>0.875</v>
      </c>
      <c r="R1184" s="75">
        <f t="shared" si="3732"/>
        <v>13</v>
      </c>
      <c r="S1184" s="57">
        <f>SUM(S1185:S1189)</f>
        <v>0</v>
      </c>
      <c r="T1184" s="57">
        <f t="shared" ref="T1184:X1184" si="3776">SUM(T1185:T1189)</f>
        <v>0</v>
      </c>
      <c r="U1184" s="57">
        <f t="shared" si="3776"/>
        <v>37</v>
      </c>
      <c r="V1184" s="57">
        <f t="shared" si="3776"/>
        <v>0</v>
      </c>
      <c r="W1184" s="57">
        <f t="shared" si="3776"/>
        <v>0</v>
      </c>
      <c r="X1184" s="57">
        <f t="shared" si="3776"/>
        <v>0</v>
      </c>
      <c r="Y1184" s="1">
        <v>0</v>
      </c>
      <c r="AB1184" s="63">
        <f t="shared" ref="AB1184" si="3777">IF(R1184=0,0,R1184/(R1181+R1184+R1190))</f>
        <v>0.9285714285714286</v>
      </c>
      <c r="AC1184" s="63">
        <f t="shared" ref="AC1184:AI1184" si="3778">IF(S1184=0,0,S1184/(S1181+S1184+S1190))</f>
        <v>0</v>
      </c>
      <c r="AD1184" s="63">
        <f t="shared" si="3778"/>
        <v>0</v>
      </c>
      <c r="AE1184" s="63">
        <f t="shared" si="3778"/>
        <v>0.92500000000000004</v>
      </c>
      <c r="AF1184" s="63">
        <f t="shared" si="3778"/>
        <v>0</v>
      </c>
      <c r="AG1184" s="63">
        <f t="shared" si="3778"/>
        <v>0</v>
      </c>
      <c r="AH1184" s="63">
        <f t="shared" si="3778"/>
        <v>0</v>
      </c>
      <c r="AI1184" s="63">
        <f t="shared" si="3778"/>
        <v>0</v>
      </c>
    </row>
    <row r="1185" spans="1:35" ht="14.25" customHeight="1" x14ac:dyDescent="0.25">
      <c r="A1185" s="17">
        <v>331315</v>
      </c>
      <c r="B1185" s="3" t="s">
        <v>176</v>
      </c>
      <c r="C1185" s="8" t="s">
        <v>84</v>
      </c>
      <c r="D1185" s="54">
        <f>E1185/(E1180-E1197)</f>
        <v>0.70909090909090911</v>
      </c>
      <c r="E1185" s="19">
        <f t="shared" si="3766"/>
        <v>39</v>
      </c>
      <c r="F1185" s="11">
        <v>2</v>
      </c>
      <c r="G1185" s="19">
        <v>0</v>
      </c>
      <c r="H1185" s="11">
        <v>0</v>
      </c>
      <c r="I1185" s="11">
        <v>37</v>
      </c>
      <c r="J1185" s="19">
        <v>0</v>
      </c>
      <c r="K1185" s="11">
        <v>0</v>
      </c>
      <c r="L1185" s="19">
        <v>0</v>
      </c>
      <c r="M1185" s="7"/>
      <c r="P1185" s="57">
        <f>SUM(R1185:Y1185)</f>
        <v>39</v>
      </c>
      <c r="Q1185" s="63">
        <f>P1185/P1180</f>
        <v>0.6964285714285714</v>
      </c>
      <c r="R1185" s="75">
        <f t="shared" si="3732"/>
        <v>2</v>
      </c>
      <c r="S1185" s="57">
        <f t="shared" ref="S1185:X1185" si="3779">IF(G1197&lt;&gt;0,G1185+(G1185/G1180)*G1197,G1185)</f>
        <v>0</v>
      </c>
      <c r="T1185" s="57">
        <f t="shared" si="3779"/>
        <v>0</v>
      </c>
      <c r="U1185" s="57">
        <f t="shared" si="3779"/>
        <v>37</v>
      </c>
      <c r="V1185" s="57">
        <f t="shared" si="3779"/>
        <v>0</v>
      </c>
      <c r="W1185" s="57">
        <f t="shared" si="3779"/>
        <v>0</v>
      </c>
      <c r="X1185" s="57">
        <f t="shared" si="3779"/>
        <v>0</v>
      </c>
      <c r="Y1185" s="1">
        <v>0</v>
      </c>
      <c r="AB1185" s="63">
        <f t="shared" ref="AB1185" si="3780">IF(R1185=0,0,R1185/(R1181+R1184+R1190))</f>
        <v>0.14285714285714285</v>
      </c>
      <c r="AC1185" s="63">
        <f t="shared" ref="AC1185:AI1185" si="3781">IF(S1185=0,0,S1185/(S1181+S1184+S1190))</f>
        <v>0</v>
      </c>
      <c r="AD1185" s="63">
        <f t="shared" si="3781"/>
        <v>0</v>
      </c>
      <c r="AE1185" s="63">
        <f t="shared" si="3781"/>
        <v>0.92500000000000004</v>
      </c>
      <c r="AF1185" s="63">
        <f t="shared" si="3781"/>
        <v>0</v>
      </c>
      <c r="AG1185" s="63">
        <f t="shared" si="3781"/>
        <v>0</v>
      </c>
      <c r="AH1185" s="63">
        <f t="shared" si="3781"/>
        <v>0</v>
      </c>
      <c r="AI1185" s="63">
        <f t="shared" si="3781"/>
        <v>0</v>
      </c>
    </row>
    <row r="1186" spans="1:35" ht="14.25" customHeight="1" x14ac:dyDescent="0.25">
      <c r="A1186" s="17">
        <v>331315</v>
      </c>
      <c r="B1186" s="3" t="s">
        <v>176</v>
      </c>
      <c r="C1186" s="8" t="s">
        <v>85</v>
      </c>
      <c r="D1186" s="54">
        <f>E1186/(E1180-E1197)</f>
        <v>0</v>
      </c>
      <c r="E1186" s="19">
        <f t="shared" si="3766"/>
        <v>0</v>
      </c>
      <c r="F1186" s="19">
        <v>0</v>
      </c>
      <c r="G1186" s="11">
        <v>0</v>
      </c>
      <c r="H1186" s="19">
        <v>0</v>
      </c>
      <c r="I1186" s="19">
        <v>0</v>
      </c>
      <c r="J1186" s="11">
        <v>0</v>
      </c>
      <c r="K1186" s="11">
        <v>0</v>
      </c>
      <c r="L1186" s="19">
        <v>0</v>
      </c>
      <c r="M1186" s="7"/>
      <c r="P1186" s="57">
        <f t="shared" ref="P1186:P1196" si="3782">SUM(R1186:Y1186)</f>
        <v>0</v>
      </c>
      <c r="Q1186" s="63">
        <f>P1186/P1180</f>
        <v>0</v>
      </c>
      <c r="R1186" s="75">
        <f t="shared" si="3732"/>
        <v>0</v>
      </c>
      <c r="S1186" s="57">
        <f t="shared" ref="S1186:X1186" si="3783">IF(G1197&lt;&gt;0,G1186+(G1186/G1180)*G1197,G1186)</f>
        <v>0</v>
      </c>
      <c r="T1186" s="57">
        <f t="shared" si="3783"/>
        <v>0</v>
      </c>
      <c r="U1186" s="57">
        <f t="shared" si="3783"/>
        <v>0</v>
      </c>
      <c r="V1186" s="57">
        <f t="shared" si="3783"/>
        <v>0</v>
      </c>
      <c r="W1186" s="57">
        <f t="shared" si="3783"/>
        <v>0</v>
      </c>
      <c r="X1186" s="57">
        <f t="shared" si="3783"/>
        <v>0</v>
      </c>
      <c r="Y1186" s="1">
        <v>0</v>
      </c>
      <c r="AB1186" s="63">
        <f t="shared" ref="AB1186" si="3784">IF(R1186=0,0,R1186/(R1181+R1184+R1190))</f>
        <v>0</v>
      </c>
      <c r="AC1186" s="63">
        <f t="shared" ref="AC1186:AI1186" si="3785">IF(S1186=0,0,S1186/(S1181+S1184+S1190))</f>
        <v>0</v>
      </c>
      <c r="AD1186" s="63">
        <f t="shared" si="3785"/>
        <v>0</v>
      </c>
      <c r="AE1186" s="63">
        <f t="shared" si="3785"/>
        <v>0</v>
      </c>
      <c r="AF1186" s="63">
        <f t="shared" si="3785"/>
        <v>0</v>
      </c>
      <c r="AG1186" s="63">
        <f t="shared" si="3785"/>
        <v>0</v>
      </c>
      <c r="AH1186" s="63">
        <f t="shared" si="3785"/>
        <v>0</v>
      </c>
      <c r="AI1186" s="63">
        <f t="shared" si="3785"/>
        <v>0</v>
      </c>
    </row>
    <row r="1187" spans="1:35" ht="14.25" customHeight="1" x14ac:dyDescent="0.25">
      <c r="A1187" s="17">
        <v>331315</v>
      </c>
      <c r="B1187" s="3" t="s">
        <v>176</v>
      </c>
      <c r="C1187" s="8" t="s">
        <v>86</v>
      </c>
      <c r="D1187" s="54">
        <f>E1187/(E1180-E1197)</f>
        <v>0.18181818181818182</v>
      </c>
      <c r="E1187" s="19">
        <f t="shared" si="3766"/>
        <v>10</v>
      </c>
      <c r="F1187" s="11">
        <v>10</v>
      </c>
      <c r="G1187" s="11">
        <v>0</v>
      </c>
      <c r="H1187" s="19">
        <v>0</v>
      </c>
      <c r="I1187" s="11">
        <v>0</v>
      </c>
      <c r="J1187" s="19">
        <v>0</v>
      </c>
      <c r="K1187" s="11">
        <v>0</v>
      </c>
      <c r="L1187" s="19">
        <v>0</v>
      </c>
      <c r="M1187" s="7"/>
      <c r="P1187" s="57">
        <f t="shared" si="3782"/>
        <v>10</v>
      </c>
      <c r="Q1187" s="63">
        <f>P1187/P1180</f>
        <v>0.17857142857142858</v>
      </c>
      <c r="R1187" s="75">
        <f t="shared" si="3732"/>
        <v>10</v>
      </c>
      <c r="S1187" s="57">
        <f t="shared" ref="S1187:X1187" si="3786">IF(G1197&lt;&gt;0,G1187+(G1187/G1180)*G1197,G1187)</f>
        <v>0</v>
      </c>
      <c r="T1187" s="57">
        <f t="shared" si="3786"/>
        <v>0</v>
      </c>
      <c r="U1187" s="57">
        <f t="shared" si="3786"/>
        <v>0</v>
      </c>
      <c r="V1187" s="57">
        <f t="shared" si="3786"/>
        <v>0</v>
      </c>
      <c r="W1187" s="57">
        <f t="shared" si="3786"/>
        <v>0</v>
      </c>
      <c r="X1187" s="57">
        <f t="shared" si="3786"/>
        <v>0</v>
      </c>
      <c r="Y1187" s="1">
        <v>0</v>
      </c>
      <c r="AB1187" s="63">
        <f t="shared" ref="AB1187" si="3787">IF(R1187=0,0,R1187/(R1181+R1184+R1190))</f>
        <v>0.7142857142857143</v>
      </c>
      <c r="AC1187" s="63">
        <f t="shared" ref="AC1187:AI1187" si="3788">IF(S1187=0,0,S1187/(S1181+S1184+S1190))</f>
        <v>0</v>
      </c>
      <c r="AD1187" s="63">
        <f t="shared" si="3788"/>
        <v>0</v>
      </c>
      <c r="AE1187" s="63">
        <f t="shared" si="3788"/>
        <v>0</v>
      </c>
      <c r="AF1187" s="63">
        <f t="shared" si="3788"/>
        <v>0</v>
      </c>
      <c r="AG1187" s="63">
        <f t="shared" si="3788"/>
        <v>0</v>
      </c>
      <c r="AH1187" s="63">
        <f t="shared" si="3788"/>
        <v>0</v>
      </c>
      <c r="AI1187" s="63">
        <f t="shared" si="3788"/>
        <v>0</v>
      </c>
    </row>
    <row r="1188" spans="1:35" ht="14.25" customHeight="1" x14ac:dyDescent="0.25">
      <c r="A1188" s="17">
        <v>331315</v>
      </c>
      <c r="B1188" s="3" t="s">
        <v>176</v>
      </c>
      <c r="C1188" s="8" t="s">
        <v>87</v>
      </c>
      <c r="D1188" s="54">
        <f>E1188/(E1180-E1197)</f>
        <v>0</v>
      </c>
      <c r="E1188" s="19">
        <f t="shared" si="3766"/>
        <v>0</v>
      </c>
      <c r="F1188" s="19">
        <v>0</v>
      </c>
      <c r="G1188" s="19">
        <v>0</v>
      </c>
      <c r="H1188" s="19">
        <v>0</v>
      </c>
      <c r="I1188" s="19">
        <v>0</v>
      </c>
      <c r="J1188" s="19">
        <v>0</v>
      </c>
      <c r="K1188" s="19">
        <v>0</v>
      </c>
      <c r="L1188" s="19">
        <v>0</v>
      </c>
      <c r="M1188" s="7"/>
      <c r="P1188" s="57">
        <f t="shared" si="3782"/>
        <v>0</v>
      </c>
      <c r="Q1188" s="63">
        <f>P1188/P1180</f>
        <v>0</v>
      </c>
      <c r="R1188" s="75">
        <f t="shared" si="3732"/>
        <v>0</v>
      </c>
      <c r="S1188" s="57">
        <f t="shared" ref="S1188:X1188" si="3789">IF(G1197&lt;&gt;0,G1188+(G1188/G1180)*G1197,G1188)</f>
        <v>0</v>
      </c>
      <c r="T1188" s="57">
        <f t="shared" si="3789"/>
        <v>0</v>
      </c>
      <c r="U1188" s="57">
        <f t="shared" si="3789"/>
        <v>0</v>
      </c>
      <c r="V1188" s="57">
        <f t="shared" si="3789"/>
        <v>0</v>
      </c>
      <c r="W1188" s="57">
        <f t="shared" si="3789"/>
        <v>0</v>
      </c>
      <c r="X1188" s="57">
        <f t="shared" si="3789"/>
        <v>0</v>
      </c>
      <c r="Y1188" s="1">
        <v>0</v>
      </c>
      <c r="AB1188" s="63">
        <f t="shared" ref="AB1188" si="3790">IF(R1188=0,0,R1188/(R1181+R1184+R1190))</f>
        <v>0</v>
      </c>
      <c r="AC1188" s="63">
        <f t="shared" ref="AC1188:AI1188" si="3791">IF(S1188=0,0,S1188/(S1181+S1184+S1190))</f>
        <v>0</v>
      </c>
      <c r="AD1188" s="63">
        <f t="shared" si="3791"/>
        <v>0</v>
      </c>
      <c r="AE1188" s="63">
        <f t="shared" si="3791"/>
        <v>0</v>
      </c>
      <c r="AF1188" s="63">
        <f t="shared" si="3791"/>
        <v>0</v>
      </c>
      <c r="AG1188" s="63">
        <f t="shared" si="3791"/>
        <v>0</v>
      </c>
      <c r="AH1188" s="63">
        <f t="shared" si="3791"/>
        <v>0</v>
      </c>
      <c r="AI1188" s="63">
        <f t="shared" si="3791"/>
        <v>0</v>
      </c>
    </row>
    <row r="1189" spans="1:35" ht="14.25" customHeight="1" x14ac:dyDescent="0.25">
      <c r="A1189" s="17">
        <v>331315</v>
      </c>
      <c r="B1189" s="3" t="s">
        <v>176</v>
      </c>
      <c r="C1189" s="8" t="s">
        <v>88</v>
      </c>
      <c r="D1189" s="54">
        <f>E1189/(E1180-E1197)</f>
        <v>0</v>
      </c>
      <c r="E1189" s="19">
        <f t="shared" si="3766"/>
        <v>0</v>
      </c>
      <c r="F1189" s="19">
        <v>0</v>
      </c>
      <c r="G1189" s="11">
        <v>0</v>
      </c>
      <c r="H1189" s="11">
        <v>0</v>
      </c>
      <c r="I1189" s="19">
        <v>0</v>
      </c>
      <c r="J1189" s="11">
        <v>0</v>
      </c>
      <c r="K1189" s="11">
        <v>0</v>
      </c>
      <c r="L1189" s="19">
        <v>0</v>
      </c>
      <c r="M1189" s="7"/>
      <c r="P1189" s="57">
        <f t="shared" si="3782"/>
        <v>0</v>
      </c>
      <c r="Q1189" s="63">
        <f>P1189/P1180</f>
        <v>0</v>
      </c>
      <c r="R1189" s="75">
        <f t="shared" si="3732"/>
        <v>0</v>
      </c>
      <c r="S1189" s="57">
        <f t="shared" ref="S1189:X1189" si="3792">IF(G1197&lt;&gt;0,G1189+(G1189/G1180)*G1197,G1189)</f>
        <v>0</v>
      </c>
      <c r="T1189" s="57">
        <f t="shared" si="3792"/>
        <v>0</v>
      </c>
      <c r="U1189" s="57">
        <f t="shared" si="3792"/>
        <v>0</v>
      </c>
      <c r="V1189" s="57">
        <f t="shared" si="3792"/>
        <v>0</v>
      </c>
      <c r="W1189" s="57">
        <f t="shared" si="3792"/>
        <v>0</v>
      </c>
      <c r="X1189" s="57">
        <f t="shared" si="3792"/>
        <v>0</v>
      </c>
      <c r="Y1189" s="1">
        <v>0</v>
      </c>
      <c r="AB1189" s="63">
        <f t="shared" ref="AB1189" si="3793">IF(R1189=0,0,R1189/(R1181+R1184+R1190))</f>
        <v>0</v>
      </c>
      <c r="AC1189" s="63">
        <f t="shared" ref="AC1189:AI1189" si="3794">IF(S1189=0,0,S1189/(S1181+S1184+S1190))</f>
        <v>0</v>
      </c>
      <c r="AD1189" s="63">
        <f t="shared" si="3794"/>
        <v>0</v>
      </c>
      <c r="AE1189" s="63">
        <f t="shared" si="3794"/>
        <v>0</v>
      </c>
      <c r="AF1189" s="63">
        <f t="shared" si="3794"/>
        <v>0</v>
      </c>
      <c r="AG1189" s="63">
        <f t="shared" si="3794"/>
        <v>0</v>
      </c>
      <c r="AH1189" s="63">
        <f t="shared" si="3794"/>
        <v>0</v>
      </c>
      <c r="AI1189" s="63">
        <f t="shared" si="3794"/>
        <v>0</v>
      </c>
    </row>
    <row r="1190" spans="1:35" ht="14.25" customHeight="1" x14ac:dyDescent="0.25">
      <c r="A1190" s="17">
        <v>331315</v>
      </c>
      <c r="B1190" s="3" t="s">
        <v>176</v>
      </c>
      <c r="C1190" s="3" t="s">
        <v>89</v>
      </c>
      <c r="D1190" s="54">
        <f>E1190/(E1180-E1197)</f>
        <v>5.4545454545454543E-2</v>
      </c>
      <c r="E1190" s="19">
        <f t="shared" si="3766"/>
        <v>3</v>
      </c>
      <c r="F1190" s="11">
        <v>1</v>
      </c>
      <c r="G1190" s="11">
        <v>0</v>
      </c>
      <c r="H1190" s="19">
        <v>0</v>
      </c>
      <c r="I1190" s="53">
        <v>2</v>
      </c>
      <c r="J1190" s="19">
        <v>0</v>
      </c>
      <c r="K1190" s="11">
        <v>0</v>
      </c>
      <c r="L1190" s="19">
        <v>0</v>
      </c>
      <c r="M1190" s="7"/>
      <c r="P1190" s="57">
        <f>SUM(P1191:P1196)</f>
        <v>4</v>
      </c>
      <c r="Q1190" s="63">
        <f>P1190/P1180</f>
        <v>7.1428571428571425E-2</v>
      </c>
      <c r="R1190" s="75">
        <f t="shared" si="3732"/>
        <v>1</v>
      </c>
      <c r="S1190" s="57">
        <f>SUM(S1191:S1196)</f>
        <v>0</v>
      </c>
      <c r="T1190" s="57">
        <f t="shared" ref="T1190:X1190" si="3795">SUM(T1191:T1196)</f>
        <v>0</v>
      </c>
      <c r="U1190" s="57">
        <f t="shared" si="3795"/>
        <v>2</v>
      </c>
      <c r="V1190" s="57">
        <f t="shared" si="3795"/>
        <v>0</v>
      </c>
      <c r="W1190" s="57">
        <f t="shared" si="3795"/>
        <v>0</v>
      </c>
      <c r="X1190" s="57">
        <f t="shared" si="3795"/>
        <v>0</v>
      </c>
      <c r="Y1190" s="1">
        <v>0</v>
      </c>
      <c r="AB1190" s="63">
        <f t="shared" ref="AB1190" si="3796">IF(R1190=0,0,R1190/(R1181+R1184+R1190))</f>
        <v>7.1428571428571425E-2</v>
      </c>
      <c r="AC1190" s="63">
        <f t="shared" ref="AC1190:AI1190" si="3797">IF(S1190=0,0,S1190/(S1181+S1184+S1190))</f>
        <v>0</v>
      </c>
      <c r="AD1190" s="63">
        <f t="shared" si="3797"/>
        <v>0</v>
      </c>
      <c r="AE1190" s="63">
        <f t="shared" si="3797"/>
        <v>0.05</v>
      </c>
      <c r="AF1190" s="63">
        <f t="shared" si="3797"/>
        <v>0</v>
      </c>
      <c r="AG1190" s="63">
        <f t="shared" si="3797"/>
        <v>0</v>
      </c>
      <c r="AH1190" s="63">
        <f t="shared" si="3797"/>
        <v>0</v>
      </c>
      <c r="AI1190" s="63">
        <f t="shared" si="3797"/>
        <v>0</v>
      </c>
    </row>
    <row r="1191" spans="1:35" ht="14.25" customHeight="1" x14ac:dyDescent="0.25">
      <c r="A1191" s="17">
        <v>331315</v>
      </c>
      <c r="B1191" s="3" t="s">
        <v>176</v>
      </c>
      <c r="C1191" s="8" t="s">
        <v>95</v>
      </c>
      <c r="D1191" s="54">
        <f>E1191/(E1180-E1197)</f>
        <v>5.4545454545454543E-2</v>
      </c>
      <c r="E1191" s="19">
        <f t="shared" si="3766"/>
        <v>3</v>
      </c>
      <c r="F1191" s="11">
        <v>1</v>
      </c>
      <c r="G1191" s="11">
        <v>0</v>
      </c>
      <c r="H1191" s="19">
        <v>0</v>
      </c>
      <c r="I1191" s="53">
        <v>2</v>
      </c>
      <c r="J1191" s="19">
        <v>0</v>
      </c>
      <c r="K1191" s="11">
        <v>0</v>
      </c>
      <c r="L1191" s="19">
        <v>0</v>
      </c>
      <c r="M1191" s="7"/>
      <c r="P1191" s="57">
        <f t="shared" si="3782"/>
        <v>3</v>
      </c>
      <c r="Q1191" s="63">
        <f>P1191/P1180</f>
        <v>5.3571428571428568E-2</v>
      </c>
      <c r="R1191" s="75">
        <f t="shared" si="3732"/>
        <v>1</v>
      </c>
      <c r="S1191" s="57">
        <f t="shared" ref="S1191:X1191" si="3798">IF(G1197&lt;&gt;0,G1191+(G1191/G1180)*G1197,G1191)</f>
        <v>0</v>
      </c>
      <c r="T1191" s="57">
        <f t="shared" si="3798"/>
        <v>0</v>
      </c>
      <c r="U1191" s="57">
        <f t="shared" si="3798"/>
        <v>2</v>
      </c>
      <c r="V1191" s="57">
        <f t="shared" si="3798"/>
        <v>0</v>
      </c>
      <c r="W1191" s="57">
        <f t="shared" si="3798"/>
        <v>0</v>
      </c>
      <c r="X1191" s="57">
        <f t="shared" si="3798"/>
        <v>0</v>
      </c>
      <c r="Y1191" s="1">
        <v>0</v>
      </c>
      <c r="AB1191" s="63">
        <f t="shared" ref="AB1191" si="3799">IF(R1191=0,0,R1191/(R1181+R1184+R1190))</f>
        <v>7.1428571428571425E-2</v>
      </c>
      <c r="AC1191" s="63">
        <f t="shared" ref="AC1191:AI1191" si="3800">IF(S1191=0,0,S1191/(S1181+S1184+S1190))</f>
        <v>0</v>
      </c>
      <c r="AD1191" s="63">
        <f t="shared" si="3800"/>
        <v>0</v>
      </c>
      <c r="AE1191" s="63">
        <f t="shared" si="3800"/>
        <v>0.05</v>
      </c>
      <c r="AF1191" s="63">
        <f t="shared" si="3800"/>
        <v>0</v>
      </c>
      <c r="AG1191" s="63">
        <f t="shared" si="3800"/>
        <v>0</v>
      </c>
      <c r="AH1191" s="63">
        <f t="shared" si="3800"/>
        <v>0</v>
      </c>
      <c r="AI1191" s="63">
        <f t="shared" si="3800"/>
        <v>0</v>
      </c>
    </row>
    <row r="1192" spans="1:35" ht="14.25" customHeight="1" x14ac:dyDescent="0.25">
      <c r="A1192" s="17">
        <v>331315</v>
      </c>
      <c r="B1192" s="3" t="s">
        <v>176</v>
      </c>
      <c r="C1192" s="8" t="s">
        <v>90</v>
      </c>
      <c r="D1192" s="54">
        <f>E1192/(E1180-E1197)</f>
        <v>1.8181818181818181E-2</v>
      </c>
      <c r="E1192" s="19">
        <f t="shared" si="3766"/>
        <v>1</v>
      </c>
      <c r="F1192" s="11">
        <v>1</v>
      </c>
      <c r="G1192" s="19">
        <v>0</v>
      </c>
      <c r="H1192" s="19">
        <v>0</v>
      </c>
      <c r="I1192" s="19">
        <v>0</v>
      </c>
      <c r="J1192" s="19">
        <v>0</v>
      </c>
      <c r="K1192" s="19">
        <v>0</v>
      </c>
      <c r="L1192" s="19">
        <v>0</v>
      </c>
      <c r="M1192" s="7"/>
      <c r="P1192" s="57">
        <f t="shared" si="3782"/>
        <v>1</v>
      </c>
      <c r="Q1192" s="63">
        <f>P1192/P1180</f>
        <v>1.7857142857142856E-2</v>
      </c>
      <c r="R1192" s="75">
        <f t="shared" si="3732"/>
        <v>1</v>
      </c>
      <c r="S1192" s="57">
        <f t="shared" ref="S1192:X1192" si="3801">IF(G1197&lt;&gt;0,G1192+(G1192/G1180)*G1197,G1192)</f>
        <v>0</v>
      </c>
      <c r="T1192" s="57">
        <f t="shared" si="3801"/>
        <v>0</v>
      </c>
      <c r="U1192" s="57">
        <f t="shared" si="3801"/>
        <v>0</v>
      </c>
      <c r="V1192" s="57">
        <f t="shared" si="3801"/>
        <v>0</v>
      </c>
      <c r="W1192" s="57">
        <f t="shared" si="3801"/>
        <v>0</v>
      </c>
      <c r="X1192" s="57">
        <f t="shared" si="3801"/>
        <v>0</v>
      </c>
      <c r="Y1192" s="1">
        <v>0</v>
      </c>
      <c r="AB1192" s="63">
        <f t="shared" ref="AB1192" si="3802">IF(R1192=0,0,R1192/(R1181+R1184+R1190))</f>
        <v>7.1428571428571425E-2</v>
      </c>
      <c r="AC1192" s="63">
        <f t="shared" ref="AC1192:AI1192" si="3803">IF(S1192=0,0,S1192/(S1181+S1184+S1190))</f>
        <v>0</v>
      </c>
      <c r="AD1192" s="63">
        <f t="shared" si="3803"/>
        <v>0</v>
      </c>
      <c r="AE1192" s="63">
        <f t="shared" si="3803"/>
        <v>0</v>
      </c>
      <c r="AF1192" s="63">
        <f t="shared" si="3803"/>
        <v>0</v>
      </c>
      <c r="AG1192" s="63">
        <f t="shared" si="3803"/>
        <v>0</v>
      </c>
      <c r="AH1192" s="63">
        <f t="shared" si="3803"/>
        <v>0</v>
      </c>
      <c r="AI1192" s="63">
        <f t="shared" si="3803"/>
        <v>0</v>
      </c>
    </row>
    <row r="1193" spans="1:35" ht="14.25" customHeight="1" x14ac:dyDescent="0.25">
      <c r="A1193" s="17">
        <v>331315</v>
      </c>
      <c r="B1193" s="3" t="s">
        <v>176</v>
      </c>
      <c r="C1193" s="8" t="s">
        <v>118</v>
      </c>
      <c r="D1193" s="54">
        <f>E1193/(E1180-E1197)</f>
        <v>0</v>
      </c>
      <c r="E1193" s="19">
        <f t="shared" si="3766"/>
        <v>0</v>
      </c>
      <c r="F1193" s="19">
        <v>0</v>
      </c>
      <c r="G1193" s="11">
        <v>0</v>
      </c>
      <c r="H1193" s="11">
        <v>0</v>
      </c>
      <c r="I1193" s="19">
        <v>0</v>
      </c>
      <c r="J1193" s="19">
        <v>0</v>
      </c>
      <c r="K1193" s="11">
        <v>0</v>
      </c>
      <c r="L1193" s="19">
        <v>0</v>
      </c>
      <c r="M1193" s="7"/>
      <c r="P1193" s="57">
        <f t="shared" si="3782"/>
        <v>0</v>
      </c>
      <c r="Q1193" s="63">
        <f>P1193/P1180</f>
        <v>0</v>
      </c>
      <c r="R1193" s="75">
        <f t="shared" si="3732"/>
        <v>0</v>
      </c>
      <c r="S1193" s="57">
        <f t="shared" ref="S1193:X1193" si="3804">IF(G1197&lt;&gt;0,G1193+(G1193/G1180)*G1197,G1193)</f>
        <v>0</v>
      </c>
      <c r="T1193" s="57">
        <f t="shared" si="3804"/>
        <v>0</v>
      </c>
      <c r="U1193" s="57">
        <f t="shared" si="3804"/>
        <v>0</v>
      </c>
      <c r="V1193" s="57">
        <f t="shared" si="3804"/>
        <v>0</v>
      </c>
      <c r="W1193" s="57">
        <f t="shared" si="3804"/>
        <v>0</v>
      </c>
      <c r="X1193" s="57">
        <f t="shared" si="3804"/>
        <v>0</v>
      </c>
      <c r="Y1193" s="1">
        <v>0</v>
      </c>
      <c r="AB1193" s="63">
        <f t="shared" ref="AB1193" si="3805">IF(R1193=0,0,R1193/(R1181+R1184+R1190))</f>
        <v>0</v>
      </c>
      <c r="AC1193" s="63">
        <f t="shared" ref="AC1193:AI1193" si="3806">IF(S1193=0,0,S1193/(S1181+S1184+S1190))</f>
        <v>0</v>
      </c>
      <c r="AD1193" s="63">
        <f t="shared" si="3806"/>
        <v>0</v>
      </c>
      <c r="AE1193" s="63">
        <f t="shared" si="3806"/>
        <v>0</v>
      </c>
      <c r="AF1193" s="63">
        <f t="shared" si="3806"/>
        <v>0</v>
      </c>
      <c r="AG1193" s="63">
        <f t="shared" si="3806"/>
        <v>0</v>
      </c>
      <c r="AH1193" s="63">
        <f t="shared" si="3806"/>
        <v>0</v>
      </c>
      <c r="AI1193" s="63">
        <f t="shared" si="3806"/>
        <v>0</v>
      </c>
    </row>
    <row r="1194" spans="1:35" ht="14.25" customHeight="1" x14ac:dyDescent="0.25">
      <c r="A1194" s="17">
        <v>331315</v>
      </c>
      <c r="B1194" s="3" t="s">
        <v>176</v>
      </c>
      <c r="C1194" s="8" t="s">
        <v>91</v>
      </c>
      <c r="D1194" s="54">
        <f>E1194/(E1180-E1197)</f>
        <v>0</v>
      </c>
      <c r="E1194" s="19">
        <f t="shared" si="3766"/>
        <v>0</v>
      </c>
      <c r="F1194" s="19">
        <v>0</v>
      </c>
      <c r="G1194" s="19">
        <v>0</v>
      </c>
      <c r="H1194" s="19">
        <v>0</v>
      </c>
      <c r="I1194" s="19">
        <v>0</v>
      </c>
      <c r="J1194" s="19">
        <v>0</v>
      </c>
      <c r="K1194" s="19">
        <v>0</v>
      </c>
      <c r="L1194" s="19">
        <v>0</v>
      </c>
      <c r="M1194" s="7"/>
      <c r="P1194" s="57">
        <f t="shared" si="3782"/>
        <v>0</v>
      </c>
      <c r="Q1194" s="63">
        <f>P1194/P1180</f>
        <v>0</v>
      </c>
      <c r="R1194" s="75">
        <f t="shared" si="3732"/>
        <v>0</v>
      </c>
      <c r="S1194" s="57">
        <f t="shared" ref="S1194:X1194" si="3807">IF(G1197&lt;&gt;0,G1194+(G1194/G1180)*G1197,G1194)</f>
        <v>0</v>
      </c>
      <c r="T1194" s="57">
        <f t="shared" si="3807"/>
        <v>0</v>
      </c>
      <c r="U1194" s="57">
        <f t="shared" si="3807"/>
        <v>0</v>
      </c>
      <c r="V1194" s="57">
        <f t="shared" si="3807"/>
        <v>0</v>
      </c>
      <c r="W1194" s="57">
        <f t="shared" si="3807"/>
        <v>0</v>
      </c>
      <c r="X1194" s="57">
        <f t="shared" si="3807"/>
        <v>0</v>
      </c>
      <c r="Y1194" s="1">
        <v>0</v>
      </c>
      <c r="AB1194" s="63">
        <f t="shared" ref="AB1194" si="3808">IF(R1194=0,0,R1194/(R1181+R1184+R1190))</f>
        <v>0</v>
      </c>
      <c r="AC1194" s="63">
        <f t="shared" ref="AC1194:AI1194" si="3809">IF(S1194=0,0,S1194/(S1181+S1184+S1190))</f>
        <v>0</v>
      </c>
      <c r="AD1194" s="63">
        <f t="shared" si="3809"/>
        <v>0</v>
      </c>
      <c r="AE1194" s="63">
        <f t="shared" si="3809"/>
        <v>0</v>
      </c>
      <c r="AF1194" s="63">
        <f t="shared" si="3809"/>
        <v>0</v>
      </c>
      <c r="AG1194" s="63">
        <f t="shared" si="3809"/>
        <v>0</v>
      </c>
      <c r="AH1194" s="63">
        <f t="shared" si="3809"/>
        <v>0</v>
      </c>
      <c r="AI1194" s="63">
        <f t="shared" si="3809"/>
        <v>0</v>
      </c>
    </row>
    <row r="1195" spans="1:35" ht="14.25" customHeight="1" x14ac:dyDescent="0.25">
      <c r="A1195" s="17">
        <v>331315</v>
      </c>
      <c r="B1195" s="3" t="s">
        <v>176</v>
      </c>
      <c r="C1195" s="8" t="s">
        <v>92</v>
      </c>
      <c r="D1195" s="54">
        <f>E1195/(E1180-E1197)</f>
        <v>0</v>
      </c>
      <c r="E1195" s="19">
        <f t="shared" si="3766"/>
        <v>0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9">
        <v>0</v>
      </c>
      <c r="M1195" s="7"/>
      <c r="P1195" s="57">
        <f t="shared" si="3782"/>
        <v>0</v>
      </c>
      <c r="Q1195" s="63">
        <f>P1195/P1180</f>
        <v>0</v>
      </c>
      <c r="R1195" s="75">
        <f t="shared" si="3732"/>
        <v>0</v>
      </c>
      <c r="S1195" s="57">
        <f t="shared" ref="S1195:X1195" si="3810">IF(G1197&lt;&gt;0,G1195+(G1195/G1180)*G1197,G1195)</f>
        <v>0</v>
      </c>
      <c r="T1195" s="57">
        <f t="shared" si="3810"/>
        <v>0</v>
      </c>
      <c r="U1195" s="57">
        <f t="shared" si="3810"/>
        <v>0</v>
      </c>
      <c r="V1195" s="57">
        <f t="shared" si="3810"/>
        <v>0</v>
      </c>
      <c r="W1195" s="57">
        <f t="shared" si="3810"/>
        <v>0</v>
      </c>
      <c r="X1195" s="57">
        <f t="shared" si="3810"/>
        <v>0</v>
      </c>
      <c r="Y1195" s="1">
        <v>0</v>
      </c>
      <c r="AB1195" s="63">
        <f t="shared" ref="AB1195" si="3811">IF(R1195=0,0,R1195/(R1181+R1184+R1190))</f>
        <v>0</v>
      </c>
      <c r="AC1195" s="63">
        <f t="shared" ref="AC1195:AI1195" si="3812">IF(S1195=0,0,S1195/(S1181+S1184+S1190))</f>
        <v>0</v>
      </c>
      <c r="AD1195" s="63">
        <f t="shared" si="3812"/>
        <v>0</v>
      </c>
      <c r="AE1195" s="63">
        <f t="shared" si="3812"/>
        <v>0</v>
      </c>
      <c r="AF1195" s="63">
        <f t="shared" si="3812"/>
        <v>0</v>
      </c>
      <c r="AG1195" s="63">
        <f t="shared" si="3812"/>
        <v>0</v>
      </c>
      <c r="AH1195" s="63">
        <f t="shared" si="3812"/>
        <v>0</v>
      </c>
      <c r="AI1195" s="63">
        <f t="shared" si="3812"/>
        <v>0</v>
      </c>
    </row>
    <row r="1196" spans="1:35" ht="14.25" customHeight="1" x14ac:dyDescent="0.25">
      <c r="A1196" s="17">
        <v>331315</v>
      </c>
      <c r="B1196" s="3" t="s">
        <v>176</v>
      </c>
      <c r="C1196" s="8" t="s">
        <v>93</v>
      </c>
      <c r="D1196" s="54">
        <f>E1196/(E1180-E1197)</f>
        <v>0</v>
      </c>
      <c r="E1196" s="19">
        <f t="shared" si="3766"/>
        <v>0</v>
      </c>
      <c r="F1196" s="19">
        <v>0</v>
      </c>
      <c r="G1196" s="11">
        <v>0</v>
      </c>
      <c r="H1196" s="19">
        <v>0</v>
      </c>
      <c r="I1196" s="11">
        <v>0</v>
      </c>
      <c r="J1196" s="11">
        <v>0</v>
      </c>
      <c r="K1196" s="11">
        <v>0</v>
      </c>
      <c r="L1196" s="19">
        <v>0</v>
      </c>
      <c r="M1196" s="7"/>
      <c r="N1196" s="10"/>
      <c r="O1196" s="10"/>
      <c r="P1196" s="57">
        <f t="shared" si="3782"/>
        <v>0</v>
      </c>
      <c r="Q1196" s="63">
        <f>P1196/P1180</f>
        <v>0</v>
      </c>
      <c r="R1196" s="75">
        <f t="shared" si="3732"/>
        <v>0</v>
      </c>
      <c r="S1196" s="57">
        <f t="shared" ref="S1196:X1196" si="3813">IF(G1197&lt;&gt;0,G1196+(G1196/G1180)*G1197,G1196)</f>
        <v>0</v>
      </c>
      <c r="T1196" s="57">
        <f t="shared" si="3813"/>
        <v>0</v>
      </c>
      <c r="U1196" s="57">
        <f t="shared" si="3813"/>
        <v>0</v>
      </c>
      <c r="V1196" s="57">
        <f t="shared" si="3813"/>
        <v>0</v>
      </c>
      <c r="W1196" s="57">
        <f t="shared" si="3813"/>
        <v>0</v>
      </c>
      <c r="X1196" s="57">
        <f t="shared" si="3813"/>
        <v>0</v>
      </c>
      <c r="Y1196" s="1">
        <v>0</v>
      </c>
      <c r="AB1196" s="63">
        <f t="shared" ref="AB1196" si="3814">IF(R1196=0,0,R1196/(R1181+R1184+R1190))</f>
        <v>0</v>
      </c>
      <c r="AC1196" s="63">
        <f t="shared" ref="AC1196:AI1196" si="3815">IF(S1196=0,0,S1196/(S1181+S1184+S1190))</f>
        <v>0</v>
      </c>
      <c r="AD1196" s="63">
        <f t="shared" si="3815"/>
        <v>0</v>
      </c>
      <c r="AE1196" s="63">
        <f t="shared" si="3815"/>
        <v>0</v>
      </c>
      <c r="AF1196" s="63">
        <f t="shared" si="3815"/>
        <v>0</v>
      </c>
      <c r="AG1196" s="63">
        <f t="shared" si="3815"/>
        <v>0</v>
      </c>
      <c r="AH1196" s="63">
        <f t="shared" si="3815"/>
        <v>0</v>
      </c>
      <c r="AI1196" s="63">
        <f t="shared" si="3815"/>
        <v>0</v>
      </c>
    </row>
    <row r="1197" spans="1:35" ht="14.25" customHeight="1" x14ac:dyDescent="0.25">
      <c r="A1197" s="17">
        <v>331315</v>
      </c>
      <c r="B1197" s="3" t="s">
        <v>176</v>
      </c>
      <c r="C1197" s="3" t="s">
        <v>94</v>
      </c>
      <c r="D1197" s="3"/>
      <c r="E1197" s="11">
        <v>2</v>
      </c>
      <c r="F1197" s="19">
        <v>0</v>
      </c>
      <c r="G1197" s="11">
        <v>0</v>
      </c>
      <c r="H1197" s="11">
        <v>0</v>
      </c>
      <c r="I1197" s="19">
        <v>0</v>
      </c>
      <c r="J1197" s="19">
        <v>0</v>
      </c>
      <c r="K1197" s="11">
        <v>0</v>
      </c>
      <c r="L1197" s="11">
        <v>2</v>
      </c>
      <c r="M1197" s="7"/>
      <c r="R1197" s="75">
        <f t="shared" si="3732"/>
        <v>0</v>
      </c>
    </row>
    <row r="1198" spans="1:35" ht="14.25" customHeight="1" x14ac:dyDescent="0.25">
      <c r="A1198" s="3"/>
      <c r="B1198" s="3"/>
      <c r="C1198" s="8"/>
      <c r="D1198" s="8"/>
      <c r="E1198" s="11"/>
      <c r="F1198" s="11"/>
      <c r="G1198" s="11"/>
      <c r="H1198" s="11"/>
      <c r="I1198" s="11"/>
      <c r="J1198" s="11"/>
      <c r="K1198" s="11"/>
      <c r="L1198" s="11"/>
      <c r="M1198" s="7"/>
      <c r="R1198" s="75">
        <f t="shared" si="3732"/>
        <v>0</v>
      </c>
      <c r="X1198" s="10"/>
    </row>
    <row r="1199" spans="1:35" ht="14.25" customHeight="1" x14ac:dyDescent="0.25">
      <c r="A1199" s="17">
        <v>331316</v>
      </c>
      <c r="B1199" s="3" t="s">
        <v>178</v>
      </c>
      <c r="C1199" s="3" t="s">
        <v>120</v>
      </c>
      <c r="D1199" s="3"/>
      <c r="E1199" s="11">
        <v>16</v>
      </c>
      <c r="F1199" s="11">
        <v>5</v>
      </c>
      <c r="G1199" s="11">
        <v>0</v>
      </c>
      <c r="H1199" s="19">
        <v>0</v>
      </c>
      <c r="I1199" s="11">
        <v>11</v>
      </c>
      <c r="J1199" s="19">
        <v>0</v>
      </c>
      <c r="K1199" s="11">
        <v>0</v>
      </c>
      <c r="L1199" s="19">
        <v>0</v>
      </c>
      <c r="M1199" s="10">
        <f>VLOOKUP(A1199,'2010 Byproducts'!$A$14:$D$97,4,FALSE)</f>
        <v>0</v>
      </c>
      <c r="N1199" s="10">
        <f>L1199-M1199</f>
        <v>0</v>
      </c>
      <c r="O1199" s="10"/>
      <c r="P1199" s="10">
        <f>SUM(P1200,P1203,P1209)</f>
        <v>6</v>
      </c>
      <c r="Q1199" s="10"/>
      <c r="R1199" s="75">
        <f t="shared" si="3732"/>
        <v>5</v>
      </c>
      <c r="Z1199" s="63">
        <f>R1199/(P1199-R1199)</f>
        <v>5</v>
      </c>
      <c r="AA1199" s="63">
        <f>(P1202-R1202)/(P1199-R1199)</f>
        <v>0</v>
      </c>
      <c r="AB1199" s="63"/>
    </row>
    <row r="1200" spans="1:35" ht="14.25" customHeight="1" x14ac:dyDescent="0.25">
      <c r="A1200" s="17">
        <v>331316</v>
      </c>
      <c r="B1200" s="3" t="s">
        <v>178</v>
      </c>
      <c r="C1200" s="3" t="s">
        <v>82</v>
      </c>
      <c r="D1200" s="54">
        <f>E1200/(E1199-E1216)</f>
        <v>0</v>
      </c>
      <c r="E1200" s="19">
        <f t="shared" ref="E1200:E1215" si="3816">SUM(F1200:L1200)</f>
        <v>0</v>
      </c>
      <c r="F1200" s="19">
        <v>0</v>
      </c>
      <c r="G1200" s="11">
        <v>0</v>
      </c>
      <c r="H1200" s="11">
        <v>0</v>
      </c>
      <c r="I1200" s="19">
        <v>0</v>
      </c>
      <c r="J1200" s="19">
        <v>0</v>
      </c>
      <c r="K1200" s="11">
        <v>0</v>
      </c>
      <c r="L1200" s="19">
        <v>0</v>
      </c>
      <c r="M1200" s="7"/>
      <c r="P1200" s="57">
        <f>SUM(P1201:P1202)</f>
        <v>0</v>
      </c>
      <c r="Q1200" s="63">
        <f>P1200/P1199</f>
        <v>0</v>
      </c>
      <c r="R1200" s="75">
        <f t="shared" si="3732"/>
        <v>0</v>
      </c>
      <c r="S1200" s="57">
        <f>SUM(S1201:S1202)</f>
        <v>0</v>
      </c>
      <c r="T1200" s="57">
        <f t="shared" ref="T1200:X1200" si="3817">SUM(T1201:T1202)</f>
        <v>0</v>
      </c>
      <c r="U1200" s="57">
        <f t="shared" si="3817"/>
        <v>0</v>
      </c>
      <c r="V1200" s="57">
        <f t="shared" si="3817"/>
        <v>0</v>
      </c>
      <c r="W1200" s="57">
        <f t="shared" si="3817"/>
        <v>0</v>
      </c>
      <c r="X1200" s="57">
        <f t="shared" si="3817"/>
        <v>0</v>
      </c>
      <c r="Y1200" s="1">
        <v>0</v>
      </c>
      <c r="Z1200" s="63"/>
      <c r="AB1200" s="63">
        <f t="shared" ref="AB1200" si="3818">IF(R1200=0,0,R1200/(R1200+R1203+R1209))</f>
        <v>0</v>
      </c>
      <c r="AC1200" s="63">
        <f t="shared" ref="AC1200:AI1200" si="3819">IF(S1200=0,0,S1200/(S1200+S1203+S1209))</f>
        <v>0</v>
      </c>
      <c r="AD1200" s="63">
        <f t="shared" si="3819"/>
        <v>0</v>
      </c>
      <c r="AE1200" s="63">
        <f t="shared" si="3819"/>
        <v>0</v>
      </c>
      <c r="AF1200" s="63">
        <f t="shared" si="3819"/>
        <v>0</v>
      </c>
      <c r="AG1200" s="63">
        <f t="shared" si="3819"/>
        <v>0</v>
      </c>
      <c r="AH1200" s="63">
        <f t="shared" si="3819"/>
        <v>0</v>
      </c>
      <c r="AI1200" s="63">
        <f t="shared" si="3819"/>
        <v>0</v>
      </c>
    </row>
    <row r="1201" spans="1:35" ht="14.25" customHeight="1" x14ac:dyDescent="0.25">
      <c r="A1201" s="17">
        <v>331316</v>
      </c>
      <c r="B1201" s="3" t="s">
        <v>178</v>
      </c>
      <c r="C1201" s="8" t="s">
        <v>152</v>
      </c>
      <c r="D1201" s="54">
        <f>E1201/(E1199-E1216)</f>
        <v>0</v>
      </c>
      <c r="E1201" s="19">
        <f t="shared" si="3816"/>
        <v>0</v>
      </c>
      <c r="F1201" s="19">
        <v>0</v>
      </c>
      <c r="G1201" s="11">
        <v>0</v>
      </c>
      <c r="H1201" s="11">
        <v>0</v>
      </c>
      <c r="I1201" s="19">
        <v>0</v>
      </c>
      <c r="J1201" s="19">
        <v>0</v>
      </c>
      <c r="K1201" s="11">
        <v>0</v>
      </c>
      <c r="L1201" s="19">
        <v>0</v>
      </c>
      <c r="M1201" s="7"/>
      <c r="P1201" s="57">
        <f>SUM(R1201:Y1201)+N1199</f>
        <v>0</v>
      </c>
      <c r="Q1201" s="63">
        <f>P1201/P1199</f>
        <v>0</v>
      </c>
      <c r="R1201" s="75">
        <f t="shared" si="3732"/>
        <v>0</v>
      </c>
      <c r="S1201" s="57">
        <f t="shared" ref="S1201:X1201" si="3820">IF(G1216&lt;&gt;0,G1201+(G1201/G1199)*G1216,G1201)</f>
        <v>0</v>
      </c>
      <c r="T1201" s="57">
        <f t="shared" si="3820"/>
        <v>0</v>
      </c>
      <c r="U1201" s="57">
        <f t="shared" si="3820"/>
        <v>0</v>
      </c>
      <c r="V1201" s="57">
        <f t="shared" si="3820"/>
        <v>0</v>
      </c>
      <c r="W1201" s="57">
        <f t="shared" si="3820"/>
        <v>0</v>
      </c>
      <c r="X1201" s="57">
        <f t="shared" si="3820"/>
        <v>0</v>
      </c>
      <c r="Y1201" s="1">
        <v>0</v>
      </c>
      <c r="Z1201" s="5"/>
      <c r="AB1201" s="63">
        <f t="shared" ref="AB1201" si="3821">IF(R1201=0,0,R1201/(R1200+R1203+R1209))</f>
        <v>0</v>
      </c>
      <c r="AC1201" s="63">
        <f t="shared" ref="AC1201:AI1201" si="3822">IF(S1201=0,0,S1201/(S1200+S1203+S1209))</f>
        <v>0</v>
      </c>
      <c r="AD1201" s="63">
        <f t="shared" si="3822"/>
        <v>0</v>
      </c>
      <c r="AE1201" s="63">
        <f t="shared" si="3822"/>
        <v>0</v>
      </c>
      <c r="AF1201" s="63">
        <f t="shared" si="3822"/>
        <v>0</v>
      </c>
      <c r="AG1201" s="63">
        <f t="shared" si="3822"/>
        <v>0</v>
      </c>
      <c r="AH1201" s="63">
        <f t="shared" si="3822"/>
        <v>0</v>
      </c>
      <c r="AI1201" s="63">
        <f t="shared" si="3822"/>
        <v>0</v>
      </c>
    </row>
    <row r="1202" spans="1:35" ht="14.25" customHeight="1" x14ac:dyDescent="0.25">
      <c r="A1202" s="17">
        <v>331316</v>
      </c>
      <c r="B1202" s="3" t="s">
        <v>178</v>
      </c>
      <c r="C1202" s="8" t="s">
        <v>151</v>
      </c>
      <c r="D1202" s="54">
        <f>E1202/(E1199-E1216)</f>
        <v>0</v>
      </c>
      <c r="E1202" s="19">
        <f t="shared" si="3816"/>
        <v>0</v>
      </c>
      <c r="F1202" s="11">
        <v>0</v>
      </c>
      <c r="G1202" s="11">
        <v>0</v>
      </c>
      <c r="H1202" s="11">
        <v>0</v>
      </c>
      <c r="I1202" s="19">
        <v>0</v>
      </c>
      <c r="J1202" s="11">
        <v>0</v>
      </c>
      <c r="K1202" s="11">
        <v>0</v>
      </c>
      <c r="L1202" s="19">
        <v>0</v>
      </c>
      <c r="M1202" s="7"/>
      <c r="P1202" s="57">
        <f>SUM(R1202:Y1202)</f>
        <v>0</v>
      </c>
      <c r="Q1202" s="63">
        <f>P1202/P1199</f>
        <v>0</v>
      </c>
      <c r="R1202" s="75">
        <f t="shared" si="3732"/>
        <v>0</v>
      </c>
      <c r="S1202" s="57">
        <f t="shared" ref="S1202:X1202" si="3823">IF(G1216&lt;&gt;0,G1202+(G1202/G1199)*G1216,G1202)</f>
        <v>0</v>
      </c>
      <c r="T1202" s="57">
        <f t="shared" si="3823"/>
        <v>0</v>
      </c>
      <c r="U1202" s="57">
        <f t="shared" si="3823"/>
        <v>0</v>
      </c>
      <c r="V1202" s="57">
        <f t="shared" si="3823"/>
        <v>0</v>
      </c>
      <c r="W1202" s="57">
        <f t="shared" si="3823"/>
        <v>0</v>
      </c>
      <c r="X1202" s="57">
        <f t="shared" si="3823"/>
        <v>0</v>
      </c>
      <c r="Y1202" s="1">
        <v>0</v>
      </c>
      <c r="Z1202" s="5"/>
      <c r="AB1202" s="63">
        <f t="shared" ref="AB1202" si="3824">IF(R1202=0,0,R1202/(R1200+R1203+R1209))</f>
        <v>0</v>
      </c>
      <c r="AC1202" s="63">
        <f t="shared" ref="AC1202:AI1202" si="3825">IF(S1202=0,0,S1202/(S1200+S1203+S1209))</f>
        <v>0</v>
      </c>
      <c r="AD1202" s="63">
        <f t="shared" si="3825"/>
        <v>0</v>
      </c>
      <c r="AE1202" s="63">
        <f t="shared" si="3825"/>
        <v>0</v>
      </c>
      <c r="AF1202" s="63">
        <f t="shared" si="3825"/>
        <v>0</v>
      </c>
      <c r="AG1202" s="63">
        <f t="shared" si="3825"/>
        <v>0</v>
      </c>
      <c r="AH1202" s="63">
        <f t="shared" si="3825"/>
        <v>0</v>
      </c>
      <c r="AI1202" s="63">
        <f t="shared" si="3825"/>
        <v>0</v>
      </c>
    </row>
    <row r="1203" spans="1:35" ht="14.25" customHeight="1" x14ac:dyDescent="0.25">
      <c r="A1203" s="17">
        <v>331316</v>
      </c>
      <c r="B1203" s="3" t="s">
        <v>178</v>
      </c>
      <c r="C1203" s="3" t="s">
        <v>83</v>
      </c>
      <c r="D1203" s="54">
        <f>E1203/(E1199-E1216)</f>
        <v>0.25</v>
      </c>
      <c r="E1203" s="19">
        <f t="shared" si="3816"/>
        <v>4</v>
      </c>
      <c r="F1203" s="11">
        <v>4</v>
      </c>
      <c r="G1203" s="11">
        <v>0</v>
      </c>
      <c r="H1203" s="19">
        <v>0</v>
      </c>
      <c r="I1203" s="19">
        <v>0</v>
      </c>
      <c r="J1203" s="19">
        <v>0</v>
      </c>
      <c r="K1203" s="11">
        <v>0</v>
      </c>
      <c r="L1203" s="19">
        <v>0</v>
      </c>
      <c r="M1203" s="7"/>
      <c r="P1203" s="57">
        <f>SUM(P1204:P1208)</f>
        <v>4</v>
      </c>
      <c r="Q1203" s="63">
        <f>P1203/P1199</f>
        <v>0.66666666666666663</v>
      </c>
      <c r="R1203" s="75">
        <f t="shared" si="3732"/>
        <v>4</v>
      </c>
      <c r="S1203" s="57">
        <f>SUM(S1204:S1208)</f>
        <v>0</v>
      </c>
      <c r="T1203" s="57">
        <f t="shared" ref="T1203:X1203" si="3826">SUM(T1204:T1208)</f>
        <v>0</v>
      </c>
      <c r="U1203" s="57">
        <f t="shared" si="3826"/>
        <v>0</v>
      </c>
      <c r="V1203" s="57">
        <f t="shared" si="3826"/>
        <v>0</v>
      </c>
      <c r="W1203" s="57">
        <f t="shared" si="3826"/>
        <v>0</v>
      </c>
      <c r="X1203" s="57">
        <f t="shared" si="3826"/>
        <v>0</v>
      </c>
      <c r="Y1203" s="1">
        <v>0</v>
      </c>
      <c r="Z1203" s="5"/>
      <c r="AB1203" s="63">
        <f t="shared" ref="AB1203" si="3827">IF(R1203=0,0,R1203/(R1200+R1203+R1209))</f>
        <v>0.8</v>
      </c>
      <c r="AC1203" s="63">
        <f t="shared" ref="AC1203:AI1203" si="3828">IF(S1203=0,0,S1203/(S1200+S1203+S1209))</f>
        <v>0</v>
      </c>
      <c r="AD1203" s="63">
        <f t="shared" si="3828"/>
        <v>0</v>
      </c>
      <c r="AE1203" s="63">
        <f t="shared" si="3828"/>
        <v>0</v>
      </c>
      <c r="AF1203" s="63">
        <f t="shared" si="3828"/>
        <v>0</v>
      </c>
      <c r="AG1203" s="63">
        <f t="shared" si="3828"/>
        <v>0</v>
      </c>
      <c r="AH1203" s="63">
        <f t="shared" si="3828"/>
        <v>0</v>
      </c>
      <c r="AI1203" s="63">
        <f t="shared" si="3828"/>
        <v>0</v>
      </c>
    </row>
    <row r="1204" spans="1:35" ht="14.25" customHeight="1" x14ac:dyDescent="0.25">
      <c r="A1204" s="17">
        <v>331316</v>
      </c>
      <c r="B1204" s="3" t="s">
        <v>178</v>
      </c>
      <c r="C1204" s="8" t="s">
        <v>84</v>
      </c>
      <c r="D1204" s="54">
        <f>E1204/(E1199-E1216)</f>
        <v>6.25E-2</v>
      </c>
      <c r="E1204" s="19">
        <f t="shared" si="3816"/>
        <v>1</v>
      </c>
      <c r="F1204" s="11">
        <v>1</v>
      </c>
      <c r="G1204" s="11">
        <v>0</v>
      </c>
      <c r="H1204" s="11">
        <v>0</v>
      </c>
      <c r="I1204" s="19">
        <v>0</v>
      </c>
      <c r="J1204" s="19">
        <v>0</v>
      </c>
      <c r="K1204" s="11">
        <v>0</v>
      </c>
      <c r="L1204" s="19">
        <v>0</v>
      </c>
      <c r="M1204" s="7"/>
      <c r="P1204" s="57">
        <f>SUM(R1204:Y1204)</f>
        <v>1</v>
      </c>
      <c r="Q1204" s="63">
        <f>P1204/P1199</f>
        <v>0.16666666666666666</v>
      </c>
      <c r="R1204" s="75">
        <f t="shared" si="3732"/>
        <v>1</v>
      </c>
      <c r="S1204" s="57">
        <f t="shared" ref="S1204:X1204" si="3829">IF(G1216&lt;&gt;0,G1204+(G1204/G1199)*G1216,G1204)</f>
        <v>0</v>
      </c>
      <c r="T1204" s="57">
        <f t="shared" si="3829"/>
        <v>0</v>
      </c>
      <c r="U1204" s="57">
        <f t="shared" si="3829"/>
        <v>0</v>
      </c>
      <c r="V1204" s="57">
        <f t="shared" si="3829"/>
        <v>0</v>
      </c>
      <c r="W1204" s="57">
        <f t="shared" si="3829"/>
        <v>0</v>
      </c>
      <c r="X1204" s="57">
        <f t="shared" si="3829"/>
        <v>0</v>
      </c>
      <c r="Y1204" s="1">
        <v>0</v>
      </c>
      <c r="Z1204" s="5"/>
      <c r="AB1204" s="63">
        <f t="shared" ref="AB1204" si="3830">IF(R1204=0,0,R1204/(R1200+R1203+R1209))</f>
        <v>0.2</v>
      </c>
      <c r="AC1204" s="63">
        <f t="shared" ref="AC1204:AI1204" si="3831">IF(S1204=0,0,S1204/(S1200+S1203+S1209))</f>
        <v>0</v>
      </c>
      <c r="AD1204" s="63">
        <f t="shared" si="3831"/>
        <v>0</v>
      </c>
      <c r="AE1204" s="63">
        <f t="shared" si="3831"/>
        <v>0</v>
      </c>
      <c r="AF1204" s="63">
        <f t="shared" si="3831"/>
        <v>0</v>
      </c>
      <c r="AG1204" s="63">
        <f t="shared" si="3831"/>
        <v>0</v>
      </c>
      <c r="AH1204" s="63">
        <f t="shared" si="3831"/>
        <v>0</v>
      </c>
      <c r="AI1204" s="63">
        <f t="shared" si="3831"/>
        <v>0</v>
      </c>
    </row>
    <row r="1205" spans="1:35" ht="14.25" customHeight="1" x14ac:dyDescent="0.25">
      <c r="A1205" s="17">
        <v>331316</v>
      </c>
      <c r="B1205" s="3" t="s">
        <v>178</v>
      </c>
      <c r="C1205" s="8" t="s">
        <v>85</v>
      </c>
      <c r="D1205" s="54">
        <f>E1205/(E1199-E1216)</f>
        <v>0</v>
      </c>
      <c r="E1205" s="19">
        <f t="shared" si="3816"/>
        <v>0</v>
      </c>
      <c r="F1205" s="19">
        <v>0</v>
      </c>
      <c r="G1205" s="11">
        <v>0</v>
      </c>
      <c r="H1205" s="11">
        <v>0</v>
      </c>
      <c r="I1205" s="19">
        <v>0</v>
      </c>
      <c r="J1205" s="11">
        <v>0</v>
      </c>
      <c r="K1205" s="11">
        <v>0</v>
      </c>
      <c r="L1205" s="19">
        <v>0</v>
      </c>
      <c r="M1205" s="7"/>
      <c r="P1205" s="57">
        <f t="shared" ref="P1205:P1215" si="3832">SUM(R1205:Y1205)</f>
        <v>0</v>
      </c>
      <c r="Q1205" s="63">
        <f>P1205/P1199</f>
        <v>0</v>
      </c>
      <c r="R1205" s="75">
        <f t="shared" si="3732"/>
        <v>0</v>
      </c>
      <c r="S1205" s="57">
        <f t="shared" ref="S1205:X1205" si="3833">IF(G1216&lt;&gt;0,G1205+(G1205/G1199)*G1216,G1205)</f>
        <v>0</v>
      </c>
      <c r="T1205" s="57">
        <f t="shared" si="3833"/>
        <v>0</v>
      </c>
      <c r="U1205" s="57">
        <f t="shared" si="3833"/>
        <v>0</v>
      </c>
      <c r="V1205" s="57">
        <f t="shared" si="3833"/>
        <v>0</v>
      </c>
      <c r="W1205" s="57">
        <f t="shared" si="3833"/>
        <v>0</v>
      </c>
      <c r="X1205" s="57">
        <f t="shared" si="3833"/>
        <v>0</v>
      </c>
      <c r="Y1205" s="1">
        <v>0</v>
      </c>
      <c r="Z1205" s="5"/>
      <c r="AB1205" s="63">
        <f t="shared" ref="AB1205" si="3834">IF(R1205=0,0,R1205/(R1200+R1203+R1209))</f>
        <v>0</v>
      </c>
      <c r="AC1205" s="63">
        <f t="shared" ref="AC1205:AI1205" si="3835">IF(S1205=0,0,S1205/(S1200+S1203+S1209))</f>
        <v>0</v>
      </c>
      <c r="AD1205" s="63">
        <f t="shared" si="3835"/>
        <v>0</v>
      </c>
      <c r="AE1205" s="63">
        <f t="shared" si="3835"/>
        <v>0</v>
      </c>
      <c r="AF1205" s="63">
        <f t="shared" si="3835"/>
        <v>0</v>
      </c>
      <c r="AG1205" s="63">
        <f t="shared" si="3835"/>
        <v>0</v>
      </c>
      <c r="AH1205" s="63">
        <f t="shared" si="3835"/>
        <v>0</v>
      </c>
      <c r="AI1205" s="63">
        <f t="shared" si="3835"/>
        <v>0</v>
      </c>
    </row>
    <row r="1206" spans="1:35" ht="14.25" customHeight="1" x14ac:dyDescent="0.25">
      <c r="A1206" s="17">
        <v>331316</v>
      </c>
      <c r="B1206" s="3" t="s">
        <v>178</v>
      </c>
      <c r="C1206" s="8" t="s">
        <v>86</v>
      </c>
      <c r="D1206" s="54">
        <f>E1206/(E1199-E1216)</f>
        <v>0.1875</v>
      </c>
      <c r="E1206" s="19">
        <f t="shared" si="3816"/>
        <v>3</v>
      </c>
      <c r="F1206" s="11">
        <v>3</v>
      </c>
      <c r="G1206" s="11">
        <v>0</v>
      </c>
      <c r="H1206" s="19">
        <v>0</v>
      </c>
      <c r="I1206" s="19">
        <v>0</v>
      </c>
      <c r="J1206" s="19">
        <v>0</v>
      </c>
      <c r="K1206" s="11">
        <v>0</v>
      </c>
      <c r="L1206" s="19">
        <v>0</v>
      </c>
      <c r="M1206" s="7"/>
      <c r="P1206" s="57">
        <f t="shared" si="3832"/>
        <v>3</v>
      </c>
      <c r="Q1206" s="63">
        <f>P1206/P1199</f>
        <v>0.5</v>
      </c>
      <c r="R1206" s="75">
        <f t="shared" si="3732"/>
        <v>3</v>
      </c>
      <c r="S1206" s="57">
        <f t="shared" ref="S1206:X1206" si="3836">IF(G1216&lt;&gt;0,G1206+(G1206/G1199)*G1216,G1206)</f>
        <v>0</v>
      </c>
      <c r="T1206" s="57">
        <f t="shared" si="3836"/>
        <v>0</v>
      </c>
      <c r="U1206" s="57">
        <f t="shared" si="3836"/>
        <v>0</v>
      </c>
      <c r="V1206" s="57">
        <f t="shared" si="3836"/>
        <v>0</v>
      </c>
      <c r="W1206" s="57">
        <f t="shared" si="3836"/>
        <v>0</v>
      </c>
      <c r="X1206" s="57">
        <f t="shared" si="3836"/>
        <v>0</v>
      </c>
      <c r="Y1206" s="1">
        <v>0</v>
      </c>
      <c r="Z1206" s="5"/>
      <c r="AB1206" s="63">
        <f t="shared" ref="AB1206" si="3837">IF(R1206=0,0,R1206/(R1200+R1203+R1209))</f>
        <v>0.6</v>
      </c>
      <c r="AC1206" s="63">
        <f t="shared" ref="AC1206:AI1206" si="3838">IF(S1206=0,0,S1206/(S1200+S1203+S1209))</f>
        <v>0</v>
      </c>
      <c r="AD1206" s="63">
        <f t="shared" si="3838"/>
        <v>0</v>
      </c>
      <c r="AE1206" s="63">
        <f t="shared" si="3838"/>
        <v>0</v>
      </c>
      <c r="AF1206" s="63">
        <f t="shared" si="3838"/>
        <v>0</v>
      </c>
      <c r="AG1206" s="63">
        <f t="shared" si="3838"/>
        <v>0</v>
      </c>
      <c r="AH1206" s="63">
        <f t="shared" si="3838"/>
        <v>0</v>
      </c>
      <c r="AI1206" s="63">
        <f t="shared" si="3838"/>
        <v>0</v>
      </c>
    </row>
    <row r="1207" spans="1:35" ht="14.25" customHeight="1" x14ac:dyDescent="0.25">
      <c r="A1207" s="17">
        <v>331316</v>
      </c>
      <c r="B1207" s="3" t="s">
        <v>178</v>
      </c>
      <c r="C1207" s="8" t="s">
        <v>87</v>
      </c>
      <c r="D1207" s="54">
        <f>E1207/(E1199-E1216)</f>
        <v>0</v>
      </c>
      <c r="E1207" s="19">
        <f t="shared" si="3816"/>
        <v>0</v>
      </c>
      <c r="F1207" s="19">
        <v>0</v>
      </c>
      <c r="G1207" s="19">
        <v>0</v>
      </c>
      <c r="H1207" s="19">
        <v>0</v>
      </c>
      <c r="I1207" s="19">
        <v>0</v>
      </c>
      <c r="J1207" s="19">
        <v>0</v>
      </c>
      <c r="K1207" s="19">
        <v>0</v>
      </c>
      <c r="L1207" s="19">
        <v>0</v>
      </c>
      <c r="M1207" s="7"/>
      <c r="P1207" s="57">
        <f t="shared" si="3832"/>
        <v>0</v>
      </c>
      <c r="Q1207" s="63">
        <f>P1207/P1199</f>
        <v>0</v>
      </c>
      <c r="R1207" s="75">
        <f t="shared" si="3732"/>
        <v>0</v>
      </c>
      <c r="S1207" s="57">
        <f t="shared" ref="S1207:X1207" si="3839">IF(G1216&lt;&gt;0,G1207+(G1207/G1199)*G1216,G1207)</f>
        <v>0</v>
      </c>
      <c r="T1207" s="57">
        <f t="shared" si="3839"/>
        <v>0</v>
      </c>
      <c r="U1207" s="57">
        <f t="shared" si="3839"/>
        <v>0</v>
      </c>
      <c r="V1207" s="57">
        <f t="shared" si="3839"/>
        <v>0</v>
      </c>
      <c r="W1207" s="57">
        <f t="shared" si="3839"/>
        <v>0</v>
      </c>
      <c r="X1207" s="57">
        <f t="shared" si="3839"/>
        <v>0</v>
      </c>
      <c r="Y1207" s="1">
        <v>0</v>
      </c>
      <c r="Z1207" s="5"/>
      <c r="AB1207" s="63">
        <f t="shared" ref="AB1207" si="3840">IF(R1207=0,0,R1207/(R1200+R1203+R1209))</f>
        <v>0</v>
      </c>
      <c r="AC1207" s="63">
        <f t="shared" ref="AC1207:AI1207" si="3841">IF(S1207=0,0,S1207/(S1200+S1203+S1209))</f>
        <v>0</v>
      </c>
      <c r="AD1207" s="63">
        <f t="shared" si="3841"/>
        <v>0</v>
      </c>
      <c r="AE1207" s="63">
        <f t="shared" si="3841"/>
        <v>0</v>
      </c>
      <c r="AF1207" s="63">
        <f t="shared" si="3841"/>
        <v>0</v>
      </c>
      <c r="AG1207" s="63">
        <f t="shared" si="3841"/>
        <v>0</v>
      </c>
      <c r="AH1207" s="63">
        <f t="shared" si="3841"/>
        <v>0</v>
      </c>
      <c r="AI1207" s="63">
        <f t="shared" si="3841"/>
        <v>0</v>
      </c>
    </row>
    <row r="1208" spans="1:35" ht="14.25" customHeight="1" x14ac:dyDescent="0.25">
      <c r="A1208" s="17">
        <v>331316</v>
      </c>
      <c r="B1208" s="3" t="s">
        <v>178</v>
      </c>
      <c r="C1208" s="8" t="s">
        <v>88</v>
      </c>
      <c r="D1208" s="54">
        <f>E1208/(E1199-E1216)</f>
        <v>0</v>
      </c>
      <c r="E1208" s="19">
        <f t="shared" si="3816"/>
        <v>0</v>
      </c>
      <c r="F1208" s="19">
        <v>0</v>
      </c>
      <c r="G1208" s="11">
        <v>0</v>
      </c>
      <c r="H1208" s="11">
        <v>0</v>
      </c>
      <c r="I1208" s="19">
        <v>0</v>
      </c>
      <c r="J1208" s="19">
        <v>0</v>
      </c>
      <c r="K1208" s="11">
        <v>0</v>
      </c>
      <c r="L1208" s="19">
        <v>0</v>
      </c>
      <c r="M1208" s="7"/>
      <c r="P1208" s="57">
        <f t="shared" si="3832"/>
        <v>0</v>
      </c>
      <c r="Q1208" s="63">
        <f>P1208/P1199</f>
        <v>0</v>
      </c>
      <c r="R1208" s="75">
        <f t="shared" si="3732"/>
        <v>0</v>
      </c>
      <c r="S1208" s="57">
        <f t="shared" ref="S1208:X1208" si="3842">IF(G1216&lt;&gt;0,G1208+(G1208/G1199)*G1216,G1208)</f>
        <v>0</v>
      </c>
      <c r="T1208" s="57">
        <f t="shared" si="3842"/>
        <v>0</v>
      </c>
      <c r="U1208" s="57">
        <f t="shared" si="3842"/>
        <v>0</v>
      </c>
      <c r="V1208" s="57">
        <f t="shared" si="3842"/>
        <v>0</v>
      </c>
      <c r="W1208" s="57">
        <f t="shared" si="3842"/>
        <v>0</v>
      </c>
      <c r="X1208" s="57">
        <f t="shared" si="3842"/>
        <v>0</v>
      </c>
      <c r="Y1208" s="1">
        <v>0</v>
      </c>
      <c r="Z1208" s="5"/>
      <c r="AB1208" s="63">
        <f t="shared" ref="AB1208" si="3843">IF(R1208=0,0,R1208/(R1200+R1203+R1209))</f>
        <v>0</v>
      </c>
      <c r="AC1208" s="63">
        <f t="shared" ref="AC1208:AI1208" si="3844">IF(S1208=0,0,S1208/(S1200+S1203+S1209))</f>
        <v>0</v>
      </c>
      <c r="AD1208" s="63">
        <f t="shared" si="3844"/>
        <v>0</v>
      </c>
      <c r="AE1208" s="63">
        <f t="shared" si="3844"/>
        <v>0</v>
      </c>
      <c r="AF1208" s="63">
        <f t="shared" si="3844"/>
        <v>0</v>
      </c>
      <c r="AG1208" s="63">
        <f t="shared" si="3844"/>
        <v>0</v>
      </c>
      <c r="AH1208" s="63">
        <f t="shared" si="3844"/>
        <v>0</v>
      </c>
      <c r="AI1208" s="63">
        <f t="shared" si="3844"/>
        <v>0</v>
      </c>
    </row>
    <row r="1209" spans="1:35" ht="14.25" customHeight="1" x14ac:dyDescent="0.25">
      <c r="A1209" s="17">
        <v>331316</v>
      </c>
      <c r="B1209" s="3" t="s">
        <v>178</v>
      </c>
      <c r="C1209" s="3" t="s">
        <v>89</v>
      </c>
      <c r="D1209" s="54">
        <f>E1209/(E1199-E1216)</f>
        <v>0.125</v>
      </c>
      <c r="E1209" s="19">
        <f t="shared" si="3816"/>
        <v>2</v>
      </c>
      <c r="F1209" s="11">
        <v>1</v>
      </c>
      <c r="G1209" s="11">
        <v>0</v>
      </c>
      <c r="H1209" s="19">
        <v>0</v>
      </c>
      <c r="I1209" s="11">
        <v>1</v>
      </c>
      <c r="J1209" s="19">
        <v>0</v>
      </c>
      <c r="K1209" s="11">
        <v>0</v>
      </c>
      <c r="L1209" s="19">
        <v>0</v>
      </c>
      <c r="M1209" s="10"/>
      <c r="P1209" s="57">
        <f>SUM(P1210:P1215)</f>
        <v>2</v>
      </c>
      <c r="Q1209" s="63">
        <f>P1209/P1199</f>
        <v>0.33333333333333331</v>
      </c>
      <c r="R1209" s="75">
        <f t="shared" si="3732"/>
        <v>1</v>
      </c>
      <c r="S1209" s="57">
        <f>SUM(S1210:S1215)</f>
        <v>0</v>
      </c>
      <c r="T1209" s="57">
        <f t="shared" ref="T1209:X1209" si="3845">SUM(T1210:T1215)</f>
        <v>0</v>
      </c>
      <c r="U1209" s="57">
        <f t="shared" si="3845"/>
        <v>1</v>
      </c>
      <c r="V1209" s="57">
        <f t="shared" si="3845"/>
        <v>0</v>
      </c>
      <c r="W1209" s="57">
        <f t="shared" si="3845"/>
        <v>0</v>
      </c>
      <c r="X1209" s="57">
        <f t="shared" si="3845"/>
        <v>0</v>
      </c>
      <c r="Y1209" s="1">
        <v>0</v>
      </c>
      <c r="Z1209" s="5"/>
      <c r="AB1209" s="63">
        <f t="shared" ref="AB1209" si="3846">IF(R1209=0,0,R1209/(R1200+R1203+R1209))</f>
        <v>0.2</v>
      </c>
      <c r="AC1209" s="63">
        <f t="shared" ref="AC1209:AI1209" si="3847">IF(S1209=0,0,S1209/(S1200+S1203+S1209))</f>
        <v>0</v>
      </c>
      <c r="AD1209" s="63">
        <f t="shared" si="3847"/>
        <v>0</v>
      </c>
      <c r="AE1209" s="63">
        <f t="shared" si="3847"/>
        <v>1</v>
      </c>
      <c r="AF1209" s="63">
        <f t="shared" si="3847"/>
        <v>0</v>
      </c>
      <c r="AG1209" s="63">
        <f t="shared" si="3847"/>
        <v>0</v>
      </c>
      <c r="AH1209" s="63">
        <f t="shared" si="3847"/>
        <v>0</v>
      </c>
      <c r="AI1209" s="63">
        <f t="shared" si="3847"/>
        <v>0</v>
      </c>
    </row>
    <row r="1210" spans="1:35" ht="14.25" customHeight="1" x14ac:dyDescent="0.25">
      <c r="A1210" s="17">
        <v>331316</v>
      </c>
      <c r="B1210" s="3" t="s">
        <v>178</v>
      </c>
      <c r="C1210" s="8" t="s">
        <v>95</v>
      </c>
      <c r="D1210" s="54">
        <f>E1210/(E1199-E1216)</f>
        <v>6.25E-2</v>
      </c>
      <c r="E1210" s="19">
        <f t="shared" si="3816"/>
        <v>1</v>
      </c>
      <c r="F1210" s="19">
        <v>0</v>
      </c>
      <c r="G1210" s="11">
        <v>0</v>
      </c>
      <c r="H1210" s="19">
        <v>0</v>
      </c>
      <c r="I1210" s="11">
        <v>1</v>
      </c>
      <c r="J1210" s="19">
        <v>0</v>
      </c>
      <c r="K1210" s="11">
        <v>0</v>
      </c>
      <c r="L1210" s="19">
        <v>0</v>
      </c>
      <c r="M1210" s="7"/>
      <c r="P1210" s="57">
        <f t="shared" si="3832"/>
        <v>1</v>
      </c>
      <c r="Q1210" s="63">
        <f>P1210/P1199</f>
        <v>0.16666666666666666</v>
      </c>
      <c r="R1210" s="75">
        <f t="shared" si="3732"/>
        <v>0</v>
      </c>
      <c r="S1210" s="57">
        <f t="shared" ref="S1210:X1210" si="3848">IF(G1216&lt;&gt;0,G1210+(G1210/G1199)*G1216,G1210)</f>
        <v>0</v>
      </c>
      <c r="T1210" s="57">
        <f t="shared" si="3848"/>
        <v>0</v>
      </c>
      <c r="U1210" s="57">
        <f t="shared" si="3848"/>
        <v>1</v>
      </c>
      <c r="V1210" s="57">
        <f t="shared" si="3848"/>
        <v>0</v>
      </c>
      <c r="W1210" s="57">
        <f t="shared" si="3848"/>
        <v>0</v>
      </c>
      <c r="X1210" s="57">
        <f t="shared" si="3848"/>
        <v>0</v>
      </c>
      <c r="Y1210" s="1">
        <v>0</v>
      </c>
      <c r="Z1210" s="5"/>
      <c r="AB1210" s="63">
        <f t="shared" ref="AB1210" si="3849">IF(R1210=0,0,R1210/(R1200+R1203+R1209))</f>
        <v>0</v>
      </c>
      <c r="AC1210" s="63">
        <f t="shared" ref="AC1210:AI1210" si="3850">IF(S1210=0,0,S1210/(S1200+S1203+S1209))</f>
        <v>0</v>
      </c>
      <c r="AD1210" s="63">
        <f t="shared" si="3850"/>
        <v>0</v>
      </c>
      <c r="AE1210" s="63">
        <f t="shared" si="3850"/>
        <v>1</v>
      </c>
      <c r="AF1210" s="63">
        <f t="shared" si="3850"/>
        <v>0</v>
      </c>
      <c r="AG1210" s="63">
        <f t="shared" si="3850"/>
        <v>0</v>
      </c>
      <c r="AH1210" s="63">
        <f t="shared" si="3850"/>
        <v>0</v>
      </c>
      <c r="AI1210" s="63">
        <f t="shared" si="3850"/>
        <v>0</v>
      </c>
    </row>
    <row r="1211" spans="1:35" ht="14.25" customHeight="1" x14ac:dyDescent="0.25">
      <c r="A1211" s="17">
        <v>331316</v>
      </c>
      <c r="B1211" s="3" t="s">
        <v>178</v>
      </c>
      <c r="C1211" s="8" t="s">
        <v>90</v>
      </c>
      <c r="D1211" s="54">
        <f>E1211/(E1199-E1216)</f>
        <v>6.25E-2</v>
      </c>
      <c r="E1211" s="19">
        <f t="shared" si="3816"/>
        <v>1</v>
      </c>
      <c r="F1211" s="11">
        <v>1</v>
      </c>
      <c r="G1211" s="19">
        <v>0</v>
      </c>
      <c r="H1211" s="19">
        <v>0</v>
      </c>
      <c r="I1211" s="19">
        <v>0</v>
      </c>
      <c r="J1211" s="19">
        <v>0</v>
      </c>
      <c r="K1211" s="19">
        <v>0</v>
      </c>
      <c r="L1211" s="19">
        <v>0</v>
      </c>
      <c r="M1211" s="7"/>
      <c r="P1211" s="57">
        <f t="shared" si="3832"/>
        <v>1</v>
      </c>
      <c r="Q1211" s="63">
        <f>P1211/P1199</f>
        <v>0.16666666666666666</v>
      </c>
      <c r="R1211" s="75">
        <f t="shared" si="3732"/>
        <v>1</v>
      </c>
      <c r="S1211" s="57">
        <f t="shared" ref="S1211:X1211" si="3851">IF(G1216&lt;&gt;0,G1211+(G1211/G1199)*G1216,G1211)</f>
        <v>0</v>
      </c>
      <c r="T1211" s="57">
        <f t="shared" si="3851"/>
        <v>0</v>
      </c>
      <c r="U1211" s="57">
        <f t="shared" si="3851"/>
        <v>0</v>
      </c>
      <c r="V1211" s="57">
        <f t="shared" si="3851"/>
        <v>0</v>
      </c>
      <c r="W1211" s="57">
        <f t="shared" si="3851"/>
        <v>0</v>
      </c>
      <c r="X1211" s="57">
        <f t="shared" si="3851"/>
        <v>0</v>
      </c>
      <c r="Y1211" s="1">
        <v>0</v>
      </c>
      <c r="Z1211" s="5"/>
      <c r="AB1211" s="63">
        <f t="shared" ref="AB1211" si="3852">IF(R1211=0,0,R1211/(R1200+R1203+R1209))</f>
        <v>0.2</v>
      </c>
      <c r="AC1211" s="63">
        <f t="shared" ref="AC1211:AI1211" si="3853">IF(S1211=0,0,S1211/(S1200+S1203+S1209))</f>
        <v>0</v>
      </c>
      <c r="AD1211" s="63">
        <f t="shared" si="3853"/>
        <v>0</v>
      </c>
      <c r="AE1211" s="63">
        <f t="shared" si="3853"/>
        <v>0</v>
      </c>
      <c r="AF1211" s="63">
        <f t="shared" si="3853"/>
        <v>0</v>
      </c>
      <c r="AG1211" s="63">
        <f t="shared" si="3853"/>
        <v>0</v>
      </c>
      <c r="AH1211" s="63">
        <f t="shared" si="3853"/>
        <v>0</v>
      </c>
      <c r="AI1211" s="63">
        <f t="shared" si="3853"/>
        <v>0</v>
      </c>
    </row>
    <row r="1212" spans="1:35" ht="14.25" customHeight="1" x14ac:dyDescent="0.25">
      <c r="A1212" s="17">
        <v>331316</v>
      </c>
      <c r="B1212" s="3" t="s">
        <v>178</v>
      </c>
      <c r="C1212" s="8" t="s">
        <v>118</v>
      </c>
      <c r="D1212" s="54">
        <f>E1212/(E1199-E1216)</f>
        <v>0</v>
      </c>
      <c r="E1212" s="19">
        <f t="shared" si="3816"/>
        <v>0</v>
      </c>
      <c r="F1212" s="19">
        <v>0</v>
      </c>
      <c r="G1212" s="11">
        <v>0</v>
      </c>
      <c r="H1212" s="11">
        <v>0</v>
      </c>
      <c r="I1212" s="19">
        <v>0</v>
      </c>
      <c r="J1212" s="19">
        <v>0</v>
      </c>
      <c r="K1212" s="11">
        <v>0</v>
      </c>
      <c r="L1212" s="19">
        <v>0</v>
      </c>
      <c r="M1212" s="7"/>
      <c r="P1212" s="57">
        <f t="shared" si="3832"/>
        <v>0</v>
      </c>
      <c r="Q1212" s="63">
        <f>P1212/P1199</f>
        <v>0</v>
      </c>
      <c r="R1212" s="75">
        <f t="shared" si="3732"/>
        <v>0</v>
      </c>
      <c r="S1212" s="57">
        <f t="shared" ref="S1212:X1212" si="3854">IF(G1216&lt;&gt;0,G1212+(G1212/G1199)*G1216,G1212)</f>
        <v>0</v>
      </c>
      <c r="T1212" s="57">
        <f t="shared" si="3854"/>
        <v>0</v>
      </c>
      <c r="U1212" s="57">
        <f t="shared" si="3854"/>
        <v>0</v>
      </c>
      <c r="V1212" s="57">
        <f t="shared" si="3854"/>
        <v>0</v>
      </c>
      <c r="W1212" s="57">
        <f t="shared" si="3854"/>
        <v>0</v>
      </c>
      <c r="X1212" s="57">
        <f t="shared" si="3854"/>
        <v>0</v>
      </c>
      <c r="Y1212" s="1">
        <v>0</v>
      </c>
      <c r="Z1212" s="5"/>
      <c r="AB1212" s="63">
        <f t="shared" ref="AB1212" si="3855">IF(R1212=0,0,R1212/(R1200+R1203+R1209))</f>
        <v>0</v>
      </c>
      <c r="AC1212" s="63">
        <f t="shared" ref="AC1212:AI1212" si="3856">IF(S1212=0,0,S1212/(S1200+S1203+S1209))</f>
        <v>0</v>
      </c>
      <c r="AD1212" s="63">
        <f t="shared" si="3856"/>
        <v>0</v>
      </c>
      <c r="AE1212" s="63">
        <f t="shared" si="3856"/>
        <v>0</v>
      </c>
      <c r="AF1212" s="63">
        <f t="shared" si="3856"/>
        <v>0</v>
      </c>
      <c r="AG1212" s="63">
        <f t="shared" si="3856"/>
        <v>0</v>
      </c>
      <c r="AH1212" s="63">
        <f t="shared" si="3856"/>
        <v>0</v>
      </c>
      <c r="AI1212" s="63">
        <f t="shared" si="3856"/>
        <v>0</v>
      </c>
    </row>
    <row r="1213" spans="1:35" ht="14.25" customHeight="1" x14ac:dyDescent="0.25">
      <c r="A1213" s="17">
        <v>331316</v>
      </c>
      <c r="B1213" s="3" t="s">
        <v>178</v>
      </c>
      <c r="C1213" s="8" t="s">
        <v>91</v>
      </c>
      <c r="D1213" s="54">
        <f>E1213/(E1199-E1216)</f>
        <v>0</v>
      </c>
      <c r="E1213" s="19">
        <f t="shared" si="3816"/>
        <v>0</v>
      </c>
      <c r="F1213" s="19">
        <v>0</v>
      </c>
      <c r="G1213" s="19">
        <v>0</v>
      </c>
      <c r="H1213" s="19">
        <v>0</v>
      </c>
      <c r="I1213" s="19">
        <v>0</v>
      </c>
      <c r="J1213" s="19">
        <v>0</v>
      </c>
      <c r="K1213" s="19">
        <v>0</v>
      </c>
      <c r="L1213" s="19">
        <v>0</v>
      </c>
      <c r="M1213" s="7"/>
      <c r="P1213" s="57">
        <f t="shared" si="3832"/>
        <v>0</v>
      </c>
      <c r="Q1213" s="63">
        <f>P1213/P1199</f>
        <v>0</v>
      </c>
      <c r="R1213" s="75">
        <f t="shared" si="3732"/>
        <v>0</v>
      </c>
      <c r="S1213" s="57">
        <f t="shared" ref="S1213:X1213" si="3857">IF(G1216&lt;&gt;0,G1213+(G1213/G1199)*G1216,G1213)</f>
        <v>0</v>
      </c>
      <c r="T1213" s="57">
        <f t="shared" si="3857"/>
        <v>0</v>
      </c>
      <c r="U1213" s="57">
        <f t="shared" si="3857"/>
        <v>0</v>
      </c>
      <c r="V1213" s="57">
        <f t="shared" si="3857"/>
        <v>0</v>
      </c>
      <c r="W1213" s="57">
        <f t="shared" si="3857"/>
        <v>0</v>
      </c>
      <c r="X1213" s="57">
        <f t="shared" si="3857"/>
        <v>0</v>
      </c>
      <c r="Y1213" s="1">
        <v>0</v>
      </c>
      <c r="Z1213" s="5"/>
      <c r="AB1213" s="63">
        <f t="shared" ref="AB1213" si="3858">IF(R1213=0,0,R1213/(R1200+R1203+R1209))</f>
        <v>0</v>
      </c>
      <c r="AC1213" s="63">
        <f t="shared" ref="AC1213:AI1213" si="3859">IF(S1213=0,0,S1213/(S1200+S1203+S1209))</f>
        <v>0</v>
      </c>
      <c r="AD1213" s="63">
        <f t="shared" si="3859"/>
        <v>0</v>
      </c>
      <c r="AE1213" s="63">
        <f t="shared" si="3859"/>
        <v>0</v>
      </c>
      <c r="AF1213" s="63">
        <f t="shared" si="3859"/>
        <v>0</v>
      </c>
      <c r="AG1213" s="63">
        <f t="shared" si="3859"/>
        <v>0</v>
      </c>
      <c r="AH1213" s="63">
        <f t="shared" si="3859"/>
        <v>0</v>
      </c>
      <c r="AI1213" s="63">
        <f t="shared" si="3859"/>
        <v>0</v>
      </c>
    </row>
    <row r="1214" spans="1:35" ht="14.25" customHeight="1" x14ac:dyDescent="0.25">
      <c r="A1214" s="17">
        <v>331316</v>
      </c>
      <c r="B1214" s="3" t="s">
        <v>178</v>
      </c>
      <c r="C1214" s="8" t="s">
        <v>92</v>
      </c>
      <c r="D1214" s="54">
        <f>E1214/(E1199-E1216)</f>
        <v>0</v>
      </c>
      <c r="E1214" s="19">
        <f t="shared" si="3816"/>
        <v>0</v>
      </c>
      <c r="F1214" s="11">
        <v>0</v>
      </c>
      <c r="G1214" s="11">
        <v>0</v>
      </c>
      <c r="H1214" s="19">
        <v>0</v>
      </c>
      <c r="I1214" s="19">
        <v>0</v>
      </c>
      <c r="J1214" s="11">
        <v>0</v>
      </c>
      <c r="K1214" s="11">
        <v>0</v>
      </c>
      <c r="L1214" s="19">
        <v>0</v>
      </c>
      <c r="M1214" s="7"/>
      <c r="P1214" s="57">
        <f t="shared" si="3832"/>
        <v>0</v>
      </c>
      <c r="Q1214" s="63">
        <f>P1214/P1199</f>
        <v>0</v>
      </c>
      <c r="R1214" s="75">
        <f t="shared" si="3732"/>
        <v>0</v>
      </c>
      <c r="S1214" s="57">
        <f t="shared" ref="S1214:X1214" si="3860">IF(G1216&lt;&gt;0,G1214+(G1214/G1199)*G1216,G1214)</f>
        <v>0</v>
      </c>
      <c r="T1214" s="57">
        <f t="shared" si="3860"/>
        <v>0</v>
      </c>
      <c r="U1214" s="57">
        <f t="shared" si="3860"/>
        <v>0</v>
      </c>
      <c r="V1214" s="57">
        <f t="shared" si="3860"/>
        <v>0</v>
      </c>
      <c r="W1214" s="57">
        <f t="shared" si="3860"/>
        <v>0</v>
      </c>
      <c r="X1214" s="57">
        <f t="shared" si="3860"/>
        <v>0</v>
      </c>
      <c r="Y1214" s="1">
        <v>0</v>
      </c>
      <c r="Z1214" s="6"/>
      <c r="AB1214" s="63">
        <f t="shared" ref="AB1214" si="3861">IF(R1214=0,0,R1214/(R1200+R1203+R1209))</f>
        <v>0</v>
      </c>
      <c r="AC1214" s="63">
        <f t="shared" ref="AC1214:AI1214" si="3862">IF(S1214=0,0,S1214/(S1200+S1203+S1209))</f>
        <v>0</v>
      </c>
      <c r="AD1214" s="63">
        <f t="shared" si="3862"/>
        <v>0</v>
      </c>
      <c r="AE1214" s="63">
        <f t="shared" si="3862"/>
        <v>0</v>
      </c>
      <c r="AF1214" s="63">
        <f t="shared" si="3862"/>
        <v>0</v>
      </c>
      <c r="AG1214" s="63">
        <f t="shared" si="3862"/>
        <v>0</v>
      </c>
      <c r="AH1214" s="63">
        <f t="shared" si="3862"/>
        <v>0</v>
      </c>
      <c r="AI1214" s="63">
        <f t="shared" si="3862"/>
        <v>0</v>
      </c>
    </row>
    <row r="1215" spans="1:35" ht="14.25" customHeight="1" x14ac:dyDescent="0.25">
      <c r="A1215" s="17">
        <v>331316</v>
      </c>
      <c r="B1215" s="3" t="s">
        <v>178</v>
      </c>
      <c r="C1215" s="8" t="s">
        <v>93</v>
      </c>
      <c r="D1215" s="54">
        <f>E1215/(E1199-E1216)</f>
        <v>0</v>
      </c>
      <c r="E1215" s="19">
        <f t="shared" si="3816"/>
        <v>0</v>
      </c>
      <c r="F1215" s="19">
        <v>0</v>
      </c>
      <c r="G1215" s="11">
        <v>0</v>
      </c>
      <c r="H1215" s="19">
        <v>0</v>
      </c>
      <c r="I1215" s="11">
        <v>0</v>
      </c>
      <c r="J1215" s="19">
        <v>0</v>
      </c>
      <c r="K1215" s="11">
        <v>0</v>
      </c>
      <c r="L1215" s="19">
        <v>0</v>
      </c>
      <c r="M1215" s="7"/>
      <c r="P1215" s="57">
        <f t="shared" si="3832"/>
        <v>0</v>
      </c>
      <c r="Q1215" s="63">
        <f>P1215/P1199</f>
        <v>0</v>
      </c>
      <c r="R1215" s="75">
        <f t="shared" si="3732"/>
        <v>0</v>
      </c>
      <c r="S1215" s="57">
        <f t="shared" ref="S1215:X1215" si="3863">IF(G1216&lt;&gt;0,G1215+(G1215/G1199)*G1216,G1215)</f>
        <v>0</v>
      </c>
      <c r="T1215" s="57">
        <f t="shared" si="3863"/>
        <v>0</v>
      </c>
      <c r="U1215" s="57">
        <f t="shared" si="3863"/>
        <v>0</v>
      </c>
      <c r="V1215" s="57">
        <f t="shared" si="3863"/>
        <v>0</v>
      </c>
      <c r="W1215" s="57">
        <f t="shared" si="3863"/>
        <v>0</v>
      </c>
      <c r="X1215" s="57">
        <f t="shared" si="3863"/>
        <v>0</v>
      </c>
      <c r="Y1215" s="1">
        <v>0</v>
      </c>
      <c r="Z1215" s="5"/>
      <c r="AB1215" s="63">
        <f t="shared" ref="AB1215" si="3864">IF(R1215=0,0,R1215/(R1200+R1203+R1209))</f>
        <v>0</v>
      </c>
      <c r="AC1215" s="63">
        <f t="shared" ref="AC1215:AI1215" si="3865">IF(S1215=0,0,S1215/(S1200+S1203+S1209))</f>
        <v>0</v>
      </c>
      <c r="AD1215" s="63">
        <f t="shared" si="3865"/>
        <v>0</v>
      </c>
      <c r="AE1215" s="63">
        <f t="shared" si="3865"/>
        <v>0</v>
      </c>
      <c r="AF1215" s="63">
        <f t="shared" si="3865"/>
        <v>0</v>
      </c>
      <c r="AG1215" s="63">
        <f t="shared" si="3865"/>
        <v>0</v>
      </c>
      <c r="AH1215" s="63">
        <f t="shared" si="3865"/>
        <v>0</v>
      </c>
      <c r="AI1215" s="63">
        <f t="shared" si="3865"/>
        <v>0</v>
      </c>
    </row>
    <row r="1216" spans="1:35" ht="14.25" customHeight="1" x14ac:dyDescent="0.25">
      <c r="A1216" s="17">
        <v>331316</v>
      </c>
      <c r="B1216" s="3" t="s">
        <v>178</v>
      </c>
      <c r="C1216" s="3" t="s">
        <v>94</v>
      </c>
      <c r="D1216" s="59"/>
      <c r="E1216" s="19">
        <v>0</v>
      </c>
      <c r="F1216" s="11">
        <v>0</v>
      </c>
      <c r="G1216" s="11">
        <v>0</v>
      </c>
      <c r="H1216" s="11">
        <v>0</v>
      </c>
      <c r="I1216" s="11">
        <v>0</v>
      </c>
      <c r="J1216" s="19">
        <v>0</v>
      </c>
      <c r="K1216" s="11">
        <v>0</v>
      </c>
      <c r="L1216" s="19">
        <v>0</v>
      </c>
      <c r="M1216" s="7"/>
      <c r="R1216" s="75">
        <f t="shared" si="3732"/>
        <v>0</v>
      </c>
      <c r="Z1216" s="5"/>
    </row>
    <row r="1217" spans="1:35" ht="14.25" customHeight="1" x14ac:dyDescent="0.25">
      <c r="A1217" s="3"/>
      <c r="B1217" s="3"/>
      <c r="C1217" s="8"/>
      <c r="D1217" s="8"/>
      <c r="E1217" s="11"/>
      <c r="F1217" s="11"/>
      <c r="G1217" s="11"/>
      <c r="H1217" s="11"/>
      <c r="I1217" s="11"/>
      <c r="J1217" s="11"/>
      <c r="K1217" s="11"/>
      <c r="L1217" s="11"/>
      <c r="M1217" s="7"/>
      <c r="R1217" s="75">
        <f t="shared" si="3732"/>
        <v>0</v>
      </c>
      <c r="AA1217" s="10"/>
      <c r="AB1217" s="10"/>
    </row>
    <row r="1218" spans="1:35" ht="14.25" customHeight="1" x14ac:dyDescent="0.25">
      <c r="A1218" s="17">
        <v>3314</v>
      </c>
      <c r="B1218" s="3" t="s">
        <v>147</v>
      </c>
      <c r="C1218" s="3" t="s">
        <v>120</v>
      </c>
      <c r="D1218" s="3"/>
      <c r="E1218" s="11">
        <v>123</v>
      </c>
      <c r="F1218" s="11">
        <v>45</v>
      </c>
      <c r="G1218" s="19">
        <v>0</v>
      </c>
      <c r="H1218" s="19">
        <v>0</v>
      </c>
      <c r="I1218" s="11">
        <v>51</v>
      </c>
      <c r="J1218" s="11">
        <v>1</v>
      </c>
      <c r="K1218" s="11">
        <v>0</v>
      </c>
      <c r="L1218" s="11">
        <v>25</v>
      </c>
      <c r="M1218" s="10">
        <f>VLOOKUP(A1218,'2010 Byproducts'!$A$14:$D$97,4,FALSE)</f>
        <v>3</v>
      </c>
      <c r="N1218" s="10">
        <f>L1218-M1218</f>
        <v>22</v>
      </c>
      <c r="O1218" s="10"/>
      <c r="P1218" s="10">
        <f>SUM(P1219,P1222,P1228)</f>
        <v>119.9607843137255</v>
      </c>
      <c r="Q1218" s="10"/>
      <c r="R1218" s="75">
        <f t="shared" si="3732"/>
        <v>45</v>
      </c>
      <c r="Z1218" s="63">
        <f>R1218/(P1218-R1218)</f>
        <v>0.60031388961548515</v>
      </c>
      <c r="AA1218" s="63">
        <f>(P1221-R1221)/(P1218-R1218)</f>
        <v>0.10803034266283022</v>
      </c>
      <c r="AB1218" s="63"/>
    </row>
    <row r="1219" spans="1:35" ht="14.25" customHeight="1" x14ac:dyDescent="0.25">
      <c r="A1219" s="17">
        <v>3314</v>
      </c>
      <c r="B1219" s="3" t="s">
        <v>147</v>
      </c>
      <c r="C1219" s="3" t="s">
        <v>82</v>
      </c>
      <c r="D1219" s="54">
        <f>E1219/(E1218-E1235)</f>
        <v>9.2783505154639179E-2</v>
      </c>
      <c r="E1219" s="19">
        <f t="shared" ref="E1219:E1234" si="3866">SUM(F1219:L1219)</f>
        <v>9</v>
      </c>
      <c r="F1219" s="19">
        <v>0</v>
      </c>
      <c r="G1219" s="11">
        <v>0</v>
      </c>
      <c r="H1219" s="19">
        <v>0</v>
      </c>
      <c r="I1219" s="11">
        <v>9</v>
      </c>
      <c r="J1219" s="19">
        <v>0</v>
      </c>
      <c r="K1219" s="11">
        <v>0</v>
      </c>
      <c r="L1219" s="19">
        <v>0</v>
      </c>
      <c r="M1219" s="7"/>
      <c r="P1219" s="57">
        <f>SUM(P1220:P1221)</f>
        <v>34.17647058823529</v>
      </c>
      <c r="Q1219" s="63">
        <f>P1219/P1218</f>
        <v>0.28489702517162468</v>
      </c>
      <c r="R1219" s="75">
        <f t="shared" si="3732"/>
        <v>0</v>
      </c>
      <c r="S1219" s="57">
        <f>SUM(S1220:S1221)</f>
        <v>0</v>
      </c>
      <c r="T1219" s="57">
        <f t="shared" ref="T1219:X1219" si="3867">SUM(T1220:T1221)</f>
        <v>0</v>
      </c>
      <c r="U1219" s="57">
        <f t="shared" si="3867"/>
        <v>9.1764705882352935</v>
      </c>
      <c r="V1219" s="57">
        <f t="shared" si="3867"/>
        <v>0</v>
      </c>
      <c r="W1219" s="57">
        <f t="shared" si="3867"/>
        <v>0</v>
      </c>
      <c r="X1219" s="57">
        <f t="shared" si="3867"/>
        <v>0</v>
      </c>
      <c r="Y1219" s="1">
        <f>SUM(Y1220:Y1221)</f>
        <v>3</v>
      </c>
      <c r="Z1219" s="5"/>
      <c r="AB1219" s="63">
        <f t="shared" ref="AB1219" si="3868">IF(R1219=0,0,R1219/(R1219+R1222+R1228))</f>
        <v>0</v>
      </c>
      <c r="AC1219" s="63">
        <f t="shared" ref="AC1219:AI1219" si="3869">IF(S1219=0,0,S1219/(S1219+S1222+S1228))</f>
        <v>0</v>
      </c>
      <c r="AD1219" s="63">
        <f t="shared" si="3869"/>
        <v>0</v>
      </c>
      <c r="AE1219" s="63">
        <f t="shared" si="3869"/>
        <v>0.18367346938775511</v>
      </c>
      <c r="AF1219" s="63">
        <f t="shared" si="3869"/>
        <v>0</v>
      </c>
      <c r="AG1219" s="63">
        <f t="shared" si="3869"/>
        <v>0</v>
      </c>
      <c r="AH1219" s="63">
        <f t="shared" si="3869"/>
        <v>0</v>
      </c>
      <c r="AI1219" s="63">
        <f t="shared" si="3869"/>
        <v>1</v>
      </c>
    </row>
    <row r="1220" spans="1:35" ht="14.25" customHeight="1" x14ac:dyDescent="0.25">
      <c r="A1220" s="17">
        <v>3314</v>
      </c>
      <c r="B1220" s="3" t="s">
        <v>147</v>
      </c>
      <c r="C1220" s="8" t="s">
        <v>152</v>
      </c>
      <c r="D1220" s="54">
        <f>E1220/(E1218-E1235)</f>
        <v>4.1237113402061855E-2</v>
      </c>
      <c r="E1220" s="19">
        <f t="shared" si="3866"/>
        <v>4</v>
      </c>
      <c r="F1220" s="19">
        <v>0</v>
      </c>
      <c r="G1220" s="11">
        <v>0</v>
      </c>
      <c r="H1220" s="19">
        <v>0</v>
      </c>
      <c r="I1220" s="11">
        <v>4</v>
      </c>
      <c r="J1220" s="19">
        <v>0</v>
      </c>
      <c r="K1220" s="11">
        <v>0</v>
      </c>
      <c r="L1220" s="19">
        <v>0</v>
      </c>
      <c r="M1220" s="7"/>
      <c r="P1220" s="57">
        <f>SUM(R1220:Y1220)+N1218</f>
        <v>26.078431372549019</v>
      </c>
      <c r="Q1220" s="63">
        <f>P1220/P1218</f>
        <v>0.21739130434782608</v>
      </c>
      <c r="R1220" s="75">
        <f t="shared" si="3732"/>
        <v>0</v>
      </c>
      <c r="S1220" s="57">
        <f t="shared" ref="S1220:X1220" si="3870">IF(G1235&lt;&gt;0,G1220+(G1220/G1218)*G1235,G1220)</f>
        <v>0</v>
      </c>
      <c r="T1220" s="57">
        <f t="shared" si="3870"/>
        <v>0</v>
      </c>
      <c r="U1220" s="57">
        <f t="shared" si="3870"/>
        <v>4.0784313725490193</v>
      </c>
      <c r="V1220" s="57">
        <f t="shared" si="3870"/>
        <v>0</v>
      </c>
      <c r="W1220" s="57">
        <f t="shared" si="3870"/>
        <v>0</v>
      </c>
      <c r="X1220" s="57">
        <f t="shared" si="3870"/>
        <v>0</v>
      </c>
      <c r="Y1220" s="1">
        <v>0</v>
      </c>
      <c r="Z1220" s="5"/>
      <c r="AB1220" s="63">
        <f t="shared" ref="AB1220" si="3871">IF(R1220=0,0,R1220/(R1219+R1222+R1228))</f>
        <v>0</v>
      </c>
      <c r="AC1220" s="63">
        <f t="shared" ref="AC1220:AI1220" si="3872">IF(S1220=0,0,S1220/(S1219+S1222+S1228))</f>
        <v>0</v>
      </c>
      <c r="AD1220" s="63">
        <f t="shared" si="3872"/>
        <v>0</v>
      </c>
      <c r="AE1220" s="63">
        <f t="shared" si="3872"/>
        <v>8.1632653061224497E-2</v>
      </c>
      <c r="AF1220" s="63">
        <f t="shared" si="3872"/>
        <v>0</v>
      </c>
      <c r="AG1220" s="63">
        <f t="shared" si="3872"/>
        <v>0</v>
      </c>
      <c r="AH1220" s="63">
        <f t="shared" si="3872"/>
        <v>0</v>
      </c>
      <c r="AI1220" s="63">
        <f t="shared" si="3872"/>
        <v>0</v>
      </c>
    </row>
    <row r="1221" spans="1:35" ht="14.25" customHeight="1" x14ac:dyDescent="0.25">
      <c r="A1221" s="17">
        <v>3314</v>
      </c>
      <c r="B1221" s="3" t="s">
        <v>147</v>
      </c>
      <c r="C1221" s="8" t="s">
        <v>151</v>
      </c>
      <c r="D1221" s="54">
        <f>E1221/(E1218-E1235)</f>
        <v>5.1546391752577317E-2</v>
      </c>
      <c r="E1221" s="19">
        <f t="shared" si="3866"/>
        <v>5</v>
      </c>
      <c r="F1221" s="11">
        <v>0</v>
      </c>
      <c r="G1221" s="11">
        <v>0</v>
      </c>
      <c r="H1221" s="19">
        <v>0</v>
      </c>
      <c r="I1221" s="11">
        <v>5</v>
      </c>
      <c r="J1221" s="19">
        <v>0</v>
      </c>
      <c r="K1221" s="11">
        <v>0</v>
      </c>
      <c r="L1221" s="19">
        <v>0</v>
      </c>
      <c r="M1221" s="7"/>
      <c r="P1221" s="57">
        <f>SUM(R1221:Y1221)</f>
        <v>8.0980392156862742</v>
      </c>
      <c r="Q1221" s="63">
        <f>P1221/P1218</f>
        <v>6.7505720823798618E-2</v>
      </c>
      <c r="R1221" s="75">
        <f t="shared" si="3732"/>
        <v>0</v>
      </c>
      <c r="S1221" s="57">
        <f t="shared" ref="S1221:X1221" si="3873">IF(G1235&lt;&gt;0,G1221+(G1221/G1218)*G1235,G1221)</f>
        <v>0</v>
      </c>
      <c r="T1221" s="57">
        <f t="shared" si="3873"/>
        <v>0</v>
      </c>
      <c r="U1221" s="57">
        <f t="shared" si="3873"/>
        <v>5.0980392156862742</v>
      </c>
      <c r="V1221" s="57">
        <f t="shared" si="3873"/>
        <v>0</v>
      </c>
      <c r="W1221" s="57">
        <f t="shared" si="3873"/>
        <v>0</v>
      </c>
      <c r="X1221" s="57">
        <f t="shared" si="3873"/>
        <v>0</v>
      </c>
      <c r="Y1221" s="75">
        <f>'2010 Byproducts'!I79</f>
        <v>3</v>
      </c>
      <c r="Z1221" s="5"/>
      <c r="AB1221" s="63">
        <f t="shared" ref="AB1221" si="3874">IF(R1221=0,0,R1221/(R1219+R1222+R1228))</f>
        <v>0</v>
      </c>
      <c r="AC1221" s="63">
        <f t="shared" ref="AC1221:AI1221" si="3875">IF(S1221=0,0,S1221/(S1219+S1222+S1228))</f>
        <v>0</v>
      </c>
      <c r="AD1221" s="63">
        <f t="shared" si="3875"/>
        <v>0</v>
      </c>
      <c r="AE1221" s="63">
        <f t="shared" si="3875"/>
        <v>0.10204081632653061</v>
      </c>
      <c r="AF1221" s="63">
        <f t="shared" si="3875"/>
        <v>0</v>
      </c>
      <c r="AG1221" s="63">
        <f t="shared" si="3875"/>
        <v>0</v>
      </c>
      <c r="AH1221" s="63">
        <f t="shared" si="3875"/>
        <v>0</v>
      </c>
      <c r="AI1221" s="63">
        <f t="shared" si="3875"/>
        <v>1</v>
      </c>
    </row>
    <row r="1222" spans="1:35" ht="14.25" customHeight="1" x14ac:dyDescent="0.25">
      <c r="A1222" s="17">
        <v>3314</v>
      </c>
      <c r="B1222" s="3" t="s">
        <v>147</v>
      </c>
      <c r="C1222" s="3" t="s">
        <v>83</v>
      </c>
      <c r="D1222" s="54">
        <f>E1222/(E1218-E1235)</f>
        <v>0.81443298969072164</v>
      </c>
      <c r="E1222" s="19">
        <f t="shared" si="3866"/>
        <v>79</v>
      </c>
      <c r="F1222" s="11">
        <v>41</v>
      </c>
      <c r="G1222" s="11">
        <v>0</v>
      </c>
      <c r="H1222" s="19">
        <v>0</v>
      </c>
      <c r="I1222" s="11">
        <v>37</v>
      </c>
      <c r="J1222" s="11">
        <v>1</v>
      </c>
      <c r="K1222" s="11">
        <v>0</v>
      </c>
      <c r="L1222" s="19">
        <v>0</v>
      </c>
      <c r="M1222" s="7"/>
      <c r="P1222" s="57">
        <f>SUM(P1223:P1227)</f>
        <v>78.705882352941188</v>
      </c>
      <c r="Q1222" s="63">
        <f>P1222/P1218</f>
        <v>0.65609676364825109</v>
      </c>
      <c r="R1222" s="75">
        <f t="shared" si="3732"/>
        <v>41</v>
      </c>
      <c r="S1222" s="57">
        <f>SUM(S1223:S1227)</f>
        <v>0</v>
      </c>
      <c r="T1222" s="57">
        <f t="shared" ref="T1222:X1222" si="3876">SUM(T1223:T1227)</f>
        <v>0</v>
      </c>
      <c r="U1222" s="57">
        <f t="shared" si="3876"/>
        <v>36.705882352941174</v>
      </c>
      <c r="V1222" s="57">
        <f t="shared" si="3876"/>
        <v>1</v>
      </c>
      <c r="W1222" s="57">
        <f t="shared" si="3876"/>
        <v>0</v>
      </c>
      <c r="X1222" s="57">
        <f t="shared" si="3876"/>
        <v>0</v>
      </c>
      <c r="Y1222" s="1">
        <v>0</v>
      </c>
      <c r="Z1222" s="5"/>
      <c r="AB1222" s="63">
        <f t="shared" ref="AB1222" si="3877">IF(R1222=0,0,R1222/(R1219+R1222+R1228))</f>
        <v>0.91111111111111109</v>
      </c>
      <c r="AC1222" s="63">
        <f t="shared" ref="AC1222:AI1222" si="3878">IF(S1222=0,0,S1222/(S1219+S1222+S1228))</f>
        <v>0</v>
      </c>
      <c r="AD1222" s="63">
        <f t="shared" si="3878"/>
        <v>0</v>
      </c>
      <c r="AE1222" s="63">
        <f t="shared" si="3878"/>
        <v>0.73469387755102045</v>
      </c>
      <c r="AF1222" s="63">
        <f t="shared" si="3878"/>
        <v>1</v>
      </c>
      <c r="AG1222" s="63">
        <f t="shared" si="3878"/>
        <v>0</v>
      </c>
      <c r="AH1222" s="63">
        <f t="shared" si="3878"/>
        <v>0</v>
      </c>
      <c r="AI1222" s="63">
        <f t="shared" si="3878"/>
        <v>0</v>
      </c>
    </row>
    <row r="1223" spans="1:35" ht="14.25" customHeight="1" x14ac:dyDescent="0.25">
      <c r="A1223" s="17">
        <v>3314</v>
      </c>
      <c r="B1223" s="3" t="s">
        <v>147</v>
      </c>
      <c r="C1223" s="8" t="s">
        <v>84</v>
      </c>
      <c r="D1223" s="54">
        <f>E1223/(E1218-E1235)</f>
        <v>0.52577319587628868</v>
      </c>
      <c r="E1223" s="19">
        <f t="shared" si="3866"/>
        <v>51</v>
      </c>
      <c r="F1223" s="11">
        <v>17</v>
      </c>
      <c r="G1223" s="11">
        <v>0</v>
      </c>
      <c r="H1223" s="19">
        <v>0</v>
      </c>
      <c r="I1223" s="11">
        <v>33</v>
      </c>
      <c r="J1223" s="11">
        <v>1</v>
      </c>
      <c r="K1223" s="11">
        <v>0</v>
      </c>
      <c r="L1223" s="19">
        <v>0</v>
      </c>
      <c r="M1223" s="7"/>
      <c r="P1223" s="57">
        <f>SUM(R1223:Y1223)</f>
        <v>51.647058823529413</v>
      </c>
      <c r="Q1223" s="63">
        <f>P1223/P1218</f>
        <v>0.43053285387381496</v>
      </c>
      <c r="R1223" s="75">
        <f t="shared" si="3732"/>
        <v>17</v>
      </c>
      <c r="S1223" s="57">
        <f t="shared" ref="S1223:X1223" si="3879">IF(G1235&lt;&gt;0,G1223+(G1223/G1218)*G1235,G1223)</f>
        <v>0</v>
      </c>
      <c r="T1223" s="57">
        <f t="shared" si="3879"/>
        <v>0</v>
      </c>
      <c r="U1223" s="57">
        <f t="shared" si="3879"/>
        <v>33.647058823529413</v>
      </c>
      <c r="V1223" s="57">
        <f t="shared" si="3879"/>
        <v>1</v>
      </c>
      <c r="W1223" s="57">
        <f t="shared" si="3879"/>
        <v>0</v>
      </c>
      <c r="X1223" s="57">
        <f t="shared" si="3879"/>
        <v>0</v>
      </c>
      <c r="Y1223" s="1">
        <v>0</v>
      </c>
      <c r="Z1223" s="5"/>
      <c r="AB1223" s="63">
        <f t="shared" ref="AB1223" si="3880">IF(R1223=0,0,R1223/(R1219+R1222+R1228))</f>
        <v>0.37777777777777777</v>
      </c>
      <c r="AC1223" s="63">
        <f t="shared" ref="AC1223:AI1223" si="3881">IF(S1223=0,0,S1223/(S1219+S1222+S1228))</f>
        <v>0</v>
      </c>
      <c r="AD1223" s="63">
        <f t="shared" si="3881"/>
        <v>0</v>
      </c>
      <c r="AE1223" s="63">
        <f t="shared" si="3881"/>
        <v>0.67346938775510212</v>
      </c>
      <c r="AF1223" s="63">
        <f t="shared" si="3881"/>
        <v>1</v>
      </c>
      <c r="AG1223" s="63">
        <f t="shared" si="3881"/>
        <v>0</v>
      </c>
      <c r="AH1223" s="63">
        <f t="shared" si="3881"/>
        <v>0</v>
      </c>
      <c r="AI1223" s="63">
        <f t="shared" si="3881"/>
        <v>0</v>
      </c>
    </row>
    <row r="1224" spans="1:35" ht="14.25" customHeight="1" x14ac:dyDescent="0.25">
      <c r="A1224" s="17">
        <v>3314</v>
      </c>
      <c r="B1224" s="3" t="s">
        <v>147</v>
      </c>
      <c r="C1224" s="8" t="s">
        <v>85</v>
      </c>
      <c r="D1224" s="54">
        <f>E1224/(E1218-E1235)</f>
        <v>1.0309278350515464E-2</v>
      </c>
      <c r="E1224" s="19">
        <f t="shared" si="3866"/>
        <v>1</v>
      </c>
      <c r="F1224" s="11">
        <v>1</v>
      </c>
      <c r="G1224" s="11">
        <v>0</v>
      </c>
      <c r="H1224" s="19">
        <v>0</v>
      </c>
      <c r="I1224" s="19">
        <v>0</v>
      </c>
      <c r="J1224" s="19">
        <v>0</v>
      </c>
      <c r="K1224" s="11">
        <v>0</v>
      </c>
      <c r="L1224" s="19">
        <v>0</v>
      </c>
      <c r="M1224" s="7"/>
      <c r="P1224" s="57">
        <f t="shared" ref="P1224:P1234" si="3882">SUM(R1224:Y1224)</f>
        <v>1</v>
      </c>
      <c r="Q1224" s="63">
        <f>P1224/P1218</f>
        <v>8.3360575351422023E-3</v>
      </c>
      <c r="R1224" s="75">
        <f t="shared" si="3732"/>
        <v>1</v>
      </c>
      <c r="S1224" s="57">
        <f t="shared" ref="S1224:X1224" si="3883">IF(G1235&lt;&gt;0,G1224+(G1224/G1218)*G1235,G1224)</f>
        <v>0</v>
      </c>
      <c r="T1224" s="57">
        <f t="shared" si="3883"/>
        <v>0</v>
      </c>
      <c r="U1224" s="57">
        <f t="shared" si="3883"/>
        <v>0</v>
      </c>
      <c r="V1224" s="57">
        <f t="shared" si="3883"/>
        <v>0</v>
      </c>
      <c r="W1224" s="57">
        <f t="shared" si="3883"/>
        <v>0</v>
      </c>
      <c r="X1224" s="57">
        <f t="shared" si="3883"/>
        <v>0</v>
      </c>
      <c r="Y1224" s="1">
        <v>0</v>
      </c>
      <c r="Z1224" s="5"/>
      <c r="AB1224" s="63">
        <f t="shared" ref="AB1224" si="3884">IF(R1224=0,0,R1224/(R1219+R1222+R1228))</f>
        <v>2.2222222222222223E-2</v>
      </c>
      <c r="AC1224" s="63">
        <f t="shared" ref="AC1224:AI1224" si="3885">IF(S1224=0,0,S1224/(S1219+S1222+S1228))</f>
        <v>0</v>
      </c>
      <c r="AD1224" s="63">
        <f t="shared" si="3885"/>
        <v>0</v>
      </c>
      <c r="AE1224" s="63">
        <f t="shared" si="3885"/>
        <v>0</v>
      </c>
      <c r="AF1224" s="63">
        <f t="shared" si="3885"/>
        <v>0</v>
      </c>
      <c r="AG1224" s="63">
        <f t="shared" si="3885"/>
        <v>0</v>
      </c>
      <c r="AH1224" s="63">
        <f t="shared" si="3885"/>
        <v>0</v>
      </c>
      <c r="AI1224" s="63">
        <f t="shared" si="3885"/>
        <v>0</v>
      </c>
    </row>
    <row r="1225" spans="1:35" ht="14.25" customHeight="1" x14ac:dyDescent="0.25">
      <c r="A1225" s="17">
        <v>3314</v>
      </c>
      <c r="B1225" s="3" t="s">
        <v>147</v>
      </c>
      <c r="C1225" s="8" t="s">
        <v>86</v>
      </c>
      <c r="D1225" s="54">
        <f>E1225/(E1218-E1235)</f>
        <v>0.1134020618556701</v>
      </c>
      <c r="E1225" s="19">
        <f t="shared" si="3866"/>
        <v>11</v>
      </c>
      <c r="F1225" s="11">
        <v>11</v>
      </c>
      <c r="G1225" s="11">
        <v>0</v>
      </c>
      <c r="H1225" s="19">
        <v>0</v>
      </c>
      <c r="I1225" s="19">
        <v>0</v>
      </c>
      <c r="J1225" s="19">
        <v>0</v>
      </c>
      <c r="K1225" s="11">
        <v>0</v>
      </c>
      <c r="L1225" s="19">
        <v>0</v>
      </c>
      <c r="M1225" s="7"/>
      <c r="P1225" s="57">
        <f t="shared" si="3882"/>
        <v>11</v>
      </c>
      <c r="Q1225" s="63">
        <f>P1225/P1218</f>
        <v>9.1696632886564225E-2</v>
      </c>
      <c r="R1225" s="75">
        <f t="shared" si="3732"/>
        <v>11</v>
      </c>
      <c r="S1225" s="57">
        <f t="shared" ref="S1225:X1225" si="3886">IF(G1235&lt;&gt;0,G1225+(G1225/G1218)*G1235,G1225)</f>
        <v>0</v>
      </c>
      <c r="T1225" s="57">
        <f t="shared" si="3886"/>
        <v>0</v>
      </c>
      <c r="U1225" s="57">
        <f t="shared" si="3886"/>
        <v>0</v>
      </c>
      <c r="V1225" s="57">
        <f t="shared" si="3886"/>
        <v>0</v>
      </c>
      <c r="W1225" s="57">
        <f t="shared" si="3886"/>
        <v>0</v>
      </c>
      <c r="X1225" s="57">
        <f t="shared" si="3886"/>
        <v>0</v>
      </c>
      <c r="Y1225" s="1">
        <v>0</v>
      </c>
      <c r="Z1225" s="5"/>
      <c r="AB1225" s="63">
        <f t="shared" ref="AB1225" si="3887">IF(R1225=0,0,R1225/(R1219+R1222+R1228))</f>
        <v>0.24444444444444444</v>
      </c>
      <c r="AC1225" s="63">
        <f t="shared" ref="AC1225:AI1225" si="3888">IF(S1225=0,0,S1225/(S1219+S1222+S1228))</f>
        <v>0</v>
      </c>
      <c r="AD1225" s="63">
        <f t="shared" si="3888"/>
        <v>0</v>
      </c>
      <c r="AE1225" s="63">
        <f t="shared" si="3888"/>
        <v>0</v>
      </c>
      <c r="AF1225" s="63">
        <f t="shared" si="3888"/>
        <v>0</v>
      </c>
      <c r="AG1225" s="63">
        <f t="shared" si="3888"/>
        <v>0</v>
      </c>
      <c r="AH1225" s="63">
        <f t="shared" si="3888"/>
        <v>0</v>
      </c>
      <c r="AI1225" s="63">
        <f t="shared" si="3888"/>
        <v>0</v>
      </c>
    </row>
    <row r="1226" spans="1:35" ht="14.25" customHeight="1" x14ac:dyDescent="0.25">
      <c r="A1226" s="17">
        <v>3314</v>
      </c>
      <c r="B1226" s="3" t="s">
        <v>147</v>
      </c>
      <c r="C1226" s="8" t="s">
        <v>87</v>
      </c>
      <c r="D1226" s="54">
        <f>E1226/(E1218-E1235)</f>
        <v>6.1855670103092786E-2</v>
      </c>
      <c r="E1226" s="19">
        <f t="shared" si="3866"/>
        <v>6</v>
      </c>
      <c r="F1226" s="11">
        <v>6</v>
      </c>
      <c r="G1226" s="19">
        <v>0</v>
      </c>
      <c r="H1226" s="19">
        <v>0</v>
      </c>
      <c r="I1226" s="19">
        <v>0</v>
      </c>
      <c r="J1226" s="19">
        <v>0</v>
      </c>
      <c r="K1226" s="19">
        <v>0</v>
      </c>
      <c r="L1226" s="19">
        <v>0</v>
      </c>
      <c r="M1226" s="7"/>
      <c r="P1226" s="57">
        <f t="shared" si="3882"/>
        <v>6</v>
      </c>
      <c r="Q1226" s="63">
        <f>P1226/P1218</f>
        <v>5.0016345210853214E-2</v>
      </c>
      <c r="R1226" s="75">
        <f t="shared" si="3732"/>
        <v>6</v>
      </c>
      <c r="S1226" s="57">
        <f t="shared" ref="S1226:X1226" si="3889">IF(G1235&lt;&gt;0,G1226+(G1226/G1218)*G1235,G1226)</f>
        <v>0</v>
      </c>
      <c r="T1226" s="57">
        <f t="shared" si="3889"/>
        <v>0</v>
      </c>
      <c r="U1226" s="57">
        <f t="shared" si="3889"/>
        <v>0</v>
      </c>
      <c r="V1226" s="57">
        <f t="shared" si="3889"/>
        <v>0</v>
      </c>
      <c r="W1226" s="57">
        <f t="shared" si="3889"/>
        <v>0</v>
      </c>
      <c r="X1226" s="57">
        <f t="shared" si="3889"/>
        <v>0</v>
      </c>
      <c r="Y1226" s="1">
        <v>0</v>
      </c>
      <c r="Z1226" s="5"/>
      <c r="AB1226" s="63">
        <f t="shared" ref="AB1226" si="3890">IF(R1226=0,0,R1226/(R1219+R1222+R1228))</f>
        <v>0.13333333333333333</v>
      </c>
      <c r="AC1226" s="63">
        <f t="shared" ref="AC1226:AI1226" si="3891">IF(S1226=0,0,S1226/(S1219+S1222+S1228))</f>
        <v>0</v>
      </c>
      <c r="AD1226" s="63">
        <f t="shared" si="3891"/>
        <v>0</v>
      </c>
      <c r="AE1226" s="63">
        <f t="shared" si="3891"/>
        <v>0</v>
      </c>
      <c r="AF1226" s="63">
        <f t="shared" si="3891"/>
        <v>0</v>
      </c>
      <c r="AG1226" s="63">
        <f t="shared" si="3891"/>
        <v>0</v>
      </c>
      <c r="AH1226" s="63">
        <f t="shared" si="3891"/>
        <v>0</v>
      </c>
      <c r="AI1226" s="63">
        <f t="shared" si="3891"/>
        <v>0</v>
      </c>
    </row>
    <row r="1227" spans="1:35" ht="14.25" customHeight="1" x14ac:dyDescent="0.25">
      <c r="A1227" s="17">
        <v>3314</v>
      </c>
      <c r="B1227" s="3" t="s">
        <v>147</v>
      </c>
      <c r="C1227" s="8" t="s">
        <v>88</v>
      </c>
      <c r="D1227" s="54">
        <f>E1227/(E1218-E1235)</f>
        <v>9.2783505154639179E-2</v>
      </c>
      <c r="E1227" s="19">
        <f t="shared" si="3866"/>
        <v>9</v>
      </c>
      <c r="F1227" s="11">
        <v>6</v>
      </c>
      <c r="G1227" s="11">
        <v>0</v>
      </c>
      <c r="H1227" s="19">
        <v>0</v>
      </c>
      <c r="I1227" s="11">
        <v>3</v>
      </c>
      <c r="J1227" s="19">
        <v>0</v>
      </c>
      <c r="K1227" s="11">
        <v>0</v>
      </c>
      <c r="L1227" s="19">
        <v>0</v>
      </c>
      <c r="M1227" s="7"/>
      <c r="P1227" s="57">
        <f t="shared" si="3882"/>
        <v>9.0588235294117645</v>
      </c>
      <c r="Q1227" s="63">
        <f>P1227/P1218</f>
        <v>7.5514874141876423E-2</v>
      </c>
      <c r="R1227" s="75">
        <f t="shared" si="3732"/>
        <v>6</v>
      </c>
      <c r="S1227" s="57">
        <f t="shared" ref="S1227:X1227" si="3892">IF(G1235&lt;&gt;0,G1227+(G1227/G1218)*G1235,G1227)</f>
        <v>0</v>
      </c>
      <c r="T1227" s="57">
        <f t="shared" si="3892"/>
        <v>0</v>
      </c>
      <c r="U1227" s="57">
        <f t="shared" si="3892"/>
        <v>3.0588235294117645</v>
      </c>
      <c r="V1227" s="57">
        <f t="shared" si="3892"/>
        <v>0</v>
      </c>
      <c r="W1227" s="57">
        <f t="shared" si="3892"/>
        <v>0</v>
      </c>
      <c r="X1227" s="57">
        <f t="shared" si="3892"/>
        <v>0</v>
      </c>
      <c r="Y1227" s="1">
        <v>0</v>
      </c>
      <c r="Z1227" s="5"/>
      <c r="AB1227" s="63">
        <f t="shared" ref="AB1227" si="3893">IF(R1227=0,0,R1227/(R1219+R1222+R1228))</f>
        <v>0.13333333333333333</v>
      </c>
      <c r="AC1227" s="63">
        <f t="shared" ref="AC1227:AI1227" si="3894">IF(S1227=0,0,S1227/(S1219+S1222+S1228))</f>
        <v>0</v>
      </c>
      <c r="AD1227" s="63">
        <f t="shared" si="3894"/>
        <v>0</v>
      </c>
      <c r="AE1227" s="63">
        <f t="shared" si="3894"/>
        <v>6.1224489795918373E-2</v>
      </c>
      <c r="AF1227" s="63">
        <f t="shared" si="3894"/>
        <v>0</v>
      </c>
      <c r="AG1227" s="63">
        <f t="shared" si="3894"/>
        <v>0</v>
      </c>
      <c r="AH1227" s="63">
        <f t="shared" si="3894"/>
        <v>0</v>
      </c>
      <c r="AI1227" s="63">
        <f t="shared" si="3894"/>
        <v>0</v>
      </c>
    </row>
    <row r="1228" spans="1:35" ht="14.25" customHeight="1" x14ac:dyDescent="0.25">
      <c r="A1228" s="17">
        <v>3314</v>
      </c>
      <c r="B1228" s="3" t="s">
        <v>147</v>
      </c>
      <c r="C1228" s="3" t="s">
        <v>89</v>
      </c>
      <c r="D1228" s="54">
        <f>E1228/(E1218-E1235)</f>
        <v>8.247422680412371E-2</v>
      </c>
      <c r="E1228" s="19">
        <f t="shared" si="3866"/>
        <v>8</v>
      </c>
      <c r="F1228" s="11">
        <v>4</v>
      </c>
      <c r="G1228" s="19">
        <v>0</v>
      </c>
      <c r="H1228" s="19">
        <v>0</v>
      </c>
      <c r="I1228" s="11">
        <v>4</v>
      </c>
      <c r="J1228" s="19">
        <v>0</v>
      </c>
      <c r="K1228" s="11">
        <v>0</v>
      </c>
      <c r="L1228" s="19">
        <v>0</v>
      </c>
      <c r="M1228" s="7"/>
      <c r="P1228" s="57">
        <f>SUM(P1229:P1234)</f>
        <v>7.0784313725490193</v>
      </c>
      <c r="Q1228" s="63">
        <f>P1228/P1218</f>
        <v>5.9006211180124217E-2</v>
      </c>
      <c r="R1228" s="75">
        <f t="shared" si="3732"/>
        <v>4</v>
      </c>
      <c r="S1228" s="57">
        <f>SUM(S1229:S1234)</f>
        <v>0</v>
      </c>
      <c r="T1228" s="57">
        <f t="shared" ref="T1228:X1228" si="3895">SUM(T1229:T1234)</f>
        <v>0</v>
      </c>
      <c r="U1228" s="57">
        <f t="shared" si="3895"/>
        <v>4.0784313725490193</v>
      </c>
      <c r="V1228" s="57">
        <f t="shared" si="3895"/>
        <v>0</v>
      </c>
      <c r="W1228" s="57">
        <f t="shared" si="3895"/>
        <v>0</v>
      </c>
      <c r="X1228" s="57">
        <f t="shared" si="3895"/>
        <v>0</v>
      </c>
      <c r="Y1228" s="1">
        <v>0</v>
      </c>
      <c r="Z1228" s="5"/>
      <c r="AB1228" s="63">
        <f t="shared" ref="AB1228" si="3896">IF(R1228=0,0,R1228/(R1219+R1222+R1228))</f>
        <v>8.8888888888888892E-2</v>
      </c>
      <c r="AC1228" s="63">
        <f t="shared" ref="AC1228:AI1228" si="3897">IF(S1228=0,0,S1228/(S1219+S1222+S1228))</f>
        <v>0</v>
      </c>
      <c r="AD1228" s="63">
        <f t="shared" si="3897"/>
        <v>0</v>
      </c>
      <c r="AE1228" s="63">
        <f t="shared" si="3897"/>
        <v>8.1632653061224497E-2</v>
      </c>
      <c r="AF1228" s="63">
        <f t="shared" si="3897"/>
        <v>0</v>
      </c>
      <c r="AG1228" s="63">
        <f t="shared" si="3897"/>
        <v>0</v>
      </c>
      <c r="AH1228" s="63">
        <f t="shared" si="3897"/>
        <v>0</v>
      </c>
      <c r="AI1228" s="63">
        <f t="shared" si="3897"/>
        <v>0</v>
      </c>
    </row>
    <row r="1229" spans="1:35" ht="14.25" customHeight="1" x14ac:dyDescent="0.25">
      <c r="A1229" s="17">
        <v>3314</v>
      </c>
      <c r="B1229" s="3" t="s">
        <v>147</v>
      </c>
      <c r="C1229" s="8" t="s">
        <v>95</v>
      </c>
      <c r="D1229" s="54">
        <f>E1229/(E1218-E1235)</f>
        <v>6.1855670103092786E-2</v>
      </c>
      <c r="E1229" s="19">
        <f t="shared" si="3866"/>
        <v>6</v>
      </c>
      <c r="F1229" s="11">
        <v>2</v>
      </c>
      <c r="G1229" s="19">
        <v>0</v>
      </c>
      <c r="H1229" s="19">
        <v>0</v>
      </c>
      <c r="I1229" s="11">
        <v>4</v>
      </c>
      <c r="J1229" s="19">
        <v>0</v>
      </c>
      <c r="K1229" s="11">
        <v>0</v>
      </c>
      <c r="L1229" s="19">
        <v>0</v>
      </c>
      <c r="M1229" s="7"/>
      <c r="P1229" s="57">
        <f t="shared" si="3882"/>
        <v>6.0784313725490193</v>
      </c>
      <c r="Q1229" s="63">
        <f>P1229/P1218</f>
        <v>5.0670153644982015E-2</v>
      </c>
      <c r="R1229" s="75">
        <f t="shared" si="3732"/>
        <v>2</v>
      </c>
      <c r="S1229" s="57">
        <f t="shared" ref="S1229:X1229" si="3898">IF(G1235&lt;&gt;0,G1229+(G1229/G1218)*G1235,G1229)</f>
        <v>0</v>
      </c>
      <c r="T1229" s="57">
        <f t="shared" si="3898"/>
        <v>0</v>
      </c>
      <c r="U1229" s="57">
        <f t="shared" si="3898"/>
        <v>4.0784313725490193</v>
      </c>
      <c r="V1229" s="57">
        <f t="shared" si="3898"/>
        <v>0</v>
      </c>
      <c r="W1229" s="57">
        <f t="shared" si="3898"/>
        <v>0</v>
      </c>
      <c r="X1229" s="57">
        <f t="shared" si="3898"/>
        <v>0</v>
      </c>
      <c r="Y1229" s="1">
        <v>0</v>
      </c>
      <c r="Z1229" s="5"/>
      <c r="AB1229" s="63">
        <f t="shared" ref="AB1229" si="3899">IF(R1229=0,0,R1229/(R1219+R1222+R1228))</f>
        <v>4.4444444444444446E-2</v>
      </c>
      <c r="AC1229" s="63">
        <f t="shared" ref="AC1229:AI1229" si="3900">IF(S1229=0,0,S1229/(S1219+S1222+S1228))</f>
        <v>0</v>
      </c>
      <c r="AD1229" s="63">
        <f t="shared" si="3900"/>
        <v>0</v>
      </c>
      <c r="AE1229" s="63">
        <f t="shared" si="3900"/>
        <v>8.1632653061224497E-2</v>
      </c>
      <c r="AF1229" s="63">
        <f t="shared" si="3900"/>
        <v>0</v>
      </c>
      <c r="AG1229" s="63">
        <f t="shared" si="3900"/>
        <v>0</v>
      </c>
      <c r="AH1229" s="63">
        <f t="shared" si="3900"/>
        <v>0</v>
      </c>
      <c r="AI1229" s="63">
        <f t="shared" si="3900"/>
        <v>0</v>
      </c>
    </row>
    <row r="1230" spans="1:35" ht="14.25" customHeight="1" x14ac:dyDescent="0.25">
      <c r="A1230" s="17">
        <v>3314</v>
      </c>
      <c r="B1230" s="3" t="s">
        <v>147</v>
      </c>
      <c r="C1230" s="8" t="s">
        <v>90</v>
      </c>
      <c r="D1230" s="54">
        <f>E1230/(E1218-E1235)</f>
        <v>1.0309278350515464E-2</v>
      </c>
      <c r="E1230" s="19">
        <f t="shared" si="3866"/>
        <v>1</v>
      </c>
      <c r="F1230" s="11">
        <v>1</v>
      </c>
      <c r="G1230" s="19">
        <v>0</v>
      </c>
      <c r="H1230" s="19">
        <v>0</v>
      </c>
      <c r="I1230" s="19">
        <v>0</v>
      </c>
      <c r="J1230" s="19">
        <v>0</v>
      </c>
      <c r="K1230" s="19">
        <v>0</v>
      </c>
      <c r="L1230" s="19">
        <v>0</v>
      </c>
      <c r="M1230" s="7"/>
      <c r="P1230" s="57">
        <f t="shared" si="3882"/>
        <v>1</v>
      </c>
      <c r="Q1230" s="63">
        <f>P1230/P1218</f>
        <v>8.3360575351422023E-3</v>
      </c>
      <c r="R1230" s="75">
        <f t="shared" si="3732"/>
        <v>1</v>
      </c>
      <c r="S1230" s="57">
        <f t="shared" ref="S1230:X1230" si="3901">IF(G1235&lt;&gt;0,G1230+(G1230/G1218)*G1235,G1230)</f>
        <v>0</v>
      </c>
      <c r="T1230" s="57">
        <f t="shared" si="3901"/>
        <v>0</v>
      </c>
      <c r="U1230" s="57">
        <f t="shared" si="3901"/>
        <v>0</v>
      </c>
      <c r="V1230" s="57">
        <f t="shared" si="3901"/>
        <v>0</v>
      </c>
      <c r="W1230" s="57">
        <f t="shared" si="3901"/>
        <v>0</v>
      </c>
      <c r="X1230" s="57">
        <f t="shared" si="3901"/>
        <v>0</v>
      </c>
      <c r="Y1230" s="1">
        <v>0</v>
      </c>
      <c r="Z1230" s="5"/>
      <c r="AB1230" s="63">
        <f t="shared" ref="AB1230" si="3902">IF(R1230=0,0,R1230/(R1219+R1222+R1228))</f>
        <v>2.2222222222222223E-2</v>
      </c>
      <c r="AC1230" s="63">
        <f t="shared" ref="AC1230:AI1230" si="3903">IF(S1230=0,0,S1230/(S1219+S1222+S1228))</f>
        <v>0</v>
      </c>
      <c r="AD1230" s="63">
        <f t="shared" si="3903"/>
        <v>0</v>
      </c>
      <c r="AE1230" s="63">
        <f t="shared" si="3903"/>
        <v>0</v>
      </c>
      <c r="AF1230" s="63">
        <f t="shared" si="3903"/>
        <v>0</v>
      </c>
      <c r="AG1230" s="63">
        <f t="shared" si="3903"/>
        <v>0</v>
      </c>
      <c r="AH1230" s="63">
        <f t="shared" si="3903"/>
        <v>0</v>
      </c>
      <c r="AI1230" s="63">
        <f t="shared" si="3903"/>
        <v>0</v>
      </c>
    </row>
    <row r="1231" spans="1:35" ht="14.25" customHeight="1" x14ac:dyDescent="0.25">
      <c r="A1231" s="17">
        <v>3314</v>
      </c>
      <c r="B1231" s="3" t="s">
        <v>147</v>
      </c>
      <c r="C1231" s="8" t="s">
        <v>118</v>
      </c>
      <c r="D1231" s="54">
        <f>E1231/(E1218-E1235)</f>
        <v>0</v>
      </c>
      <c r="E1231" s="19">
        <f t="shared" si="3866"/>
        <v>0</v>
      </c>
      <c r="F1231" s="19">
        <v>0</v>
      </c>
      <c r="G1231" s="11">
        <v>0</v>
      </c>
      <c r="H1231" s="11">
        <v>0</v>
      </c>
      <c r="I1231" s="19">
        <v>0</v>
      </c>
      <c r="J1231" s="19">
        <v>0</v>
      </c>
      <c r="K1231" s="11">
        <v>0</v>
      </c>
      <c r="L1231" s="19">
        <v>0</v>
      </c>
      <c r="M1231" s="7"/>
      <c r="P1231" s="57">
        <f t="shared" si="3882"/>
        <v>0</v>
      </c>
      <c r="Q1231" s="63">
        <f>P1231/P1218</f>
        <v>0</v>
      </c>
      <c r="R1231" s="75">
        <f t="shared" ref="R1231:R1294" si="3904">F1231</f>
        <v>0</v>
      </c>
      <c r="S1231" s="57">
        <f t="shared" ref="S1231:X1231" si="3905">IF(G1235&lt;&gt;0,G1231+(G1231/G1218)*G1235,G1231)</f>
        <v>0</v>
      </c>
      <c r="T1231" s="57">
        <f t="shared" si="3905"/>
        <v>0</v>
      </c>
      <c r="U1231" s="57">
        <f t="shared" si="3905"/>
        <v>0</v>
      </c>
      <c r="V1231" s="57">
        <f t="shared" si="3905"/>
        <v>0</v>
      </c>
      <c r="W1231" s="57">
        <f t="shared" si="3905"/>
        <v>0</v>
      </c>
      <c r="X1231" s="57">
        <f t="shared" si="3905"/>
        <v>0</v>
      </c>
      <c r="Y1231" s="1">
        <v>0</v>
      </c>
      <c r="Z1231" s="5"/>
      <c r="AB1231" s="63">
        <f t="shared" ref="AB1231" si="3906">IF(R1231=0,0,R1231/(R1219+R1222+R1228))</f>
        <v>0</v>
      </c>
      <c r="AC1231" s="63">
        <f t="shared" ref="AC1231:AI1231" si="3907">IF(S1231=0,0,S1231/(S1219+S1222+S1228))</f>
        <v>0</v>
      </c>
      <c r="AD1231" s="63">
        <f t="shared" si="3907"/>
        <v>0</v>
      </c>
      <c r="AE1231" s="63">
        <f t="shared" si="3907"/>
        <v>0</v>
      </c>
      <c r="AF1231" s="63">
        <f t="shared" si="3907"/>
        <v>0</v>
      </c>
      <c r="AG1231" s="63">
        <f t="shared" si="3907"/>
        <v>0</v>
      </c>
      <c r="AH1231" s="63">
        <f t="shared" si="3907"/>
        <v>0</v>
      </c>
      <c r="AI1231" s="63">
        <f t="shared" si="3907"/>
        <v>0</v>
      </c>
    </row>
    <row r="1232" spans="1:35" ht="14.25" customHeight="1" x14ac:dyDescent="0.25">
      <c r="A1232" s="17">
        <v>3314</v>
      </c>
      <c r="B1232" s="3" t="s">
        <v>147</v>
      </c>
      <c r="C1232" s="8" t="s">
        <v>91</v>
      </c>
      <c r="D1232" s="54">
        <f>E1232/(E1218-E1235)</f>
        <v>0</v>
      </c>
      <c r="E1232" s="19">
        <f t="shared" si="3866"/>
        <v>0</v>
      </c>
      <c r="F1232" s="19">
        <v>0</v>
      </c>
      <c r="G1232" s="19">
        <v>0</v>
      </c>
      <c r="H1232" s="19">
        <v>0</v>
      </c>
      <c r="I1232" s="19">
        <v>0</v>
      </c>
      <c r="J1232" s="19">
        <v>0</v>
      </c>
      <c r="K1232" s="19">
        <v>0</v>
      </c>
      <c r="L1232" s="19">
        <v>0</v>
      </c>
      <c r="M1232" s="7"/>
      <c r="P1232" s="57">
        <f t="shared" si="3882"/>
        <v>0</v>
      </c>
      <c r="Q1232" s="63">
        <f>P1232/P1218</f>
        <v>0</v>
      </c>
      <c r="R1232" s="75">
        <f t="shared" si="3904"/>
        <v>0</v>
      </c>
      <c r="S1232" s="57">
        <f t="shared" ref="S1232:X1232" si="3908">IF(G1235&lt;&gt;0,G1232+(G1232/G1218)*G1235,G1232)</f>
        <v>0</v>
      </c>
      <c r="T1232" s="57">
        <f t="shared" si="3908"/>
        <v>0</v>
      </c>
      <c r="U1232" s="57">
        <f t="shared" si="3908"/>
        <v>0</v>
      </c>
      <c r="V1232" s="57">
        <f t="shared" si="3908"/>
        <v>0</v>
      </c>
      <c r="W1232" s="57">
        <f t="shared" si="3908"/>
        <v>0</v>
      </c>
      <c r="X1232" s="57">
        <f t="shared" si="3908"/>
        <v>0</v>
      </c>
      <c r="Y1232" s="1">
        <v>0</v>
      </c>
      <c r="Z1232" s="6"/>
      <c r="AB1232" s="63">
        <f t="shared" ref="AB1232" si="3909">IF(R1232=0,0,R1232/(R1219+R1222+R1228))</f>
        <v>0</v>
      </c>
      <c r="AC1232" s="63">
        <f t="shared" ref="AC1232:AI1232" si="3910">IF(S1232=0,0,S1232/(S1219+S1222+S1228))</f>
        <v>0</v>
      </c>
      <c r="AD1232" s="63">
        <f t="shared" si="3910"/>
        <v>0</v>
      </c>
      <c r="AE1232" s="63">
        <f t="shared" si="3910"/>
        <v>0</v>
      </c>
      <c r="AF1232" s="63">
        <f t="shared" si="3910"/>
        <v>0</v>
      </c>
      <c r="AG1232" s="63">
        <f t="shared" si="3910"/>
        <v>0</v>
      </c>
      <c r="AH1232" s="63">
        <f t="shared" si="3910"/>
        <v>0</v>
      </c>
      <c r="AI1232" s="63">
        <f t="shared" si="3910"/>
        <v>0</v>
      </c>
    </row>
    <row r="1233" spans="1:35" ht="14.25" customHeight="1" x14ac:dyDescent="0.25">
      <c r="A1233" s="17">
        <v>3314</v>
      </c>
      <c r="B1233" s="3" t="s">
        <v>147</v>
      </c>
      <c r="C1233" s="8" t="s">
        <v>92</v>
      </c>
      <c r="D1233" s="54">
        <f>E1233/(E1218-E1235)</f>
        <v>0</v>
      </c>
      <c r="E1233" s="19">
        <f t="shared" si="3866"/>
        <v>0</v>
      </c>
      <c r="F1233" s="11">
        <v>0</v>
      </c>
      <c r="G1233" s="11">
        <v>0</v>
      </c>
      <c r="H1233" s="19">
        <v>0</v>
      </c>
      <c r="I1233" s="19">
        <v>0</v>
      </c>
      <c r="J1233" s="11">
        <v>0</v>
      </c>
      <c r="K1233" s="11">
        <v>0</v>
      </c>
      <c r="L1233" s="19">
        <v>0</v>
      </c>
      <c r="M1233" s="7"/>
      <c r="P1233" s="57">
        <f t="shared" si="3882"/>
        <v>0</v>
      </c>
      <c r="Q1233" s="63">
        <f>P1233/P1218</f>
        <v>0</v>
      </c>
      <c r="R1233" s="75">
        <f t="shared" si="3904"/>
        <v>0</v>
      </c>
      <c r="S1233" s="57">
        <f t="shared" ref="S1233:X1233" si="3911">IF(G1235&lt;&gt;0,G1233+(G1233/G1218)*G1235,G1233)</f>
        <v>0</v>
      </c>
      <c r="T1233" s="57">
        <f t="shared" si="3911"/>
        <v>0</v>
      </c>
      <c r="U1233" s="57">
        <f t="shared" si="3911"/>
        <v>0</v>
      </c>
      <c r="V1233" s="57">
        <f t="shared" si="3911"/>
        <v>0</v>
      </c>
      <c r="W1233" s="57">
        <f t="shared" si="3911"/>
        <v>0</v>
      </c>
      <c r="X1233" s="57">
        <f t="shared" si="3911"/>
        <v>0</v>
      </c>
      <c r="Y1233" s="1">
        <v>0</v>
      </c>
      <c r="Z1233" s="5"/>
      <c r="AB1233" s="63">
        <f t="shared" ref="AB1233" si="3912">IF(R1233=0,0,R1233/(R1219+R1222+R1228))</f>
        <v>0</v>
      </c>
      <c r="AC1233" s="63">
        <f t="shared" ref="AC1233:AI1233" si="3913">IF(S1233=0,0,S1233/(S1219+S1222+S1228))</f>
        <v>0</v>
      </c>
      <c r="AD1233" s="63">
        <f t="shared" si="3913"/>
        <v>0</v>
      </c>
      <c r="AE1233" s="63">
        <f t="shared" si="3913"/>
        <v>0</v>
      </c>
      <c r="AF1233" s="63">
        <f t="shared" si="3913"/>
        <v>0</v>
      </c>
      <c r="AG1233" s="63">
        <f t="shared" si="3913"/>
        <v>0</v>
      </c>
      <c r="AH1233" s="63">
        <f t="shared" si="3913"/>
        <v>0</v>
      </c>
      <c r="AI1233" s="63">
        <f t="shared" si="3913"/>
        <v>0</v>
      </c>
    </row>
    <row r="1234" spans="1:35" ht="14.25" customHeight="1" x14ac:dyDescent="0.25">
      <c r="A1234" s="17">
        <v>3314</v>
      </c>
      <c r="B1234" s="3" t="s">
        <v>147</v>
      </c>
      <c r="C1234" s="8" t="s">
        <v>93</v>
      </c>
      <c r="D1234" s="54">
        <f>E1234/(E1218-E1235)</f>
        <v>0</v>
      </c>
      <c r="E1234" s="19">
        <f t="shared" si="3866"/>
        <v>0</v>
      </c>
      <c r="F1234" s="19">
        <v>0</v>
      </c>
      <c r="G1234" s="11">
        <v>0</v>
      </c>
      <c r="H1234" s="19">
        <v>0</v>
      </c>
      <c r="I1234" s="11">
        <v>0</v>
      </c>
      <c r="J1234" s="19">
        <v>0</v>
      </c>
      <c r="K1234" s="11">
        <v>0</v>
      </c>
      <c r="L1234" s="19">
        <v>0</v>
      </c>
      <c r="M1234" s="7"/>
      <c r="N1234" s="10"/>
      <c r="O1234" s="10"/>
      <c r="P1234" s="57">
        <f t="shared" si="3882"/>
        <v>0</v>
      </c>
      <c r="Q1234" s="63">
        <f>P1234/P1218</f>
        <v>0</v>
      </c>
      <c r="R1234" s="75">
        <f t="shared" si="3904"/>
        <v>0</v>
      </c>
      <c r="S1234" s="57">
        <f t="shared" ref="S1234:X1234" si="3914">IF(G1235&lt;&gt;0,G1234+(G1234/G1218)*G1235,G1234)</f>
        <v>0</v>
      </c>
      <c r="T1234" s="57">
        <f t="shared" si="3914"/>
        <v>0</v>
      </c>
      <c r="U1234" s="57">
        <f t="shared" si="3914"/>
        <v>0</v>
      </c>
      <c r="V1234" s="57">
        <f t="shared" si="3914"/>
        <v>0</v>
      </c>
      <c r="W1234" s="57">
        <f t="shared" si="3914"/>
        <v>0</v>
      </c>
      <c r="X1234" s="57">
        <f t="shared" si="3914"/>
        <v>0</v>
      </c>
      <c r="Y1234" s="1">
        <v>0</v>
      </c>
      <c r="Z1234" s="5"/>
      <c r="AB1234" s="63">
        <f t="shared" ref="AB1234" si="3915">IF(R1234=0,0,R1234/(R1219+R1222+R1228))</f>
        <v>0</v>
      </c>
      <c r="AC1234" s="63">
        <f t="shared" ref="AC1234:AI1234" si="3916">IF(S1234=0,0,S1234/(S1219+S1222+S1228))</f>
        <v>0</v>
      </c>
      <c r="AD1234" s="63">
        <f t="shared" si="3916"/>
        <v>0</v>
      </c>
      <c r="AE1234" s="63">
        <f t="shared" si="3916"/>
        <v>0</v>
      </c>
      <c r="AF1234" s="63">
        <f t="shared" si="3916"/>
        <v>0</v>
      </c>
      <c r="AG1234" s="63">
        <f t="shared" si="3916"/>
        <v>0</v>
      </c>
      <c r="AH1234" s="63">
        <f t="shared" si="3916"/>
        <v>0</v>
      </c>
      <c r="AI1234" s="63">
        <f t="shared" si="3916"/>
        <v>0</v>
      </c>
    </row>
    <row r="1235" spans="1:35" ht="14.25" customHeight="1" x14ac:dyDescent="0.25">
      <c r="A1235" s="17">
        <v>3314</v>
      </c>
      <c r="B1235" s="3" t="s">
        <v>147</v>
      </c>
      <c r="C1235" s="3" t="s">
        <v>94</v>
      </c>
      <c r="D1235" s="3"/>
      <c r="E1235" s="11">
        <v>26</v>
      </c>
      <c r="F1235" s="19">
        <v>0</v>
      </c>
      <c r="G1235" s="11">
        <v>0</v>
      </c>
      <c r="H1235" s="11">
        <v>0</v>
      </c>
      <c r="I1235" s="53">
        <f>I1218-I1219-I1222-I1228</f>
        <v>1</v>
      </c>
      <c r="J1235" s="19">
        <v>0</v>
      </c>
      <c r="K1235" s="11">
        <v>0</v>
      </c>
      <c r="L1235" s="11">
        <v>25</v>
      </c>
      <c r="M1235" s="7"/>
      <c r="R1235" s="75">
        <f t="shared" si="3904"/>
        <v>0</v>
      </c>
    </row>
    <row r="1236" spans="1:35" ht="14.25" customHeight="1" x14ac:dyDescent="0.25">
      <c r="A1236" s="3"/>
      <c r="B1236" s="3"/>
      <c r="C1236" s="8"/>
      <c r="D1236" s="8"/>
      <c r="E1236" s="11"/>
      <c r="F1236" s="11"/>
      <c r="G1236" s="11"/>
      <c r="H1236" s="11"/>
      <c r="I1236" s="11"/>
      <c r="J1236" s="11"/>
      <c r="K1236" s="11"/>
      <c r="L1236" s="11"/>
      <c r="M1236" s="10"/>
      <c r="R1236" s="75">
        <f t="shared" si="3904"/>
        <v>0</v>
      </c>
      <c r="S1236" s="10"/>
      <c r="T1236" s="10"/>
      <c r="U1236" s="10"/>
      <c r="V1236" s="10"/>
      <c r="W1236" s="10"/>
      <c r="Z1236" s="10"/>
      <c r="AC1236" s="10"/>
      <c r="AD1236" s="10"/>
      <c r="AE1236" s="10"/>
      <c r="AF1236" s="10"/>
      <c r="AG1236" s="10"/>
      <c r="AH1236" s="10"/>
      <c r="AI1236" s="10"/>
    </row>
    <row r="1237" spans="1:35" ht="14.25" customHeight="1" x14ac:dyDescent="0.25">
      <c r="A1237" s="17">
        <v>331419</v>
      </c>
      <c r="B1237" s="3" t="s">
        <v>186</v>
      </c>
      <c r="C1237" s="3" t="s">
        <v>120</v>
      </c>
      <c r="D1237" s="3"/>
      <c r="E1237" s="11">
        <v>59</v>
      </c>
      <c r="F1237" s="11">
        <v>25</v>
      </c>
      <c r="G1237" s="11">
        <v>0</v>
      </c>
      <c r="H1237" s="19">
        <v>0</v>
      </c>
      <c r="I1237" s="11">
        <v>12</v>
      </c>
      <c r="J1237" s="19">
        <v>0</v>
      </c>
      <c r="K1237" s="11">
        <v>0</v>
      </c>
      <c r="L1237" s="11">
        <v>22</v>
      </c>
      <c r="M1237" s="10">
        <f>VLOOKUP(A1237,'2010 Byproducts'!$A$14:$D$97,4,FALSE)</f>
        <v>3</v>
      </c>
      <c r="N1237" s="10">
        <f>L1237-M1237</f>
        <v>19</v>
      </c>
      <c r="O1237" s="10"/>
      <c r="P1237" s="10">
        <f>SUM(P1238,P1241,P1247)</f>
        <v>58</v>
      </c>
      <c r="Q1237" s="10"/>
      <c r="R1237" s="75">
        <f t="shared" si="3904"/>
        <v>25</v>
      </c>
      <c r="Z1237" s="63">
        <f>R1237/(P1237-R1237)</f>
        <v>0.75757575757575757</v>
      </c>
      <c r="AA1237" s="63">
        <f>(P1240-R1240)/(P1237-R1237)</f>
        <v>0.12121212121212122</v>
      </c>
      <c r="AB1237" s="63"/>
    </row>
    <row r="1238" spans="1:35" ht="14.25" customHeight="1" x14ac:dyDescent="0.25">
      <c r="A1238" s="17">
        <v>331419</v>
      </c>
      <c r="B1238" s="3" t="s">
        <v>186</v>
      </c>
      <c r="C1238" s="3" t="s">
        <v>82</v>
      </c>
      <c r="D1238" s="54">
        <f>E1238/(E1237-E1254)</f>
        <v>2.7027027027027029E-2</v>
      </c>
      <c r="E1238" s="19">
        <f t="shared" ref="E1238:E1253" si="3917">SUM(F1238:L1238)</f>
        <v>1</v>
      </c>
      <c r="F1238" s="19">
        <v>0</v>
      </c>
      <c r="G1238" s="11">
        <v>0</v>
      </c>
      <c r="H1238" s="19">
        <v>0</v>
      </c>
      <c r="I1238" s="11">
        <v>1</v>
      </c>
      <c r="J1238" s="11">
        <v>0</v>
      </c>
      <c r="K1238" s="11">
        <v>0</v>
      </c>
      <c r="L1238" s="19">
        <v>0</v>
      </c>
      <c r="M1238" s="7"/>
      <c r="P1238" s="57">
        <f>SUM(P1239:P1240)</f>
        <v>23</v>
      </c>
      <c r="Q1238" s="63">
        <f>P1238/P1237</f>
        <v>0.39655172413793105</v>
      </c>
      <c r="R1238" s="75">
        <f t="shared" si="3904"/>
        <v>0</v>
      </c>
      <c r="S1238" s="57">
        <f>SUM(S1239:S1240)</f>
        <v>0</v>
      </c>
      <c r="T1238" s="57">
        <f t="shared" ref="T1238:X1238" si="3918">SUM(T1239:T1240)</f>
        <v>0</v>
      </c>
      <c r="U1238" s="57">
        <f t="shared" si="3918"/>
        <v>1</v>
      </c>
      <c r="V1238" s="57">
        <f t="shared" si="3918"/>
        <v>0</v>
      </c>
      <c r="W1238" s="57">
        <f t="shared" si="3918"/>
        <v>0</v>
      </c>
      <c r="X1238" s="57">
        <f t="shared" si="3918"/>
        <v>0</v>
      </c>
      <c r="Y1238" s="1">
        <f>SUM(Y1239:Y1240)</f>
        <v>3</v>
      </c>
      <c r="Z1238" s="63"/>
      <c r="AB1238" s="63">
        <f t="shared" ref="AB1238" si="3919">IF(R1238=0,0,R1238/(R1238+R1241+R1247))</f>
        <v>0</v>
      </c>
      <c r="AC1238" s="63">
        <f t="shared" ref="AC1238:AI1238" si="3920">IF(S1238=0,0,S1238/(S1238+S1241+S1247))</f>
        <v>0</v>
      </c>
      <c r="AD1238" s="63">
        <f t="shared" si="3920"/>
        <v>0</v>
      </c>
      <c r="AE1238" s="63">
        <f t="shared" si="3920"/>
        <v>8.3333333333333329E-2</v>
      </c>
      <c r="AF1238" s="63">
        <f t="shared" si="3920"/>
        <v>0</v>
      </c>
      <c r="AG1238" s="63">
        <f t="shared" si="3920"/>
        <v>0</v>
      </c>
      <c r="AH1238" s="63">
        <f t="shared" si="3920"/>
        <v>0</v>
      </c>
      <c r="AI1238" s="63">
        <f t="shared" si="3920"/>
        <v>1</v>
      </c>
    </row>
    <row r="1239" spans="1:35" ht="14.25" customHeight="1" x14ac:dyDescent="0.25">
      <c r="A1239" s="17">
        <v>331419</v>
      </c>
      <c r="B1239" s="3" t="s">
        <v>186</v>
      </c>
      <c r="C1239" s="8" t="s">
        <v>152</v>
      </c>
      <c r="D1239" s="54">
        <f>E1239/(E1237-E1254)</f>
        <v>0</v>
      </c>
      <c r="E1239" s="19">
        <f t="shared" si="3917"/>
        <v>0</v>
      </c>
      <c r="F1239" s="19">
        <v>0</v>
      </c>
      <c r="G1239" s="11">
        <v>0</v>
      </c>
      <c r="H1239" s="11">
        <v>0</v>
      </c>
      <c r="I1239" s="19">
        <v>0</v>
      </c>
      <c r="J1239" s="11">
        <v>0</v>
      </c>
      <c r="K1239" s="11">
        <v>0</v>
      </c>
      <c r="L1239" s="19">
        <v>0</v>
      </c>
      <c r="M1239" s="7"/>
      <c r="P1239" s="57">
        <f>SUM(R1239:Y1239)+N1237</f>
        <v>19</v>
      </c>
      <c r="Q1239" s="63">
        <f>P1239/P1237</f>
        <v>0.32758620689655171</v>
      </c>
      <c r="R1239" s="75">
        <f t="shared" si="3904"/>
        <v>0</v>
      </c>
      <c r="S1239" s="57">
        <f t="shared" ref="S1239:X1239" si="3921">IF(G1254&lt;&gt;0,G1239+(G1239/G1237)*G1254,G1239)</f>
        <v>0</v>
      </c>
      <c r="T1239" s="57">
        <f t="shared" si="3921"/>
        <v>0</v>
      </c>
      <c r="U1239" s="57">
        <f t="shared" si="3921"/>
        <v>0</v>
      </c>
      <c r="V1239" s="57">
        <f t="shared" si="3921"/>
        <v>0</v>
      </c>
      <c r="W1239" s="57">
        <f t="shared" si="3921"/>
        <v>0</v>
      </c>
      <c r="X1239" s="57">
        <f t="shared" si="3921"/>
        <v>0</v>
      </c>
      <c r="Y1239" s="1">
        <v>0</v>
      </c>
      <c r="AB1239" s="63">
        <f t="shared" ref="AB1239" si="3922">IF(R1239=0,0,R1239/(R1238+R1241+R1247))</f>
        <v>0</v>
      </c>
      <c r="AC1239" s="63">
        <f t="shared" ref="AC1239:AI1239" si="3923">IF(S1239=0,0,S1239/(S1238+S1241+S1247))</f>
        <v>0</v>
      </c>
      <c r="AD1239" s="63">
        <f t="shared" si="3923"/>
        <v>0</v>
      </c>
      <c r="AE1239" s="63">
        <f t="shared" si="3923"/>
        <v>0</v>
      </c>
      <c r="AF1239" s="63">
        <f t="shared" si="3923"/>
        <v>0</v>
      </c>
      <c r="AG1239" s="63">
        <f t="shared" si="3923"/>
        <v>0</v>
      </c>
      <c r="AH1239" s="63">
        <f t="shared" si="3923"/>
        <v>0</v>
      </c>
      <c r="AI1239" s="63">
        <f t="shared" si="3923"/>
        <v>0</v>
      </c>
    </row>
    <row r="1240" spans="1:35" ht="14.25" customHeight="1" x14ac:dyDescent="0.25">
      <c r="A1240" s="17">
        <v>331419</v>
      </c>
      <c r="B1240" s="3" t="s">
        <v>186</v>
      </c>
      <c r="C1240" s="8" t="s">
        <v>151</v>
      </c>
      <c r="D1240" s="54">
        <f>E1240/(E1237-E1254)</f>
        <v>2.7027027027027029E-2</v>
      </c>
      <c r="E1240" s="19">
        <f t="shared" si="3917"/>
        <v>1</v>
      </c>
      <c r="F1240" s="11">
        <v>0</v>
      </c>
      <c r="G1240" s="11">
        <v>0</v>
      </c>
      <c r="H1240" s="19">
        <v>0</v>
      </c>
      <c r="I1240" s="11">
        <v>1</v>
      </c>
      <c r="J1240" s="11">
        <v>0</v>
      </c>
      <c r="K1240" s="11">
        <v>0</v>
      </c>
      <c r="L1240" s="19">
        <v>0</v>
      </c>
      <c r="M1240" s="7"/>
      <c r="P1240" s="57">
        <f>SUM(R1240:Y1240)</f>
        <v>4</v>
      </c>
      <c r="Q1240" s="63">
        <f>P1240/P1237</f>
        <v>6.8965517241379309E-2</v>
      </c>
      <c r="R1240" s="75">
        <f t="shared" si="3904"/>
        <v>0</v>
      </c>
      <c r="S1240" s="57">
        <f t="shared" ref="S1240:X1240" si="3924">IF(G1254&lt;&gt;0,G1240+(G1240/G1237)*G1254,G1240)</f>
        <v>0</v>
      </c>
      <c r="T1240" s="57">
        <f t="shared" si="3924"/>
        <v>0</v>
      </c>
      <c r="U1240" s="57">
        <f t="shared" si="3924"/>
        <v>1</v>
      </c>
      <c r="V1240" s="57">
        <f t="shared" si="3924"/>
        <v>0</v>
      </c>
      <c r="W1240" s="57">
        <f t="shared" si="3924"/>
        <v>0</v>
      </c>
      <c r="X1240" s="57">
        <f t="shared" si="3924"/>
        <v>0</v>
      </c>
      <c r="Y1240" s="75">
        <f>'2010 Byproducts'!I80</f>
        <v>3</v>
      </c>
      <c r="AB1240" s="63">
        <f t="shared" ref="AB1240" si="3925">IF(R1240=0,0,R1240/(R1238+R1241+R1247))</f>
        <v>0</v>
      </c>
      <c r="AC1240" s="63">
        <f t="shared" ref="AC1240:AI1240" si="3926">IF(S1240=0,0,S1240/(S1238+S1241+S1247))</f>
        <v>0</v>
      </c>
      <c r="AD1240" s="63">
        <f t="shared" si="3926"/>
        <v>0</v>
      </c>
      <c r="AE1240" s="63">
        <f t="shared" si="3926"/>
        <v>8.3333333333333329E-2</v>
      </c>
      <c r="AF1240" s="63">
        <f t="shared" si="3926"/>
        <v>0</v>
      </c>
      <c r="AG1240" s="63">
        <f t="shared" si="3926"/>
        <v>0</v>
      </c>
      <c r="AH1240" s="63">
        <f t="shared" si="3926"/>
        <v>0</v>
      </c>
      <c r="AI1240" s="63">
        <f t="shared" si="3926"/>
        <v>1</v>
      </c>
    </row>
    <row r="1241" spans="1:35" ht="14.25" customHeight="1" x14ac:dyDescent="0.25">
      <c r="A1241" s="17">
        <v>331419</v>
      </c>
      <c r="B1241" s="3" t="s">
        <v>186</v>
      </c>
      <c r="C1241" s="3" t="s">
        <v>83</v>
      </c>
      <c r="D1241" s="54">
        <f>E1241/(E1237-E1254)</f>
        <v>0.94594594594594594</v>
      </c>
      <c r="E1241" s="19">
        <f t="shared" si="3917"/>
        <v>35</v>
      </c>
      <c r="F1241" s="11">
        <v>24</v>
      </c>
      <c r="G1241" s="11">
        <v>0</v>
      </c>
      <c r="H1241" s="19">
        <v>0</v>
      </c>
      <c r="I1241" s="11">
        <v>11</v>
      </c>
      <c r="J1241" s="19">
        <v>0</v>
      </c>
      <c r="K1241" s="11">
        <v>0</v>
      </c>
      <c r="L1241" s="19">
        <v>0</v>
      </c>
      <c r="M1241" s="7"/>
      <c r="P1241" s="57">
        <f>SUM(P1242:P1246)</f>
        <v>35</v>
      </c>
      <c r="Q1241" s="63">
        <f>P1241/P1237</f>
        <v>0.60344827586206895</v>
      </c>
      <c r="R1241" s="75">
        <f t="shared" si="3904"/>
        <v>24</v>
      </c>
      <c r="S1241" s="57">
        <f>SUM(S1242:S1246)</f>
        <v>0</v>
      </c>
      <c r="T1241" s="57">
        <f t="shared" ref="T1241:X1241" si="3927">SUM(T1242:T1246)</f>
        <v>0</v>
      </c>
      <c r="U1241" s="57">
        <f t="shared" si="3927"/>
        <v>11</v>
      </c>
      <c r="V1241" s="57">
        <f t="shared" si="3927"/>
        <v>0</v>
      </c>
      <c r="W1241" s="57">
        <f t="shared" si="3927"/>
        <v>0</v>
      </c>
      <c r="X1241" s="57">
        <f t="shared" si="3927"/>
        <v>0</v>
      </c>
      <c r="Y1241" s="1">
        <v>0</v>
      </c>
      <c r="AB1241" s="63">
        <f t="shared" ref="AB1241" si="3928">IF(R1241=0,0,R1241/(R1238+R1241+R1247))</f>
        <v>0.96</v>
      </c>
      <c r="AC1241" s="63">
        <f t="shared" ref="AC1241:AI1241" si="3929">IF(S1241=0,0,S1241/(S1238+S1241+S1247))</f>
        <v>0</v>
      </c>
      <c r="AD1241" s="63">
        <f t="shared" si="3929"/>
        <v>0</v>
      </c>
      <c r="AE1241" s="63">
        <f t="shared" si="3929"/>
        <v>0.91666666666666663</v>
      </c>
      <c r="AF1241" s="63">
        <f t="shared" si="3929"/>
        <v>0</v>
      </c>
      <c r="AG1241" s="63">
        <f t="shared" si="3929"/>
        <v>0</v>
      </c>
      <c r="AH1241" s="63">
        <f t="shared" si="3929"/>
        <v>0</v>
      </c>
      <c r="AI1241" s="63">
        <f t="shared" si="3929"/>
        <v>0</v>
      </c>
    </row>
    <row r="1242" spans="1:35" ht="14.25" customHeight="1" x14ac:dyDescent="0.25">
      <c r="A1242" s="17">
        <v>331419</v>
      </c>
      <c r="B1242" s="3" t="s">
        <v>186</v>
      </c>
      <c r="C1242" s="8" t="s">
        <v>84</v>
      </c>
      <c r="D1242" s="54">
        <f>E1242/(E1237-E1254)</f>
        <v>0.54054054054054057</v>
      </c>
      <c r="E1242" s="19">
        <f t="shared" si="3917"/>
        <v>20</v>
      </c>
      <c r="F1242" s="11">
        <v>12</v>
      </c>
      <c r="G1242" s="11">
        <v>0</v>
      </c>
      <c r="H1242" s="19">
        <v>0</v>
      </c>
      <c r="I1242" s="11">
        <v>8</v>
      </c>
      <c r="J1242" s="19">
        <v>0</v>
      </c>
      <c r="K1242" s="11">
        <v>0</v>
      </c>
      <c r="L1242" s="19">
        <v>0</v>
      </c>
      <c r="M1242" s="7"/>
      <c r="P1242" s="57">
        <f>SUM(R1242:Y1242)</f>
        <v>20</v>
      </c>
      <c r="Q1242" s="63">
        <f>P1242/P1237</f>
        <v>0.34482758620689657</v>
      </c>
      <c r="R1242" s="75">
        <f t="shared" si="3904"/>
        <v>12</v>
      </c>
      <c r="S1242" s="57">
        <f t="shared" ref="S1242:X1242" si="3930">IF(G1254&lt;&gt;0,G1242+(G1242/G1237)*G1254,G1242)</f>
        <v>0</v>
      </c>
      <c r="T1242" s="57">
        <f t="shared" si="3930"/>
        <v>0</v>
      </c>
      <c r="U1242" s="57">
        <f t="shared" si="3930"/>
        <v>8</v>
      </c>
      <c r="V1242" s="57">
        <f t="shared" si="3930"/>
        <v>0</v>
      </c>
      <c r="W1242" s="57">
        <f t="shared" si="3930"/>
        <v>0</v>
      </c>
      <c r="X1242" s="57">
        <f t="shared" si="3930"/>
        <v>0</v>
      </c>
      <c r="Y1242" s="1">
        <v>0</v>
      </c>
      <c r="AB1242" s="63">
        <f t="shared" ref="AB1242" si="3931">IF(R1242=0,0,R1242/(R1238+R1241+R1247))</f>
        <v>0.48</v>
      </c>
      <c r="AC1242" s="63">
        <f t="shared" ref="AC1242:AI1242" si="3932">IF(S1242=0,0,S1242/(S1238+S1241+S1247))</f>
        <v>0</v>
      </c>
      <c r="AD1242" s="63">
        <f t="shared" si="3932"/>
        <v>0</v>
      </c>
      <c r="AE1242" s="63">
        <f t="shared" si="3932"/>
        <v>0.66666666666666663</v>
      </c>
      <c r="AF1242" s="63">
        <f t="shared" si="3932"/>
        <v>0</v>
      </c>
      <c r="AG1242" s="63">
        <f t="shared" si="3932"/>
        <v>0</v>
      </c>
      <c r="AH1242" s="63">
        <f t="shared" si="3932"/>
        <v>0</v>
      </c>
      <c r="AI1242" s="63">
        <f t="shared" si="3932"/>
        <v>0</v>
      </c>
    </row>
    <row r="1243" spans="1:35" ht="14.25" customHeight="1" x14ac:dyDescent="0.25">
      <c r="A1243" s="17">
        <v>331419</v>
      </c>
      <c r="B1243" s="3" t="s">
        <v>186</v>
      </c>
      <c r="C1243" s="8" t="s">
        <v>85</v>
      </c>
      <c r="D1243" s="54">
        <f>E1243/(E1237-E1254)</f>
        <v>2.7027027027027029E-2</v>
      </c>
      <c r="E1243" s="19">
        <f t="shared" si="3917"/>
        <v>1</v>
      </c>
      <c r="F1243" s="11">
        <v>1</v>
      </c>
      <c r="G1243" s="11">
        <v>0</v>
      </c>
      <c r="H1243" s="11">
        <v>0</v>
      </c>
      <c r="I1243" s="19">
        <v>0</v>
      </c>
      <c r="J1243" s="19">
        <v>0</v>
      </c>
      <c r="K1243" s="11">
        <v>0</v>
      </c>
      <c r="L1243" s="19">
        <v>0</v>
      </c>
      <c r="M1243" s="7"/>
      <c r="P1243" s="57">
        <f t="shared" ref="P1243:P1253" si="3933">SUM(R1243:Y1243)</f>
        <v>1</v>
      </c>
      <c r="Q1243" s="63">
        <f>P1243/P1237</f>
        <v>1.7241379310344827E-2</v>
      </c>
      <c r="R1243" s="75">
        <f t="shared" si="3904"/>
        <v>1</v>
      </c>
      <c r="S1243" s="57">
        <f t="shared" ref="S1243:X1243" si="3934">IF(G1254&lt;&gt;0,G1243+(G1243/G1237)*G1254,G1243)</f>
        <v>0</v>
      </c>
      <c r="T1243" s="57">
        <f t="shared" si="3934"/>
        <v>0</v>
      </c>
      <c r="U1243" s="57">
        <f t="shared" si="3934"/>
        <v>0</v>
      </c>
      <c r="V1243" s="57">
        <f t="shared" si="3934"/>
        <v>0</v>
      </c>
      <c r="W1243" s="57">
        <f t="shared" si="3934"/>
        <v>0</v>
      </c>
      <c r="X1243" s="57">
        <f t="shared" si="3934"/>
        <v>0</v>
      </c>
      <c r="Y1243" s="1">
        <v>0</v>
      </c>
      <c r="AB1243" s="63">
        <f t="shared" ref="AB1243" si="3935">IF(R1243=0,0,R1243/(R1238+R1241+R1247))</f>
        <v>0.04</v>
      </c>
      <c r="AC1243" s="63">
        <f t="shared" ref="AC1243:AI1243" si="3936">IF(S1243=0,0,S1243/(S1238+S1241+S1247))</f>
        <v>0</v>
      </c>
      <c r="AD1243" s="63">
        <f t="shared" si="3936"/>
        <v>0</v>
      </c>
      <c r="AE1243" s="63">
        <f t="shared" si="3936"/>
        <v>0</v>
      </c>
      <c r="AF1243" s="63">
        <f t="shared" si="3936"/>
        <v>0</v>
      </c>
      <c r="AG1243" s="63">
        <f t="shared" si="3936"/>
        <v>0</v>
      </c>
      <c r="AH1243" s="63">
        <f t="shared" si="3936"/>
        <v>0</v>
      </c>
      <c r="AI1243" s="63">
        <f t="shared" si="3936"/>
        <v>0</v>
      </c>
    </row>
    <row r="1244" spans="1:35" ht="14.25" customHeight="1" x14ac:dyDescent="0.25">
      <c r="A1244" s="17">
        <v>331419</v>
      </c>
      <c r="B1244" s="3" t="s">
        <v>186</v>
      </c>
      <c r="C1244" s="8" t="s">
        <v>86</v>
      </c>
      <c r="D1244" s="54">
        <f>E1244/(E1237-E1254)</f>
        <v>5.4054054054054057E-2</v>
      </c>
      <c r="E1244" s="19">
        <f t="shared" si="3917"/>
        <v>2</v>
      </c>
      <c r="F1244" s="11">
        <v>2</v>
      </c>
      <c r="G1244" s="11">
        <v>0</v>
      </c>
      <c r="H1244" s="19">
        <v>0</v>
      </c>
      <c r="I1244" s="11">
        <v>0</v>
      </c>
      <c r="J1244" s="19">
        <v>0</v>
      </c>
      <c r="K1244" s="11">
        <v>0</v>
      </c>
      <c r="L1244" s="19">
        <v>0</v>
      </c>
      <c r="M1244" s="7"/>
      <c r="P1244" s="57">
        <f t="shared" si="3933"/>
        <v>2</v>
      </c>
      <c r="Q1244" s="63">
        <f>P1244/P1237</f>
        <v>3.4482758620689655E-2</v>
      </c>
      <c r="R1244" s="75">
        <f t="shared" si="3904"/>
        <v>2</v>
      </c>
      <c r="S1244" s="57">
        <f t="shared" ref="S1244:X1244" si="3937">IF(G1254&lt;&gt;0,G1244+(G1244/G1237)*G1254,G1244)</f>
        <v>0</v>
      </c>
      <c r="T1244" s="57">
        <f t="shared" si="3937"/>
        <v>0</v>
      </c>
      <c r="U1244" s="57">
        <f t="shared" si="3937"/>
        <v>0</v>
      </c>
      <c r="V1244" s="57">
        <f t="shared" si="3937"/>
        <v>0</v>
      </c>
      <c r="W1244" s="57">
        <f t="shared" si="3937"/>
        <v>0</v>
      </c>
      <c r="X1244" s="57">
        <f t="shared" si="3937"/>
        <v>0</v>
      </c>
      <c r="Y1244" s="1">
        <v>0</v>
      </c>
      <c r="AB1244" s="63">
        <f t="shared" ref="AB1244" si="3938">IF(R1244=0,0,R1244/(R1238+R1241+R1247))</f>
        <v>0.08</v>
      </c>
      <c r="AC1244" s="63">
        <f t="shared" ref="AC1244:AI1244" si="3939">IF(S1244=0,0,S1244/(S1238+S1241+S1247))</f>
        <v>0</v>
      </c>
      <c r="AD1244" s="63">
        <f t="shared" si="3939"/>
        <v>0</v>
      </c>
      <c r="AE1244" s="63">
        <f t="shared" si="3939"/>
        <v>0</v>
      </c>
      <c r="AF1244" s="63">
        <f t="shared" si="3939"/>
        <v>0</v>
      </c>
      <c r="AG1244" s="63">
        <f t="shared" si="3939"/>
        <v>0</v>
      </c>
      <c r="AH1244" s="63">
        <f t="shared" si="3939"/>
        <v>0</v>
      </c>
      <c r="AI1244" s="63">
        <f t="shared" si="3939"/>
        <v>0</v>
      </c>
    </row>
    <row r="1245" spans="1:35" ht="14.25" customHeight="1" x14ac:dyDescent="0.25">
      <c r="A1245" s="17">
        <v>331419</v>
      </c>
      <c r="B1245" s="3" t="s">
        <v>186</v>
      </c>
      <c r="C1245" s="8" t="s">
        <v>87</v>
      </c>
      <c r="D1245" s="54">
        <f>E1245/(E1237-E1254)</f>
        <v>0.10810810810810811</v>
      </c>
      <c r="E1245" s="19">
        <f t="shared" si="3917"/>
        <v>4</v>
      </c>
      <c r="F1245" s="11">
        <v>4</v>
      </c>
      <c r="G1245" s="19">
        <v>0</v>
      </c>
      <c r="H1245" s="19">
        <v>0</v>
      </c>
      <c r="I1245" s="19">
        <v>0</v>
      </c>
      <c r="J1245" s="19">
        <v>0</v>
      </c>
      <c r="K1245" s="19">
        <v>0</v>
      </c>
      <c r="L1245" s="19">
        <v>0</v>
      </c>
      <c r="M1245" s="7"/>
      <c r="P1245" s="57">
        <f t="shared" si="3933"/>
        <v>4</v>
      </c>
      <c r="Q1245" s="63">
        <f>P1245/P1237</f>
        <v>6.8965517241379309E-2</v>
      </c>
      <c r="R1245" s="75">
        <f t="shared" si="3904"/>
        <v>4</v>
      </c>
      <c r="S1245" s="57">
        <f t="shared" ref="S1245:X1245" si="3940">IF(G1254&lt;&gt;0,G1245+(G1245/G1237)*G1254,G1245)</f>
        <v>0</v>
      </c>
      <c r="T1245" s="57">
        <f t="shared" si="3940"/>
        <v>0</v>
      </c>
      <c r="U1245" s="57">
        <f t="shared" si="3940"/>
        <v>0</v>
      </c>
      <c r="V1245" s="57">
        <f t="shared" si="3940"/>
        <v>0</v>
      </c>
      <c r="W1245" s="57">
        <f t="shared" si="3940"/>
        <v>0</v>
      </c>
      <c r="X1245" s="57">
        <f t="shared" si="3940"/>
        <v>0</v>
      </c>
      <c r="Y1245" s="1">
        <v>0</v>
      </c>
      <c r="AB1245" s="63">
        <f t="shared" ref="AB1245" si="3941">IF(R1245=0,0,R1245/(R1238+R1241+R1247))</f>
        <v>0.16</v>
      </c>
      <c r="AC1245" s="63">
        <f t="shared" ref="AC1245:AI1245" si="3942">IF(S1245=0,0,S1245/(S1238+S1241+S1247))</f>
        <v>0</v>
      </c>
      <c r="AD1245" s="63">
        <f t="shared" si="3942"/>
        <v>0</v>
      </c>
      <c r="AE1245" s="63">
        <f t="shared" si="3942"/>
        <v>0</v>
      </c>
      <c r="AF1245" s="63">
        <f t="shared" si="3942"/>
        <v>0</v>
      </c>
      <c r="AG1245" s="63">
        <f t="shared" si="3942"/>
        <v>0</v>
      </c>
      <c r="AH1245" s="63">
        <f t="shared" si="3942"/>
        <v>0</v>
      </c>
      <c r="AI1245" s="63">
        <f t="shared" si="3942"/>
        <v>0</v>
      </c>
    </row>
    <row r="1246" spans="1:35" ht="14.25" customHeight="1" x14ac:dyDescent="0.25">
      <c r="A1246" s="17">
        <v>331419</v>
      </c>
      <c r="B1246" s="3" t="s">
        <v>186</v>
      </c>
      <c r="C1246" s="8" t="s">
        <v>88</v>
      </c>
      <c r="D1246" s="54">
        <f>E1246/(E1237-E1254)</f>
        <v>0.21621621621621623</v>
      </c>
      <c r="E1246" s="19">
        <f t="shared" si="3917"/>
        <v>8</v>
      </c>
      <c r="F1246" s="11">
        <v>5</v>
      </c>
      <c r="G1246" s="11">
        <v>0</v>
      </c>
      <c r="H1246" s="19">
        <v>0</v>
      </c>
      <c r="I1246" s="11">
        <v>3</v>
      </c>
      <c r="J1246" s="19">
        <v>0</v>
      </c>
      <c r="K1246" s="11">
        <v>0</v>
      </c>
      <c r="L1246" s="19">
        <v>0</v>
      </c>
      <c r="M1246" s="7"/>
      <c r="P1246" s="57">
        <f t="shared" si="3933"/>
        <v>8</v>
      </c>
      <c r="Q1246" s="63">
        <f>P1246/P1237</f>
        <v>0.13793103448275862</v>
      </c>
      <c r="R1246" s="75">
        <f t="shared" si="3904"/>
        <v>5</v>
      </c>
      <c r="S1246" s="57">
        <f t="shared" ref="S1246:X1246" si="3943">IF(G1254&lt;&gt;0,G1246+(G1246/G1237)*G1254,G1246)</f>
        <v>0</v>
      </c>
      <c r="T1246" s="57">
        <f t="shared" si="3943"/>
        <v>0</v>
      </c>
      <c r="U1246" s="57">
        <f t="shared" si="3943"/>
        <v>3</v>
      </c>
      <c r="V1246" s="57">
        <f t="shared" si="3943"/>
        <v>0</v>
      </c>
      <c r="W1246" s="57">
        <f t="shared" si="3943"/>
        <v>0</v>
      </c>
      <c r="X1246" s="57">
        <f t="shared" si="3943"/>
        <v>0</v>
      </c>
      <c r="Y1246" s="1">
        <v>0</v>
      </c>
      <c r="AB1246" s="63">
        <f t="shared" ref="AB1246" si="3944">IF(R1246=0,0,R1246/(R1238+R1241+R1247))</f>
        <v>0.2</v>
      </c>
      <c r="AC1246" s="63">
        <f t="shared" ref="AC1246:AI1246" si="3945">IF(S1246=0,0,S1246/(S1238+S1241+S1247))</f>
        <v>0</v>
      </c>
      <c r="AD1246" s="63">
        <f t="shared" si="3945"/>
        <v>0</v>
      </c>
      <c r="AE1246" s="63">
        <f t="shared" si="3945"/>
        <v>0.25</v>
      </c>
      <c r="AF1246" s="63">
        <f t="shared" si="3945"/>
        <v>0</v>
      </c>
      <c r="AG1246" s="63">
        <f t="shared" si="3945"/>
        <v>0</v>
      </c>
      <c r="AH1246" s="63">
        <f t="shared" si="3945"/>
        <v>0</v>
      </c>
      <c r="AI1246" s="63">
        <f t="shared" si="3945"/>
        <v>0</v>
      </c>
    </row>
    <row r="1247" spans="1:35" ht="14.25" customHeight="1" x14ac:dyDescent="0.25">
      <c r="A1247" s="17">
        <v>331419</v>
      </c>
      <c r="B1247" s="3" t="s">
        <v>186</v>
      </c>
      <c r="C1247" s="3" t="s">
        <v>89</v>
      </c>
      <c r="D1247" s="54">
        <f>E1247/(E1237-E1254)</f>
        <v>2.7027027027027029E-2</v>
      </c>
      <c r="E1247" s="19">
        <f t="shared" si="3917"/>
        <v>1</v>
      </c>
      <c r="F1247" s="11">
        <v>1</v>
      </c>
      <c r="G1247" s="11">
        <v>0</v>
      </c>
      <c r="H1247" s="19">
        <v>0</v>
      </c>
      <c r="I1247" s="19">
        <v>0</v>
      </c>
      <c r="J1247" s="19">
        <v>0</v>
      </c>
      <c r="K1247" s="11">
        <v>0</v>
      </c>
      <c r="L1247" s="19">
        <v>0</v>
      </c>
      <c r="M1247" s="7"/>
      <c r="P1247" s="57">
        <f>SUM(P1248:P1253)</f>
        <v>0</v>
      </c>
      <c r="Q1247" s="63">
        <f>P1247/P1237</f>
        <v>0</v>
      </c>
      <c r="R1247" s="75">
        <f t="shared" si="3904"/>
        <v>1</v>
      </c>
      <c r="S1247" s="57">
        <f>SUM(S1248:S1253)</f>
        <v>0</v>
      </c>
      <c r="T1247" s="57">
        <f t="shared" ref="T1247:X1247" si="3946">SUM(T1248:T1253)</f>
        <v>0</v>
      </c>
      <c r="U1247" s="57">
        <f t="shared" si="3946"/>
        <v>0</v>
      </c>
      <c r="V1247" s="57">
        <f t="shared" si="3946"/>
        <v>0</v>
      </c>
      <c r="W1247" s="57">
        <f t="shared" si="3946"/>
        <v>0</v>
      </c>
      <c r="X1247" s="57">
        <f t="shared" si="3946"/>
        <v>0</v>
      </c>
      <c r="Y1247" s="1">
        <v>0</v>
      </c>
      <c r="AB1247" s="63">
        <f t="shared" ref="AB1247" si="3947">IF(R1247=0,0,R1247/(R1238+R1241+R1247))</f>
        <v>0.04</v>
      </c>
      <c r="AC1247" s="63">
        <f t="shared" ref="AC1247:AI1247" si="3948">IF(S1247=0,0,S1247/(S1238+S1241+S1247))</f>
        <v>0</v>
      </c>
      <c r="AD1247" s="63">
        <f t="shared" si="3948"/>
        <v>0</v>
      </c>
      <c r="AE1247" s="63">
        <f t="shared" si="3948"/>
        <v>0</v>
      </c>
      <c r="AF1247" s="63">
        <f t="shared" si="3948"/>
        <v>0</v>
      </c>
      <c r="AG1247" s="63">
        <f t="shared" si="3948"/>
        <v>0</v>
      </c>
      <c r="AH1247" s="63">
        <f t="shared" si="3948"/>
        <v>0</v>
      </c>
      <c r="AI1247" s="63">
        <f t="shared" si="3948"/>
        <v>0</v>
      </c>
    </row>
    <row r="1248" spans="1:35" ht="14.25" customHeight="1" x14ac:dyDescent="0.25">
      <c r="A1248" s="17">
        <v>331419</v>
      </c>
      <c r="B1248" s="3" t="s">
        <v>186</v>
      </c>
      <c r="C1248" s="8" t="s">
        <v>95</v>
      </c>
      <c r="D1248" s="54">
        <f>E1248/(E1237-E1254)</f>
        <v>0</v>
      </c>
      <c r="E1248" s="19">
        <f t="shared" si="3917"/>
        <v>0</v>
      </c>
      <c r="F1248" s="19">
        <v>0</v>
      </c>
      <c r="G1248" s="11">
        <v>0</v>
      </c>
      <c r="H1248" s="19">
        <v>0</v>
      </c>
      <c r="I1248" s="19">
        <v>0</v>
      </c>
      <c r="J1248" s="19">
        <v>0</v>
      </c>
      <c r="K1248" s="11">
        <v>0</v>
      </c>
      <c r="L1248" s="19">
        <v>0</v>
      </c>
      <c r="M1248" s="7"/>
      <c r="P1248" s="57">
        <f t="shared" si="3933"/>
        <v>0</v>
      </c>
      <c r="Q1248" s="63">
        <f>P1248/P1237</f>
        <v>0</v>
      </c>
      <c r="R1248" s="75">
        <f t="shared" si="3904"/>
        <v>0</v>
      </c>
      <c r="S1248" s="57">
        <f t="shared" ref="S1248:X1248" si="3949">IF(G1254&lt;&gt;0,G1248+(G1248/G1237)*G1254,G1248)</f>
        <v>0</v>
      </c>
      <c r="T1248" s="57">
        <f t="shared" si="3949"/>
        <v>0</v>
      </c>
      <c r="U1248" s="57">
        <f t="shared" si="3949"/>
        <v>0</v>
      </c>
      <c r="V1248" s="57">
        <f t="shared" si="3949"/>
        <v>0</v>
      </c>
      <c r="W1248" s="57">
        <f t="shared" si="3949"/>
        <v>0</v>
      </c>
      <c r="X1248" s="57">
        <f t="shared" si="3949"/>
        <v>0</v>
      </c>
      <c r="Y1248" s="1">
        <v>0</v>
      </c>
      <c r="AB1248" s="63">
        <f t="shared" ref="AB1248" si="3950">IF(R1248=0,0,R1248/(R1238+R1241+R1247))</f>
        <v>0</v>
      </c>
      <c r="AC1248" s="63">
        <f t="shared" ref="AC1248:AI1248" si="3951">IF(S1248=0,0,S1248/(S1238+S1241+S1247))</f>
        <v>0</v>
      </c>
      <c r="AD1248" s="63">
        <f t="shared" si="3951"/>
        <v>0</v>
      </c>
      <c r="AE1248" s="63">
        <f t="shared" si="3951"/>
        <v>0</v>
      </c>
      <c r="AF1248" s="63">
        <f t="shared" si="3951"/>
        <v>0</v>
      </c>
      <c r="AG1248" s="63">
        <f t="shared" si="3951"/>
        <v>0</v>
      </c>
      <c r="AH1248" s="63">
        <f t="shared" si="3951"/>
        <v>0</v>
      </c>
      <c r="AI1248" s="63">
        <f t="shared" si="3951"/>
        <v>0</v>
      </c>
    </row>
    <row r="1249" spans="1:35" ht="14.25" customHeight="1" x14ac:dyDescent="0.25">
      <c r="A1249" s="17">
        <v>331419</v>
      </c>
      <c r="B1249" s="3" t="s">
        <v>186</v>
      </c>
      <c r="C1249" s="8" t="s">
        <v>90</v>
      </c>
      <c r="D1249" s="54">
        <f>E1249/(E1237-E1254)</f>
        <v>0</v>
      </c>
      <c r="E1249" s="19">
        <f t="shared" si="3917"/>
        <v>0</v>
      </c>
      <c r="F1249" s="19">
        <v>0</v>
      </c>
      <c r="G1249" s="19">
        <v>0</v>
      </c>
      <c r="H1249" s="19">
        <v>0</v>
      </c>
      <c r="I1249" s="19">
        <v>0</v>
      </c>
      <c r="J1249" s="19">
        <v>0</v>
      </c>
      <c r="K1249" s="19">
        <v>0</v>
      </c>
      <c r="L1249" s="19">
        <v>0</v>
      </c>
      <c r="M1249" s="7"/>
      <c r="P1249" s="57">
        <f t="shared" si="3933"/>
        <v>0</v>
      </c>
      <c r="Q1249" s="63">
        <f>P1249/P1237</f>
        <v>0</v>
      </c>
      <c r="R1249" s="75">
        <f t="shared" si="3904"/>
        <v>0</v>
      </c>
      <c r="S1249" s="57">
        <f t="shared" ref="S1249:X1249" si="3952">IF(G1254&lt;&gt;0,G1249+(G1249/G1237)*G1254,G1249)</f>
        <v>0</v>
      </c>
      <c r="T1249" s="57">
        <f t="shared" si="3952"/>
        <v>0</v>
      </c>
      <c r="U1249" s="57">
        <f t="shared" si="3952"/>
        <v>0</v>
      </c>
      <c r="V1249" s="57">
        <f t="shared" si="3952"/>
        <v>0</v>
      </c>
      <c r="W1249" s="57">
        <f t="shared" si="3952"/>
        <v>0</v>
      </c>
      <c r="X1249" s="57">
        <f t="shared" si="3952"/>
        <v>0</v>
      </c>
      <c r="Y1249" s="1">
        <v>0</v>
      </c>
      <c r="AB1249" s="63">
        <f t="shared" ref="AB1249" si="3953">IF(R1249=0,0,R1249/(R1238+R1241+R1247))</f>
        <v>0</v>
      </c>
      <c r="AC1249" s="63">
        <f t="shared" ref="AC1249:AI1249" si="3954">IF(S1249=0,0,S1249/(S1238+S1241+S1247))</f>
        <v>0</v>
      </c>
      <c r="AD1249" s="63">
        <f t="shared" si="3954"/>
        <v>0</v>
      </c>
      <c r="AE1249" s="63">
        <f t="shared" si="3954"/>
        <v>0</v>
      </c>
      <c r="AF1249" s="63">
        <f t="shared" si="3954"/>
        <v>0</v>
      </c>
      <c r="AG1249" s="63">
        <f t="shared" si="3954"/>
        <v>0</v>
      </c>
      <c r="AH1249" s="63">
        <f t="shared" si="3954"/>
        <v>0</v>
      </c>
      <c r="AI1249" s="63">
        <f t="shared" si="3954"/>
        <v>0</v>
      </c>
    </row>
    <row r="1250" spans="1:35" ht="14.25" customHeight="1" x14ac:dyDescent="0.25">
      <c r="A1250" s="17">
        <v>331419</v>
      </c>
      <c r="B1250" s="3" t="s">
        <v>186</v>
      </c>
      <c r="C1250" s="8" t="s">
        <v>118</v>
      </c>
      <c r="D1250" s="54">
        <f>E1250/(E1237-E1254)</f>
        <v>0</v>
      </c>
      <c r="E1250" s="19">
        <f t="shared" si="3917"/>
        <v>0</v>
      </c>
      <c r="F1250" s="19">
        <v>0</v>
      </c>
      <c r="G1250" s="11">
        <v>0</v>
      </c>
      <c r="H1250" s="11">
        <v>0</v>
      </c>
      <c r="I1250" s="19">
        <v>0</v>
      </c>
      <c r="J1250" s="19">
        <v>0</v>
      </c>
      <c r="K1250" s="11">
        <v>0</v>
      </c>
      <c r="L1250" s="19">
        <v>0</v>
      </c>
      <c r="M1250" s="7"/>
      <c r="P1250" s="57">
        <f t="shared" si="3933"/>
        <v>0</v>
      </c>
      <c r="Q1250" s="63">
        <f>P1250/P1237</f>
        <v>0</v>
      </c>
      <c r="R1250" s="75">
        <f t="shared" si="3904"/>
        <v>0</v>
      </c>
      <c r="S1250" s="57">
        <f t="shared" ref="S1250:X1250" si="3955">IF(G1254&lt;&gt;0,G1250+(G1250/G1237)*G1254,G1250)</f>
        <v>0</v>
      </c>
      <c r="T1250" s="57">
        <f t="shared" si="3955"/>
        <v>0</v>
      </c>
      <c r="U1250" s="57">
        <f t="shared" si="3955"/>
        <v>0</v>
      </c>
      <c r="V1250" s="57">
        <f t="shared" si="3955"/>
        <v>0</v>
      </c>
      <c r="W1250" s="57">
        <f t="shared" si="3955"/>
        <v>0</v>
      </c>
      <c r="X1250" s="57">
        <f t="shared" si="3955"/>
        <v>0</v>
      </c>
      <c r="Y1250" s="1">
        <v>0</v>
      </c>
      <c r="AB1250" s="63">
        <f t="shared" ref="AB1250" si="3956">IF(R1250=0,0,R1250/(R1238+R1241+R1247))</f>
        <v>0</v>
      </c>
      <c r="AC1250" s="63">
        <f t="shared" ref="AC1250:AI1250" si="3957">IF(S1250=0,0,S1250/(S1238+S1241+S1247))</f>
        <v>0</v>
      </c>
      <c r="AD1250" s="63">
        <f t="shared" si="3957"/>
        <v>0</v>
      </c>
      <c r="AE1250" s="63">
        <f t="shared" si="3957"/>
        <v>0</v>
      </c>
      <c r="AF1250" s="63">
        <f t="shared" si="3957"/>
        <v>0</v>
      </c>
      <c r="AG1250" s="63">
        <f t="shared" si="3957"/>
        <v>0</v>
      </c>
      <c r="AH1250" s="63">
        <f t="shared" si="3957"/>
        <v>0</v>
      </c>
      <c r="AI1250" s="63">
        <f t="shared" si="3957"/>
        <v>0</v>
      </c>
    </row>
    <row r="1251" spans="1:35" ht="14.25" customHeight="1" x14ac:dyDescent="0.25">
      <c r="A1251" s="17">
        <v>331419</v>
      </c>
      <c r="B1251" s="3" t="s">
        <v>186</v>
      </c>
      <c r="C1251" s="8" t="s">
        <v>91</v>
      </c>
      <c r="D1251" s="54">
        <f>E1251/(E1237-E1254)</f>
        <v>0</v>
      </c>
      <c r="E1251" s="19">
        <f t="shared" si="3917"/>
        <v>0</v>
      </c>
      <c r="F1251" s="19">
        <v>0</v>
      </c>
      <c r="G1251" s="19">
        <v>0</v>
      </c>
      <c r="H1251" s="19">
        <v>0</v>
      </c>
      <c r="I1251" s="11">
        <v>0</v>
      </c>
      <c r="J1251" s="19">
        <v>0</v>
      </c>
      <c r="K1251" s="19">
        <v>0</v>
      </c>
      <c r="L1251" s="19">
        <v>0</v>
      </c>
      <c r="M1251" s="7"/>
      <c r="P1251" s="57">
        <f t="shared" si="3933"/>
        <v>0</v>
      </c>
      <c r="Q1251" s="63">
        <f>P1251/P1237</f>
        <v>0</v>
      </c>
      <c r="R1251" s="75">
        <f t="shared" si="3904"/>
        <v>0</v>
      </c>
      <c r="S1251" s="57">
        <f t="shared" ref="S1251:X1251" si="3958">IF(G1254&lt;&gt;0,G1251+(G1251/G1237)*G1254,G1251)</f>
        <v>0</v>
      </c>
      <c r="T1251" s="57">
        <f t="shared" si="3958"/>
        <v>0</v>
      </c>
      <c r="U1251" s="57">
        <f t="shared" si="3958"/>
        <v>0</v>
      </c>
      <c r="V1251" s="57">
        <f t="shared" si="3958"/>
        <v>0</v>
      </c>
      <c r="W1251" s="57">
        <f t="shared" si="3958"/>
        <v>0</v>
      </c>
      <c r="X1251" s="57">
        <f t="shared" si="3958"/>
        <v>0</v>
      </c>
      <c r="Y1251" s="1">
        <v>0</v>
      </c>
      <c r="AB1251" s="63">
        <f t="shared" ref="AB1251" si="3959">IF(R1251=0,0,R1251/(R1238+R1241+R1247))</f>
        <v>0</v>
      </c>
      <c r="AC1251" s="63">
        <f t="shared" ref="AC1251:AI1251" si="3960">IF(S1251=0,0,S1251/(S1238+S1241+S1247))</f>
        <v>0</v>
      </c>
      <c r="AD1251" s="63">
        <f t="shared" si="3960"/>
        <v>0</v>
      </c>
      <c r="AE1251" s="63">
        <f t="shared" si="3960"/>
        <v>0</v>
      </c>
      <c r="AF1251" s="63">
        <f t="shared" si="3960"/>
        <v>0</v>
      </c>
      <c r="AG1251" s="63">
        <f t="shared" si="3960"/>
        <v>0</v>
      </c>
      <c r="AH1251" s="63">
        <f t="shared" si="3960"/>
        <v>0</v>
      </c>
      <c r="AI1251" s="63">
        <f t="shared" si="3960"/>
        <v>0</v>
      </c>
    </row>
    <row r="1252" spans="1:35" ht="14.25" customHeight="1" x14ac:dyDescent="0.25">
      <c r="A1252" s="17">
        <v>331419</v>
      </c>
      <c r="B1252" s="3" t="s">
        <v>186</v>
      </c>
      <c r="C1252" s="8" t="s">
        <v>92</v>
      </c>
      <c r="D1252" s="54">
        <f>E1252/(E1237-E1254)</f>
        <v>0</v>
      </c>
      <c r="E1252" s="19">
        <f t="shared" si="3917"/>
        <v>0</v>
      </c>
      <c r="F1252" s="11">
        <v>0</v>
      </c>
      <c r="G1252" s="11">
        <v>0</v>
      </c>
      <c r="H1252" s="19">
        <v>0</v>
      </c>
      <c r="I1252" s="19">
        <v>0</v>
      </c>
      <c r="J1252" s="11">
        <v>0</v>
      </c>
      <c r="K1252" s="11">
        <v>0</v>
      </c>
      <c r="L1252" s="19">
        <v>0</v>
      </c>
      <c r="M1252" s="7"/>
      <c r="P1252" s="57">
        <f t="shared" si="3933"/>
        <v>0</v>
      </c>
      <c r="Q1252" s="63">
        <f>P1252/P1237</f>
        <v>0</v>
      </c>
      <c r="R1252" s="75">
        <f t="shared" si="3904"/>
        <v>0</v>
      </c>
      <c r="S1252" s="57">
        <f t="shared" ref="S1252:X1252" si="3961">IF(G1254&lt;&gt;0,G1252+(G1252/G1237)*G1254,G1252)</f>
        <v>0</v>
      </c>
      <c r="T1252" s="57">
        <f t="shared" si="3961"/>
        <v>0</v>
      </c>
      <c r="U1252" s="57">
        <f t="shared" si="3961"/>
        <v>0</v>
      </c>
      <c r="V1252" s="57">
        <f t="shared" si="3961"/>
        <v>0</v>
      </c>
      <c r="W1252" s="57">
        <f t="shared" si="3961"/>
        <v>0</v>
      </c>
      <c r="X1252" s="57">
        <f t="shared" si="3961"/>
        <v>0</v>
      </c>
      <c r="Y1252" s="1">
        <v>0</v>
      </c>
      <c r="AB1252" s="63">
        <f t="shared" ref="AB1252" si="3962">IF(R1252=0,0,R1252/(R1238+R1241+R1247))</f>
        <v>0</v>
      </c>
      <c r="AC1252" s="63">
        <f t="shared" ref="AC1252:AI1252" si="3963">IF(S1252=0,0,S1252/(S1238+S1241+S1247))</f>
        <v>0</v>
      </c>
      <c r="AD1252" s="63">
        <f t="shared" si="3963"/>
        <v>0</v>
      </c>
      <c r="AE1252" s="63">
        <f t="shared" si="3963"/>
        <v>0</v>
      </c>
      <c r="AF1252" s="63">
        <f t="shared" si="3963"/>
        <v>0</v>
      </c>
      <c r="AG1252" s="63">
        <f t="shared" si="3963"/>
        <v>0</v>
      </c>
      <c r="AH1252" s="63">
        <f t="shared" si="3963"/>
        <v>0</v>
      </c>
      <c r="AI1252" s="63">
        <f t="shared" si="3963"/>
        <v>0</v>
      </c>
    </row>
    <row r="1253" spans="1:35" ht="14.25" customHeight="1" x14ac:dyDescent="0.25">
      <c r="A1253" s="17">
        <v>331419</v>
      </c>
      <c r="B1253" s="3" t="s">
        <v>186</v>
      </c>
      <c r="C1253" s="8" t="s">
        <v>93</v>
      </c>
      <c r="D1253" s="54">
        <f>E1253/(E1237-E1254)</f>
        <v>0</v>
      </c>
      <c r="E1253" s="19">
        <f t="shared" si="3917"/>
        <v>0</v>
      </c>
      <c r="F1253" s="19">
        <v>0</v>
      </c>
      <c r="G1253" s="11">
        <v>0</v>
      </c>
      <c r="H1253" s="19">
        <v>0</v>
      </c>
      <c r="I1253" s="11">
        <v>0</v>
      </c>
      <c r="J1253" s="19">
        <v>0</v>
      </c>
      <c r="K1253" s="11">
        <v>0</v>
      </c>
      <c r="L1253" s="19">
        <v>0</v>
      </c>
      <c r="M1253" s="7"/>
      <c r="N1253" s="10"/>
      <c r="O1253" s="10"/>
      <c r="P1253" s="57">
        <f t="shared" si="3933"/>
        <v>0</v>
      </c>
      <c r="Q1253" s="63">
        <f>P1253/P1237</f>
        <v>0</v>
      </c>
      <c r="R1253" s="75">
        <f t="shared" si="3904"/>
        <v>0</v>
      </c>
      <c r="S1253" s="57">
        <f t="shared" ref="S1253:X1253" si="3964">IF(G1254&lt;&gt;0,G1253+(G1253/G1237)*G1254,G1253)</f>
        <v>0</v>
      </c>
      <c r="T1253" s="57">
        <f t="shared" si="3964"/>
        <v>0</v>
      </c>
      <c r="U1253" s="57">
        <f t="shared" si="3964"/>
        <v>0</v>
      </c>
      <c r="V1253" s="57">
        <f t="shared" si="3964"/>
        <v>0</v>
      </c>
      <c r="W1253" s="57">
        <f t="shared" si="3964"/>
        <v>0</v>
      </c>
      <c r="X1253" s="57">
        <f t="shared" si="3964"/>
        <v>0</v>
      </c>
      <c r="Y1253" s="1">
        <v>0</v>
      </c>
      <c r="AB1253" s="63">
        <f t="shared" ref="AB1253" si="3965">IF(R1253=0,0,R1253/(R1238+R1241+R1247))</f>
        <v>0</v>
      </c>
      <c r="AC1253" s="63">
        <f t="shared" ref="AC1253:AI1253" si="3966">IF(S1253=0,0,S1253/(S1238+S1241+S1247))</f>
        <v>0</v>
      </c>
      <c r="AD1253" s="63">
        <f t="shared" si="3966"/>
        <v>0</v>
      </c>
      <c r="AE1253" s="63">
        <f t="shared" si="3966"/>
        <v>0</v>
      </c>
      <c r="AF1253" s="63">
        <f t="shared" si="3966"/>
        <v>0</v>
      </c>
      <c r="AG1253" s="63">
        <f t="shared" si="3966"/>
        <v>0</v>
      </c>
      <c r="AH1253" s="63">
        <f t="shared" si="3966"/>
        <v>0</v>
      </c>
      <c r="AI1253" s="63">
        <f t="shared" si="3966"/>
        <v>0</v>
      </c>
    </row>
    <row r="1254" spans="1:35" ht="14.25" customHeight="1" x14ac:dyDescent="0.25">
      <c r="A1254" s="17">
        <v>331419</v>
      </c>
      <c r="B1254" s="3" t="s">
        <v>186</v>
      </c>
      <c r="C1254" s="3" t="s">
        <v>94</v>
      </c>
      <c r="D1254" s="59"/>
      <c r="E1254" s="11">
        <v>22</v>
      </c>
      <c r="F1254" s="19">
        <v>0</v>
      </c>
      <c r="G1254" s="11">
        <v>0</v>
      </c>
      <c r="H1254" s="11">
        <v>0</v>
      </c>
      <c r="I1254" s="19">
        <v>0</v>
      </c>
      <c r="J1254" s="19">
        <v>0</v>
      </c>
      <c r="K1254" s="11">
        <v>0</v>
      </c>
      <c r="L1254" s="11">
        <v>22</v>
      </c>
      <c r="M1254" s="7"/>
      <c r="R1254" s="75">
        <f t="shared" si="3904"/>
        <v>0</v>
      </c>
    </row>
    <row r="1255" spans="1:35" ht="14.25" customHeight="1" x14ac:dyDescent="0.25">
      <c r="A1255" s="3"/>
      <c r="B1255" s="3"/>
      <c r="C1255" s="8"/>
      <c r="D1255" s="8"/>
      <c r="E1255" s="11"/>
      <c r="F1255" s="11"/>
      <c r="G1255" s="11"/>
      <c r="H1255" s="11"/>
      <c r="I1255" s="11"/>
      <c r="J1255" s="11"/>
      <c r="K1255" s="11"/>
      <c r="L1255" s="11"/>
      <c r="M1255" s="7"/>
      <c r="R1255" s="75">
        <f t="shared" si="3904"/>
        <v>0</v>
      </c>
      <c r="X1255" s="10"/>
    </row>
    <row r="1256" spans="1:35" ht="14.25" customHeight="1" x14ac:dyDescent="0.25">
      <c r="A1256" s="17">
        <v>3315</v>
      </c>
      <c r="B1256" s="3" t="s">
        <v>36</v>
      </c>
      <c r="C1256" s="3" t="s">
        <v>120</v>
      </c>
      <c r="D1256" s="3"/>
      <c r="E1256" s="11">
        <v>97</v>
      </c>
      <c r="F1256" s="11">
        <v>38</v>
      </c>
      <c r="G1256" s="11">
        <v>0</v>
      </c>
      <c r="H1256" s="11">
        <v>1</v>
      </c>
      <c r="I1256" s="11">
        <v>46</v>
      </c>
      <c r="J1256" s="11">
        <v>1</v>
      </c>
      <c r="K1256" s="11">
        <v>0</v>
      </c>
      <c r="L1256" s="11">
        <v>11</v>
      </c>
      <c r="M1256" s="10">
        <f>VLOOKUP(A1256,'2010 Byproducts'!$A$14:$D$97,4,FALSE)</f>
        <v>0</v>
      </c>
      <c r="N1256" s="10">
        <f>L1256-M1256</f>
        <v>11</v>
      </c>
      <c r="O1256" s="10"/>
      <c r="P1256" s="10">
        <f>SUM(P1257,P1260,P1266)</f>
        <v>95</v>
      </c>
      <c r="Q1256" s="10"/>
      <c r="R1256" s="75">
        <f t="shared" si="3904"/>
        <v>38</v>
      </c>
      <c r="Z1256" s="63">
        <f>R1256/(P1256-R1256)</f>
        <v>0.66666666666666663</v>
      </c>
      <c r="AA1256" s="63">
        <f>(P1259-R1259)/(P1256-R1256)</f>
        <v>1.7543859649122806E-2</v>
      </c>
      <c r="AB1256" s="63"/>
    </row>
    <row r="1257" spans="1:35" ht="14.25" customHeight="1" x14ac:dyDescent="0.25">
      <c r="A1257" s="17">
        <v>3315</v>
      </c>
      <c r="B1257" s="3" t="s">
        <v>36</v>
      </c>
      <c r="C1257" s="3" t="s">
        <v>82</v>
      </c>
      <c r="D1257" s="54">
        <f>E1257/(E1256-E1273)</f>
        <v>1.1764705882352941E-2</v>
      </c>
      <c r="E1257" s="19">
        <f t="shared" ref="E1257:E1272" si="3967">SUM(F1257:L1257)</f>
        <v>1</v>
      </c>
      <c r="F1257" s="19">
        <v>0</v>
      </c>
      <c r="G1257" s="11">
        <v>0</v>
      </c>
      <c r="H1257" s="19">
        <v>0</v>
      </c>
      <c r="I1257" s="11">
        <v>1</v>
      </c>
      <c r="J1257" s="19">
        <v>0</v>
      </c>
      <c r="K1257" s="11">
        <v>0</v>
      </c>
      <c r="L1257" s="19">
        <v>0</v>
      </c>
      <c r="M1257" s="7"/>
      <c r="P1257" s="57">
        <f>SUM(P1258:P1259)</f>
        <v>13</v>
      </c>
      <c r="Q1257" s="63">
        <f>P1257/P1256</f>
        <v>0.1368421052631579</v>
      </c>
      <c r="R1257" s="75">
        <f t="shared" si="3904"/>
        <v>0</v>
      </c>
      <c r="S1257" s="57">
        <f>SUM(S1258:S1259)</f>
        <v>0</v>
      </c>
      <c r="T1257" s="57">
        <f t="shared" ref="T1257:X1257" si="3968">SUM(T1258:T1259)</f>
        <v>0</v>
      </c>
      <c r="U1257" s="57">
        <f t="shared" si="3968"/>
        <v>2</v>
      </c>
      <c r="V1257" s="57">
        <f t="shared" si="3968"/>
        <v>0</v>
      </c>
      <c r="W1257" s="57">
        <f t="shared" si="3968"/>
        <v>0</v>
      </c>
      <c r="X1257" s="57">
        <f t="shared" si="3968"/>
        <v>0</v>
      </c>
      <c r="Y1257" s="1">
        <v>0</v>
      </c>
      <c r="Z1257" s="5"/>
      <c r="AB1257" s="63">
        <f t="shared" ref="AB1257" si="3969">IF(R1257=0,0,R1257/(R1257+R1260+R1266))</f>
        <v>0</v>
      </c>
      <c r="AC1257" s="63">
        <f t="shared" ref="AC1257:AI1257" si="3970">IF(S1257=0,0,S1257/(S1257+S1260+S1266))</f>
        <v>0</v>
      </c>
      <c r="AD1257" s="63">
        <f t="shared" si="3970"/>
        <v>0</v>
      </c>
      <c r="AE1257" s="63">
        <f t="shared" si="3970"/>
        <v>4.4444444444444446E-2</v>
      </c>
      <c r="AF1257" s="63">
        <f t="shared" si="3970"/>
        <v>0</v>
      </c>
      <c r="AG1257" s="63">
        <f t="shared" si="3970"/>
        <v>0</v>
      </c>
      <c r="AH1257" s="63">
        <f t="shared" si="3970"/>
        <v>0</v>
      </c>
      <c r="AI1257" s="63">
        <f t="shared" si="3970"/>
        <v>0</v>
      </c>
    </row>
    <row r="1258" spans="1:35" ht="14.25" customHeight="1" x14ac:dyDescent="0.25">
      <c r="A1258" s="17">
        <v>3315</v>
      </c>
      <c r="B1258" s="3" t="s">
        <v>36</v>
      </c>
      <c r="C1258" s="8" t="s">
        <v>152</v>
      </c>
      <c r="D1258" s="54">
        <f>E1258/(E1256-E1273)</f>
        <v>1.1764705882352941E-2</v>
      </c>
      <c r="E1258" s="19">
        <f t="shared" si="3967"/>
        <v>1</v>
      </c>
      <c r="F1258" s="19">
        <v>0</v>
      </c>
      <c r="G1258" s="11">
        <v>0</v>
      </c>
      <c r="H1258" s="19">
        <v>0</v>
      </c>
      <c r="I1258" s="11">
        <v>1</v>
      </c>
      <c r="J1258" s="19">
        <v>0</v>
      </c>
      <c r="K1258" s="11">
        <v>0</v>
      </c>
      <c r="L1258" s="19">
        <v>0</v>
      </c>
      <c r="M1258" s="7"/>
      <c r="P1258" s="57">
        <f>SUM(R1258:Y1258)+N1256</f>
        <v>12</v>
      </c>
      <c r="Q1258" s="63">
        <f>P1258/P1256</f>
        <v>0.12631578947368421</v>
      </c>
      <c r="R1258" s="75">
        <f t="shared" si="3904"/>
        <v>0</v>
      </c>
      <c r="S1258" s="57">
        <f t="shared" ref="S1258:X1258" si="3971">IF(G1273&lt;&gt;0,G1258+(G1258/G1256)*G1273,G1258)</f>
        <v>0</v>
      </c>
      <c r="T1258" s="57">
        <f t="shared" si="3971"/>
        <v>0</v>
      </c>
      <c r="U1258" s="57">
        <f t="shared" si="3971"/>
        <v>1</v>
      </c>
      <c r="V1258" s="57">
        <f t="shared" si="3971"/>
        <v>0</v>
      </c>
      <c r="W1258" s="57">
        <f t="shared" si="3971"/>
        <v>0</v>
      </c>
      <c r="X1258" s="57">
        <f t="shared" si="3971"/>
        <v>0</v>
      </c>
      <c r="Y1258" s="1">
        <v>0</v>
      </c>
      <c r="Z1258" s="5"/>
      <c r="AB1258" s="63">
        <f t="shared" ref="AB1258" si="3972">IF(R1258=0,0,R1258/(R1257+R1260+R1266))</f>
        <v>0</v>
      </c>
      <c r="AC1258" s="63">
        <f t="shared" ref="AC1258:AI1258" si="3973">IF(S1258=0,0,S1258/(S1257+S1260+S1266))</f>
        <v>0</v>
      </c>
      <c r="AD1258" s="63">
        <f t="shared" si="3973"/>
        <v>0</v>
      </c>
      <c r="AE1258" s="63">
        <f t="shared" si="3973"/>
        <v>2.2222222222222223E-2</v>
      </c>
      <c r="AF1258" s="63">
        <f t="shared" si="3973"/>
        <v>0</v>
      </c>
      <c r="AG1258" s="63">
        <f t="shared" si="3973"/>
        <v>0</v>
      </c>
      <c r="AH1258" s="63">
        <f t="shared" si="3973"/>
        <v>0</v>
      </c>
      <c r="AI1258" s="63">
        <f t="shared" si="3973"/>
        <v>0</v>
      </c>
    </row>
    <row r="1259" spans="1:35" ht="14.25" customHeight="1" x14ac:dyDescent="0.25">
      <c r="A1259" s="17">
        <v>3315</v>
      </c>
      <c r="B1259" s="3" t="s">
        <v>36</v>
      </c>
      <c r="C1259" s="8" t="s">
        <v>151</v>
      </c>
      <c r="D1259" s="54">
        <f>E1259/(E1256-E1273)</f>
        <v>1.1764705882352941E-2</v>
      </c>
      <c r="E1259" s="19">
        <f t="shared" si="3967"/>
        <v>1</v>
      </c>
      <c r="F1259" s="11">
        <v>0</v>
      </c>
      <c r="G1259" s="11">
        <v>0</v>
      </c>
      <c r="H1259" s="19">
        <v>0</v>
      </c>
      <c r="I1259" s="11">
        <v>1</v>
      </c>
      <c r="J1259" s="19">
        <v>0</v>
      </c>
      <c r="K1259" s="11">
        <v>0</v>
      </c>
      <c r="L1259" s="19">
        <v>0</v>
      </c>
      <c r="M1259" s="7"/>
      <c r="P1259" s="57">
        <f>SUM(R1259:Y1259)</f>
        <v>1</v>
      </c>
      <c r="Q1259" s="63">
        <f>P1259/P1256</f>
        <v>1.0526315789473684E-2</v>
      </c>
      <c r="R1259" s="75">
        <f t="shared" si="3904"/>
        <v>0</v>
      </c>
      <c r="S1259" s="57">
        <f t="shared" ref="S1259:X1259" si="3974">IF(G1273&lt;&gt;0,G1259+(G1259/G1256)*G1273,G1259)</f>
        <v>0</v>
      </c>
      <c r="T1259" s="57">
        <f t="shared" si="3974"/>
        <v>0</v>
      </c>
      <c r="U1259" s="57">
        <f t="shared" si="3974"/>
        <v>1</v>
      </c>
      <c r="V1259" s="57">
        <f t="shared" si="3974"/>
        <v>0</v>
      </c>
      <c r="W1259" s="57">
        <f t="shared" si="3974"/>
        <v>0</v>
      </c>
      <c r="X1259" s="57">
        <f t="shared" si="3974"/>
        <v>0</v>
      </c>
      <c r="Y1259" s="1">
        <v>0</v>
      </c>
      <c r="Z1259" s="5"/>
      <c r="AB1259" s="63">
        <f t="shared" ref="AB1259" si="3975">IF(R1259=0,0,R1259/(R1257+R1260+R1266))</f>
        <v>0</v>
      </c>
      <c r="AC1259" s="63">
        <f t="shared" ref="AC1259:AI1259" si="3976">IF(S1259=0,0,S1259/(S1257+S1260+S1266))</f>
        <v>0</v>
      </c>
      <c r="AD1259" s="63">
        <f t="shared" si="3976"/>
        <v>0</v>
      </c>
      <c r="AE1259" s="63">
        <f t="shared" si="3976"/>
        <v>2.2222222222222223E-2</v>
      </c>
      <c r="AF1259" s="63">
        <f t="shared" si="3976"/>
        <v>0</v>
      </c>
      <c r="AG1259" s="63">
        <f t="shared" si="3976"/>
        <v>0</v>
      </c>
      <c r="AH1259" s="63">
        <f t="shared" si="3976"/>
        <v>0</v>
      </c>
      <c r="AI1259" s="63">
        <f t="shared" si="3976"/>
        <v>0</v>
      </c>
    </row>
    <row r="1260" spans="1:35" ht="14.25" customHeight="1" x14ac:dyDescent="0.25">
      <c r="A1260" s="17">
        <v>3315</v>
      </c>
      <c r="B1260" s="3" t="s">
        <v>36</v>
      </c>
      <c r="C1260" s="3" t="s">
        <v>83</v>
      </c>
      <c r="D1260" s="54">
        <f>E1260/(E1256-E1273)</f>
        <v>0.76470588235294112</v>
      </c>
      <c r="E1260" s="19">
        <f t="shared" si="3967"/>
        <v>65</v>
      </c>
      <c r="F1260" s="11">
        <v>31</v>
      </c>
      <c r="G1260" s="11">
        <v>0</v>
      </c>
      <c r="H1260" s="19">
        <v>0</v>
      </c>
      <c r="I1260" s="11">
        <v>34</v>
      </c>
      <c r="J1260" s="19">
        <v>0</v>
      </c>
      <c r="K1260" s="11">
        <v>0</v>
      </c>
      <c r="L1260" s="19">
        <v>0</v>
      </c>
      <c r="M1260" s="7"/>
      <c r="P1260" s="57">
        <f>SUM(P1261:P1265)</f>
        <v>64</v>
      </c>
      <c r="Q1260" s="63">
        <f>P1260/P1256</f>
        <v>0.67368421052631577</v>
      </c>
      <c r="R1260" s="75">
        <f t="shared" si="3904"/>
        <v>31</v>
      </c>
      <c r="S1260" s="57">
        <f>SUM(S1261:S1265)</f>
        <v>0</v>
      </c>
      <c r="T1260" s="57">
        <f t="shared" ref="T1260:X1260" si="3977">SUM(T1261:T1265)</f>
        <v>0</v>
      </c>
      <c r="U1260" s="57">
        <f t="shared" si="3977"/>
        <v>33</v>
      </c>
      <c r="V1260" s="57">
        <f t="shared" si="3977"/>
        <v>0</v>
      </c>
      <c r="W1260" s="57">
        <f t="shared" si="3977"/>
        <v>0</v>
      </c>
      <c r="X1260" s="57">
        <f t="shared" si="3977"/>
        <v>0</v>
      </c>
      <c r="Y1260" s="1">
        <v>0</v>
      </c>
      <c r="Z1260" s="5"/>
      <c r="AB1260" s="63">
        <f t="shared" ref="AB1260" si="3978">IF(R1260=0,0,R1260/(R1257+R1260+R1266))</f>
        <v>0.81578947368421051</v>
      </c>
      <c r="AC1260" s="63">
        <f t="shared" ref="AC1260:AI1260" si="3979">IF(S1260=0,0,S1260/(S1257+S1260+S1266))</f>
        <v>0</v>
      </c>
      <c r="AD1260" s="63">
        <f t="shared" si="3979"/>
        <v>0</v>
      </c>
      <c r="AE1260" s="63">
        <f t="shared" si="3979"/>
        <v>0.73333333333333328</v>
      </c>
      <c r="AF1260" s="63">
        <f t="shared" si="3979"/>
        <v>0</v>
      </c>
      <c r="AG1260" s="63">
        <f t="shared" si="3979"/>
        <v>0</v>
      </c>
      <c r="AH1260" s="63">
        <f t="shared" si="3979"/>
        <v>0</v>
      </c>
      <c r="AI1260" s="63">
        <f t="shared" si="3979"/>
        <v>0</v>
      </c>
    </row>
    <row r="1261" spans="1:35" ht="14.25" customHeight="1" x14ac:dyDescent="0.25">
      <c r="A1261" s="17">
        <v>3315</v>
      </c>
      <c r="B1261" s="3" t="s">
        <v>36</v>
      </c>
      <c r="C1261" s="8" t="s">
        <v>84</v>
      </c>
      <c r="D1261" s="54">
        <f>E1261/(E1256-E1273)</f>
        <v>0.57647058823529407</v>
      </c>
      <c r="E1261" s="19">
        <f t="shared" si="3967"/>
        <v>49</v>
      </c>
      <c r="F1261" s="11">
        <v>17</v>
      </c>
      <c r="G1261" s="11">
        <v>0</v>
      </c>
      <c r="H1261" s="19">
        <v>0</v>
      </c>
      <c r="I1261" s="11">
        <v>32</v>
      </c>
      <c r="J1261" s="19">
        <v>0</v>
      </c>
      <c r="K1261" s="11">
        <v>0</v>
      </c>
      <c r="L1261" s="19">
        <v>0</v>
      </c>
      <c r="M1261" s="7"/>
      <c r="P1261" s="57">
        <f>SUM(R1261:Y1261)</f>
        <v>49</v>
      </c>
      <c r="Q1261" s="63">
        <f>P1261/P1256</f>
        <v>0.51578947368421058</v>
      </c>
      <c r="R1261" s="75">
        <f t="shared" si="3904"/>
        <v>17</v>
      </c>
      <c r="S1261" s="57">
        <f t="shared" ref="S1261:X1261" si="3980">IF(G1273&lt;&gt;0,G1261+(G1261/G1256)*G1273,G1261)</f>
        <v>0</v>
      </c>
      <c r="T1261" s="57">
        <f t="shared" si="3980"/>
        <v>0</v>
      </c>
      <c r="U1261" s="57">
        <f t="shared" si="3980"/>
        <v>32</v>
      </c>
      <c r="V1261" s="57">
        <f t="shared" si="3980"/>
        <v>0</v>
      </c>
      <c r="W1261" s="57">
        <f t="shared" si="3980"/>
        <v>0</v>
      </c>
      <c r="X1261" s="57">
        <f t="shared" si="3980"/>
        <v>0</v>
      </c>
      <c r="Y1261" s="1">
        <v>0</v>
      </c>
      <c r="Z1261" s="5"/>
      <c r="AB1261" s="63">
        <f t="shared" ref="AB1261" si="3981">IF(R1261=0,0,R1261/(R1257+R1260+R1266))</f>
        <v>0.44736842105263158</v>
      </c>
      <c r="AC1261" s="63">
        <f t="shared" ref="AC1261:AI1261" si="3982">IF(S1261=0,0,S1261/(S1257+S1260+S1266))</f>
        <v>0</v>
      </c>
      <c r="AD1261" s="63">
        <f t="shared" si="3982"/>
        <v>0</v>
      </c>
      <c r="AE1261" s="63">
        <f t="shared" si="3982"/>
        <v>0.71111111111111114</v>
      </c>
      <c r="AF1261" s="63">
        <f t="shared" si="3982"/>
        <v>0</v>
      </c>
      <c r="AG1261" s="63">
        <f t="shared" si="3982"/>
        <v>0</v>
      </c>
      <c r="AH1261" s="63">
        <f t="shared" si="3982"/>
        <v>0</v>
      </c>
      <c r="AI1261" s="63">
        <f t="shared" si="3982"/>
        <v>0</v>
      </c>
    </row>
    <row r="1262" spans="1:35" ht="14.25" customHeight="1" x14ac:dyDescent="0.25">
      <c r="A1262" s="17">
        <v>3315</v>
      </c>
      <c r="B1262" s="3" t="s">
        <v>36</v>
      </c>
      <c r="C1262" s="8" t="s">
        <v>85</v>
      </c>
      <c r="D1262" s="54">
        <f>E1262/(E1256-E1273)</f>
        <v>1.1764705882352941E-2</v>
      </c>
      <c r="E1262" s="19">
        <f t="shared" si="3967"/>
        <v>1</v>
      </c>
      <c r="F1262" s="11">
        <v>1</v>
      </c>
      <c r="G1262" s="11">
        <v>0</v>
      </c>
      <c r="H1262" s="19">
        <v>0</v>
      </c>
      <c r="I1262" s="19">
        <v>0</v>
      </c>
      <c r="J1262" s="11">
        <v>0</v>
      </c>
      <c r="K1262" s="11">
        <v>0</v>
      </c>
      <c r="L1262" s="19">
        <v>0</v>
      </c>
      <c r="M1262" s="7"/>
      <c r="P1262" s="57">
        <f t="shared" ref="P1262:P1272" si="3983">SUM(R1262:Y1262)</f>
        <v>1</v>
      </c>
      <c r="Q1262" s="63">
        <f>P1262/P1256</f>
        <v>1.0526315789473684E-2</v>
      </c>
      <c r="R1262" s="75">
        <f t="shared" si="3904"/>
        <v>1</v>
      </c>
      <c r="S1262" s="57">
        <f t="shared" ref="S1262:X1262" si="3984">IF(G1273&lt;&gt;0,G1262+(G1262/G1256)*G1273,G1262)</f>
        <v>0</v>
      </c>
      <c r="T1262" s="57">
        <f t="shared" si="3984"/>
        <v>0</v>
      </c>
      <c r="U1262" s="57">
        <f t="shared" si="3984"/>
        <v>0</v>
      </c>
      <c r="V1262" s="57">
        <f t="shared" si="3984"/>
        <v>0</v>
      </c>
      <c r="W1262" s="57">
        <f t="shared" si="3984"/>
        <v>0</v>
      </c>
      <c r="X1262" s="57">
        <f t="shared" si="3984"/>
        <v>0</v>
      </c>
      <c r="Y1262" s="1">
        <v>0</v>
      </c>
      <c r="Z1262" s="5"/>
      <c r="AB1262" s="63">
        <f t="shared" ref="AB1262" si="3985">IF(R1262=0,0,R1262/(R1257+R1260+R1266))</f>
        <v>2.6315789473684209E-2</v>
      </c>
      <c r="AC1262" s="63">
        <f t="shared" ref="AC1262:AI1262" si="3986">IF(S1262=0,0,S1262/(S1257+S1260+S1266))</f>
        <v>0</v>
      </c>
      <c r="AD1262" s="63">
        <f t="shared" si="3986"/>
        <v>0</v>
      </c>
      <c r="AE1262" s="63">
        <f t="shared" si="3986"/>
        <v>0</v>
      </c>
      <c r="AF1262" s="63">
        <f t="shared" si="3986"/>
        <v>0</v>
      </c>
      <c r="AG1262" s="63">
        <f t="shared" si="3986"/>
        <v>0</v>
      </c>
      <c r="AH1262" s="63">
        <f t="shared" si="3986"/>
        <v>0</v>
      </c>
      <c r="AI1262" s="63">
        <f t="shared" si="3986"/>
        <v>0</v>
      </c>
    </row>
    <row r="1263" spans="1:35" ht="14.25" customHeight="1" x14ac:dyDescent="0.25">
      <c r="A1263" s="17">
        <v>3315</v>
      </c>
      <c r="B1263" s="3" t="s">
        <v>36</v>
      </c>
      <c r="C1263" s="8" t="s">
        <v>86</v>
      </c>
      <c r="D1263" s="54">
        <f>E1263/(E1256-E1273)</f>
        <v>0.12941176470588237</v>
      </c>
      <c r="E1263" s="19">
        <f t="shared" si="3967"/>
        <v>11</v>
      </c>
      <c r="F1263" s="11">
        <v>11</v>
      </c>
      <c r="G1263" s="11">
        <v>0</v>
      </c>
      <c r="H1263" s="19">
        <v>0</v>
      </c>
      <c r="I1263" s="19">
        <v>0</v>
      </c>
      <c r="J1263" s="19">
        <v>0</v>
      </c>
      <c r="K1263" s="11">
        <v>0</v>
      </c>
      <c r="L1263" s="19">
        <v>0</v>
      </c>
      <c r="M1263" s="7"/>
      <c r="P1263" s="57">
        <f t="shared" si="3983"/>
        <v>11</v>
      </c>
      <c r="Q1263" s="63">
        <f>P1263/P1256</f>
        <v>0.11578947368421053</v>
      </c>
      <c r="R1263" s="75">
        <f t="shared" si="3904"/>
        <v>11</v>
      </c>
      <c r="S1263" s="57">
        <f t="shared" ref="S1263:X1263" si="3987">IF(G1273&lt;&gt;0,G1263+(G1263/G1256)*G1273,G1263)</f>
        <v>0</v>
      </c>
      <c r="T1263" s="57">
        <f t="shared" si="3987"/>
        <v>0</v>
      </c>
      <c r="U1263" s="57">
        <f t="shared" si="3987"/>
        <v>0</v>
      </c>
      <c r="V1263" s="57">
        <f t="shared" si="3987"/>
        <v>0</v>
      </c>
      <c r="W1263" s="57">
        <f t="shared" si="3987"/>
        <v>0</v>
      </c>
      <c r="X1263" s="57">
        <f t="shared" si="3987"/>
        <v>0</v>
      </c>
      <c r="Y1263" s="1">
        <v>0</v>
      </c>
      <c r="Z1263" s="5"/>
      <c r="AB1263" s="63">
        <f t="shared" ref="AB1263" si="3988">IF(R1263=0,0,R1263/(R1257+R1260+R1266))</f>
        <v>0.28947368421052633</v>
      </c>
      <c r="AC1263" s="63">
        <f t="shared" ref="AC1263:AI1263" si="3989">IF(S1263=0,0,S1263/(S1257+S1260+S1266))</f>
        <v>0</v>
      </c>
      <c r="AD1263" s="63">
        <f t="shared" si="3989"/>
        <v>0</v>
      </c>
      <c r="AE1263" s="63">
        <f t="shared" si="3989"/>
        <v>0</v>
      </c>
      <c r="AF1263" s="63">
        <f t="shared" si="3989"/>
        <v>0</v>
      </c>
      <c r="AG1263" s="63">
        <f t="shared" si="3989"/>
        <v>0</v>
      </c>
      <c r="AH1263" s="63">
        <f t="shared" si="3989"/>
        <v>0</v>
      </c>
      <c r="AI1263" s="63">
        <f t="shared" si="3989"/>
        <v>0</v>
      </c>
    </row>
    <row r="1264" spans="1:35" ht="14.25" customHeight="1" x14ac:dyDescent="0.25">
      <c r="A1264" s="17">
        <v>3315</v>
      </c>
      <c r="B1264" s="3" t="s">
        <v>36</v>
      </c>
      <c r="C1264" s="8" t="s">
        <v>87</v>
      </c>
      <c r="D1264" s="54">
        <f>E1264/(E1256-E1273)</f>
        <v>0</v>
      </c>
      <c r="E1264" s="19">
        <f t="shared" si="3967"/>
        <v>0</v>
      </c>
      <c r="F1264" s="19">
        <v>0</v>
      </c>
      <c r="G1264" s="19">
        <v>0</v>
      </c>
      <c r="H1264" s="19">
        <v>0</v>
      </c>
      <c r="I1264" s="19">
        <v>0</v>
      </c>
      <c r="J1264" s="19">
        <v>0</v>
      </c>
      <c r="K1264" s="19">
        <v>0</v>
      </c>
      <c r="L1264" s="19">
        <v>0</v>
      </c>
      <c r="M1264" s="7"/>
      <c r="P1264" s="57">
        <f t="shared" si="3983"/>
        <v>0</v>
      </c>
      <c r="Q1264" s="63">
        <f>P1264/P1256</f>
        <v>0</v>
      </c>
      <c r="R1264" s="75">
        <f t="shared" si="3904"/>
        <v>0</v>
      </c>
      <c r="S1264" s="57">
        <f t="shared" ref="S1264:X1264" si="3990">IF(G1273&lt;&gt;0,G1264+(G1264/G1256)*G1273,G1264)</f>
        <v>0</v>
      </c>
      <c r="T1264" s="57">
        <f t="shared" si="3990"/>
        <v>0</v>
      </c>
      <c r="U1264" s="57">
        <f t="shared" si="3990"/>
        <v>0</v>
      </c>
      <c r="V1264" s="57">
        <f t="shared" si="3990"/>
        <v>0</v>
      </c>
      <c r="W1264" s="57">
        <f t="shared" si="3990"/>
        <v>0</v>
      </c>
      <c r="X1264" s="57">
        <f t="shared" si="3990"/>
        <v>0</v>
      </c>
      <c r="Y1264" s="1">
        <v>0</v>
      </c>
      <c r="Z1264" s="5"/>
      <c r="AB1264" s="63">
        <f t="shared" ref="AB1264" si="3991">IF(R1264=0,0,R1264/(R1257+R1260+R1266))</f>
        <v>0</v>
      </c>
      <c r="AC1264" s="63">
        <f t="shared" ref="AC1264:AI1264" si="3992">IF(S1264=0,0,S1264/(S1257+S1260+S1266))</f>
        <v>0</v>
      </c>
      <c r="AD1264" s="63">
        <f t="shared" si="3992"/>
        <v>0</v>
      </c>
      <c r="AE1264" s="63">
        <f t="shared" si="3992"/>
        <v>0</v>
      </c>
      <c r="AF1264" s="63">
        <f t="shared" si="3992"/>
        <v>0</v>
      </c>
      <c r="AG1264" s="63">
        <f t="shared" si="3992"/>
        <v>0</v>
      </c>
      <c r="AH1264" s="63">
        <f t="shared" si="3992"/>
        <v>0</v>
      </c>
      <c r="AI1264" s="63">
        <f t="shared" si="3992"/>
        <v>0</v>
      </c>
    </row>
    <row r="1265" spans="1:35" ht="14.25" customHeight="1" x14ac:dyDescent="0.25">
      <c r="A1265" s="17">
        <v>3315</v>
      </c>
      <c r="B1265" s="3" t="s">
        <v>36</v>
      </c>
      <c r="C1265" s="8" t="s">
        <v>88</v>
      </c>
      <c r="D1265" s="54">
        <f>E1265/(E1256-E1273)</f>
        <v>3.5294117647058823E-2</v>
      </c>
      <c r="E1265" s="19">
        <f t="shared" si="3967"/>
        <v>3</v>
      </c>
      <c r="F1265" s="11">
        <v>2</v>
      </c>
      <c r="G1265" s="11">
        <v>0</v>
      </c>
      <c r="H1265" s="19">
        <v>0</v>
      </c>
      <c r="I1265" s="11">
        <v>1</v>
      </c>
      <c r="J1265" s="19">
        <v>0</v>
      </c>
      <c r="K1265" s="11">
        <v>0</v>
      </c>
      <c r="L1265" s="19">
        <v>0</v>
      </c>
      <c r="M1265" s="7"/>
      <c r="P1265" s="57">
        <f t="shared" si="3983"/>
        <v>3</v>
      </c>
      <c r="Q1265" s="63">
        <f>P1265/P1256</f>
        <v>3.1578947368421054E-2</v>
      </c>
      <c r="R1265" s="75">
        <f t="shared" si="3904"/>
        <v>2</v>
      </c>
      <c r="S1265" s="57">
        <f t="shared" ref="S1265:X1265" si="3993">IF(G1273&lt;&gt;0,G1265+(G1265/G1256)*G1273,G1265)</f>
        <v>0</v>
      </c>
      <c r="T1265" s="57">
        <f t="shared" si="3993"/>
        <v>0</v>
      </c>
      <c r="U1265" s="57">
        <f t="shared" si="3993"/>
        <v>1</v>
      </c>
      <c r="V1265" s="57">
        <f t="shared" si="3993"/>
        <v>0</v>
      </c>
      <c r="W1265" s="57">
        <f t="shared" si="3993"/>
        <v>0</v>
      </c>
      <c r="X1265" s="57">
        <f t="shared" si="3993"/>
        <v>0</v>
      </c>
      <c r="Y1265" s="1">
        <v>0</v>
      </c>
      <c r="Z1265" s="5"/>
      <c r="AB1265" s="63">
        <f t="shared" ref="AB1265" si="3994">IF(R1265=0,0,R1265/(R1257+R1260+R1266))</f>
        <v>5.2631578947368418E-2</v>
      </c>
      <c r="AC1265" s="63">
        <f t="shared" ref="AC1265:AI1265" si="3995">IF(S1265=0,0,S1265/(S1257+S1260+S1266))</f>
        <v>0</v>
      </c>
      <c r="AD1265" s="63">
        <f t="shared" si="3995"/>
        <v>0</v>
      </c>
      <c r="AE1265" s="63">
        <f t="shared" si="3995"/>
        <v>2.2222222222222223E-2</v>
      </c>
      <c r="AF1265" s="63">
        <f t="shared" si="3995"/>
        <v>0</v>
      </c>
      <c r="AG1265" s="63">
        <f t="shared" si="3995"/>
        <v>0</v>
      </c>
      <c r="AH1265" s="63">
        <f t="shared" si="3995"/>
        <v>0</v>
      </c>
      <c r="AI1265" s="63">
        <f t="shared" si="3995"/>
        <v>0</v>
      </c>
    </row>
    <row r="1266" spans="1:35" ht="14.25" customHeight="1" x14ac:dyDescent="0.25">
      <c r="A1266" s="17">
        <v>3315</v>
      </c>
      <c r="B1266" s="3" t="s">
        <v>36</v>
      </c>
      <c r="C1266" s="3" t="s">
        <v>89</v>
      </c>
      <c r="D1266" s="54">
        <f>E1266/(E1256-E1273)</f>
        <v>0.21176470588235294</v>
      </c>
      <c r="E1266" s="19">
        <f t="shared" si="3967"/>
        <v>18</v>
      </c>
      <c r="F1266" s="11">
        <v>7</v>
      </c>
      <c r="G1266" s="11">
        <v>0</v>
      </c>
      <c r="H1266" s="11">
        <v>1</v>
      </c>
      <c r="I1266" s="11">
        <v>10</v>
      </c>
      <c r="J1266" s="19">
        <v>0</v>
      </c>
      <c r="K1266" s="11">
        <v>0</v>
      </c>
      <c r="L1266" s="19">
        <v>0</v>
      </c>
      <c r="M1266" s="7"/>
      <c r="P1266" s="57">
        <f>SUM(P1267:P1272)</f>
        <v>18</v>
      </c>
      <c r="Q1266" s="63">
        <f>P1266/P1256</f>
        <v>0.18947368421052632</v>
      </c>
      <c r="R1266" s="75">
        <f t="shared" si="3904"/>
        <v>7</v>
      </c>
      <c r="S1266" s="57">
        <f>SUM(S1267:S1272)</f>
        <v>0</v>
      </c>
      <c r="T1266" s="57">
        <f t="shared" ref="T1266:X1266" si="3996">SUM(T1267:T1272)</f>
        <v>1</v>
      </c>
      <c r="U1266" s="57">
        <f t="shared" si="3996"/>
        <v>10</v>
      </c>
      <c r="V1266" s="57">
        <f t="shared" si="3996"/>
        <v>0</v>
      </c>
      <c r="W1266" s="57">
        <f t="shared" si="3996"/>
        <v>0</v>
      </c>
      <c r="X1266" s="57">
        <f t="shared" si="3996"/>
        <v>0</v>
      </c>
      <c r="Y1266" s="1">
        <v>0</v>
      </c>
      <c r="Z1266" s="5"/>
      <c r="AB1266" s="63">
        <f t="shared" ref="AB1266" si="3997">IF(R1266=0,0,R1266/(R1257+R1260+R1266))</f>
        <v>0.18421052631578946</v>
      </c>
      <c r="AC1266" s="63">
        <f t="shared" ref="AC1266:AI1266" si="3998">IF(S1266=0,0,S1266/(S1257+S1260+S1266))</f>
        <v>0</v>
      </c>
      <c r="AD1266" s="63">
        <f t="shared" si="3998"/>
        <v>1</v>
      </c>
      <c r="AE1266" s="63">
        <f t="shared" si="3998"/>
        <v>0.22222222222222221</v>
      </c>
      <c r="AF1266" s="63">
        <f t="shared" si="3998"/>
        <v>0</v>
      </c>
      <c r="AG1266" s="63">
        <f t="shared" si="3998"/>
        <v>0</v>
      </c>
      <c r="AH1266" s="63">
        <f t="shared" si="3998"/>
        <v>0</v>
      </c>
      <c r="AI1266" s="63">
        <f t="shared" si="3998"/>
        <v>0</v>
      </c>
    </row>
    <row r="1267" spans="1:35" ht="14.25" customHeight="1" x14ac:dyDescent="0.25">
      <c r="A1267" s="17">
        <v>3315</v>
      </c>
      <c r="B1267" s="3" t="s">
        <v>36</v>
      </c>
      <c r="C1267" s="8" t="s">
        <v>95</v>
      </c>
      <c r="D1267" s="54">
        <f>E1267/(E1256-E1273)</f>
        <v>0.15294117647058825</v>
      </c>
      <c r="E1267" s="19">
        <f t="shared" si="3967"/>
        <v>13</v>
      </c>
      <c r="F1267" s="11">
        <v>4</v>
      </c>
      <c r="G1267" s="11">
        <v>0</v>
      </c>
      <c r="H1267" s="19">
        <v>0</v>
      </c>
      <c r="I1267" s="11">
        <v>9</v>
      </c>
      <c r="J1267" s="19">
        <v>0</v>
      </c>
      <c r="K1267" s="11">
        <v>0</v>
      </c>
      <c r="L1267" s="19">
        <v>0</v>
      </c>
      <c r="M1267" s="7"/>
      <c r="P1267" s="57">
        <f t="shared" si="3983"/>
        <v>13</v>
      </c>
      <c r="Q1267" s="63">
        <f>P1267/P1256</f>
        <v>0.1368421052631579</v>
      </c>
      <c r="R1267" s="75">
        <f t="shared" si="3904"/>
        <v>4</v>
      </c>
      <c r="S1267" s="57">
        <f t="shared" ref="S1267:X1267" si="3999">IF(G1273&lt;&gt;0,G1267+(G1267/G1256)*G1273,G1267)</f>
        <v>0</v>
      </c>
      <c r="T1267" s="57">
        <f t="shared" si="3999"/>
        <v>0</v>
      </c>
      <c r="U1267" s="57">
        <f t="shared" si="3999"/>
        <v>9</v>
      </c>
      <c r="V1267" s="57">
        <f t="shared" si="3999"/>
        <v>0</v>
      </c>
      <c r="W1267" s="57">
        <f t="shared" si="3999"/>
        <v>0</v>
      </c>
      <c r="X1267" s="57">
        <f t="shared" si="3999"/>
        <v>0</v>
      </c>
      <c r="Y1267" s="1">
        <v>0</v>
      </c>
      <c r="Z1267" s="5"/>
      <c r="AB1267" s="63">
        <f t="shared" ref="AB1267" si="4000">IF(R1267=0,0,R1267/(R1257+R1260+R1266))</f>
        <v>0.10526315789473684</v>
      </c>
      <c r="AC1267" s="63">
        <f t="shared" ref="AC1267:AI1267" si="4001">IF(S1267=0,0,S1267/(S1257+S1260+S1266))</f>
        <v>0</v>
      </c>
      <c r="AD1267" s="63">
        <f t="shared" si="4001"/>
        <v>0</v>
      </c>
      <c r="AE1267" s="63">
        <f t="shared" si="4001"/>
        <v>0.2</v>
      </c>
      <c r="AF1267" s="63">
        <f t="shared" si="4001"/>
        <v>0</v>
      </c>
      <c r="AG1267" s="63">
        <f t="shared" si="4001"/>
        <v>0</v>
      </c>
      <c r="AH1267" s="63">
        <f t="shared" si="4001"/>
        <v>0</v>
      </c>
      <c r="AI1267" s="63">
        <f t="shared" si="4001"/>
        <v>0</v>
      </c>
    </row>
    <row r="1268" spans="1:35" ht="14.25" customHeight="1" x14ac:dyDescent="0.25">
      <c r="A1268" s="17">
        <v>3315</v>
      </c>
      <c r="B1268" s="3" t="s">
        <v>36</v>
      </c>
      <c r="C1268" s="8" t="s">
        <v>90</v>
      </c>
      <c r="D1268" s="54">
        <f>E1268/(E1256-E1273)</f>
        <v>2.3529411764705882E-2</v>
      </c>
      <c r="E1268" s="19">
        <f t="shared" si="3967"/>
        <v>2</v>
      </c>
      <c r="F1268" s="11">
        <v>2</v>
      </c>
      <c r="G1268" s="19">
        <v>0</v>
      </c>
      <c r="H1268" s="19">
        <v>0</v>
      </c>
      <c r="I1268" s="19">
        <v>0</v>
      </c>
      <c r="J1268" s="19">
        <v>0</v>
      </c>
      <c r="K1268" s="19">
        <v>0</v>
      </c>
      <c r="L1268" s="19">
        <v>0</v>
      </c>
      <c r="M1268" s="7"/>
      <c r="P1268" s="57">
        <f t="shared" si="3983"/>
        <v>2</v>
      </c>
      <c r="Q1268" s="63">
        <f>P1268/P1256</f>
        <v>2.1052631578947368E-2</v>
      </c>
      <c r="R1268" s="75">
        <f t="shared" si="3904"/>
        <v>2</v>
      </c>
      <c r="S1268" s="57">
        <f t="shared" ref="S1268:X1268" si="4002">IF(G1273&lt;&gt;0,G1268+(G1268/G1256)*G1273,G1268)</f>
        <v>0</v>
      </c>
      <c r="T1268" s="57">
        <f t="shared" si="4002"/>
        <v>0</v>
      </c>
      <c r="U1268" s="57">
        <f t="shared" si="4002"/>
        <v>0</v>
      </c>
      <c r="V1268" s="57">
        <f t="shared" si="4002"/>
        <v>0</v>
      </c>
      <c r="W1268" s="57">
        <f t="shared" si="4002"/>
        <v>0</v>
      </c>
      <c r="X1268" s="57">
        <f t="shared" si="4002"/>
        <v>0</v>
      </c>
      <c r="Y1268" s="1">
        <v>0</v>
      </c>
      <c r="Z1268" s="5"/>
      <c r="AB1268" s="63">
        <f t="shared" ref="AB1268" si="4003">IF(R1268=0,0,R1268/(R1257+R1260+R1266))</f>
        <v>5.2631578947368418E-2</v>
      </c>
      <c r="AC1268" s="63">
        <f t="shared" ref="AC1268:AI1268" si="4004">IF(S1268=0,0,S1268/(S1257+S1260+S1266))</f>
        <v>0</v>
      </c>
      <c r="AD1268" s="63">
        <f t="shared" si="4004"/>
        <v>0</v>
      </c>
      <c r="AE1268" s="63">
        <f t="shared" si="4004"/>
        <v>0</v>
      </c>
      <c r="AF1268" s="63">
        <f t="shared" si="4004"/>
        <v>0</v>
      </c>
      <c r="AG1268" s="63">
        <f t="shared" si="4004"/>
        <v>0</v>
      </c>
      <c r="AH1268" s="63">
        <f t="shared" si="4004"/>
        <v>0</v>
      </c>
      <c r="AI1268" s="63">
        <f t="shared" si="4004"/>
        <v>0</v>
      </c>
    </row>
    <row r="1269" spans="1:35" ht="14.25" customHeight="1" x14ac:dyDescent="0.25">
      <c r="A1269" s="17">
        <v>3315</v>
      </c>
      <c r="B1269" s="3" t="s">
        <v>36</v>
      </c>
      <c r="C1269" s="8" t="s">
        <v>118</v>
      </c>
      <c r="D1269" s="54">
        <f>E1269/(E1256-E1273)</f>
        <v>2.3529411764705882E-2</v>
      </c>
      <c r="E1269" s="19">
        <f t="shared" si="3967"/>
        <v>2</v>
      </c>
      <c r="F1269" s="11">
        <v>1</v>
      </c>
      <c r="G1269" s="11">
        <v>0</v>
      </c>
      <c r="H1269" s="19">
        <v>0</v>
      </c>
      <c r="I1269" s="11">
        <v>1</v>
      </c>
      <c r="J1269" s="19">
        <v>0</v>
      </c>
      <c r="K1269" s="11">
        <v>0</v>
      </c>
      <c r="L1269" s="19">
        <v>0</v>
      </c>
      <c r="M1269" s="7"/>
      <c r="N1269" s="10"/>
      <c r="O1269" s="10"/>
      <c r="P1269" s="57">
        <f t="shared" si="3983"/>
        <v>2</v>
      </c>
      <c r="Q1269" s="63">
        <f>P1269/P1256</f>
        <v>2.1052631578947368E-2</v>
      </c>
      <c r="R1269" s="75">
        <f t="shared" si="3904"/>
        <v>1</v>
      </c>
      <c r="S1269" s="57">
        <f t="shared" ref="S1269:X1269" si="4005">IF(G1273&lt;&gt;0,G1269+(G1269/G1256)*G1273,G1269)</f>
        <v>0</v>
      </c>
      <c r="T1269" s="57">
        <f t="shared" si="4005"/>
        <v>0</v>
      </c>
      <c r="U1269" s="57">
        <f t="shared" si="4005"/>
        <v>1</v>
      </c>
      <c r="V1269" s="57">
        <f t="shared" si="4005"/>
        <v>0</v>
      </c>
      <c r="W1269" s="57">
        <f t="shared" si="4005"/>
        <v>0</v>
      </c>
      <c r="X1269" s="57">
        <f t="shared" si="4005"/>
        <v>0</v>
      </c>
      <c r="Y1269" s="1">
        <v>0</v>
      </c>
      <c r="Z1269" s="5"/>
      <c r="AB1269" s="63">
        <f t="shared" ref="AB1269" si="4006">IF(R1269=0,0,R1269/(R1257+R1260+R1266))</f>
        <v>2.6315789473684209E-2</v>
      </c>
      <c r="AC1269" s="63">
        <f t="shared" ref="AC1269:AI1269" si="4007">IF(S1269=0,0,S1269/(S1257+S1260+S1266))</f>
        <v>0</v>
      </c>
      <c r="AD1269" s="63">
        <f t="shared" si="4007"/>
        <v>0</v>
      </c>
      <c r="AE1269" s="63">
        <f t="shared" si="4007"/>
        <v>2.2222222222222223E-2</v>
      </c>
      <c r="AF1269" s="63">
        <f t="shared" si="4007"/>
        <v>0</v>
      </c>
      <c r="AG1269" s="63">
        <f t="shared" si="4007"/>
        <v>0</v>
      </c>
      <c r="AH1269" s="63">
        <f t="shared" si="4007"/>
        <v>0</v>
      </c>
      <c r="AI1269" s="63">
        <f t="shared" si="4007"/>
        <v>0</v>
      </c>
    </row>
    <row r="1270" spans="1:35" ht="14.25" customHeight="1" x14ac:dyDescent="0.25">
      <c r="A1270" s="17">
        <v>3315</v>
      </c>
      <c r="B1270" s="3" t="s">
        <v>36</v>
      </c>
      <c r="C1270" s="8" t="s">
        <v>91</v>
      </c>
      <c r="D1270" s="54">
        <f>E1270/(E1256-E1273)</f>
        <v>1.1764705882352941E-2</v>
      </c>
      <c r="E1270" s="19">
        <f t="shared" si="3967"/>
        <v>1</v>
      </c>
      <c r="F1270" s="19">
        <v>0</v>
      </c>
      <c r="G1270" s="19">
        <v>0</v>
      </c>
      <c r="H1270" s="11">
        <v>1</v>
      </c>
      <c r="I1270" s="19">
        <v>0</v>
      </c>
      <c r="J1270" s="19">
        <v>0</v>
      </c>
      <c r="K1270" s="19">
        <v>0</v>
      </c>
      <c r="L1270" s="19">
        <v>0</v>
      </c>
      <c r="M1270" s="7"/>
      <c r="P1270" s="57">
        <f t="shared" si="3983"/>
        <v>1</v>
      </c>
      <c r="Q1270" s="63">
        <f>P1270/P1256</f>
        <v>1.0526315789473684E-2</v>
      </c>
      <c r="R1270" s="75">
        <f t="shared" si="3904"/>
        <v>0</v>
      </c>
      <c r="S1270" s="57">
        <f t="shared" ref="S1270:X1270" si="4008">IF(G1273&lt;&gt;0,G1270+(G1270/G1256)*G1273,G1270)</f>
        <v>0</v>
      </c>
      <c r="T1270" s="57">
        <f t="shared" si="4008"/>
        <v>1</v>
      </c>
      <c r="U1270" s="57">
        <f t="shared" si="4008"/>
        <v>0</v>
      </c>
      <c r="V1270" s="57">
        <f t="shared" si="4008"/>
        <v>0</v>
      </c>
      <c r="W1270" s="57">
        <f t="shared" si="4008"/>
        <v>0</v>
      </c>
      <c r="X1270" s="57">
        <f t="shared" si="4008"/>
        <v>0</v>
      </c>
      <c r="Y1270" s="1">
        <v>0</v>
      </c>
      <c r="Z1270" s="6"/>
      <c r="AB1270" s="63">
        <f t="shared" ref="AB1270" si="4009">IF(R1270=0,0,R1270/(R1257+R1260+R1266))</f>
        <v>0</v>
      </c>
      <c r="AC1270" s="63">
        <f t="shared" ref="AC1270:AI1270" si="4010">IF(S1270=0,0,S1270/(S1257+S1260+S1266))</f>
        <v>0</v>
      </c>
      <c r="AD1270" s="63">
        <f t="shared" si="4010"/>
        <v>1</v>
      </c>
      <c r="AE1270" s="63">
        <f t="shared" si="4010"/>
        <v>0</v>
      </c>
      <c r="AF1270" s="63">
        <f t="shared" si="4010"/>
        <v>0</v>
      </c>
      <c r="AG1270" s="63">
        <f t="shared" si="4010"/>
        <v>0</v>
      </c>
      <c r="AH1270" s="63">
        <f t="shared" si="4010"/>
        <v>0</v>
      </c>
      <c r="AI1270" s="63">
        <f t="shared" si="4010"/>
        <v>0</v>
      </c>
    </row>
    <row r="1271" spans="1:35" ht="14.25" customHeight="1" x14ac:dyDescent="0.25">
      <c r="A1271" s="17">
        <v>3315</v>
      </c>
      <c r="B1271" s="3" t="s">
        <v>36</v>
      </c>
      <c r="C1271" s="8" t="s">
        <v>92</v>
      </c>
      <c r="D1271" s="54">
        <f>E1271/(E1256-E1273)</f>
        <v>0</v>
      </c>
      <c r="E1271" s="19">
        <f t="shared" si="3967"/>
        <v>0</v>
      </c>
      <c r="F1271" s="11">
        <v>0</v>
      </c>
      <c r="G1271" s="11">
        <v>0</v>
      </c>
      <c r="H1271" s="19">
        <v>0</v>
      </c>
      <c r="I1271" s="19">
        <v>0</v>
      </c>
      <c r="J1271" s="19">
        <v>0</v>
      </c>
      <c r="K1271" s="11">
        <v>0</v>
      </c>
      <c r="L1271" s="19">
        <v>0</v>
      </c>
      <c r="M1271" s="7"/>
      <c r="P1271" s="57">
        <f t="shared" si="3983"/>
        <v>0</v>
      </c>
      <c r="Q1271" s="63">
        <f>P1271/P1256</f>
        <v>0</v>
      </c>
      <c r="R1271" s="75">
        <f t="shared" si="3904"/>
        <v>0</v>
      </c>
      <c r="S1271" s="57">
        <f t="shared" ref="S1271:X1271" si="4011">IF(G1273&lt;&gt;0,G1271+(G1271/G1256)*G1273,G1271)</f>
        <v>0</v>
      </c>
      <c r="T1271" s="57">
        <f t="shared" si="4011"/>
        <v>0</v>
      </c>
      <c r="U1271" s="57">
        <f t="shared" si="4011"/>
        <v>0</v>
      </c>
      <c r="V1271" s="57">
        <f t="shared" si="4011"/>
        <v>0</v>
      </c>
      <c r="W1271" s="57">
        <f t="shared" si="4011"/>
        <v>0</v>
      </c>
      <c r="X1271" s="57">
        <f t="shared" si="4011"/>
        <v>0</v>
      </c>
      <c r="Y1271" s="1">
        <v>0</v>
      </c>
      <c r="Z1271" s="5"/>
      <c r="AA1271" s="10"/>
      <c r="AB1271" s="63">
        <f t="shared" ref="AB1271" si="4012">IF(R1271=0,0,R1271/(R1257+R1260+R1266))</f>
        <v>0</v>
      </c>
      <c r="AC1271" s="63">
        <f t="shared" ref="AC1271:AI1271" si="4013">IF(S1271=0,0,S1271/(S1257+S1260+S1266))</f>
        <v>0</v>
      </c>
      <c r="AD1271" s="63">
        <f t="shared" si="4013"/>
        <v>0</v>
      </c>
      <c r="AE1271" s="63">
        <f t="shared" si="4013"/>
        <v>0</v>
      </c>
      <c r="AF1271" s="63">
        <f t="shared" si="4013"/>
        <v>0</v>
      </c>
      <c r="AG1271" s="63">
        <f t="shared" si="4013"/>
        <v>0</v>
      </c>
      <c r="AH1271" s="63">
        <f t="shared" si="4013"/>
        <v>0</v>
      </c>
      <c r="AI1271" s="63">
        <f t="shared" si="4013"/>
        <v>0</v>
      </c>
    </row>
    <row r="1272" spans="1:35" ht="14.25" customHeight="1" x14ac:dyDescent="0.25">
      <c r="A1272" s="17">
        <v>3315</v>
      </c>
      <c r="B1272" s="3" t="s">
        <v>36</v>
      </c>
      <c r="C1272" s="8" t="s">
        <v>93</v>
      </c>
      <c r="D1272" s="54">
        <f>E1272/(E1256-E1273)</f>
        <v>0</v>
      </c>
      <c r="E1272" s="19">
        <f t="shared" si="3967"/>
        <v>0</v>
      </c>
      <c r="F1272" s="19">
        <v>0</v>
      </c>
      <c r="G1272" s="11">
        <v>0</v>
      </c>
      <c r="H1272" s="19">
        <v>0</v>
      </c>
      <c r="I1272" s="19">
        <v>0</v>
      </c>
      <c r="J1272" s="19">
        <v>0</v>
      </c>
      <c r="K1272" s="11">
        <v>0</v>
      </c>
      <c r="L1272" s="19">
        <v>0</v>
      </c>
      <c r="M1272" s="7"/>
      <c r="N1272" s="10"/>
      <c r="O1272" s="10"/>
      <c r="P1272" s="57">
        <f t="shared" si="3983"/>
        <v>0</v>
      </c>
      <c r="Q1272" s="63">
        <f>P1272/P1256</f>
        <v>0</v>
      </c>
      <c r="R1272" s="75">
        <f t="shared" si="3904"/>
        <v>0</v>
      </c>
      <c r="S1272" s="57">
        <f t="shared" ref="S1272:X1272" si="4014">IF(G1273&lt;&gt;0,G1272+(G1272/G1256)*G1273,G1272)</f>
        <v>0</v>
      </c>
      <c r="T1272" s="57">
        <f t="shared" si="4014"/>
        <v>0</v>
      </c>
      <c r="U1272" s="57">
        <f t="shared" si="4014"/>
        <v>0</v>
      </c>
      <c r="V1272" s="57">
        <f t="shared" si="4014"/>
        <v>0</v>
      </c>
      <c r="W1272" s="57">
        <f t="shared" si="4014"/>
        <v>0</v>
      </c>
      <c r="X1272" s="57">
        <f t="shared" si="4014"/>
        <v>0</v>
      </c>
      <c r="Y1272" s="1">
        <v>0</v>
      </c>
      <c r="Z1272" s="5"/>
      <c r="AB1272" s="63">
        <f t="shared" ref="AB1272" si="4015">IF(R1272=0,0,R1272/(R1257+R1260+R1266))</f>
        <v>0</v>
      </c>
      <c r="AC1272" s="63">
        <f t="shared" ref="AC1272:AI1272" si="4016">IF(S1272=0,0,S1272/(S1257+S1260+S1266))</f>
        <v>0</v>
      </c>
      <c r="AD1272" s="63">
        <f t="shared" si="4016"/>
        <v>0</v>
      </c>
      <c r="AE1272" s="63">
        <f t="shared" si="4016"/>
        <v>0</v>
      </c>
      <c r="AF1272" s="63">
        <f t="shared" si="4016"/>
        <v>0</v>
      </c>
      <c r="AG1272" s="63">
        <f t="shared" si="4016"/>
        <v>0</v>
      </c>
      <c r="AH1272" s="63">
        <f t="shared" si="4016"/>
        <v>0</v>
      </c>
      <c r="AI1272" s="63">
        <f t="shared" si="4016"/>
        <v>0</v>
      </c>
    </row>
    <row r="1273" spans="1:35" ht="14.25" customHeight="1" x14ac:dyDescent="0.25">
      <c r="A1273" s="17">
        <v>3315</v>
      </c>
      <c r="B1273" s="3" t="s">
        <v>36</v>
      </c>
      <c r="C1273" s="3" t="s">
        <v>94</v>
      </c>
      <c r="D1273" s="3"/>
      <c r="E1273" s="11">
        <v>12</v>
      </c>
      <c r="F1273" s="19">
        <v>0</v>
      </c>
      <c r="G1273" s="11">
        <v>0</v>
      </c>
      <c r="H1273" s="11">
        <v>0</v>
      </c>
      <c r="I1273" s="19">
        <v>0</v>
      </c>
      <c r="J1273" s="19">
        <v>0</v>
      </c>
      <c r="K1273" s="11">
        <v>0</v>
      </c>
      <c r="L1273" s="11">
        <v>11</v>
      </c>
      <c r="M1273" s="7"/>
      <c r="R1273" s="75">
        <f t="shared" si="3904"/>
        <v>0</v>
      </c>
    </row>
    <row r="1274" spans="1:35" ht="14.25" customHeight="1" x14ac:dyDescent="0.25">
      <c r="A1274" s="3"/>
      <c r="B1274" s="3"/>
      <c r="C1274" s="8"/>
      <c r="D1274" s="8"/>
      <c r="E1274" s="11"/>
      <c r="F1274" s="11"/>
      <c r="G1274" s="11"/>
      <c r="H1274" s="11"/>
      <c r="I1274" s="11"/>
      <c r="J1274" s="11"/>
      <c r="K1274" s="11"/>
      <c r="L1274" s="11"/>
      <c r="M1274" s="7"/>
      <c r="P1274" s="10"/>
      <c r="Q1274" s="10"/>
      <c r="R1274" s="75">
        <f t="shared" si="3904"/>
        <v>0</v>
      </c>
      <c r="S1274" s="10"/>
      <c r="T1274" s="10"/>
      <c r="U1274" s="10"/>
      <c r="V1274" s="10"/>
      <c r="W1274" s="10"/>
      <c r="Z1274" s="10"/>
      <c r="AB1274" s="10"/>
    </row>
    <row r="1275" spans="1:35" ht="14.25" customHeight="1" x14ac:dyDescent="0.25">
      <c r="A1275" s="18">
        <v>331511</v>
      </c>
      <c r="B1275" s="3" t="s">
        <v>78</v>
      </c>
      <c r="C1275" s="3" t="s">
        <v>120</v>
      </c>
      <c r="D1275" s="3"/>
      <c r="E1275" s="11">
        <v>45</v>
      </c>
      <c r="F1275" s="11">
        <v>19</v>
      </c>
      <c r="G1275" s="11">
        <v>0</v>
      </c>
      <c r="H1275" s="19">
        <v>0</v>
      </c>
      <c r="I1275" s="11">
        <v>14</v>
      </c>
      <c r="J1275" s="19">
        <v>0</v>
      </c>
      <c r="K1275" s="11">
        <v>0</v>
      </c>
      <c r="L1275" s="11">
        <v>11</v>
      </c>
      <c r="M1275" s="10">
        <f>VLOOKUP(A1275,'2010 Byproducts'!$A$14:$D$97,4,FALSE)</f>
        <v>0</v>
      </c>
      <c r="N1275" s="10">
        <f>L1275-M1275</f>
        <v>11</v>
      </c>
      <c r="O1275" s="10"/>
      <c r="P1275" s="10">
        <f>SUM(P1276,P1279,P1285)</f>
        <v>42</v>
      </c>
      <c r="Q1275" s="10"/>
      <c r="R1275" s="75">
        <f t="shared" si="3904"/>
        <v>19</v>
      </c>
      <c r="Z1275" s="63">
        <f>R1275/(P1275-R1275)</f>
        <v>0.82608695652173914</v>
      </c>
      <c r="AA1275" s="63">
        <f>(P1278-R1278)/(P1275-R1275)</f>
        <v>0</v>
      </c>
      <c r="AB1275" s="63"/>
    </row>
    <row r="1276" spans="1:35" ht="14.25" customHeight="1" x14ac:dyDescent="0.25">
      <c r="A1276" s="18">
        <v>331511</v>
      </c>
      <c r="B1276" s="3" t="s">
        <v>78</v>
      </c>
      <c r="C1276" s="3" t="s">
        <v>82</v>
      </c>
      <c r="D1276" s="54">
        <f>E1276/(E1275-E1292)</f>
        <v>0</v>
      </c>
      <c r="E1276" s="19">
        <f t="shared" ref="E1276:E1291" si="4017">SUM(F1276:L1276)</f>
        <v>0</v>
      </c>
      <c r="F1276" s="19">
        <v>0</v>
      </c>
      <c r="G1276" s="11">
        <v>0</v>
      </c>
      <c r="H1276" s="19">
        <v>0</v>
      </c>
      <c r="I1276" s="19">
        <v>0</v>
      </c>
      <c r="J1276" s="19">
        <v>0</v>
      </c>
      <c r="K1276" s="11">
        <v>0</v>
      </c>
      <c r="L1276" s="19">
        <v>0</v>
      </c>
      <c r="M1276" s="7"/>
      <c r="P1276" s="57">
        <f>SUM(P1277:P1278)</f>
        <v>11</v>
      </c>
      <c r="Q1276" s="63">
        <f>P1276/P1275</f>
        <v>0.26190476190476192</v>
      </c>
      <c r="R1276" s="75">
        <f t="shared" si="3904"/>
        <v>0</v>
      </c>
      <c r="S1276" s="57">
        <f>SUM(S1277:S1278)</f>
        <v>0</v>
      </c>
      <c r="T1276" s="57">
        <f t="shared" ref="T1276:X1276" si="4018">SUM(T1277:T1278)</f>
        <v>0</v>
      </c>
      <c r="U1276" s="57">
        <f t="shared" si="4018"/>
        <v>0</v>
      </c>
      <c r="V1276" s="57">
        <f t="shared" si="4018"/>
        <v>0</v>
      </c>
      <c r="W1276" s="57">
        <f t="shared" si="4018"/>
        <v>0</v>
      </c>
      <c r="X1276" s="57">
        <f t="shared" si="4018"/>
        <v>0</v>
      </c>
      <c r="Y1276" s="1">
        <v>0</v>
      </c>
      <c r="AA1276" s="5"/>
      <c r="AB1276" s="63">
        <f t="shared" ref="AB1276" si="4019">IF(R1276=0,0,R1276/(R1276+R1279+R1285))</f>
        <v>0</v>
      </c>
      <c r="AC1276" s="63">
        <f t="shared" ref="AC1276:AI1276" si="4020">IF(S1276=0,0,S1276/(S1276+S1279+S1285))</f>
        <v>0</v>
      </c>
      <c r="AD1276" s="63">
        <f t="shared" si="4020"/>
        <v>0</v>
      </c>
      <c r="AE1276" s="63">
        <f t="shared" si="4020"/>
        <v>0</v>
      </c>
      <c r="AF1276" s="63">
        <f t="shared" si="4020"/>
        <v>0</v>
      </c>
      <c r="AG1276" s="63">
        <f t="shared" si="4020"/>
        <v>0</v>
      </c>
      <c r="AH1276" s="63">
        <f t="shared" si="4020"/>
        <v>0</v>
      </c>
      <c r="AI1276" s="63">
        <f t="shared" si="4020"/>
        <v>0</v>
      </c>
    </row>
    <row r="1277" spans="1:35" ht="14.25" customHeight="1" x14ac:dyDescent="0.25">
      <c r="A1277" s="18">
        <v>331511</v>
      </c>
      <c r="B1277" s="3" t="s">
        <v>78</v>
      </c>
      <c r="C1277" s="8" t="s">
        <v>152</v>
      </c>
      <c r="D1277" s="54">
        <f>E1277/(E1275-E1292)</f>
        <v>0</v>
      </c>
      <c r="E1277" s="19">
        <f t="shared" si="4017"/>
        <v>0</v>
      </c>
      <c r="F1277" s="19">
        <v>0</v>
      </c>
      <c r="G1277" s="11">
        <v>0</v>
      </c>
      <c r="H1277" s="19">
        <v>0</v>
      </c>
      <c r="I1277" s="19">
        <v>0</v>
      </c>
      <c r="J1277" s="19">
        <v>0</v>
      </c>
      <c r="K1277" s="11">
        <v>0</v>
      </c>
      <c r="L1277" s="19">
        <v>0</v>
      </c>
      <c r="M1277" s="7"/>
      <c r="P1277" s="57">
        <f>SUM(R1277:Y1277)+N1275</f>
        <v>11</v>
      </c>
      <c r="Q1277" s="63">
        <f>P1277/P1275</f>
        <v>0.26190476190476192</v>
      </c>
      <c r="R1277" s="75">
        <f t="shared" si="3904"/>
        <v>0</v>
      </c>
      <c r="S1277" s="57">
        <f t="shared" ref="S1277:X1277" si="4021">IF(G1292&lt;&gt;0,G1277+(G1277/G1275)*G1292,G1277)</f>
        <v>0</v>
      </c>
      <c r="T1277" s="57">
        <f t="shared" si="4021"/>
        <v>0</v>
      </c>
      <c r="U1277" s="57">
        <f t="shared" si="4021"/>
        <v>0</v>
      </c>
      <c r="V1277" s="57">
        <f t="shared" si="4021"/>
        <v>0</v>
      </c>
      <c r="W1277" s="57">
        <f t="shared" si="4021"/>
        <v>0</v>
      </c>
      <c r="X1277" s="57">
        <f t="shared" si="4021"/>
        <v>0</v>
      </c>
      <c r="Y1277" s="1">
        <v>0</v>
      </c>
      <c r="AA1277" s="5"/>
      <c r="AB1277" s="63">
        <f t="shared" ref="AB1277" si="4022">IF(R1277=0,0,R1277/(R1276+R1279+R1285))</f>
        <v>0</v>
      </c>
      <c r="AC1277" s="63">
        <f t="shared" ref="AC1277:AI1277" si="4023">IF(S1277=0,0,S1277/(S1276+S1279+S1285))</f>
        <v>0</v>
      </c>
      <c r="AD1277" s="63">
        <f t="shared" si="4023"/>
        <v>0</v>
      </c>
      <c r="AE1277" s="63">
        <f t="shared" si="4023"/>
        <v>0</v>
      </c>
      <c r="AF1277" s="63">
        <f t="shared" si="4023"/>
        <v>0</v>
      </c>
      <c r="AG1277" s="63">
        <f t="shared" si="4023"/>
        <v>0</v>
      </c>
      <c r="AH1277" s="63">
        <f t="shared" si="4023"/>
        <v>0</v>
      </c>
      <c r="AI1277" s="63">
        <f t="shared" si="4023"/>
        <v>0</v>
      </c>
    </row>
    <row r="1278" spans="1:35" ht="14.25" customHeight="1" x14ac:dyDescent="0.25">
      <c r="A1278" s="18">
        <v>331511</v>
      </c>
      <c r="B1278" s="3" t="s">
        <v>78</v>
      </c>
      <c r="C1278" s="8" t="s">
        <v>151</v>
      </c>
      <c r="D1278" s="54">
        <f>E1278/(E1275-E1292)</f>
        <v>0</v>
      </c>
      <c r="E1278" s="19">
        <f t="shared" si="4017"/>
        <v>0</v>
      </c>
      <c r="F1278" s="11">
        <v>0</v>
      </c>
      <c r="G1278" s="11">
        <v>0</v>
      </c>
      <c r="H1278" s="19">
        <v>0</v>
      </c>
      <c r="I1278" s="19">
        <v>0</v>
      </c>
      <c r="J1278" s="11">
        <v>0</v>
      </c>
      <c r="K1278" s="11">
        <v>0</v>
      </c>
      <c r="L1278" s="19">
        <v>0</v>
      </c>
      <c r="M1278" s="7"/>
      <c r="P1278" s="57">
        <f>SUM(R1278:Y1278)</f>
        <v>0</v>
      </c>
      <c r="Q1278" s="63">
        <f>P1278/P1275</f>
        <v>0</v>
      </c>
      <c r="R1278" s="75">
        <f t="shared" si="3904"/>
        <v>0</v>
      </c>
      <c r="S1278" s="57">
        <f t="shared" ref="S1278:X1278" si="4024">IF(G1292&lt;&gt;0,G1278+(G1278/G1275)*G1292,G1278)</f>
        <v>0</v>
      </c>
      <c r="T1278" s="57">
        <f t="shared" si="4024"/>
        <v>0</v>
      </c>
      <c r="U1278" s="57">
        <f t="shared" si="4024"/>
        <v>0</v>
      </c>
      <c r="V1278" s="57">
        <f t="shared" si="4024"/>
        <v>0</v>
      </c>
      <c r="W1278" s="57">
        <f t="shared" si="4024"/>
        <v>0</v>
      </c>
      <c r="X1278" s="57">
        <f t="shared" si="4024"/>
        <v>0</v>
      </c>
      <c r="Y1278" s="1">
        <v>0</v>
      </c>
      <c r="Z1278" s="10"/>
      <c r="AA1278" s="5"/>
      <c r="AB1278" s="63">
        <f t="shared" ref="AB1278" si="4025">IF(R1278=0,0,R1278/(R1276+R1279+R1285))</f>
        <v>0</v>
      </c>
      <c r="AC1278" s="63">
        <f t="shared" ref="AC1278:AI1278" si="4026">IF(S1278=0,0,S1278/(S1276+S1279+S1285))</f>
        <v>0</v>
      </c>
      <c r="AD1278" s="63">
        <f t="shared" si="4026"/>
        <v>0</v>
      </c>
      <c r="AE1278" s="63">
        <f t="shared" si="4026"/>
        <v>0</v>
      </c>
      <c r="AF1278" s="63">
        <f t="shared" si="4026"/>
        <v>0</v>
      </c>
      <c r="AG1278" s="63">
        <f t="shared" si="4026"/>
        <v>0</v>
      </c>
      <c r="AH1278" s="63">
        <f t="shared" si="4026"/>
        <v>0</v>
      </c>
      <c r="AI1278" s="63">
        <f t="shared" si="4026"/>
        <v>0</v>
      </c>
    </row>
    <row r="1279" spans="1:35" ht="14.25" customHeight="1" x14ac:dyDescent="0.25">
      <c r="A1279" s="18">
        <v>331511</v>
      </c>
      <c r="B1279" s="3" t="s">
        <v>78</v>
      </c>
      <c r="C1279" s="3" t="s">
        <v>83</v>
      </c>
      <c r="D1279" s="54">
        <f>E1279/(E1275-E1292)</f>
        <v>0.70588235294117652</v>
      </c>
      <c r="E1279" s="19">
        <f t="shared" si="4017"/>
        <v>24</v>
      </c>
      <c r="F1279" s="11">
        <v>15</v>
      </c>
      <c r="G1279" s="11">
        <v>0</v>
      </c>
      <c r="H1279" s="19">
        <v>0</v>
      </c>
      <c r="I1279" s="11">
        <v>9</v>
      </c>
      <c r="J1279" s="19">
        <v>0</v>
      </c>
      <c r="K1279" s="11">
        <v>0</v>
      </c>
      <c r="L1279" s="19">
        <v>0</v>
      </c>
      <c r="M1279" s="7"/>
      <c r="P1279" s="57">
        <f>SUM(P1280:P1284)</f>
        <v>24</v>
      </c>
      <c r="Q1279" s="63">
        <f>P1279/P1275</f>
        <v>0.5714285714285714</v>
      </c>
      <c r="R1279" s="75">
        <f t="shared" si="3904"/>
        <v>15</v>
      </c>
      <c r="S1279" s="57">
        <f>SUM(S1280:S1284)</f>
        <v>0</v>
      </c>
      <c r="T1279" s="57">
        <f t="shared" ref="T1279:X1279" si="4027">SUM(T1280:T1284)</f>
        <v>0</v>
      </c>
      <c r="U1279" s="57">
        <f t="shared" si="4027"/>
        <v>9</v>
      </c>
      <c r="V1279" s="57">
        <f t="shared" si="4027"/>
        <v>0</v>
      </c>
      <c r="W1279" s="57">
        <f t="shared" si="4027"/>
        <v>0</v>
      </c>
      <c r="X1279" s="57">
        <f t="shared" si="4027"/>
        <v>0</v>
      </c>
      <c r="Y1279" s="1">
        <v>0</v>
      </c>
      <c r="AA1279" s="5"/>
      <c r="AB1279" s="63">
        <f t="shared" ref="AB1279" si="4028">IF(R1279=0,0,R1279/(R1276+R1279+R1285))</f>
        <v>0.78947368421052633</v>
      </c>
      <c r="AC1279" s="63">
        <f t="shared" ref="AC1279:AI1279" si="4029">IF(S1279=0,0,S1279/(S1276+S1279+S1285))</f>
        <v>0</v>
      </c>
      <c r="AD1279" s="63">
        <f t="shared" si="4029"/>
        <v>0</v>
      </c>
      <c r="AE1279" s="63">
        <f t="shared" si="4029"/>
        <v>0.69230769230769229</v>
      </c>
      <c r="AF1279" s="63">
        <f t="shared" si="4029"/>
        <v>0</v>
      </c>
      <c r="AG1279" s="63">
        <f t="shared" si="4029"/>
        <v>0</v>
      </c>
      <c r="AH1279" s="63">
        <f t="shared" si="4029"/>
        <v>0</v>
      </c>
      <c r="AI1279" s="63">
        <f t="shared" si="4029"/>
        <v>0</v>
      </c>
    </row>
    <row r="1280" spans="1:35" ht="14.25" customHeight="1" x14ac:dyDescent="0.25">
      <c r="A1280" s="18">
        <v>331511</v>
      </c>
      <c r="B1280" s="3" t="s">
        <v>78</v>
      </c>
      <c r="C1280" s="8" t="s">
        <v>84</v>
      </c>
      <c r="D1280" s="54">
        <f>E1280/(E1275-E1292)</f>
        <v>0.52941176470588236</v>
      </c>
      <c r="E1280" s="19">
        <f t="shared" si="4017"/>
        <v>18</v>
      </c>
      <c r="F1280" s="11">
        <v>10</v>
      </c>
      <c r="G1280" s="11">
        <v>0</v>
      </c>
      <c r="H1280" s="19">
        <v>0</v>
      </c>
      <c r="I1280" s="11">
        <v>8</v>
      </c>
      <c r="J1280" s="19">
        <v>0</v>
      </c>
      <c r="K1280" s="11">
        <v>0</v>
      </c>
      <c r="L1280" s="19">
        <v>0</v>
      </c>
      <c r="M1280" s="7"/>
      <c r="P1280" s="57">
        <f>SUM(R1280:Y1280)</f>
        <v>18</v>
      </c>
      <c r="Q1280" s="63">
        <f>P1280/P1275</f>
        <v>0.42857142857142855</v>
      </c>
      <c r="R1280" s="75">
        <f t="shared" si="3904"/>
        <v>10</v>
      </c>
      <c r="S1280" s="57">
        <f t="shared" ref="S1280:X1280" si="4030">IF(G1292&lt;&gt;0,G1280+(G1280/G1275)*G1292,G1280)</f>
        <v>0</v>
      </c>
      <c r="T1280" s="57">
        <f t="shared" si="4030"/>
        <v>0</v>
      </c>
      <c r="U1280" s="57">
        <f t="shared" si="4030"/>
        <v>8</v>
      </c>
      <c r="V1280" s="57">
        <f t="shared" si="4030"/>
        <v>0</v>
      </c>
      <c r="W1280" s="57">
        <f t="shared" si="4030"/>
        <v>0</v>
      </c>
      <c r="X1280" s="57">
        <f t="shared" si="4030"/>
        <v>0</v>
      </c>
      <c r="Y1280" s="1">
        <v>0</v>
      </c>
      <c r="AA1280" s="5"/>
      <c r="AB1280" s="63">
        <f t="shared" ref="AB1280" si="4031">IF(R1280=0,0,R1280/(R1276+R1279+R1285))</f>
        <v>0.52631578947368418</v>
      </c>
      <c r="AC1280" s="63">
        <f t="shared" ref="AC1280:AI1280" si="4032">IF(S1280=0,0,S1280/(S1276+S1279+S1285))</f>
        <v>0</v>
      </c>
      <c r="AD1280" s="63">
        <f t="shared" si="4032"/>
        <v>0</v>
      </c>
      <c r="AE1280" s="63">
        <f t="shared" si="4032"/>
        <v>0.61538461538461542</v>
      </c>
      <c r="AF1280" s="63">
        <f t="shared" si="4032"/>
        <v>0</v>
      </c>
      <c r="AG1280" s="63">
        <f t="shared" si="4032"/>
        <v>0</v>
      </c>
      <c r="AH1280" s="63">
        <f t="shared" si="4032"/>
        <v>0</v>
      </c>
      <c r="AI1280" s="63">
        <f t="shared" si="4032"/>
        <v>0</v>
      </c>
    </row>
    <row r="1281" spans="1:35" ht="14.25" customHeight="1" x14ac:dyDescent="0.25">
      <c r="A1281" s="18">
        <v>331511</v>
      </c>
      <c r="B1281" s="3" t="s">
        <v>78</v>
      </c>
      <c r="C1281" s="8" t="s">
        <v>85</v>
      </c>
      <c r="D1281" s="54">
        <f>E1281/(E1275-E1292)</f>
        <v>0</v>
      </c>
      <c r="E1281" s="19">
        <f t="shared" si="4017"/>
        <v>0</v>
      </c>
      <c r="F1281" s="19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9">
        <v>0</v>
      </c>
      <c r="M1281" s="7"/>
      <c r="P1281" s="57">
        <f t="shared" ref="P1281:P1291" si="4033">SUM(R1281:Y1281)</f>
        <v>0</v>
      </c>
      <c r="Q1281" s="63">
        <f>P1281/P1275</f>
        <v>0</v>
      </c>
      <c r="R1281" s="75">
        <f t="shared" si="3904"/>
        <v>0</v>
      </c>
      <c r="S1281" s="57">
        <f t="shared" ref="S1281:X1281" si="4034">IF(G1292&lt;&gt;0,G1281+(G1281/G1275)*G1292,G1281)</f>
        <v>0</v>
      </c>
      <c r="T1281" s="57">
        <f t="shared" si="4034"/>
        <v>0</v>
      </c>
      <c r="U1281" s="57">
        <f t="shared" si="4034"/>
        <v>0</v>
      </c>
      <c r="V1281" s="57">
        <f t="shared" si="4034"/>
        <v>0</v>
      </c>
      <c r="W1281" s="57">
        <f t="shared" si="4034"/>
        <v>0</v>
      </c>
      <c r="X1281" s="57">
        <f t="shared" si="4034"/>
        <v>0</v>
      </c>
      <c r="Y1281" s="1">
        <v>0</v>
      </c>
      <c r="AA1281" s="5"/>
      <c r="AB1281" s="63">
        <f t="shared" ref="AB1281" si="4035">IF(R1281=0,0,R1281/(R1276+R1279+R1285))</f>
        <v>0</v>
      </c>
      <c r="AC1281" s="63">
        <f t="shared" ref="AC1281:AI1281" si="4036">IF(S1281=0,0,S1281/(S1276+S1279+S1285))</f>
        <v>0</v>
      </c>
      <c r="AD1281" s="63">
        <f t="shared" si="4036"/>
        <v>0</v>
      </c>
      <c r="AE1281" s="63">
        <f t="shared" si="4036"/>
        <v>0</v>
      </c>
      <c r="AF1281" s="63">
        <f t="shared" si="4036"/>
        <v>0</v>
      </c>
      <c r="AG1281" s="63">
        <f t="shared" si="4036"/>
        <v>0</v>
      </c>
      <c r="AH1281" s="63">
        <f t="shared" si="4036"/>
        <v>0</v>
      </c>
      <c r="AI1281" s="63">
        <f t="shared" si="4036"/>
        <v>0</v>
      </c>
    </row>
    <row r="1282" spans="1:35" ht="14.25" customHeight="1" x14ac:dyDescent="0.25">
      <c r="A1282" s="18">
        <v>331511</v>
      </c>
      <c r="B1282" s="3" t="s">
        <v>78</v>
      </c>
      <c r="C1282" s="8" t="s">
        <v>86</v>
      </c>
      <c r="D1282" s="54">
        <f>E1282/(E1275-E1292)</f>
        <v>0.14705882352941177</v>
      </c>
      <c r="E1282" s="19">
        <f t="shared" si="4017"/>
        <v>5</v>
      </c>
      <c r="F1282" s="11">
        <v>5</v>
      </c>
      <c r="G1282" s="11">
        <v>0</v>
      </c>
      <c r="H1282" s="19">
        <v>0</v>
      </c>
      <c r="I1282" s="19">
        <v>0</v>
      </c>
      <c r="J1282" s="19">
        <v>0</v>
      </c>
      <c r="K1282" s="11">
        <v>0</v>
      </c>
      <c r="L1282" s="19">
        <v>0</v>
      </c>
      <c r="M1282" s="7"/>
      <c r="P1282" s="57">
        <f t="shared" si="4033"/>
        <v>5</v>
      </c>
      <c r="Q1282" s="63">
        <f>P1282/P1275</f>
        <v>0.11904761904761904</v>
      </c>
      <c r="R1282" s="75">
        <f t="shared" si="3904"/>
        <v>5</v>
      </c>
      <c r="S1282" s="57">
        <f t="shared" ref="S1282:X1282" si="4037">IF(G1292&lt;&gt;0,G1282+(G1282/G1275)*G1292,G1282)</f>
        <v>0</v>
      </c>
      <c r="T1282" s="57">
        <f t="shared" si="4037"/>
        <v>0</v>
      </c>
      <c r="U1282" s="57">
        <f t="shared" si="4037"/>
        <v>0</v>
      </c>
      <c r="V1282" s="57">
        <f t="shared" si="4037"/>
        <v>0</v>
      </c>
      <c r="W1282" s="57">
        <f t="shared" si="4037"/>
        <v>0</v>
      </c>
      <c r="X1282" s="57">
        <f t="shared" si="4037"/>
        <v>0</v>
      </c>
      <c r="Y1282" s="1">
        <v>0</v>
      </c>
      <c r="AA1282" s="5"/>
      <c r="AB1282" s="63">
        <f t="shared" ref="AB1282" si="4038">IF(R1282=0,0,R1282/(R1276+R1279+R1285))</f>
        <v>0.26315789473684209</v>
      </c>
      <c r="AC1282" s="63">
        <f t="shared" ref="AC1282:AI1282" si="4039">IF(S1282=0,0,S1282/(S1276+S1279+S1285))</f>
        <v>0</v>
      </c>
      <c r="AD1282" s="63">
        <f t="shared" si="4039"/>
        <v>0</v>
      </c>
      <c r="AE1282" s="63">
        <f t="shared" si="4039"/>
        <v>0</v>
      </c>
      <c r="AF1282" s="63">
        <f t="shared" si="4039"/>
        <v>0</v>
      </c>
      <c r="AG1282" s="63">
        <f t="shared" si="4039"/>
        <v>0</v>
      </c>
      <c r="AH1282" s="63">
        <f t="shared" si="4039"/>
        <v>0</v>
      </c>
      <c r="AI1282" s="63">
        <f t="shared" si="4039"/>
        <v>0</v>
      </c>
    </row>
    <row r="1283" spans="1:35" ht="14.25" customHeight="1" x14ac:dyDescent="0.25">
      <c r="A1283" s="18">
        <v>331511</v>
      </c>
      <c r="B1283" s="3" t="s">
        <v>78</v>
      </c>
      <c r="C1283" s="8" t="s">
        <v>87</v>
      </c>
      <c r="D1283" s="54">
        <f>E1283/(E1275-E1292)</f>
        <v>0</v>
      </c>
      <c r="E1283" s="19">
        <f t="shared" si="4017"/>
        <v>0</v>
      </c>
      <c r="F1283" s="19">
        <v>0</v>
      </c>
      <c r="G1283" s="19">
        <v>0</v>
      </c>
      <c r="H1283" s="19">
        <v>0</v>
      </c>
      <c r="I1283" s="19">
        <v>0</v>
      </c>
      <c r="J1283" s="19">
        <v>0</v>
      </c>
      <c r="K1283" s="19">
        <v>0</v>
      </c>
      <c r="L1283" s="19">
        <v>0</v>
      </c>
      <c r="M1283" s="7"/>
      <c r="N1283" s="10"/>
      <c r="O1283" s="10"/>
      <c r="P1283" s="57">
        <f t="shared" si="4033"/>
        <v>0</v>
      </c>
      <c r="Q1283" s="63">
        <f>P1283/P1275</f>
        <v>0</v>
      </c>
      <c r="R1283" s="75">
        <f t="shared" si="3904"/>
        <v>0</v>
      </c>
      <c r="S1283" s="57">
        <f t="shared" ref="S1283:X1283" si="4040">IF(G1292&lt;&gt;0,G1283+(G1283/G1275)*G1292,G1283)</f>
        <v>0</v>
      </c>
      <c r="T1283" s="57">
        <f t="shared" si="4040"/>
        <v>0</v>
      </c>
      <c r="U1283" s="57">
        <f t="shared" si="4040"/>
        <v>0</v>
      </c>
      <c r="V1283" s="57">
        <f t="shared" si="4040"/>
        <v>0</v>
      </c>
      <c r="W1283" s="57">
        <f t="shared" si="4040"/>
        <v>0</v>
      </c>
      <c r="X1283" s="57">
        <f t="shared" si="4040"/>
        <v>0</v>
      </c>
      <c r="Y1283" s="1">
        <v>0</v>
      </c>
      <c r="AA1283" s="5"/>
      <c r="AB1283" s="63">
        <f t="shared" ref="AB1283" si="4041">IF(R1283=0,0,R1283/(R1276+R1279+R1285))</f>
        <v>0</v>
      </c>
      <c r="AC1283" s="63">
        <f t="shared" ref="AC1283:AI1283" si="4042">IF(S1283=0,0,S1283/(S1276+S1279+S1285))</f>
        <v>0</v>
      </c>
      <c r="AD1283" s="63">
        <f t="shared" si="4042"/>
        <v>0</v>
      </c>
      <c r="AE1283" s="63">
        <f t="shared" si="4042"/>
        <v>0</v>
      </c>
      <c r="AF1283" s="63">
        <f t="shared" si="4042"/>
        <v>0</v>
      </c>
      <c r="AG1283" s="63">
        <f t="shared" si="4042"/>
        <v>0</v>
      </c>
      <c r="AH1283" s="63">
        <f t="shared" si="4042"/>
        <v>0</v>
      </c>
      <c r="AI1283" s="63">
        <f t="shared" si="4042"/>
        <v>0</v>
      </c>
    </row>
    <row r="1284" spans="1:35" ht="14.25" customHeight="1" x14ac:dyDescent="0.25">
      <c r="A1284" s="18">
        <v>331511</v>
      </c>
      <c r="B1284" s="3" t="s">
        <v>78</v>
      </c>
      <c r="C1284" s="8" t="s">
        <v>88</v>
      </c>
      <c r="D1284" s="54">
        <f>E1284/(E1275-E1292)</f>
        <v>2.9411764705882353E-2</v>
      </c>
      <c r="E1284" s="19">
        <f t="shared" si="4017"/>
        <v>1</v>
      </c>
      <c r="F1284" s="19">
        <v>0</v>
      </c>
      <c r="G1284" s="11">
        <v>0</v>
      </c>
      <c r="H1284" s="19">
        <v>0</v>
      </c>
      <c r="I1284" s="11">
        <v>1</v>
      </c>
      <c r="J1284" s="19">
        <v>0</v>
      </c>
      <c r="K1284" s="11">
        <v>0</v>
      </c>
      <c r="L1284" s="19">
        <v>0</v>
      </c>
      <c r="M1284" s="7"/>
      <c r="P1284" s="57">
        <f t="shared" si="4033"/>
        <v>1</v>
      </c>
      <c r="Q1284" s="63">
        <f>P1284/P1275</f>
        <v>2.3809523809523808E-2</v>
      </c>
      <c r="R1284" s="75">
        <f t="shared" si="3904"/>
        <v>0</v>
      </c>
      <c r="S1284" s="57">
        <f t="shared" ref="S1284:X1284" si="4043">IF(G1292&lt;&gt;0,G1284+(G1284/G1275)*G1292,G1284)</f>
        <v>0</v>
      </c>
      <c r="T1284" s="57">
        <f t="shared" si="4043"/>
        <v>0</v>
      </c>
      <c r="U1284" s="57">
        <f t="shared" si="4043"/>
        <v>1</v>
      </c>
      <c r="V1284" s="57">
        <f t="shared" si="4043"/>
        <v>0</v>
      </c>
      <c r="W1284" s="57">
        <f t="shared" si="4043"/>
        <v>0</v>
      </c>
      <c r="X1284" s="57">
        <f t="shared" si="4043"/>
        <v>0</v>
      </c>
      <c r="Y1284" s="1">
        <v>0</v>
      </c>
      <c r="AA1284" s="5"/>
      <c r="AB1284" s="63">
        <f t="shared" ref="AB1284" si="4044">IF(R1284=0,0,R1284/(R1276+R1279+R1285))</f>
        <v>0</v>
      </c>
      <c r="AC1284" s="63">
        <f t="shared" ref="AC1284:AI1284" si="4045">IF(S1284=0,0,S1284/(S1276+S1279+S1285))</f>
        <v>0</v>
      </c>
      <c r="AD1284" s="63">
        <f t="shared" si="4045"/>
        <v>0</v>
      </c>
      <c r="AE1284" s="63">
        <f t="shared" si="4045"/>
        <v>7.6923076923076927E-2</v>
      </c>
      <c r="AF1284" s="63">
        <f t="shared" si="4045"/>
        <v>0</v>
      </c>
      <c r="AG1284" s="63">
        <f t="shared" si="4045"/>
        <v>0</v>
      </c>
      <c r="AH1284" s="63">
        <f t="shared" si="4045"/>
        <v>0</v>
      </c>
      <c r="AI1284" s="63">
        <f t="shared" si="4045"/>
        <v>0</v>
      </c>
    </row>
    <row r="1285" spans="1:35" ht="14.25" customHeight="1" x14ac:dyDescent="0.25">
      <c r="A1285" s="18">
        <v>331511</v>
      </c>
      <c r="B1285" s="3" t="s">
        <v>78</v>
      </c>
      <c r="C1285" s="3" t="s">
        <v>89</v>
      </c>
      <c r="D1285" s="54">
        <f>E1285/(E1275-E1292)</f>
        <v>0.26470588235294118</v>
      </c>
      <c r="E1285" s="19">
        <f t="shared" si="4017"/>
        <v>9</v>
      </c>
      <c r="F1285" s="11">
        <v>4</v>
      </c>
      <c r="G1285" s="11">
        <v>0</v>
      </c>
      <c r="H1285" s="19">
        <v>0</v>
      </c>
      <c r="I1285" s="11">
        <v>5</v>
      </c>
      <c r="J1285" s="19">
        <v>0</v>
      </c>
      <c r="K1285" s="11">
        <v>0</v>
      </c>
      <c r="L1285" s="19">
        <v>0</v>
      </c>
      <c r="M1285" s="7"/>
      <c r="N1285" s="10"/>
      <c r="O1285" s="10"/>
      <c r="P1285" s="57">
        <f>SUM(P1286:P1291)</f>
        <v>7</v>
      </c>
      <c r="Q1285" s="63">
        <f>P1285/P1275</f>
        <v>0.16666666666666666</v>
      </c>
      <c r="R1285" s="75">
        <f t="shared" si="3904"/>
        <v>4</v>
      </c>
      <c r="S1285" s="57">
        <f>SUM(S1286:S1291)</f>
        <v>0</v>
      </c>
      <c r="T1285" s="57">
        <f t="shared" ref="T1285:X1285" si="4046">SUM(T1286:T1291)</f>
        <v>0</v>
      </c>
      <c r="U1285" s="57">
        <f t="shared" si="4046"/>
        <v>4</v>
      </c>
      <c r="V1285" s="57">
        <f t="shared" si="4046"/>
        <v>0</v>
      </c>
      <c r="W1285" s="57">
        <f t="shared" si="4046"/>
        <v>0</v>
      </c>
      <c r="X1285" s="57">
        <f t="shared" si="4046"/>
        <v>0</v>
      </c>
      <c r="Y1285" s="1">
        <v>0</v>
      </c>
      <c r="AA1285" s="5"/>
      <c r="AB1285" s="63">
        <f t="shared" ref="AB1285" si="4047">IF(R1285=0,0,R1285/(R1276+R1279+R1285))</f>
        <v>0.21052631578947367</v>
      </c>
      <c r="AC1285" s="63">
        <f t="shared" ref="AC1285:AI1285" si="4048">IF(S1285=0,0,S1285/(S1276+S1279+S1285))</f>
        <v>0</v>
      </c>
      <c r="AD1285" s="63">
        <f t="shared" si="4048"/>
        <v>0</v>
      </c>
      <c r="AE1285" s="63">
        <f t="shared" si="4048"/>
        <v>0.30769230769230771</v>
      </c>
      <c r="AF1285" s="63">
        <f t="shared" si="4048"/>
        <v>0</v>
      </c>
      <c r="AG1285" s="63">
        <f t="shared" si="4048"/>
        <v>0</v>
      </c>
      <c r="AH1285" s="63">
        <f t="shared" si="4048"/>
        <v>0</v>
      </c>
      <c r="AI1285" s="63">
        <f t="shared" si="4048"/>
        <v>0</v>
      </c>
    </row>
    <row r="1286" spans="1:35" ht="14.25" customHeight="1" x14ac:dyDescent="0.25">
      <c r="A1286" s="18">
        <v>331511</v>
      </c>
      <c r="B1286" s="3" t="s">
        <v>78</v>
      </c>
      <c r="C1286" s="8" t="s">
        <v>95</v>
      </c>
      <c r="D1286" s="54">
        <f>E1286/(E1275-E1292)</f>
        <v>0.17647058823529413</v>
      </c>
      <c r="E1286" s="19">
        <f t="shared" si="4017"/>
        <v>6</v>
      </c>
      <c r="F1286" s="11">
        <v>2</v>
      </c>
      <c r="G1286" s="11">
        <v>0</v>
      </c>
      <c r="H1286" s="19">
        <v>0</v>
      </c>
      <c r="I1286" s="11">
        <v>4</v>
      </c>
      <c r="J1286" s="19">
        <v>0</v>
      </c>
      <c r="K1286" s="11">
        <v>0</v>
      </c>
      <c r="L1286" s="19">
        <v>0</v>
      </c>
      <c r="M1286" s="7"/>
      <c r="P1286" s="57">
        <f t="shared" si="4033"/>
        <v>6</v>
      </c>
      <c r="Q1286" s="63">
        <f>P1286/P1275</f>
        <v>0.14285714285714285</v>
      </c>
      <c r="R1286" s="75">
        <f t="shared" si="3904"/>
        <v>2</v>
      </c>
      <c r="S1286" s="57">
        <f t="shared" ref="S1286:X1286" si="4049">IF(G1292&lt;&gt;0,G1286+(G1286/G1275)*G1292,G1286)</f>
        <v>0</v>
      </c>
      <c r="T1286" s="57">
        <f t="shared" si="4049"/>
        <v>0</v>
      </c>
      <c r="U1286" s="57">
        <f t="shared" si="4049"/>
        <v>4</v>
      </c>
      <c r="V1286" s="57">
        <f t="shared" si="4049"/>
        <v>0</v>
      </c>
      <c r="W1286" s="57">
        <f t="shared" si="4049"/>
        <v>0</v>
      </c>
      <c r="X1286" s="57">
        <f t="shared" si="4049"/>
        <v>0</v>
      </c>
      <c r="Y1286" s="1">
        <v>0</v>
      </c>
      <c r="AA1286" s="5"/>
      <c r="AB1286" s="63">
        <f t="shared" ref="AB1286" si="4050">IF(R1286=0,0,R1286/(R1276+R1279+R1285))</f>
        <v>0.10526315789473684</v>
      </c>
      <c r="AC1286" s="63">
        <f t="shared" ref="AC1286:AI1286" si="4051">IF(S1286=0,0,S1286/(S1276+S1279+S1285))</f>
        <v>0</v>
      </c>
      <c r="AD1286" s="63">
        <f t="shared" si="4051"/>
        <v>0</v>
      </c>
      <c r="AE1286" s="63">
        <f t="shared" si="4051"/>
        <v>0.30769230769230771</v>
      </c>
      <c r="AF1286" s="63">
        <f t="shared" si="4051"/>
        <v>0</v>
      </c>
      <c r="AG1286" s="63">
        <f t="shared" si="4051"/>
        <v>0</v>
      </c>
      <c r="AH1286" s="63">
        <f t="shared" si="4051"/>
        <v>0</v>
      </c>
      <c r="AI1286" s="63">
        <f t="shared" si="4051"/>
        <v>0</v>
      </c>
    </row>
    <row r="1287" spans="1:35" ht="14.25" customHeight="1" x14ac:dyDescent="0.25">
      <c r="A1287" s="18">
        <v>331511</v>
      </c>
      <c r="B1287" s="3" t="s">
        <v>78</v>
      </c>
      <c r="C1287" s="8" t="s">
        <v>90</v>
      </c>
      <c r="D1287" s="54">
        <f>E1287/(E1275-E1292)</f>
        <v>2.9411764705882353E-2</v>
      </c>
      <c r="E1287" s="19">
        <f t="shared" si="4017"/>
        <v>1</v>
      </c>
      <c r="F1287" s="11">
        <v>1</v>
      </c>
      <c r="G1287" s="19">
        <v>0</v>
      </c>
      <c r="H1287" s="19">
        <v>0</v>
      </c>
      <c r="I1287" s="19">
        <v>0</v>
      </c>
      <c r="J1287" s="19">
        <v>0</v>
      </c>
      <c r="K1287" s="19">
        <v>0</v>
      </c>
      <c r="L1287" s="19">
        <v>0</v>
      </c>
      <c r="M1287" s="7"/>
      <c r="P1287" s="57">
        <f t="shared" si="4033"/>
        <v>1</v>
      </c>
      <c r="Q1287" s="63">
        <f>P1287/P1275</f>
        <v>2.3809523809523808E-2</v>
      </c>
      <c r="R1287" s="75">
        <f t="shared" si="3904"/>
        <v>1</v>
      </c>
      <c r="S1287" s="57">
        <f t="shared" ref="S1287:X1287" si="4052">IF(G1292&lt;&gt;0,G1287+(G1287/G1275)*G1292,G1287)</f>
        <v>0</v>
      </c>
      <c r="T1287" s="57">
        <f t="shared" si="4052"/>
        <v>0</v>
      </c>
      <c r="U1287" s="57">
        <f t="shared" si="4052"/>
        <v>0</v>
      </c>
      <c r="V1287" s="57">
        <f t="shared" si="4052"/>
        <v>0</v>
      </c>
      <c r="W1287" s="57">
        <f t="shared" si="4052"/>
        <v>0</v>
      </c>
      <c r="X1287" s="57">
        <f t="shared" si="4052"/>
        <v>0</v>
      </c>
      <c r="Y1287" s="1">
        <v>0</v>
      </c>
      <c r="AA1287" s="5"/>
      <c r="AB1287" s="63">
        <f t="shared" ref="AB1287" si="4053">IF(R1287=0,0,R1287/(R1276+R1279+R1285))</f>
        <v>5.2631578947368418E-2</v>
      </c>
      <c r="AC1287" s="63">
        <f t="shared" ref="AC1287:AI1287" si="4054">IF(S1287=0,0,S1287/(S1276+S1279+S1285))</f>
        <v>0</v>
      </c>
      <c r="AD1287" s="63">
        <f t="shared" si="4054"/>
        <v>0</v>
      </c>
      <c r="AE1287" s="63">
        <f t="shared" si="4054"/>
        <v>0</v>
      </c>
      <c r="AF1287" s="63">
        <f t="shared" si="4054"/>
        <v>0</v>
      </c>
      <c r="AG1287" s="63">
        <f t="shared" si="4054"/>
        <v>0</v>
      </c>
      <c r="AH1287" s="63">
        <f t="shared" si="4054"/>
        <v>0</v>
      </c>
      <c r="AI1287" s="63">
        <f t="shared" si="4054"/>
        <v>0</v>
      </c>
    </row>
    <row r="1288" spans="1:35" ht="14.25" customHeight="1" x14ac:dyDescent="0.25">
      <c r="A1288" s="18">
        <v>331511</v>
      </c>
      <c r="B1288" s="3" t="s">
        <v>78</v>
      </c>
      <c r="C1288" s="8" t="s">
        <v>118</v>
      </c>
      <c r="D1288" s="54">
        <f>E1288/(E1275-E1292)</f>
        <v>0</v>
      </c>
      <c r="E1288" s="19">
        <f t="shared" si="4017"/>
        <v>0</v>
      </c>
      <c r="F1288" s="19">
        <v>0</v>
      </c>
      <c r="G1288" s="11">
        <v>0</v>
      </c>
      <c r="H1288" s="19">
        <v>0</v>
      </c>
      <c r="I1288" s="19">
        <v>0</v>
      </c>
      <c r="J1288" s="19">
        <v>0</v>
      </c>
      <c r="K1288" s="11">
        <v>0</v>
      </c>
      <c r="L1288" s="19">
        <v>0</v>
      </c>
      <c r="M1288" s="7"/>
      <c r="N1288" s="10"/>
      <c r="O1288" s="10"/>
      <c r="P1288" s="57">
        <f t="shared" si="4033"/>
        <v>0</v>
      </c>
      <c r="Q1288" s="63">
        <f>P1288/P1275</f>
        <v>0</v>
      </c>
      <c r="R1288" s="75">
        <f t="shared" si="3904"/>
        <v>0</v>
      </c>
      <c r="S1288" s="57">
        <f t="shared" ref="S1288:X1288" si="4055">IF(G1292&lt;&gt;0,G1288+(G1288/G1275)*G1292,G1288)</f>
        <v>0</v>
      </c>
      <c r="T1288" s="57">
        <f t="shared" si="4055"/>
        <v>0</v>
      </c>
      <c r="U1288" s="57">
        <f t="shared" si="4055"/>
        <v>0</v>
      </c>
      <c r="V1288" s="57">
        <f t="shared" si="4055"/>
        <v>0</v>
      </c>
      <c r="W1288" s="57">
        <f t="shared" si="4055"/>
        <v>0</v>
      </c>
      <c r="X1288" s="57">
        <f t="shared" si="4055"/>
        <v>0</v>
      </c>
      <c r="Y1288" s="1">
        <v>0</v>
      </c>
      <c r="AA1288" s="5"/>
      <c r="AB1288" s="63">
        <f t="shared" ref="AB1288" si="4056">IF(R1288=0,0,R1288/(R1276+R1279+R1285))</f>
        <v>0</v>
      </c>
      <c r="AC1288" s="63">
        <f t="shared" ref="AC1288:AI1288" si="4057">IF(S1288=0,0,S1288/(S1276+S1279+S1285))</f>
        <v>0</v>
      </c>
      <c r="AD1288" s="63">
        <f t="shared" si="4057"/>
        <v>0</v>
      </c>
      <c r="AE1288" s="63">
        <f t="shared" si="4057"/>
        <v>0</v>
      </c>
      <c r="AF1288" s="63">
        <f t="shared" si="4057"/>
        <v>0</v>
      </c>
      <c r="AG1288" s="63">
        <f t="shared" si="4057"/>
        <v>0</v>
      </c>
      <c r="AH1288" s="63">
        <f t="shared" si="4057"/>
        <v>0</v>
      </c>
      <c r="AI1288" s="63">
        <f t="shared" si="4057"/>
        <v>0</v>
      </c>
    </row>
    <row r="1289" spans="1:35" ht="14.25" customHeight="1" x14ac:dyDescent="0.25">
      <c r="A1289" s="18">
        <v>331511</v>
      </c>
      <c r="B1289" s="3" t="s">
        <v>78</v>
      </c>
      <c r="C1289" s="8" t="s">
        <v>91</v>
      </c>
      <c r="D1289" s="54">
        <f>E1289/(E1275-E1292)</f>
        <v>0</v>
      </c>
      <c r="E1289" s="19">
        <f t="shared" si="4017"/>
        <v>0</v>
      </c>
      <c r="F1289" s="19">
        <v>0</v>
      </c>
      <c r="G1289" s="19">
        <v>0</v>
      </c>
      <c r="H1289" s="19">
        <v>0</v>
      </c>
      <c r="I1289" s="19">
        <v>0</v>
      </c>
      <c r="J1289" s="19">
        <v>0</v>
      </c>
      <c r="K1289" s="19">
        <v>0</v>
      </c>
      <c r="L1289" s="19">
        <v>0</v>
      </c>
      <c r="M1289" s="7"/>
      <c r="P1289" s="57">
        <f t="shared" si="4033"/>
        <v>0</v>
      </c>
      <c r="Q1289" s="63">
        <f>P1289/P1275</f>
        <v>0</v>
      </c>
      <c r="R1289" s="75">
        <f t="shared" si="3904"/>
        <v>0</v>
      </c>
      <c r="S1289" s="57">
        <f t="shared" ref="S1289:X1289" si="4058">IF(G1292&lt;&gt;0,G1289+(G1289/G1275)*G1292,G1289)</f>
        <v>0</v>
      </c>
      <c r="T1289" s="57">
        <f t="shared" si="4058"/>
        <v>0</v>
      </c>
      <c r="U1289" s="57">
        <f t="shared" si="4058"/>
        <v>0</v>
      </c>
      <c r="V1289" s="57">
        <f t="shared" si="4058"/>
        <v>0</v>
      </c>
      <c r="W1289" s="57">
        <f t="shared" si="4058"/>
        <v>0</v>
      </c>
      <c r="X1289" s="57">
        <f t="shared" si="4058"/>
        <v>0</v>
      </c>
      <c r="Y1289" s="1">
        <v>0</v>
      </c>
      <c r="AA1289" s="6"/>
      <c r="AB1289" s="63">
        <f t="shared" ref="AB1289" si="4059">IF(R1289=0,0,R1289/(R1276+R1279+R1285))</f>
        <v>0</v>
      </c>
      <c r="AC1289" s="63">
        <f t="shared" ref="AC1289:AI1289" si="4060">IF(S1289=0,0,S1289/(S1276+S1279+S1285))</f>
        <v>0</v>
      </c>
      <c r="AD1289" s="63">
        <f t="shared" si="4060"/>
        <v>0</v>
      </c>
      <c r="AE1289" s="63">
        <f t="shared" si="4060"/>
        <v>0</v>
      </c>
      <c r="AF1289" s="63">
        <f t="shared" si="4060"/>
        <v>0</v>
      </c>
      <c r="AG1289" s="63">
        <f t="shared" si="4060"/>
        <v>0</v>
      </c>
      <c r="AH1289" s="63">
        <f t="shared" si="4060"/>
        <v>0</v>
      </c>
      <c r="AI1289" s="63">
        <f t="shared" si="4060"/>
        <v>0</v>
      </c>
    </row>
    <row r="1290" spans="1:35" ht="14.25" customHeight="1" x14ac:dyDescent="0.25">
      <c r="A1290" s="18">
        <v>331511</v>
      </c>
      <c r="B1290" s="3" t="s">
        <v>78</v>
      </c>
      <c r="C1290" s="8" t="s">
        <v>92</v>
      </c>
      <c r="D1290" s="54">
        <f>E1290/(E1275-E1292)</f>
        <v>0</v>
      </c>
      <c r="E1290" s="19">
        <f t="shared" si="4017"/>
        <v>0</v>
      </c>
      <c r="F1290" s="11">
        <v>0</v>
      </c>
      <c r="G1290" s="11">
        <v>0</v>
      </c>
      <c r="H1290" s="19">
        <v>0</v>
      </c>
      <c r="I1290" s="11">
        <v>0</v>
      </c>
      <c r="J1290" s="19">
        <v>0</v>
      </c>
      <c r="K1290" s="11">
        <v>0</v>
      </c>
      <c r="L1290" s="19">
        <v>0</v>
      </c>
      <c r="M1290" s="7"/>
      <c r="P1290" s="57">
        <f t="shared" si="4033"/>
        <v>0</v>
      </c>
      <c r="Q1290" s="63">
        <f>P1290/P1275</f>
        <v>0</v>
      </c>
      <c r="R1290" s="75">
        <f t="shared" si="3904"/>
        <v>0</v>
      </c>
      <c r="S1290" s="57">
        <f t="shared" ref="S1290:X1290" si="4061">IF(G1292&lt;&gt;0,G1290+(G1290/G1275)*G1292,G1290)</f>
        <v>0</v>
      </c>
      <c r="T1290" s="57">
        <f t="shared" si="4061"/>
        <v>0</v>
      </c>
      <c r="U1290" s="57">
        <f t="shared" si="4061"/>
        <v>0</v>
      </c>
      <c r="V1290" s="57">
        <f t="shared" si="4061"/>
        <v>0</v>
      </c>
      <c r="W1290" s="57">
        <f t="shared" si="4061"/>
        <v>0</v>
      </c>
      <c r="X1290" s="57">
        <f t="shared" si="4061"/>
        <v>0</v>
      </c>
      <c r="Y1290" s="1">
        <v>0</v>
      </c>
      <c r="AA1290" s="5"/>
      <c r="AB1290" s="63">
        <f t="shared" ref="AB1290" si="4062">IF(R1290=0,0,R1290/(R1276+R1279+R1285))</f>
        <v>0</v>
      </c>
      <c r="AC1290" s="63">
        <f t="shared" ref="AC1290:AI1290" si="4063">IF(S1290=0,0,S1290/(S1276+S1279+S1285))</f>
        <v>0</v>
      </c>
      <c r="AD1290" s="63">
        <f t="shared" si="4063"/>
        <v>0</v>
      </c>
      <c r="AE1290" s="63">
        <f t="shared" si="4063"/>
        <v>0</v>
      </c>
      <c r="AF1290" s="63">
        <f t="shared" si="4063"/>
        <v>0</v>
      </c>
      <c r="AG1290" s="63">
        <f t="shared" si="4063"/>
        <v>0</v>
      </c>
      <c r="AH1290" s="63">
        <f t="shared" si="4063"/>
        <v>0</v>
      </c>
      <c r="AI1290" s="63">
        <f t="shared" si="4063"/>
        <v>0</v>
      </c>
    </row>
    <row r="1291" spans="1:35" ht="14.25" customHeight="1" x14ac:dyDescent="0.25">
      <c r="A1291" s="18">
        <v>331511</v>
      </c>
      <c r="B1291" s="3" t="s">
        <v>78</v>
      </c>
      <c r="C1291" s="8" t="s">
        <v>93</v>
      </c>
      <c r="D1291" s="54">
        <f>E1291/(E1275-E1292)</f>
        <v>0</v>
      </c>
      <c r="E1291" s="19">
        <f t="shared" si="4017"/>
        <v>0</v>
      </c>
      <c r="F1291" s="19">
        <v>0</v>
      </c>
      <c r="G1291" s="11">
        <v>0</v>
      </c>
      <c r="H1291" s="19">
        <v>0</v>
      </c>
      <c r="I1291" s="19">
        <v>0</v>
      </c>
      <c r="J1291" s="19">
        <v>0</v>
      </c>
      <c r="K1291" s="11">
        <v>0</v>
      </c>
      <c r="L1291" s="19">
        <v>0</v>
      </c>
      <c r="M1291" s="7"/>
      <c r="P1291" s="57">
        <f t="shared" si="4033"/>
        <v>0</v>
      </c>
      <c r="Q1291" s="63">
        <f>P1291/P1275</f>
        <v>0</v>
      </c>
      <c r="R1291" s="75">
        <f t="shared" si="3904"/>
        <v>0</v>
      </c>
      <c r="S1291" s="57">
        <f t="shared" ref="S1291:X1291" si="4064">IF(G1292&lt;&gt;0,G1291+(G1291/G1275)*G1292,G1291)</f>
        <v>0</v>
      </c>
      <c r="T1291" s="57">
        <f t="shared" si="4064"/>
        <v>0</v>
      </c>
      <c r="U1291" s="57">
        <f t="shared" si="4064"/>
        <v>0</v>
      </c>
      <c r="V1291" s="57">
        <f t="shared" si="4064"/>
        <v>0</v>
      </c>
      <c r="W1291" s="57">
        <f t="shared" si="4064"/>
        <v>0</v>
      </c>
      <c r="X1291" s="57">
        <f t="shared" si="4064"/>
        <v>0</v>
      </c>
      <c r="Y1291" s="1">
        <v>0</v>
      </c>
      <c r="AA1291" s="5"/>
      <c r="AB1291" s="63">
        <f t="shared" ref="AB1291" si="4065">IF(R1291=0,0,R1291/(R1276+R1279+R1285))</f>
        <v>0</v>
      </c>
      <c r="AC1291" s="63">
        <f t="shared" ref="AC1291:AI1291" si="4066">IF(S1291=0,0,S1291/(S1276+S1279+S1285))</f>
        <v>0</v>
      </c>
      <c r="AD1291" s="63">
        <f t="shared" si="4066"/>
        <v>0</v>
      </c>
      <c r="AE1291" s="63">
        <f t="shared" si="4066"/>
        <v>0</v>
      </c>
      <c r="AF1291" s="63">
        <f t="shared" si="4066"/>
        <v>0</v>
      </c>
      <c r="AG1291" s="63">
        <f t="shared" si="4066"/>
        <v>0</v>
      </c>
      <c r="AH1291" s="63">
        <f t="shared" si="4066"/>
        <v>0</v>
      </c>
      <c r="AI1291" s="63">
        <f t="shared" si="4066"/>
        <v>0</v>
      </c>
    </row>
    <row r="1292" spans="1:35" ht="14.25" customHeight="1" x14ac:dyDescent="0.25">
      <c r="A1292" s="18">
        <v>331511</v>
      </c>
      <c r="B1292" s="3" t="s">
        <v>78</v>
      </c>
      <c r="C1292" s="3" t="s">
        <v>94</v>
      </c>
      <c r="D1292" s="59"/>
      <c r="E1292" s="11">
        <v>11</v>
      </c>
      <c r="F1292" s="19">
        <v>0</v>
      </c>
      <c r="G1292" s="11">
        <v>0</v>
      </c>
      <c r="H1292" s="11">
        <v>0</v>
      </c>
      <c r="I1292" s="11">
        <v>0</v>
      </c>
      <c r="J1292" s="19">
        <v>0</v>
      </c>
      <c r="K1292" s="11">
        <v>0</v>
      </c>
      <c r="L1292" s="11">
        <v>11</v>
      </c>
      <c r="M1292" s="7"/>
      <c r="R1292" s="75">
        <f t="shared" si="3904"/>
        <v>0</v>
      </c>
    </row>
    <row r="1293" spans="1:35" ht="14.25" customHeight="1" x14ac:dyDescent="0.25">
      <c r="A1293" s="3"/>
      <c r="B1293" s="3"/>
      <c r="C1293" s="8"/>
      <c r="D1293" s="8"/>
      <c r="E1293" s="11"/>
      <c r="F1293" s="11"/>
      <c r="G1293" s="11"/>
      <c r="H1293" s="11"/>
      <c r="I1293" s="11"/>
      <c r="J1293" s="11"/>
      <c r="K1293" s="11"/>
      <c r="L1293" s="11"/>
      <c r="M1293" s="10"/>
      <c r="R1293" s="75">
        <f t="shared" si="3904"/>
        <v>0</v>
      </c>
      <c r="AA1293" s="10"/>
      <c r="AC1293" s="10"/>
      <c r="AD1293" s="10"/>
      <c r="AE1293" s="10"/>
      <c r="AF1293" s="10"/>
      <c r="AG1293" s="10"/>
      <c r="AH1293" s="10"/>
      <c r="AI1293" s="10"/>
    </row>
    <row r="1294" spans="1:35" ht="14.25" customHeight="1" x14ac:dyDescent="0.25">
      <c r="A1294" s="18">
        <v>331521</v>
      </c>
      <c r="B1294" s="3" t="s">
        <v>37</v>
      </c>
      <c r="C1294" s="3" t="s">
        <v>120</v>
      </c>
      <c r="D1294" s="3"/>
      <c r="E1294" s="11">
        <v>16</v>
      </c>
      <c r="F1294" s="11">
        <v>4</v>
      </c>
      <c r="G1294" s="11">
        <v>0</v>
      </c>
      <c r="H1294" s="19">
        <v>0</v>
      </c>
      <c r="I1294" s="11">
        <v>11</v>
      </c>
      <c r="J1294" s="19">
        <v>0</v>
      </c>
      <c r="K1294" s="11">
        <v>0</v>
      </c>
      <c r="L1294" s="19">
        <v>0</v>
      </c>
      <c r="M1294" s="10">
        <f>VLOOKUP(A1294,'2010 Byproducts'!$A$14:$D$97,4,FALSE)</f>
        <v>0</v>
      </c>
      <c r="N1294" s="10">
        <f>L1294-M1294</f>
        <v>0</v>
      </c>
      <c r="O1294" s="10"/>
      <c r="P1294" s="10">
        <f>SUM(P1295,P1298,P1304)</f>
        <v>13</v>
      </c>
      <c r="Q1294" s="10"/>
      <c r="R1294" s="75">
        <f t="shared" si="3904"/>
        <v>4</v>
      </c>
      <c r="Z1294" s="63">
        <f>R1294/(P1294-R1294)</f>
        <v>0.44444444444444442</v>
      </c>
      <c r="AA1294" s="63">
        <f>(P1297-R1297)/(P1294-R1294)</f>
        <v>0</v>
      </c>
      <c r="AB1294" s="63"/>
    </row>
    <row r="1295" spans="1:35" ht="14.25" customHeight="1" x14ac:dyDescent="0.25">
      <c r="A1295" s="18">
        <v>331521</v>
      </c>
      <c r="B1295" s="3" t="s">
        <v>37</v>
      </c>
      <c r="C1295" s="3" t="s">
        <v>82</v>
      </c>
      <c r="D1295" s="54">
        <f>E1295/(E1294-E1311)</f>
        <v>0</v>
      </c>
      <c r="E1295" s="19">
        <f t="shared" ref="E1295:E1310" si="4067">SUM(F1295:L1295)</f>
        <v>0</v>
      </c>
      <c r="F1295" s="19">
        <v>0</v>
      </c>
      <c r="G1295" s="11">
        <v>0</v>
      </c>
      <c r="H1295" s="11">
        <v>0</v>
      </c>
      <c r="I1295" s="19">
        <v>0</v>
      </c>
      <c r="J1295" s="19">
        <v>0</v>
      </c>
      <c r="K1295" s="11">
        <v>0</v>
      </c>
      <c r="L1295" s="19">
        <v>0</v>
      </c>
      <c r="M1295" s="7"/>
      <c r="P1295" s="57">
        <f>SUM(P1296:P1297)</f>
        <v>0</v>
      </c>
      <c r="Q1295" s="63">
        <f>P1295/P1294</f>
        <v>0</v>
      </c>
      <c r="R1295" s="75">
        <f t="shared" ref="R1295:R1358" si="4068">F1295</f>
        <v>0</v>
      </c>
      <c r="S1295" s="57">
        <f>SUM(S1296:S1297)</f>
        <v>0</v>
      </c>
      <c r="T1295" s="57">
        <f t="shared" ref="T1295:X1295" si="4069">SUM(T1296:T1297)</f>
        <v>0</v>
      </c>
      <c r="U1295" s="57">
        <f t="shared" si="4069"/>
        <v>0</v>
      </c>
      <c r="V1295" s="57">
        <f t="shared" si="4069"/>
        <v>0</v>
      </c>
      <c r="W1295" s="57">
        <f t="shared" si="4069"/>
        <v>0</v>
      </c>
      <c r="X1295" s="57">
        <f t="shared" si="4069"/>
        <v>0</v>
      </c>
      <c r="Y1295" s="1">
        <v>0</v>
      </c>
      <c r="AB1295" s="63">
        <f t="shared" ref="AB1295" si="4070">IF(R1295=0,0,R1295/(R1295+R1298+R1304))</f>
        <v>0</v>
      </c>
      <c r="AC1295" s="63">
        <f t="shared" ref="AC1295" si="4071">IF(S1295=0,0,S1295/(S1295+S1298+S1304))</f>
        <v>0</v>
      </c>
      <c r="AD1295" s="63">
        <f t="shared" ref="AD1295" si="4072">IF(T1295=0,0,T1295/(T1295+T1298+T1304))</f>
        <v>0</v>
      </c>
      <c r="AE1295" s="63">
        <f t="shared" ref="AE1295" si="4073">IF(U1295=0,0,U1295/(U1295+U1298+U1304))</f>
        <v>0</v>
      </c>
      <c r="AF1295" s="63">
        <f t="shared" ref="AF1295" si="4074">IF(V1295=0,0,V1295/(V1295+V1298+V1304))</f>
        <v>0</v>
      </c>
      <c r="AG1295" s="63">
        <f t="shared" ref="AG1295" si="4075">IF(W1295=0,0,W1295/(W1295+W1298+W1304))</f>
        <v>0</v>
      </c>
      <c r="AH1295" s="63">
        <f t="shared" ref="AH1295" si="4076">IF(X1295=0,0,X1295/(X1295+X1298+X1304))</f>
        <v>0</v>
      </c>
      <c r="AI1295" s="63">
        <f t="shared" ref="AI1295" si="4077">IF(Y1295=0,0,Y1295/(Y1295+Y1298+Y1304))</f>
        <v>0</v>
      </c>
    </row>
    <row r="1296" spans="1:35" ht="14.25" customHeight="1" x14ac:dyDescent="0.25">
      <c r="A1296" s="18">
        <v>331521</v>
      </c>
      <c r="B1296" s="3" t="s">
        <v>37</v>
      </c>
      <c r="C1296" s="8" t="s">
        <v>152</v>
      </c>
      <c r="D1296" s="54">
        <f>E1296/(E1294-E1311)</f>
        <v>0</v>
      </c>
      <c r="E1296" s="19">
        <f t="shared" si="4067"/>
        <v>0</v>
      </c>
      <c r="F1296" s="19">
        <v>0</v>
      </c>
      <c r="G1296" s="11">
        <v>0</v>
      </c>
      <c r="H1296" s="11">
        <v>0</v>
      </c>
      <c r="I1296" s="19">
        <v>0</v>
      </c>
      <c r="J1296" s="11">
        <v>0</v>
      </c>
      <c r="K1296" s="11">
        <v>0</v>
      </c>
      <c r="L1296" s="19">
        <v>0</v>
      </c>
      <c r="M1296" s="7"/>
      <c r="P1296" s="57">
        <f>SUM(R1296:Y1296)+N1294</f>
        <v>0</v>
      </c>
      <c r="Q1296" s="63">
        <f>P1296/P1294</f>
        <v>0</v>
      </c>
      <c r="R1296" s="75">
        <f t="shared" si="4068"/>
        <v>0</v>
      </c>
      <c r="S1296" s="57">
        <f t="shared" ref="S1296:X1296" si="4078">IF(G1311&lt;&gt;0,G1296+(G1296/G1294)*G1311,G1296)</f>
        <v>0</v>
      </c>
      <c r="T1296" s="57">
        <f t="shared" si="4078"/>
        <v>0</v>
      </c>
      <c r="U1296" s="57">
        <f t="shared" si="4078"/>
        <v>0</v>
      </c>
      <c r="V1296" s="57">
        <f t="shared" si="4078"/>
        <v>0</v>
      </c>
      <c r="W1296" s="57">
        <f t="shared" si="4078"/>
        <v>0</v>
      </c>
      <c r="X1296" s="57">
        <f t="shared" si="4078"/>
        <v>0</v>
      </c>
      <c r="Y1296" s="1">
        <v>0</v>
      </c>
      <c r="AB1296" s="63">
        <f t="shared" ref="AB1296" si="4079">IF(R1296=0,0,R1296/(R1295+R1298+R1304))</f>
        <v>0</v>
      </c>
      <c r="AC1296" s="63">
        <f t="shared" ref="AC1296" si="4080">IF(S1296=0,0,S1296/(S1295+S1298+S1304))</f>
        <v>0</v>
      </c>
      <c r="AD1296" s="63">
        <f t="shared" ref="AD1296" si="4081">IF(T1296=0,0,T1296/(T1295+T1298+T1304))</f>
        <v>0</v>
      </c>
      <c r="AE1296" s="63">
        <f t="shared" ref="AE1296" si="4082">IF(U1296=0,0,U1296/(U1295+U1298+U1304))</f>
        <v>0</v>
      </c>
      <c r="AF1296" s="63">
        <f t="shared" ref="AF1296" si="4083">IF(V1296=0,0,V1296/(V1295+V1298+V1304))</f>
        <v>0</v>
      </c>
      <c r="AG1296" s="63">
        <f t="shared" ref="AG1296" si="4084">IF(W1296=0,0,W1296/(W1295+W1298+W1304))</f>
        <v>0</v>
      </c>
      <c r="AH1296" s="63">
        <f t="shared" ref="AH1296" si="4085">IF(X1296=0,0,X1296/(X1295+X1298+X1304))</f>
        <v>0</v>
      </c>
      <c r="AI1296" s="63">
        <f t="shared" ref="AI1296" si="4086">IF(Y1296=0,0,Y1296/(Y1295+Y1298+Y1304))</f>
        <v>0</v>
      </c>
    </row>
    <row r="1297" spans="1:35" ht="14.25" customHeight="1" x14ac:dyDescent="0.25">
      <c r="A1297" s="18">
        <v>331521</v>
      </c>
      <c r="B1297" s="3" t="s">
        <v>37</v>
      </c>
      <c r="C1297" s="8" t="s">
        <v>151</v>
      </c>
      <c r="D1297" s="54">
        <f>E1297/(E1294-E1311)</f>
        <v>0</v>
      </c>
      <c r="E1297" s="19">
        <f t="shared" si="4067"/>
        <v>0</v>
      </c>
      <c r="F1297" s="11">
        <v>0</v>
      </c>
      <c r="G1297" s="11">
        <v>0</v>
      </c>
      <c r="H1297" s="11">
        <v>0</v>
      </c>
      <c r="I1297" s="19">
        <v>0</v>
      </c>
      <c r="J1297" s="19">
        <v>0</v>
      </c>
      <c r="K1297" s="11">
        <v>0</v>
      </c>
      <c r="L1297" s="19">
        <v>0</v>
      </c>
      <c r="M1297" s="7"/>
      <c r="P1297" s="57">
        <f>SUM(R1297:Y1297)</f>
        <v>0</v>
      </c>
      <c r="Q1297" s="63">
        <f>P1297/P1294</f>
        <v>0</v>
      </c>
      <c r="R1297" s="75">
        <f t="shared" si="4068"/>
        <v>0</v>
      </c>
      <c r="S1297" s="57">
        <f t="shared" ref="S1297:X1297" si="4087">IF(G1311&lt;&gt;0,G1297+(G1297/G1294)*G1311,G1297)</f>
        <v>0</v>
      </c>
      <c r="T1297" s="57">
        <f t="shared" si="4087"/>
        <v>0</v>
      </c>
      <c r="U1297" s="57">
        <f t="shared" si="4087"/>
        <v>0</v>
      </c>
      <c r="V1297" s="57">
        <f t="shared" si="4087"/>
        <v>0</v>
      </c>
      <c r="W1297" s="57">
        <f t="shared" si="4087"/>
        <v>0</v>
      </c>
      <c r="X1297" s="57">
        <f t="shared" si="4087"/>
        <v>0</v>
      </c>
      <c r="Y1297" s="1">
        <v>0</v>
      </c>
      <c r="AB1297" s="63">
        <f t="shared" ref="AB1297" si="4088">IF(R1297=0,0,R1297/(R1295+R1298+R1304))</f>
        <v>0</v>
      </c>
      <c r="AC1297" s="63">
        <f t="shared" ref="AC1297" si="4089">IF(S1297=0,0,S1297/(S1295+S1298+S1304))</f>
        <v>0</v>
      </c>
      <c r="AD1297" s="63">
        <f t="shared" ref="AD1297" si="4090">IF(T1297=0,0,T1297/(T1295+T1298+T1304))</f>
        <v>0</v>
      </c>
      <c r="AE1297" s="63">
        <f t="shared" ref="AE1297" si="4091">IF(U1297=0,0,U1297/(U1295+U1298+U1304))</f>
        <v>0</v>
      </c>
      <c r="AF1297" s="63">
        <f t="shared" ref="AF1297" si="4092">IF(V1297=0,0,V1297/(V1295+V1298+V1304))</f>
        <v>0</v>
      </c>
      <c r="AG1297" s="63">
        <f t="shared" ref="AG1297" si="4093">IF(W1297=0,0,W1297/(W1295+W1298+W1304))</f>
        <v>0</v>
      </c>
      <c r="AH1297" s="63">
        <f t="shared" ref="AH1297" si="4094">IF(X1297=0,0,X1297/(X1295+X1298+X1304))</f>
        <v>0</v>
      </c>
      <c r="AI1297" s="63">
        <f t="shared" ref="AI1297" si="4095">IF(Y1297=0,0,Y1297/(Y1295+Y1298+Y1304))</f>
        <v>0</v>
      </c>
    </row>
    <row r="1298" spans="1:35" ht="14.25" customHeight="1" x14ac:dyDescent="0.25">
      <c r="A1298" s="18">
        <v>331521</v>
      </c>
      <c r="B1298" s="3" t="s">
        <v>37</v>
      </c>
      <c r="C1298" s="3" t="s">
        <v>83</v>
      </c>
      <c r="D1298" s="54">
        <f>E1298/(E1294-E1311)</f>
        <v>0.75</v>
      </c>
      <c r="E1298" s="19">
        <f t="shared" si="4067"/>
        <v>12</v>
      </c>
      <c r="F1298" s="11">
        <v>3</v>
      </c>
      <c r="G1298" s="11">
        <v>0</v>
      </c>
      <c r="H1298" s="19">
        <v>0</v>
      </c>
      <c r="I1298" s="11">
        <v>9</v>
      </c>
      <c r="J1298" s="19">
        <v>0</v>
      </c>
      <c r="K1298" s="11">
        <v>0</v>
      </c>
      <c r="L1298" s="19">
        <v>0</v>
      </c>
      <c r="M1298" s="7"/>
      <c r="P1298" s="57">
        <f>SUM(P1299:P1303)</f>
        <v>11</v>
      </c>
      <c r="Q1298" s="63">
        <f>P1298/P1294</f>
        <v>0.84615384615384615</v>
      </c>
      <c r="R1298" s="75">
        <f t="shared" si="4068"/>
        <v>3</v>
      </c>
      <c r="S1298" s="57">
        <f>SUM(S1299:S1303)</f>
        <v>0</v>
      </c>
      <c r="T1298" s="57">
        <f t="shared" ref="T1298:X1298" si="4096">SUM(T1299:T1303)</f>
        <v>0</v>
      </c>
      <c r="U1298" s="57">
        <f t="shared" si="4096"/>
        <v>8</v>
      </c>
      <c r="V1298" s="57">
        <f t="shared" si="4096"/>
        <v>0</v>
      </c>
      <c r="W1298" s="57">
        <f t="shared" si="4096"/>
        <v>0</v>
      </c>
      <c r="X1298" s="57">
        <f t="shared" si="4096"/>
        <v>0</v>
      </c>
      <c r="Y1298" s="1">
        <v>0</v>
      </c>
      <c r="AB1298" s="63">
        <f t="shared" ref="AB1298" si="4097">IF(R1298=0,0,R1298/(R1295+R1298+R1304))</f>
        <v>0.75</v>
      </c>
      <c r="AC1298" s="63">
        <f t="shared" ref="AC1298" si="4098">IF(S1298=0,0,S1298/(S1295+S1298+S1304))</f>
        <v>0</v>
      </c>
      <c r="AD1298" s="63">
        <f t="shared" ref="AD1298" si="4099">IF(T1298=0,0,T1298/(T1295+T1298+T1304))</f>
        <v>0</v>
      </c>
      <c r="AE1298" s="63">
        <f t="shared" ref="AE1298" si="4100">IF(U1298=0,0,U1298/(U1295+U1298+U1304))</f>
        <v>0.8</v>
      </c>
      <c r="AF1298" s="63">
        <f t="shared" ref="AF1298" si="4101">IF(V1298=0,0,V1298/(V1295+V1298+V1304))</f>
        <v>0</v>
      </c>
      <c r="AG1298" s="63">
        <f t="shared" ref="AG1298" si="4102">IF(W1298=0,0,W1298/(W1295+W1298+W1304))</f>
        <v>0</v>
      </c>
      <c r="AH1298" s="63">
        <f t="shared" ref="AH1298" si="4103">IF(X1298=0,0,X1298/(X1295+X1298+X1304))</f>
        <v>0</v>
      </c>
      <c r="AI1298" s="63">
        <f t="shared" ref="AI1298" si="4104">IF(Y1298=0,0,Y1298/(Y1295+Y1298+Y1304))</f>
        <v>0</v>
      </c>
    </row>
    <row r="1299" spans="1:35" ht="14.25" customHeight="1" x14ac:dyDescent="0.25">
      <c r="A1299" s="18">
        <v>331521</v>
      </c>
      <c r="B1299" s="3" t="s">
        <v>37</v>
      </c>
      <c r="C1299" s="8" t="s">
        <v>84</v>
      </c>
      <c r="D1299" s="54">
        <f>E1299/(E1294-E1311)</f>
        <v>0.5625</v>
      </c>
      <c r="E1299" s="19">
        <f t="shared" si="4067"/>
        <v>9</v>
      </c>
      <c r="F1299" s="11">
        <v>1</v>
      </c>
      <c r="G1299" s="11">
        <v>0</v>
      </c>
      <c r="H1299" s="11">
        <v>0</v>
      </c>
      <c r="I1299" s="11">
        <v>8</v>
      </c>
      <c r="J1299" s="19">
        <v>0</v>
      </c>
      <c r="K1299" s="11">
        <v>0</v>
      </c>
      <c r="L1299" s="19">
        <v>0</v>
      </c>
      <c r="M1299" s="7"/>
      <c r="P1299" s="57">
        <f>SUM(R1299:Y1299)</f>
        <v>9</v>
      </c>
      <c r="Q1299" s="63">
        <f>P1299/P1294</f>
        <v>0.69230769230769229</v>
      </c>
      <c r="R1299" s="75">
        <f t="shared" si="4068"/>
        <v>1</v>
      </c>
      <c r="S1299" s="57">
        <f t="shared" ref="S1299:X1299" si="4105">IF(G1311&lt;&gt;0,G1299+(G1299/G1294)*G1311,G1299)</f>
        <v>0</v>
      </c>
      <c r="T1299" s="57">
        <f t="shared" si="4105"/>
        <v>0</v>
      </c>
      <c r="U1299" s="57">
        <f t="shared" si="4105"/>
        <v>8</v>
      </c>
      <c r="V1299" s="57">
        <f t="shared" si="4105"/>
        <v>0</v>
      </c>
      <c r="W1299" s="57">
        <f t="shared" si="4105"/>
        <v>0</v>
      </c>
      <c r="X1299" s="57">
        <f t="shared" si="4105"/>
        <v>0</v>
      </c>
      <c r="Y1299" s="1">
        <v>0</v>
      </c>
      <c r="AB1299" s="63">
        <f t="shared" ref="AB1299" si="4106">IF(R1299=0,0,R1299/(R1295+R1298+R1304))</f>
        <v>0.25</v>
      </c>
      <c r="AC1299" s="63">
        <f t="shared" ref="AC1299" si="4107">IF(S1299=0,0,S1299/(S1295+S1298+S1304))</f>
        <v>0</v>
      </c>
      <c r="AD1299" s="63">
        <f t="shared" ref="AD1299" si="4108">IF(T1299=0,0,T1299/(T1295+T1298+T1304))</f>
        <v>0</v>
      </c>
      <c r="AE1299" s="63">
        <f t="shared" ref="AE1299" si="4109">IF(U1299=0,0,U1299/(U1295+U1298+U1304))</f>
        <v>0.8</v>
      </c>
      <c r="AF1299" s="63">
        <f t="shared" ref="AF1299" si="4110">IF(V1299=0,0,V1299/(V1295+V1298+V1304))</f>
        <v>0</v>
      </c>
      <c r="AG1299" s="63">
        <f t="shared" ref="AG1299" si="4111">IF(W1299=0,0,W1299/(W1295+W1298+W1304))</f>
        <v>0</v>
      </c>
      <c r="AH1299" s="63">
        <f t="shared" ref="AH1299" si="4112">IF(X1299=0,0,X1299/(X1295+X1298+X1304))</f>
        <v>0</v>
      </c>
      <c r="AI1299" s="63">
        <f t="shared" ref="AI1299" si="4113">IF(Y1299=0,0,Y1299/(Y1295+Y1298+Y1304))</f>
        <v>0</v>
      </c>
    </row>
    <row r="1300" spans="1:35" ht="14.25" customHeight="1" x14ac:dyDescent="0.25">
      <c r="A1300" s="18">
        <v>331521</v>
      </c>
      <c r="B1300" s="3" t="s">
        <v>37</v>
      </c>
      <c r="C1300" s="8" t="s">
        <v>85</v>
      </c>
      <c r="D1300" s="54">
        <f>E1300/(E1294-E1311)</f>
        <v>0</v>
      </c>
      <c r="E1300" s="19">
        <f t="shared" si="4067"/>
        <v>0</v>
      </c>
      <c r="F1300" s="19">
        <v>0</v>
      </c>
      <c r="G1300" s="11">
        <v>0</v>
      </c>
      <c r="H1300" s="11">
        <v>0</v>
      </c>
      <c r="I1300" s="11">
        <v>0</v>
      </c>
      <c r="J1300" s="11">
        <v>0</v>
      </c>
      <c r="K1300" s="11">
        <v>0</v>
      </c>
      <c r="L1300" s="19">
        <v>0</v>
      </c>
      <c r="M1300" s="7"/>
      <c r="P1300" s="57">
        <f t="shared" ref="P1300:P1310" si="4114">SUM(R1300:Y1300)</f>
        <v>0</v>
      </c>
      <c r="Q1300" s="63">
        <f>P1300/P1294</f>
        <v>0</v>
      </c>
      <c r="R1300" s="75">
        <f t="shared" si="4068"/>
        <v>0</v>
      </c>
      <c r="S1300" s="57">
        <f t="shared" ref="S1300:X1300" si="4115">IF(G1311&lt;&gt;0,G1300+(G1300/G1294)*G1311,G1300)</f>
        <v>0</v>
      </c>
      <c r="T1300" s="57">
        <f t="shared" si="4115"/>
        <v>0</v>
      </c>
      <c r="U1300" s="57">
        <f t="shared" si="4115"/>
        <v>0</v>
      </c>
      <c r="V1300" s="57">
        <f t="shared" si="4115"/>
        <v>0</v>
      </c>
      <c r="W1300" s="57">
        <f t="shared" si="4115"/>
        <v>0</v>
      </c>
      <c r="X1300" s="57">
        <f t="shared" si="4115"/>
        <v>0</v>
      </c>
      <c r="Y1300" s="1">
        <v>0</v>
      </c>
      <c r="AB1300" s="63">
        <f t="shared" ref="AB1300" si="4116">IF(R1300=0,0,R1300/(R1295+R1298+R1304))</f>
        <v>0</v>
      </c>
      <c r="AC1300" s="63">
        <f t="shared" ref="AC1300" si="4117">IF(S1300=0,0,S1300/(S1295+S1298+S1304))</f>
        <v>0</v>
      </c>
      <c r="AD1300" s="63">
        <f t="shared" ref="AD1300" si="4118">IF(T1300=0,0,T1300/(T1295+T1298+T1304))</f>
        <v>0</v>
      </c>
      <c r="AE1300" s="63">
        <f t="shared" ref="AE1300" si="4119">IF(U1300=0,0,U1300/(U1295+U1298+U1304))</f>
        <v>0</v>
      </c>
      <c r="AF1300" s="63">
        <f t="shared" ref="AF1300" si="4120">IF(V1300=0,0,V1300/(V1295+V1298+V1304))</f>
        <v>0</v>
      </c>
      <c r="AG1300" s="63">
        <f t="shared" ref="AG1300" si="4121">IF(W1300=0,0,W1300/(W1295+W1298+W1304))</f>
        <v>0</v>
      </c>
      <c r="AH1300" s="63">
        <f t="shared" ref="AH1300" si="4122">IF(X1300=0,0,X1300/(X1295+X1298+X1304))</f>
        <v>0</v>
      </c>
      <c r="AI1300" s="63">
        <f t="shared" ref="AI1300" si="4123">IF(Y1300=0,0,Y1300/(Y1295+Y1298+Y1304))</f>
        <v>0</v>
      </c>
    </row>
    <row r="1301" spans="1:35" ht="14.25" customHeight="1" x14ac:dyDescent="0.25">
      <c r="A1301" s="18">
        <v>331521</v>
      </c>
      <c r="B1301" s="3" t="s">
        <v>37</v>
      </c>
      <c r="C1301" s="8" t="s">
        <v>86</v>
      </c>
      <c r="D1301" s="54">
        <f>E1301/(E1294-E1311)</f>
        <v>0.125</v>
      </c>
      <c r="E1301" s="19">
        <f t="shared" si="4067"/>
        <v>2</v>
      </c>
      <c r="F1301" s="11">
        <v>2</v>
      </c>
      <c r="G1301" s="11">
        <v>0</v>
      </c>
      <c r="H1301" s="19">
        <v>0</v>
      </c>
      <c r="I1301" s="19">
        <v>0</v>
      </c>
      <c r="J1301" s="19">
        <v>0</v>
      </c>
      <c r="K1301" s="11">
        <v>0</v>
      </c>
      <c r="L1301" s="19">
        <v>0</v>
      </c>
      <c r="M1301" s="7"/>
      <c r="P1301" s="57">
        <f t="shared" si="4114"/>
        <v>2</v>
      </c>
      <c r="Q1301" s="63">
        <f>P1301/P1294</f>
        <v>0.15384615384615385</v>
      </c>
      <c r="R1301" s="75">
        <f t="shared" si="4068"/>
        <v>2</v>
      </c>
      <c r="S1301" s="57">
        <f t="shared" ref="S1301:X1301" si="4124">IF(G1311&lt;&gt;0,G1301+(G1301/G1294)*G1311,G1301)</f>
        <v>0</v>
      </c>
      <c r="T1301" s="57">
        <f t="shared" si="4124"/>
        <v>0</v>
      </c>
      <c r="U1301" s="57">
        <f t="shared" si="4124"/>
        <v>0</v>
      </c>
      <c r="V1301" s="57">
        <f t="shared" si="4124"/>
        <v>0</v>
      </c>
      <c r="W1301" s="57">
        <f t="shared" si="4124"/>
        <v>0</v>
      </c>
      <c r="X1301" s="57">
        <f t="shared" si="4124"/>
        <v>0</v>
      </c>
      <c r="Y1301" s="1">
        <v>0</v>
      </c>
      <c r="AB1301" s="63">
        <f t="shared" ref="AB1301" si="4125">IF(R1301=0,0,R1301/(R1295+R1298+R1304))</f>
        <v>0.5</v>
      </c>
      <c r="AC1301" s="63">
        <f t="shared" ref="AC1301" si="4126">IF(S1301=0,0,S1301/(S1295+S1298+S1304))</f>
        <v>0</v>
      </c>
      <c r="AD1301" s="63">
        <f t="shared" ref="AD1301" si="4127">IF(T1301=0,0,T1301/(T1295+T1298+T1304))</f>
        <v>0</v>
      </c>
      <c r="AE1301" s="63">
        <f t="shared" ref="AE1301" si="4128">IF(U1301=0,0,U1301/(U1295+U1298+U1304))</f>
        <v>0</v>
      </c>
      <c r="AF1301" s="63">
        <f t="shared" ref="AF1301" si="4129">IF(V1301=0,0,V1301/(V1295+V1298+V1304))</f>
        <v>0</v>
      </c>
      <c r="AG1301" s="63">
        <f t="shared" ref="AG1301" si="4130">IF(W1301=0,0,W1301/(W1295+W1298+W1304))</f>
        <v>0</v>
      </c>
      <c r="AH1301" s="63">
        <f t="shared" ref="AH1301" si="4131">IF(X1301=0,0,X1301/(X1295+X1298+X1304))</f>
        <v>0</v>
      </c>
      <c r="AI1301" s="63">
        <f t="shared" ref="AI1301" si="4132">IF(Y1301=0,0,Y1301/(Y1295+Y1298+Y1304))</f>
        <v>0</v>
      </c>
    </row>
    <row r="1302" spans="1:35" ht="14.25" customHeight="1" x14ac:dyDescent="0.25">
      <c r="A1302" s="18">
        <v>331521</v>
      </c>
      <c r="B1302" s="3" t="s">
        <v>37</v>
      </c>
      <c r="C1302" s="8" t="s">
        <v>87</v>
      </c>
      <c r="D1302" s="54">
        <f>E1302/(E1294-E1311)</f>
        <v>0</v>
      </c>
      <c r="E1302" s="19">
        <f t="shared" si="4067"/>
        <v>0</v>
      </c>
      <c r="F1302" s="19">
        <v>0</v>
      </c>
      <c r="G1302" s="19">
        <v>0</v>
      </c>
      <c r="H1302" s="19">
        <v>0</v>
      </c>
      <c r="I1302" s="19">
        <v>0</v>
      </c>
      <c r="J1302" s="19">
        <v>0</v>
      </c>
      <c r="K1302" s="19">
        <v>0</v>
      </c>
      <c r="L1302" s="19">
        <v>0</v>
      </c>
      <c r="M1302" s="7"/>
      <c r="P1302" s="57">
        <f t="shared" si="4114"/>
        <v>0</v>
      </c>
      <c r="Q1302" s="63">
        <f>P1302/P1294</f>
        <v>0</v>
      </c>
      <c r="R1302" s="75">
        <f t="shared" si="4068"/>
        <v>0</v>
      </c>
      <c r="S1302" s="57">
        <f t="shared" ref="S1302:X1302" si="4133">IF(G1311&lt;&gt;0,G1302+(G1302/G1294)*G1311,G1302)</f>
        <v>0</v>
      </c>
      <c r="T1302" s="57">
        <f t="shared" si="4133"/>
        <v>0</v>
      </c>
      <c r="U1302" s="57">
        <f t="shared" si="4133"/>
        <v>0</v>
      </c>
      <c r="V1302" s="57">
        <f t="shared" si="4133"/>
        <v>0</v>
      </c>
      <c r="W1302" s="57">
        <f t="shared" si="4133"/>
        <v>0</v>
      </c>
      <c r="X1302" s="57">
        <f t="shared" si="4133"/>
        <v>0</v>
      </c>
      <c r="Y1302" s="1">
        <v>0</v>
      </c>
      <c r="AB1302" s="63">
        <f t="shared" ref="AB1302" si="4134">IF(R1302=0,0,R1302/(R1295+R1298+R1304))</f>
        <v>0</v>
      </c>
      <c r="AC1302" s="63">
        <f t="shared" ref="AC1302" si="4135">IF(S1302=0,0,S1302/(S1295+S1298+S1304))</f>
        <v>0</v>
      </c>
      <c r="AD1302" s="63">
        <f t="shared" ref="AD1302" si="4136">IF(T1302=0,0,T1302/(T1295+T1298+T1304))</f>
        <v>0</v>
      </c>
      <c r="AE1302" s="63">
        <f t="shared" ref="AE1302" si="4137">IF(U1302=0,0,U1302/(U1295+U1298+U1304))</f>
        <v>0</v>
      </c>
      <c r="AF1302" s="63">
        <f t="shared" ref="AF1302" si="4138">IF(V1302=0,0,V1302/(V1295+V1298+V1304))</f>
        <v>0</v>
      </c>
      <c r="AG1302" s="63">
        <f t="shared" ref="AG1302" si="4139">IF(W1302=0,0,W1302/(W1295+W1298+W1304))</f>
        <v>0</v>
      </c>
      <c r="AH1302" s="63">
        <f t="shared" ref="AH1302" si="4140">IF(X1302=0,0,X1302/(X1295+X1298+X1304))</f>
        <v>0</v>
      </c>
      <c r="AI1302" s="63">
        <f t="shared" ref="AI1302" si="4141">IF(Y1302=0,0,Y1302/(Y1295+Y1298+Y1304))</f>
        <v>0</v>
      </c>
    </row>
    <row r="1303" spans="1:35" ht="14.25" customHeight="1" x14ac:dyDescent="0.25">
      <c r="A1303" s="18">
        <v>331521</v>
      </c>
      <c r="B1303" s="3" t="s">
        <v>37</v>
      </c>
      <c r="C1303" s="8" t="s">
        <v>88</v>
      </c>
      <c r="D1303" s="54">
        <f>E1303/(E1294-E1311)</f>
        <v>0</v>
      </c>
      <c r="E1303" s="19">
        <f t="shared" si="4067"/>
        <v>0</v>
      </c>
      <c r="F1303" s="19">
        <v>0</v>
      </c>
      <c r="G1303" s="11">
        <v>0</v>
      </c>
      <c r="H1303" s="19">
        <v>0</v>
      </c>
      <c r="I1303" s="19">
        <v>0</v>
      </c>
      <c r="J1303" s="11">
        <v>0</v>
      </c>
      <c r="K1303" s="11">
        <v>0</v>
      </c>
      <c r="L1303" s="19">
        <v>0</v>
      </c>
      <c r="M1303" s="7"/>
      <c r="P1303" s="57">
        <f t="shared" si="4114"/>
        <v>0</v>
      </c>
      <c r="Q1303" s="63">
        <f>P1303/P1294</f>
        <v>0</v>
      </c>
      <c r="R1303" s="75">
        <f t="shared" si="4068"/>
        <v>0</v>
      </c>
      <c r="S1303" s="57">
        <f t="shared" ref="S1303:X1303" si="4142">IF(G1311&lt;&gt;0,G1303+(G1303/G1294)*G1311,G1303)</f>
        <v>0</v>
      </c>
      <c r="T1303" s="57">
        <f t="shared" si="4142"/>
        <v>0</v>
      </c>
      <c r="U1303" s="57">
        <f t="shared" si="4142"/>
        <v>0</v>
      </c>
      <c r="V1303" s="57">
        <f t="shared" si="4142"/>
        <v>0</v>
      </c>
      <c r="W1303" s="57">
        <f t="shared" si="4142"/>
        <v>0</v>
      </c>
      <c r="X1303" s="57">
        <f t="shared" si="4142"/>
        <v>0</v>
      </c>
      <c r="Y1303" s="1">
        <v>0</v>
      </c>
      <c r="AB1303" s="63">
        <f t="shared" ref="AB1303" si="4143">IF(R1303=0,0,R1303/(R1295+R1298+R1304))</f>
        <v>0</v>
      </c>
      <c r="AC1303" s="63">
        <f t="shared" ref="AC1303" si="4144">IF(S1303=0,0,S1303/(S1295+S1298+S1304))</f>
        <v>0</v>
      </c>
      <c r="AD1303" s="63">
        <f t="shared" ref="AD1303" si="4145">IF(T1303=0,0,T1303/(T1295+T1298+T1304))</f>
        <v>0</v>
      </c>
      <c r="AE1303" s="63">
        <f t="shared" ref="AE1303" si="4146">IF(U1303=0,0,U1303/(U1295+U1298+U1304))</f>
        <v>0</v>
      </c>
      <c r="AF1303" s="63">
        <f t="shared" ref="AF1303" si="4147">IF(V1303=0,0,V1303/(V1295+V1298+V1304))</f>
        <v>0</v>
      </c>
      <c r="AG1303" s="63">
        <f t="shared" ref="AG1303" si="4148">IF(W1303=0,0,W1303/(W1295+W1298+W1304))</f>
        <v>0</v>
      </c>
      <c r="AH1303" s="63">
        <f t="shared" ref="AH1303" si="4149">IF(X1303=0,0,X1303/(X1295+X1298+X1304))</f>
        <v>0</v>
      </c>
      <c r="AI1303" s="63">
        <f t="shared" ref="AI1303" si="4150">IF(Y1303=0,0,Y1303/(Y1295+Y1298+Y1304))</f>
        <v>0</v>
      </c>
    </row>
    <row r="1304" spans="1:35" ht="14.25" customHeight="1" x14ac:dyDescent="0.25">
      <c r="A1304" s="18">
        <v>331521</v>
      </c>
      <c r="B1304" s="3" t="s">
        <v>37</v>
      </c>
      <c r="C1304" s="3" t="s">
        <v>89</v>
      </c>
      <c r="D1304" s="54">
        <f>E1304/(E1294-E1311)</f>
        <v>0.1875</v>
      </c>
      <c r="E1304" s="19">
        <f t="shared" si="4067"/>
        <v>3</v>
      </c>
      <c r="F1304" s="11">
        <v>1</v>
      </c>
      <c r="G1304" s="11">
        <v>0</v>
      </c>
      <c r="H1304" s="19">
        <v>0</v>
      </c>
      <c r="I1304" s="11">
        <v>2</v>
      </c>
      <c r="J1304" s="19">
        <v>0</v>
      </c>
      <c r="K1304" s="11">
        <v>0</v>
      </c>
      <c r="L1304" s="19">
        <v>0</v>
      </c>
      <c r="M1304" s="7"/>
      <c r="P1304" s="57">
        <f>SUM(P1305:P1310)</f>
        <v>2</v>
      </c>
      <c r="Q1304" s="63">
        <f>P1304/P1294</f>
        <v>0.15384615384615385</v>
      </c>
      <c r="R1304" s="75">
        <f t="shared" si="4068"/>
        <v>1</v>
      </c>
      <c r="S1304" s="57">
        <f>SUM(S1305:S1310)</f>
        <v>0</v>
      </c>
      <c r="T1304" s="57">
        <f t="shared" ref="T1304:X1304" si="4151">SUM(T1305:T1310)</f>
        <v>0</v>
      </c>
      <c r="U1304" s="57">
        <f t="shared" si="4151"/>
        <v>2</v>
      </c>
      <c r="V1304" s="57">
        <f t="shared" si="4151"/>
        <v>0</v>
      </c>
      <c r="W1304" s="57">
        <f t="shared" si="4151"/>
        <v>0</v>
      </c>
      <c r="X1304" s="57">
        <f t="shared" si="4151"/>
        <v>0</v>
      </c>
      <c r="Y1304" s="1">
        <v>0</v>
      </c>
      <c r="AB1304" s="63">
        <f t="shared" ref="AB1304" si="4152">IF(R1304=0,0,R1304/(R1295+R1298+R1304))</f>
        <v>0.25</v>
      </c>
      <c r="AC1304" s="63">
        <f t="shared" ref="AC1304" si="4153">IF(S1304=0,0,S1304/(S1295+S1298+S1304))</f>
        <v>0</v>
      </c>
      <c r="AD1304" s="63">
        <f t="shared" ref="AD1304" si="4154">IF(T1304=0,0,T1304/(T1295+T1298+T1304))</f>
        <v>0</v>
      </c>
      <c r="AE1304" s="63">
        <f t="shared" ref="AE1304" si="4155">IF(U1304=0,0,U1304/(U1295+U1298+U1304))</f>
        <v>0.2</v>
      </c>
      <c r="AF1304" s="63">
        <f t="shared" ref="AF1304" si="4156">IF(V1304=0,0,V1304/(V1295+V1298+V1304))</f>
        <v>0</v>
      </c>
      <c r="AG1304" s="63">
        <f t="shared" ref="AG1304" si="4157">IF(W1304=0,0,W1304/(W1295+W1298+W1304))</f>
        <v>0</v>
      </c>
      <c r="AH1304" s="63">
        <f t="shared" ref="AH1304" si="4158">IF(X1304=0,0,X1304/(X1295+X1298+X1304))</f>
        <v>0</v>
      </c>
      <c r="AI1304" s="63">
        <f t="shared" ref="AI1304" si="4159">IF(Y1304=0,0,Y1304/(Y1295+Y1298+Y1304))</f>
        <v>0</v>
      </c>
    </row>
    <row r="1305" spans="1:35" ht="14.25" customHeight="1" x14ac:dyDescent="0.25">
      <c r="A1305" s="18">
        <v>331521</v>
      </c>
      <c r="B1305" s="3" t="s">
        <v>37</v>
      </c>
      <c r="C1305" s="8" t="s">
        <v>95</v>
      </c>
      <c r="D1305" s="54">
        <f>E1305/(E1294-E1311)</f>
        <v>0.125</v>
      </c>
      <c r="E1305" s="19">
        <f t="shared" si="4067"/>
        <v>2</v>
      </c>
      <c r="F1305" s="19">
        <v>0</v>
      </c>
      <c r="G1305" s="11">
        <v>0</v>
      </c>
      <c r="H1305" s="19">
        <v>0</v>
      </c>
      <c r="I1305" s="11">
        <v>2</v>
      </c>
      <c r="J1305" s="19">
        <v>0</v>
      </c>
      <c r="K1305" s="11">
        <v>0</v>
      </c>
      <c r="L1305" s="19">
        <v>0</v>
      </c>
      <c r="M1305" s="7"/>
      <c r="P1305" s="57">
        <f t="shared" si="4114"/>
        <v>2</v>
      </c>
      <c r="Q1305" s="63">
        <f>P1305/P1294</f>
        <v>0.15384615384615385</v>
      </c>
      <c r="R1305" s="75">
        <f t="shared" si="4068"/>
        <v>0</v>
      </c>
      <c r="S1305" s="57">
        <f t="shared" ref="S1305:X1305" si="4160">IF(G1311&lt;&gt;0,G1305+(G1305/G1294)*G1311,G1305)</f>
        <v>0</v>
      </c>
      <c r="T1305" s="57">
        <f t="shared" si="4160"/>
        <v>0</v>
      </c>
      <c r="U1305" s="57">
        <f t="shared" si="4160"/>
        <v>2</v>
      </c>
      <c r="V1305" s="57">
        <f t="shared" si="4160"/>
        <v>0</v>
      </c>
      <c r="W1305" s="57">
        <f t="shared" si="4160"/>
        <v>0</v>
      </c>
      <c r="X1305" s="57">
        <f t="shared" si="4160"/>
        <v>0</v>
      </c>
      <c r="Y1305" s="1">
        <v>0</v>
      </c>
      <c r="AB1305" s="63">
        <f t="shared" ref="AB1305" si="4161">IF(R1305=0,0,R1305/(R1295+R1298+R1304))</f>
        <v>0</v>
      </c>
      <c r="AC1305" s="63">
        <f t="shared" ref="AC1305" si="4162">IF(S1305=0,0,S1305/(S1295+S1298+S1304))</f>
        <v>0</v>
      </c>
      <c r="AD1305" s="63">
        <f t="shared" ref="AD1305" si="4163">IF(T1305=0,0,T1305/(T1295+T1298+T1304))</f>
        <v>0</v>
      </c>
      <c r="AE1305" s="63">
        <f t="shared" ref="AE1305" si="4164">IF(U1305=0,0,U1305/(U1295+U1298+U1304))</f>
        <v>0.2</v>
      </c>
      <c r="AF1305" s="63">
        <f t="shared" ref="AF1305" si="4165">IF(V1305=0,0,V1305/(V1295+V1298+V1304))</f>
        <v>0</v>
      </c>
      <c r="AG1305" s="63">
        <f t="shared" ref="AG1305" si="4166">IF(W1305=0,0,W1305/(W1295+W1298+W1304))</f>
        <v>0</v>
      </c>
      <c r="AH1305" s="63">
        <f t="shared" ref="AH1305" si="4167">IF(X1305=0,0,X1305/(X1295+X1298+X1304))</f>
        <v>0</v>
      </c>
      <c r="AI1305" s="63">
        <f t="shared" ref="AI1305" si="4168">IF(Y1305=0,0,Y1305/(Y1295+Y1298+Y1304))</f>
        <v>0</v>
      </c>
    </row>
    <row r="1306" spans="1:35" ht="14.25" customHeight="1" x14ac:dyDescent="0.25">
      <c r="A1306" s="18">
        <v>331521</v>
      </c>
      <c r="B1306" s="3" t="s">
        <v>37</v>
      </c>
      <c r="C1306" s="8" t="s">
        <v>90</v>
      </c>
      <c r="D1306" s="54">
        <f>E1306/(E1294-E1311)</f>
        <v>0</v>
      </c>
      <c r="E1306" s="19">
        <f t="shared" si="4067"/>
        <v>0</v>
      </c>
      <c r="F1306" s="19">
        <v>0</v>
      </c>
      <c r="G1306" s="19">
        <v>0</v>
      </c>
      <c r="H1306" s="19">
        <v>0</v>
      </c>
      <c r="I1306" s="19">
        <v>0</v>
      </c>
      <c r="J1306" s="19">
        <v>0</v>
      </c>
      <c r="K1306" s="19">
        <v>0</v>
      </c>
      <c r="L1306" s="19">
        <v>0</v>
      </c>
      <c r="M1306" s="7"/>
      <c r="P1306" s="57">
        <f t="shared" si="4114"/>
        <v>0</v>
      </c>
      <c r="Q1306" s="63">
        <f>P1306/P1294</f>
        <v>0</v>
      </c>
      <c r="R1306" s="75">
        <f t="shared" si="4068"/>
        <v>0</v>
      </c>
      <c r="S1306" s="57">
        <f t="shared" ref="S1306:X1306" si="4169">IF(G1311&lt;&gt;0,G1306+(G1306/G1294)*G1311,G1306)</f>
        <v>0</v>
      </c>
      <c r="T1306" s="57">
        <f t="shared" si="4169"/>
        <v>0</v>
      </c>
      <c r="U1306" s="57">
        <f t="shared" si="4169"/>
        <v>0</v>
      </c>
      <c r="V1306" s="57">
        <f t="shared" si="4169"/>
        <v>0</v>
      </c>
      <c r="W1306" s="57">
        <f t="shared" si="4169"/>
        <v>0</v>
      </c>
      <c r="X1306" s="57">
        <f t="shared" si="4169"/>
        <v>0</v>
      </c>
      <c r="Y1306" s="1">
        <v>0</v>
      </c>
      <c r="AB1306" s="63">
        <f t="shared" ref="AB1306" si="4170">IF(R1306=0,0,R1306/(R1295+R1298+R1304))</f>
        <v>0</v>
      </c>
      <c r="AC1306" s="63">
        <f t="shared" ref="AC1306" si="4171">IF(S1306=0,0,S1306/(S1295+S1298+S1304))</f>
        <v>0</v>
      </c>
      <c r="AD1306" s="63">
        <f t="shared" ref="AD1306" si="4172">IF(T1306=0,0,T1306/(T1295+T1298+T1304))</f>
        <v>0</v>
      </c>
      <c r="AE1306" s="63">
        <f t="shared" ref="AE1306" si="4173">IF(U1306=0,0,U1306/(U1295+U1298+U1304))</f>
        <v>0</v>
      </c>
      <c r="AF1306" s="63">
        <f t="shared" ref="AF1306" si="4174">IF(V1306=0,0,V1306/(V1295+V1298+V1304))</f>
        <v>0</v>
      </c>
      <c r="AG1306" s="63">
        <f t="shared" ref="AG1306" si="4175">IF(W1306=0,0,W1306/(W1295+W1298+W1304))</f>
        <v>0</v>
      </c>
      <c r="AH1306" s="63">
        <f t="shared" ref="AH1306" si="4176">IF(X1306=0,0,X1306/(X1295+X1298+X1304))</f>
        <v>0</v>
      </c>
      <c r="AI1306" s="63">
        <f t="shared" ref="AI1306" si="4177">IF(Y1306=0,0,Y1306/(Y1295+Y1298+Y1304))</f>
        <v>0</v>
      </c>
    </row>
    <row r="1307" spans="1:35" ht="14.25" customHeight="1" x14ac:dyDescent="0.25">
      <c r="A1307" s="18">
        <v>331521</v>
      </c>
      <c r="B1307" s="3" t="s">
        <v>37</v>
      </c>
      <c r="C1307" s="8" t="s">
        <v>118</v>
      </c>
      <c r="D1307" s="54">
        <f>E1307/(E1294-E1311)</f>
        <v>0</v>
      </c>
      <c r="E1307" s="19">
        <f t="shared" si="4067"/>
        <v>0</v>
      </c>
      <c r="F1307" s="19">
        <v>0</v>
      </c>
      <c r="G1307" s="11">
        <v>0</v>
      </c>
      <c r="H1307" s="11">
        <v>0</v>
      </c>
      <c r="I1307" s="19">
        <v>0</v>
      </c>
      <c r="J1307" s="19">
        <v>0</v>
      </c>
      <c r="K1307" s="11">
        <v>0</v>
      </c>
      <c r="L1307" s="19">
        <v>0</v>
      </c>
      <c r="M1307" s="7"/>
      <c r="N1307" s="10"/>
      <c r="O1307" s="10"/>
      <c r="P1307" s="57">
        <f t="shared" si="4114"/>
        <v>0</v>
      </c>
      <c r="Q1307" s="63">
        <f>P1307/P1294</f>
        <v>0</v>
      </c>
      <c r="R1307" s="75">
        <f t="shared" si="4068"/>
        <v>0</v>
      </c>
      <c r="S1307" s="57">
        <f t="shared" ref="S1307:X1307" si="4178">IF(G1311&lt;&gt;0,G1307+(G1307/G1294)*G1311,G1307)</f>
        <v>0</v>
      </c>
      <c r="T1307" s="57">
        <f t="shared" si="4178"/>
        <v>0</v>
      </c>
      <c r="U1307" s="57">
        <f t="shared" si="4178"/>
        <v>0</v>
      </c>
      <c r="V1307" s="57">
        <f t="shared" si="4178"/>
        <v>0</v>
      </c>
      <c r="W1307" s="57">
        <f t="shared" si="4178"/>
        <v>0</v>
      </c>
      <c r="X1307" s="57">
        <f t="shared" si="4178"/>
        <v>0</v>
      </c>
      <c r="Y1307" s="1">
        <v>0</v>
      </c>
      <c r="AB1307" s="63">
        <f t="shared" ref="AB1307" si="4179">IF(R1307=0,0,R1307/(R1295+R1298+R1304))</f>
        <v>0</v>
      </c>
      <c r="AC1307" s="63">
        <f t="shared" ref="AC1307" si="4180">IF(S1307=0,0,S1307/(S1295+S1298+S1304))</f>
        <v>0</v>
      </c>
      <c r="AD1307" s="63">
        <f t="shared" ref="AD1307" si="4181">IF(T1307=0,0,T1307/(T1295+T1298+T1304))</f>
        <v>0</v>
      </c>
      <c r="AE1307" s="63">
        <f t="shared" ref="AE1307" si="4182">IF(U1307=0,0,U1307/(U1295+U1298+U1304))</f>
        <v>0</v>
      </c>
      <c r="AF1307" s="63">
        <f t="shared" ref="AF1307" si="4183">IF(V1307=0,0,V1307/(V1295+V1298+V1304))</f>
        <v>0</v>
      </c>
      <c r="AG1307" s="63">
        <f t="shared" ref="AG1307" si="4184">IF(W1307=0,0,W1307/(W1295+W1298+W1304))</f>
        <v>0</v>
      </c>
      <c r="AH1307" s="63">
        <f t="shared" ref="AH1307" si="4185">IF(X1307=0,0,X1307/(X1295+X1298+X1304))</f>
        <v>0</v>
      </c>
      <c r="AI1307" s="63">
        <f t="shared" ref="AI1307" si="4186">IF(Y1307=0,0,Y1307/(Y1295+Y1298+Y1304))</f>
        <v>0</v>
      </c>
    </row>
    <row r="1308" spans="1:35" ht="14.25" customHeight="1" x14ac:dyDescent="0.25">
      <c r="A1308" s="18">
        <v>331521</v>
      </c>
      <c r="B1308" s="3" t="s">
        <v>37</v>
      </c>
      <c r="C1308" s="8" t="s">
        <v>91</v>
      </c>
      <c r="D1308" s="54">
        <f>E1308/(E1294-E1311)</f>
        <v>0</v>
      </c>
      <c r="E1308" s="19">
        <f t="shared" si="4067"/>
        <v>0</v>
      </c>
      <c r="F1308" s="19">
        <v>0</v>
      </c>
      <c r="G1308" s="19">
        <v>0</v>
      </c>
      <c r="H1308" s="19">
        <v>0</v>
      </c>
      <c r="I1308" s="11">
        <v>0</v>
      </c>
      <c r="J1308" s="19">
        <v>0</v>
      </c>
      <c r="K1308" s="19">
        <v>0</v>
      </c>
      <c r="L1308" s="19">
        <v>0</v>
      </c>
      <c r="M1308" s="7"/>
      <c r="P1308" s="57">
        <f t="shared" si="4114"/>
        <v>0</v>
      </c>
      <c r="Q1308" s="63">
        <f>P1308/P1294</f>
        <v>0</v>
      </c>
      <c r="R1308" s="75">
        <f t="shared" si="4068"/>
        <v>0</v>
      </c>
      <c r="S1308" s="57">
        <f t="shared" ref="S1308:X1308" si="4187">IF(G1311&lt;&gt;0,G1308+(G1308/G1294)*G1311,G1308)</f>
        <v>0</v>
      </c>
      <c r="T1308" s="57">
        <f t="shared" si="4187"/>
        <v>0</v>
      </c>
      <c r="U1308" s="57">
        <f t="shared" si="4187"/>
        <v>0</v>
      </c>
      <c r="V1308" s="57">
        <f t="shared" si="4187"/>
        <v>0</v>
      </c>
      <c r="W1308" s="57">
        <f t="shared" si="4187"/>
        <v>0</v>
      </c>
      <c r="X1308" s="57">
        <f t="shared" si="4187"/>
        <v>0</v>
      </c>
      <c r="Y1308" s="1">
        <v>0</v>
      </c>
      <c r="AB1308" s="63">
        <f t="shared" ref="AB1308" si="4188">IF(R1308=0,0,R1308/(R1295+R1298+R1304))</f>
        <v>0</v>
      </c>
      <c r="AC1308" s="63">
        <f t="shared" ref="AC1308" si="4189">IF(S1308=0,0,S1308/(S1295+S1298+S1304))</f>
        <v>0</v>
      </c>
      <c r="AD1308" s="63">
        <f t="shared" ref="AD1308" si="4190">IF(T1308=0,0,T1308/(T1295+T1298+T1304))</f>
        <v>0</v>
      </c>
      <c r="AE1308" s="63">
        <f t="shared" ref="AE1308" si="4191">IF(U1308=0,0,U1308/(U1295+U1298+U1304))</f>
        <v>0</v>
      </c>
      <c r="AF1308" s="63">
        <f t="shared" ref="AF1308" si="4192">IF(V1308=0,0,V1308/(V1295+V1298+V1304))</f>
        <v>0</v>
      </c>
      <c r="AG1308" s="63">
        <f t="shared" ref="AG1308" si="4193">IF(W1308=0,0,W1308/(W1295+W1298+W1304))</f>
        <v>0</v>
      </c>
      <c r="AH1308" s="63">
        <f t="shared" ref="AH1308" si="4194">IF(X1308=0,0,X1308/(X1295+X1298+X1304))</f>
        <v>0</v>
      </c>
      <c r="AI1308" s="63">
        <f t="shared" ref="AI1308" si="4195">IF(Y1308=0,0,Y1308/(Y1295+Y1298+Y1304))</f>
        <v>0</v>
      </c>
    </row>
    <row r="1309" spans="1:35" ht="14.25" customHeight="1" x14ac:dyDescent="0.25">
      <c r="A1309" s="18">
        <v>331521</v>
      </c>
      <c r="B1309" s="3" t="s">
        <v>37</v>
      </c>
      <c r="C1309" s="8" t="s">
        <v>92</v>
      </c>
      <c r="D1309" s="54">
        <f>E1309/(E1294-E1311)</f>
        <v>0</v>
      </c>
      <c r="E1309" s="19">
        <f t="shared" si="4067"/>
        <v>0</v>
      </c>
      <c r="F1309" s="11">
        <v>0</v>
      </c>
      <c r="G1309" s="11">
        <v>0</v>
      </c>
      <c r="H1309" s="19">
        <v>0</v>
      </c>
      <c r="I1309" s="11">
        <v>0</v>
      </c>
      <c r="J1309" s="11">
        <v>0</v>
      </c>
      <c r="K1309" s="11">
        <v>0</v>
      </c>
      <c r="L1309" s="19">
        <v>0</v>
      </c>
      <c r="M1309" s="7"/>
      <c r="P1309" s="57">
        <f t="shared" si="4114"/>
        <v>0</v>
      </c>
      <c r="Q1309" s="63">
        <f>P1309/P1294</f>
        <v>0</v>
      </c>
      <c r="R1309" s="75">
        <f t="shared" si="4068"/>
        <v>0</v>
      </c>
      <c r="S1309" s="57">
        <f t="shared" ref="S1309:X1309" si="4196">IF(G1311&lt;&gt;0,G1309+(G1309/G1294)*G1311,G1309)</f>
        <v>0</v>
      </c>
      <c r="T1309" s="57">
        <f t="shared" si="4196"/>
        <v>0</v>
      </c>
      <c r="U1309" s="57">
        <f t="shared" si="4196"/>
        <v>0</v>
      </c>
      <c r="V1309" s="57">
        <f t="shared" si="4196"/>
        <v>0</v>
      </c>
      <c r="W1309" s="57">
        <f t="shared" si="4196"/>
        <v>0</v>
      </c>
      <c r="X1309" s="57">
        <f t="shared" si="4196"/>
        <v>0</v>
      </c>
      <c r="Y1309" s="1">
        <v>0</v>
      </c>
      <c r="AB1309" s="63">
        <f t="shared" ref="AB1309" si="4197">IF(R1309=0,0,R1309/(R1295+R1298+R1304))</f>
        <v>0</v>
      </c>
      <c r="AC1309" s="63">
        <f t="shared" ref="AC1309" si="4198">IF(S1309=0,0,S1309/(S1295+S1298+S1304))</f>
        <v>0</v>
      </c>
      <c r="AD1309" s="63">
        <f t="shared" ref="AD1309" si="4199">IF(T1309=0,0,T1309/(T1295+T1298+T1304))</f>
        <v>0</v>
      </c>
      <c r="AE1309" s="63">
        <f t="shared" ref="AE1309" si="4200">IF(U1309=0,0,U1309/(U1295+U1298+U1304))</f>
        <v>0</v>
      </c>
      <c r="AF1309" s="63">
        <f t="shared" ref="AF1309" si="4201">IF(V1309=0,0,V1309/(V1295+V1298+V1304))</f>
        <v>0</v>
      </c>
      <c r="AG1309" s="63">
        <f t="shared" ref="AG1309" si="4202">IF(W1309=0,0,W1309/(W1295+W1298+W1304))</f>
        <v>0</v>
      </c>
      <c r="AH1309" s="63">
        <f t="shared" ref="AH1309" si="4203">IF(X1309=0,0,X1309/(X1295+X1298+X1304))</f>
        <v>0</v>
      </c>
      <c r="AI1309" s="63">
        <f t="shared" ref="AI1309" si="4204">IF(Y1309=0,0,Y1309/(Y1295+Y1298+Y1304))</f>
        <v>0</v>
      </c>
    </row>
    <row r="1310" spans="1:35" ht="14.25" customHeight="1" x14ac:dyDescent="0.25">
      <c r="A1310" s="18">
        <v>331521</v>
      </c>
      <c r="B1310" s="3" t="s">
        <v>37</v>
      </c>
      <c r="C1310" s="8" t="s">
        <v>93</v>
      </c>
      <c r="D1310" s="54">
        <f>E1310/(E1294-E1311)</f>
        <v>0</v>
      </c>
      <c r="E1310" s="19">
        <f t="shared" si="4067"/>
        <v>0</v>
      </c>
      <c r="F1310" s="19">
        <v>0</v>
      </c>
      <c r="G1310" s="11">
        <v>0</v>
      </c>
      <c r="H1310" s="19">
        <v>0</v>
      </c>
      <c r="I1310" s="19">
        <v>0</v>
      </c>
      <c r="J1310" s="19">
        <v>0</v>
      </c>
      <c r="K1310" s="11">
        <v>0</v>
      </c>
      <c r="L1310" s="19">
        <v>0</v>
      </c>
      <c r="M1310" s="7"/>
      <c r="N1310" s="10"/>
      <c r="O1310" s="10"/>
      <c r="P1310" s="57">
        <f t="shared" si="4114"/>
        <v>0</v>
      </c>
      <c r="Q1310" s="63">
        <f>P1310/P1294</f>
        <v>0</v>
      </c>
      <c r="R1310" s="75">
        <f t="shared" si="4068"/>
        <v>0</v>
      </c>
      <c r="S1310" s="57">
        <f t="shared" ref="S1310:X1310" si="4205">IF(G1311&lt;&gt;0,G1310+(G1310/G1294)*G1311,G1310)</f>
        <v>0</v>
      </c>
      <c r="T1310" s="57">
        <f t="shared" si="4205"/>
        <v>0</v>
      </c>
      <c r="U1310" s="57">
        <f t="shared" si="4205"/>
        <v>0</v>
      </c>
      <c r="V1310" s="57">
        <f t="shared" si="4205"/>
        <v>0</v>
      </c>
      <c r="W1310" s="57">
        <f t="shared" si="4205"/>
        <v>0</v>
      </c>
      <c r="X1310" s="57">
        <f t="shared" si="4205"/>
        <v>0</v>
      </c>
      <c r="Y1310" s="1">
        <v>0</v>
      </c>
      <c r="AB1310" s="63">
        <f t="shared" ref="AB1310" si="4206">IF(R1310=0,0,R1310/(R1295+R1298+R1304))</f>
        <v>0</v>
      </c>
      <c r="AC1310" s="63">
        <f t="shared" ref="AC1310" si="4207">IF(S1310=0,0,S1310/(S1295+S1298+S1304))</f>
        <v>0</v>
      </c>
      <c r="AD1310" s="63">
        <f t="shared" ref="AD1310" si="4208">IF(T1310=0,0,T1310/(T1295+T1298+T1304))</f>
        <v>0</v>
      </c>
      <c r="AE1310" s="63">
        <f t="shared" ref="AE1310" si="4209">IF(U1310=0,0,U1310/(U1295+U1298+U1304))</f>
        <v>0</v>
      </c>
      <c r="AF1310" s="63">
        <f t="shared" ref="AF1310" si="4210">IF(V1310=0,0,V1310/(V1295+V1298+V1304))</f>
        <v>0</v>
      </c>
      <c r="AG1310" s="63">
        <f t="shared" ref="AG1310" si="4211">IF(W1310=0,0,W1310/(W1295+W1298+W1304))</f>
        <v>0</v>
      </c>
      <c r="AH1310" s="63">
        <f t="shared" ref="AH1310" si="4212">IF(X1310=0,0,X1310/(X1295+X1298+X1304))</f>
        <v>0</v>
      </c>
      <c r="AI1310" s="63">
        <f t="shared" ref="AI1310" si="4213">IF(Y1310=0,0,Y1310/(Y1295+Y1298+Y1304))</f>
        <v>0</v>
      </c>
    </row>
    <row r="1311" spans="1:35" ht="14.25" customHeight="1" x14ac:dyDescent="0.25">
      <c r="A1311" s="18">
        <v>331521</v>
      </c>
      <c r="B1311" s="3" t="s">
        <v>37</v>
      </c>
      <c r="C1311" s="3" t="s">
        <v>94</v>
      </c>
      <c r="D1311" s="59"/>
      <c r="E1311" s="19">
        <v>0</v>
      </c>
      <c r="F1311" s="19">
        <v>0</v>
      </c>
      <c r="G1311" s="11">
        <v>0</v>
      </c>
      <c r="H1311" s="11">
        <v>0</v>
      </c>
      <c r="I1311" s="19">
        <v>0</v>
      </c>
      <c r="J1311" s="19">
        <v>0</v>
      </c>
      <c r="K1311" s="11">
        <v>0</v>
      </c>
      <c r="L1311" s="19">
        <v>0</v>
      </c>
      <c r="M1311" s="7"/>
      <c r="R1311" s="75">
        <f t="shared" si="4068"/>
        <v>0</v>
      </c>
    </row>
    <row r="1312" spans="1:35" ht="14.25" customHeight="1" x14ac:dyDescent="0.25">
      <c r="A1312" s="3"/>
      <c r="B1312" s="3"/>
      <c r="C1312" s="8"/>
      <c r="D1312" s="8"/>
      <c r="E1312" s="11"/>
      <c r="F1312" s="11"/>
      <c r="G1312" s="11"/>
      <c r="H1312" s="11"/>
      <c r="I1312" s="11"/>
      <c r="J1312" s="11"/>
      <c r="K1312" s="11"/>
      <c r="L1312" s="11"/>
      <c r="M1312" s="7"/>
      <c r="R1312" s="75">
        <f t="shared" si="4068"/>
        <v>0</v>
      </c>
      <c r="X1312" s="10"/>
      <c r="AB1312" s="10"/>
    </row>
    <row r="1313" spans="1:35" ht="14.25" customHeight="1" x14ac:dyDescent="0.25">
      <c r="A1313" s="17">
        <v>331524</v>
      </c>
      <c r="B1313" s="3" t="s">
        <v>38</v>
      </c>
      <c r="C1313" s="3" t="s">
        <v>120</v>
      </c>
      <c r="D1313" s="3"/>
      <c r="E1313" s="11">
        <v>11</v>
      </c>
      <c r="F1313" s="11">
        <v>3</v>
      </c>
      <c r="G1313" s="11">
        <v>0</v>
      </c>
      <c r="H1313" s="19">
        <v>0</v>
      </c>
      <c r="I1313" s="11">
        <v>8</v>
      </c>
      <c r="J1313" s="19">
        <v>0</v>
      </c>
      <c r="K1313" s="11">
        <v>0</v>
      </c>
      <c r="L1313" s="19">
        <v>0</v>
      </c>
      <c r="M1313" s="10">
        <f>VLOOKUP(A1313,'2010 Byproducts'!$A$14:$D$97,4,FALSE)</f>
        <v>0</v>
      </c>
      <c r="N1313" s="10">
        <f>L1313-M1313</f>
        <v>0</v>
      </c>
      <c r="O1313" s="10"/>
      <c r="P1313" s="10">
        <f>SUM(P1314,P1317,P1323)</f>
        <v>9</v>
      </c>
      <c r="Q1313" s="10"/>
      <c r="R1313" s="75">
        <f t="shared" si="4068"/>
        <v>3</v>
      </c>
      <c r="Z1313" s="63">
        <f>R1313/(P1313-R1313)</f>
        <v>0.5</v>
      </c>
      <c r="AA1313" s="63">
        <f>(P1316-R1316)/(P1313-R1313)</f>
        <v>0</v>
      </c>
      <c r="AB1313" s="63"/>
    </row>
    <row r="1314" spans="1:35" ht="14.25" customHeight="1" x14ac:dyDescent="0.25">
      <c r="A1314" s="17">
        <v>331524</v>
      </c>
      <c r="B1314" s="3" t="s">
        <v>38</v>
      </c>
      <c r="C1314" s="3" t="s">
        <v>82</v>
      </c>
      <c r="D1314" s="54">
        <f>E1314/(E1313-E1330)</f>
        <v>0</v>
      </c>
      <c r="E1314" s="19">
        <f t="shared" ref="E1314:E1329" si="4214">SUM(F1314:L1314)</f>
        <v>0</v>
      </c>
      <c r="F1314" s="19">
        <v>0</v>
      </c>
      <c r="G1314" s="11">
        <v>0</v>
      </c>
      <c r="H1314" s="11">
        <v>0</v>
      </c>
      <c r="I1314" s="19">
        <v>0</v>
      </c>
      <c r="J1314" s="19">
        <v>0</v>
      </c>
      <c r="K1314" s="11">
        <v>0</v>
      </c>
      <c r="L1314" s="19">
        <v>0</v>
      </c>
      <c r="M1314" s="7"/>
      <c r="P1314" s="57">
        <f>SUM(P1315:P1316)</f>
        <v>0</v>
      </c>
      <c r="Q1314" s="63">
        <f>P1314/P1313</f>
        <v>0</v>
      </c>
      <c r="R1314" s="75">
        <f t="shared" si="4068"/>
        <v>0</v>
      </c>
      <c r="S1314" s="57">
        <f>SUM(S1315:S1316)</f>
        <v>0</v>
      </c>
      <c r="T1314" s="57">
        <f t="shared" ref="T1314:X1314" si="4215">SUM(T1315:T1316)</f>
        <v>0</v>
      </c>
      <c r="U1314" s="57">
        <f t="shared" si="4215"/>
        <v>0</v>
      </c>
      <c r="V1314" s="57">
        <f t="shared" si="4215"/>
        <v>0</v>
      </c>
      <c r="W1314" s="57">
        <f t="shared" si="4215"/>
        <v>0</v>
      </c>
      <c r="X1314" s="57">
        <f t="shared" si="4215"/>
        <v>0</v>
      </c>
      <c r="Y1314" s="1">
        <v>0</v>
      </c>
      <c r="Z1314" s="63"/>
      <c r="AB1314" s="63">
        <f t="shared" ref="AB1314" si="4216">IF(R1314=0,0,R1314/(R1314+R1317+R1323))</f>
        <v>0</v>
      </c>
      <c r="AC1314" s="63">
        <f t="shared" ref="AC1314" si="4217">IF(S1314=0,0,S1314/(S1314+S1317+S1323))</f>
        <v>0</v>
      </c>
      <c r="AD1314" s="63">
        <f t="shared" ref="AD1314" si="4218">IF(T1314=0,0,T1314/(T1314+T1317+T1323))</f>
        <v>0</v>
      </c>
      <c r="AE1314" s="63">
        <f t="shared" ref="AE1314" si="4219">IF(U1314=0,0,U1314/(U1314+U1317+U1323))</f>
        <v>0</v>
      </c>
      <c r="AF1314" s="63">
        <f t="shared" ref="AF1314" si="4220">IF(V1314=0,0,V1314/(V1314+V1317+V1323))</f>
        <v>0</v>
      </c>
      <c r="AG1314" s="63">
        <f t="shared" ref="AG1314" si="4221">IF(W1314=0,0,W1314/(W1314+W1317+W1323))</f>
        <v>0</v>
      </c>
      <c r="AH1314" s="63">
        <f t="shared" ref="AH1314" si="4222">IF(X1314=0,0,X1314/(X1314+X1317+X1323))</f>
        <v>0</v>
      </c>
      <c r="AI1314" s="63">
        <f t="shared" ref="AI1314" si="4223">IF(Y1314=0,0,Y1314/(Y1314+Y1317+Y1323))</f>
        <v>0</v>
      </c>
    </row>
    <row r="1315" spans="1:35" ht="14.25" customHeight="1" x14ac:dyDescent="0.25">
      <c r="A1315" s="17">
        <v>331524</v>
      </c>
      <c r="B1315" s="3" t="s">
        <v>38</v>
      </c>
      <c r="C1315" s="8" t="s">
        <v>152</v>
      </c>
      <c r="D1315" s="54">
        <f>E1315/(E1313-E1330)</f>
        <v>0</v>
      </c>
      <c r="E1315" s="19">
        <f t="shared" si="4214"/>
        <v>0</v>
      </c>
      <c r="F1315" s="19">
        <v>0</v>
      </c>
      <c r="G1315" s="11">
        <v>0</v>
      </c>
      <c r="H1315" s="11">
        <v>0</v>
      </c>
      <c r="I1315" s="19">
        <v>0</v>
      </c>
      <c r="J1315" s="19">
        <v>0</v>
      </c>
      <c r="K1315" s="11">
        <v>0</v>
      </c>
      <c r="L1315" s="19">
        <v>0</v>
      </c>
      <c r="M1315" s="7"/>
      <c r="P1315" s="57">
        <f>SUM(R1315:Y1315)+N1313</f>
        <v>0</v>
      </c>
      <c r="Q1315" s="63">
        <f>P1315/P1313</f>
        <v>0</v>
      </c>
      <c r="R1315" s="75">
        <f t="shared" si="4068"/>
        <v>0</v>
      </c>
      <c r="S1315" s="57">
        <f t="shared" ref="S1315:X1315" si="4224">IF(G1330&lt;&gt;0,G1315+(G1315/G1313)*G1330,G1315)</f>
        <v>0</v>
      </c>
      <c r="T1315" s="57">
        <f t="shared" si="4224"/>
        <v>0</v>
      </c>
      <c r="U1315" s="57">
        <f t="shared" si="4224"/>
        <v>0</v>
      </c>
      <c r="V1315" s="57">
        <f t="shared" si="4224"/>
        <v>0</v>
      </c>
      <c r="W1315" s="57">
        <f t="shared" si="4224"/>
        <v>0</v>
      </c>
      <c r="X1315" s="57">
        <f t="shared" si="4224"/>
        <v>0</v>
      </c>
      <c r="Y1315" s="1">
        <v>0</v>
      </c>
      <c r="Z1315" s="5"/>
      <c r="AB1315" s="63">
        <f t="shared" ref="AB1315" si="4225">IF(R1315=0,0,R1315/(R1314+R1317+R1323))</f>
        <v>0</v>
      </c>
      <c r="AC1315" s="63">
        <f t="shared" ref="AC1315" si="4226">IF(S1315=0,0,S1315/(S1314+S1317+S1323))</f>
        <v>0</v>
      </c>
      <c r="AD1315" s="63">
        <f t="shared" ref="AD1315" si="4227">IF(T1315=0,0,T1315/(T1314+T1317+T1323))</f>
        <v>0</v>
      </c>
      <c r="AE1315" s="63">
        <f t="shared" ref="AE1315" si="4228">IF(U1315=0,0,U1315/(U1314+U1317+U1323))</f>
        <v>0</v>
      </c>
      <c r="AF1315" s="63">
        <f t="shared" ref="AF1315" si="4229">IF(V1315=0,0,V1315/(V1314+V1317+V1323))</f>
        <v>0</v>
      </c>
      <c r="AG1315" s="63">
        <f t="shared" ref="AG1315" si="4230">IF(W1315=0,0,W1315/(W1314+W1317+W1323))</f>
        <v>0</v>
      </c>
      <c r="AH1315" s="63">
        <f t="shared" ref="AH1315" si="4231">IF(X1315=0,0,X1315/(X1314+X1317+X1323))</f>
        <v>0</v>
      </c>
      <c r="AI1315" s="63">
        <f t="shared" ref="AI1315" si="4232">IF(Y1315=0,0,Y1315/(Y1314+Y1317+Y1323))</f>
        <v>0</v>
      </c>
    </row>
    <row r="1316" spans="1:35" ht="14.25" customHeight="1" x14ac:dyDescent="0.25">
      <c r="A1316" s="17">
        <v>331524</v>
      </c>
      <c r="B1316" s="3" t="s">
        <v>38</v>
      </c>
      <c r="C1316" s="8" t="s">
        <v>151</v>
      </c>
      <c r="D1316" s="54">
        <f>E1316/(E1313-E1330)</f>
        <v>0</v>
      </c>
      <c r="E1316" s="19">
        <f t="shared" si="4214"/>
        <v>0</v>
      </c>
      <c r="F1316" s="11">
        <v>0</v>
      </c>
      <c r="G1316" s="11">
        <v>0</v>
      </c>
      <c r="H1316" s="11">
        <v>0</v>
      </c>
      <c r="I1316" s="19">
        <v>0</v>
      </c>
      <c r="J1316" s="11">
        <v>0</v>
      </c>
      <c r="K1316" s="11">
        <v>0</v>
      </c>
      <c r="L1316" s="19">
        <v>0</v>
      </c>
      <c r="M1316" s="7"/>
      <c r="P1316" s="57">
        <f>SUM(R1316:Y1316)</f>
        <v>0</v>
      </c>
      <c r="Q1316" s="63">
        <f>P1316/P1313</f>
        <v>0</v>
      </c>
      <c r="R1316" s="75">
        <f t="shared" si="4068"/>
        <v>0</v>
      </c>
      <c r="S1316" s="57">
        <f t="shared" ref="S1316:X1316" si="4233">IF(G1330&lt;&gt;0,G1316+(G1316/G1313)*G1330,G1316)</f>
        <v>0</v>
      </c>
      <c r="T1316" s="57">
        <f t="shared" si="4233"/>
        <v>0</v>
      </c>
      <c r="U1316" s="57">
        <f t="shared" si="4233"/>
        <v>0</v>
      </c>
      <c r="V1316" s="57">
        <f t="shared" si="4233"/>
        <v>0</v>
      </c>
      <c r="W1316" s="57">
        <f t="shared" si="4233"/>
        <v>0</v>
      </c>
      <c r="X1316" s="57">
        <f t="shared" si="4233"/>
        <v>0</v>
      </c>
      <c r="Y1316" s="1">
        <v>0</v>
      </c>
      <c r="Z1316" s="5"/>
      <c r="AB1316" s="63">
        <f t="shared" ref="AB1316" si="4234">IF(R1316=0,0,R1316/(R1314+R1317+R1323))</f>
        <v>0</v>
      </c>
      <c r="AC1316" s="63">
        <f t="shared" ref="AC1316" si="4235">IF(S1316=0,0,S1316/(S1314+S1317+S1323))</f>
        <v>0</v>
      </c>
      <c r="AD1316" s="63">
        <f t="shared" ref="AD1316" si="4236">IF(T1316=0,0,T1316/(T1314+T1317+T1323))</f>
        <v>0</v>
      </c>
      <c r="AE1316" s="63">
        <f t="shared" ref="AE1316" si="4237">IF(U1316=0,0,U1316/(U1314+U1317+U1323))</f>
        <v>0</v>
      </c>
      <c r="AF1316" s="63">
        <f t="shared" ref="AF1316" si="4238">IF(V1316=0,0,V1316/(V1314+V1317+V1323))</f>
        <v>0</v>
      </c>
      <c r="AG1316" s="63">
        <f t="shared" ref="AG1316" si="4239">IF(W1316=0,0,W1316/(W1314+W1317+W1323))</f>
        <v>0</v>
      </c>
      <c r="AH1316" s="63">
        <f t="shared" ref="AH1316" si="4240">IF(X1316=0,0,X1316/(X1314+X1317+X1323))</f>
        <v>0</v>
      </c>
      <c r="AI1316" s="63">
        <f t="shared" ref="AI1316" si="4241">IF(Y1316=0,0,Y1316/(Y1314+Y1317+Y1323))</f>
        <v>0</v>
      </c>
    </row>
    <row r="1317" spans="1:35" ht="14.25" customHeight="1" x14ac:dyDescent="0.25">
      <c r="A1317" s="17">
        <v>331524</v>
      </c>
      <c r="B1317" s="3" t="s">
        <v>38</v>
      </c>
      <c r="C1317" s="3" t="s">
        <v>83</v>
      </c>
      <c r="D1317" s="54">
        <f>E1317/(E1313-E1330)</f>
        <v>0.81818181818181823</v>
      </c>
      <c r="E1317" s="19">
        <f t="shared" si="4214"/>
        <v>9</v>
      </c>
      <c r="F1317" s="11">
        <v>2</v>
      </c>
      <c r="G1317" s="11">
        <v>0</v>
      </c>
      <c r="H1317" s="19">
        <v>0</v>
      </c>
      <c r="I1317" s="11">
        <v>7</v>
      </c>
      <c r="J1317" s="19">
        <v>0</v>
      </c>
      <c r="K1317" s="11">
        <v>0</v>
      </c>
      <c r="L1317" s="19">
        <v>0</v>
      </c>
      <c r="M1317" s="7"/>
      <c r="P1317" s="57">
        <f>SUM(P1318:P1322)</f>
        <v>8</v>
      </c>
      <c r="Q1317" s="63">
        <f>P1317/P1313</f>
        <v>0.88888888888888884</v>
      </c>
      <c r="R1317" s="75">
        <f t="shared" si="4068"/>
        <v>2</v>
      </c>
      <c r="S1317" s="57">
        <f>SUM(S1318:S1322)</f>
        <v>0</v>
      </c>
      <c r="T1317" s="57">
        <f t="shared" ref="T1317:X1317" si="4242">SUM(T1318:T1322)</f>
        <v>0</v>
      </c>
      <c r="U1317" s="57">
        <f t="shared" si="4242"/>
        <v>6</v>
      </c>
      <c r="V1317" s="57">
        <f t="shared" si="4242"/>
        <v>0</v>
      </c>
      <c r="W1317" s="57">
        <f t="shared" si="4242"/>
        <v>0</v>
      </c>
      <c r="X1317" s="57">
        <f t="shared" si="4242"/>
        <v>0</v>
      </c>
      <c r="Y1317" s="1">
        <v>0</v>
      </c>
      <c r="Z1317" s="5"/>
      <c r="AB1317" s="63">
        <f t="shared" ref="AB1317" si="4243">IF(R1317=0,0,R1317/(R1314+R1317+R1323))</f>
        <v>0.66666666666666663</v>
      </c>
      <c r="AC1317" s="63">
        <f t="shared" ref="AC1317" si="4244">IF(S1317=0,0,S1317/(S1314+S1317+S1323))</f>
        <v>0</v>
      </c>
      <c r="AD1317" s="63">
        <f t="shared" ref="AD1317" si="4245">IF(T1317=0,0,T1317/(T1314+T1317+T1323))</f>
        <v>0</v>
      </c>
      <c r="AE1317" s="63">
        <f t="shared" ref="AE1317" si="4246">IF(U1317=0,0,U1317/(U1314+U1317+U1323))</f>
        <v>0.8571428571428571</v>
      </c>
      <c r="AF1317" s="63">
        <f t="shared" ref="AF1317" si="4247">IF(V1317=0,0,V1317/(V1314+V1317+V1323))</f>
        <v>0</v>
      </c>
      <c r="AG1317" s="63">
        <f t="shared" ref="AG1317" si="4248">IF(W1317=0,0,W1317/(W1314+W1317+W1323))</f>
        <v>0</v>
      </c>
      <c r="AH1317" s="63">
        <f t="shared" ref="AH1317" si="4249">IF(X1317=0,0,X1317/(X1314+X1317+X1323))</f>
        <v>0</v>
      </c>
      <c r="AI1317" s="63">
        <f t="shared" ref="AI1317" si="4250">IF(Y1317=0,0,Y1317/(Y1314+Y1317+Y1323))</f>
        <v>0</v>
      </c>
    </row>
    <row r="1318" spans="1:35" ht="14.25" customHeight="1" x14ac:dyDescent="0.25">
      <c r="A1318" s="17">
        <v>331524</v>
      </c>
      <c r="B1318" s="3" t="s">
        <v>38</v>
      </c>
      <c r="C1318" s="8" t="s">
        <v>84</v>
      </c>
      <c r="D1318" s="54">
        <f>E1318/(E1313-E1330)</f>
        <v>0.63636363636363635</v>
      </c>
      <c r="E1318" s="19">
        <f t="shared" si="4214"/>
        <v>7</v>
      </c>
      <c r="F1318" s="11">
        <v>1</v>
      </c>
      <c r="G1318" s="11">
        <v>0</v>
      </c>
      <c r="H1318" s="19">
        <v>0</v>
      </c>
      <c r="I1318" s="11">
        <v>6</v>
      </c>
      <c r="J1318" s="19">
        <v>0</v>
      </c>
      <c r="K1318" s="11">
        <v>0</v>
      </c>
      <c r="L1318" s="19">
        <v>0</v>
      </c>
      <c r="M1318" s="7"/>
      <c r="P1318" s="57">
        <f>SUM(R1318:Y1318)</f>
        <v>7</v>
      </c>
      <c r="Q1318" s="63">
        <f>P1318/P1313</f>
        <v>0.77777777777777779</v>
      </c>
      <c r="R1318" s="75">
        <f t="shared" si="4068"/>
        <v>1</v>
      </c>
      <c r="S1318" s="57">
        <f t="shared" ref="S1318:X1318" si="4251">IF(G1330&lt;&gt;0,G1318+(G1318/G1313)*G1330,G1318)</f>
        <v>0</v>
      </c>
      <c r="T1318" s="57">
        <f t="shared" si="4251"/>
        <v>0</v>
      </c>
      <c r="U1318" s="57">
        <f t="shared" si="4251"/>
        <v>6</v>
      </c>
      <c r="V1318" s="57">
        <f t="shared" si="4251"/>
        <v>0</v>
      </c>
      <c r="W1318" s="57">
        <f t="shared" si="4251"/>
        <v>0</v>
      </c>
      <c r="X1318" s="57">
        <f t="shared" si="4251"/>
        <v>0</v>
      </c>
      <c r="Y1318" s="1">
        <v>0</v>
      </c>
      <c r="Z1318" s="5"/>
      <c r="AB1318" s="63">
        <f t="shared" ref="AB1318" si="4252">IF(R1318=0,0,R1318/(R1314+R1317+R1323))</f>
        <v>0.33333333333333331</v>
      </c>
      <c r="AC1318" s="63">
        <f t="shared" ref="AC1318" si="4253">IF(S1318=0,0,S1318/(S1314+S1317+S1323))</f>
        <v>0</v>
      </c>
      <c r="AD1318" s="63">
        <f t="shared" ref="AD1318" si="4254">IF(T1318=0,0,T1318/(T1314+T1317+T1323))</f>
        <v>0</v>
      </c>
      <c r="AE1318" s="63">
        <f t="shared" ref="AE1318" si="4255">IF(U1318=0,0,U1318/(U1314+U1317+U1323))</f>
        <v>0.8571428571428571</v>
      </c>
      <c r="AF1318" s="63">
        <f t="shared" ref="AF1318" si="4256">IF(V1318=0,0,V1318/(V1314+V1317+V1323))</f>
        <v>0</v>
      </c>
      <c r="AG1318" s="63">
        <f t="shared" ref="AG1318" si="4257">IF(W1318=0,0,W1318/(W1314+W1317+W1323))</f>
        <v>0</v>
      </c>
      <c r="AH1318" s="63">
        <f t="shared" ref="AH1318" si="4258">IF(X1318=0,0,X1318/(X1314+X1317+X1323))</f>
        <v>0</v>
      </c>
      <c r="AI1318" s="63">
        <f t="shared" ref="AI1318" si="4259">IF(Y1318=0,0,Y1318/(Y1314+Y1317+Y1323))</f>
        <v>0</v>
      </c>
    </row>
    <row r="1319" spans="1:35" ht="14.25" customHeight="1" x14ac:dyDescent="0.25">
      <c r="A1319" s="17">
        <v>331524</v>
      </c>
      <c r="B1319" s="3" t="s">
        <v>38</v>
      </c>
      <c r="C1319" s="8" t="s">
        <v>85</v>
      </c>
      <c r="D1319" s="54">
        <f>E1319/(E1313-E1330)</f>
        <v>0</v>
      </c>
      <c r="E1319" s="19">
        <f t="shared" si="4214"/>
        <v>0</v>
      </c>
      <c r="F1319" s="19">
        <v>0</v>
      </c>
      <c r="G1319" s="11">
        <v>0</v>
      </c>
      <c r="H1319" s="11">
        <v>0</v>
      </c>
      <c r="I1319" s="19">
        <v>0</v>
      </c>
      <c r="J1319" s="11">
        <v>0</v>
      </c>
      <c r="K1319" s="11">
        <v>0</v>
      </c>
      <c r="L1319" s="19">
        <v>0</v>
      </c>
      <c r="M1319" s="7"/>
      <c r="P1319" s="57">
        <f t="shared" ref="P1319:P1329" si="4260">SUM(R1319:Y1319)</f>
        <v>0</v>
      </c>
      <c r="Q1319" s="63">
        <f>P1319/P1313</f>
        <v>0</v>
      </c>
      <c r="R1319" s="75">
        <f t="shared" si="4068"/>
        <v>0</v>
      </c>
      <c r="S1319" s="57">
        <f t="shared" ref="S1319:X1319" si="4261">IF(G1330&lt;&gt;0,G1319+(G1319/G1313)*G1330,G1319)</f>
        <v>0</v>
      </c>
      <c r="T1319" s="57">
        <f t="shared" si="4261"/>
        <v>0</v>
      </c>
      <c r="U1319" s="57">
        <f t="shared" si="4261"/>
        <v>0</v>
      </c>
      <c r="V1319" s="57">
        <f t="shared" si="4261"/>
        <v>0</v>
      </c>
      <c r="W1319" s="57">
        <f t="shared" si="4261"/>
        <v>0</v>
      </c>
      <c r="X1319" s="57">
        <f t="shared" si="4261"/>
        <v>0</v>
      </c>
      <c r="Y1319" s="1">
        <v>0</v>
      </c>
      <c r="Z1319" s="5"/>
      <c r="AB1319" s="63">
        <f t="shared" ref="AB1319" si="4262">IF(R1319=0,0,R1319/(R1314+R1317+R1323))</f>
        <v>0</v>
      </c>
      <c r="AC1319" s="63">
        <f t="shared" ref="AC1319" si="4263">IF(S1319=0,0,S1319/(S1314+S1317+S1323))</f>
        <v>0</v>
      </c>
      <c r="AD1319" s="63">
        <f t="shared" ref="AD1319" si="4264">IF(T1319=0,0,T1319/(T1314+T1317+T1323))</f>
        <v>0</v>
      </c>
      <c r="AE1319" s="63">
        <f t="shared" ref="AE1319" si="4265">IF(U1319=0,0,U1319/(U1314+U1317+U1323))</f>
        <v>0</v>
      </c>
      <c r="AF1319" s="63">
        <f t="shared" ref="AF1319" si="4266">IF(V1319=0,0,V1319/(V1314+V1317+V1323))</f>
        <v>0</v>
      </c>
      <c r="AG1319" s="63">
        <f t="shared" ref="AG1319" si="4267">IF(W1319=0,0,W1319/(W1314+W1317+W1323))</f>
        <v>0</v>
      </c>
      <c r="AH1319" s="63">
        <f t="shared" ref="AH1319" si="4268">IF(X1319=0,0,X1319/(X1314+X1317+X1323))</f>
        <v>0</v>
      </c>
      <c r="AI1319" s="63">
        <f t="shared" ref="AI1319" si="4269">IF(Y1319=0,0,Y1319/(Y1314+Y1317+Y1323))</f>
        <v>0</v>
      </c>
    </row>
    <row r="1320" spans="1:35" ht="14.25" customHeight="1" x14ac:dyDescent="0.25">
      <c r="A1320" s="17">
        <v>331524</v>
      </c>
      <c r="B1320" s="3" t="s">
        <v>38</v>
      </c>
      <c r="C1320" s="8" t="s">
        <v>86</v>
      </c>
      <c r="D1320" s="54">
        <f>E1320/(E1313-E1330)</f>
        <v>9.0909090909090912E-2</v>
      </c>
      <c r="E1320" s="19">
        <f t="shared" si="4214"/>
        <v>1</v>
      </c>
      <c r="F1320" s="11">
        <v>1</v>
      </c>
      <c r="G1320" s="11">
        <v>0</v>
      </c>
      <c r="H1320" s="19">
        <v>0</v>
      </c>
      <c r="I1320" s="19">
        <v>0</v>
      </c>
      <c r="J1320" s="19">
        <v>0</v>
      </c>
      <c r="K1320" s="11">
        <v>0</v>
      </c>
      <c r="L1320" s="19">
        <v>0</v>
      </c>
      <c r="M1320" s="7"/>
      <c r="P1320" s="57">
        <f t="shared" si="4260"/>
        <v>1</v>
      </c>
      <c r="Q1320" s="63">
        <f>P1320/P1313</f>
        <v>0.1111111111111111</v>
      </c>
      <c r="R1320" s="75">
        <f t="shared" si="4068"/>
        <v>1</v>
      </c>
      <c r="S1320" s="57">
        <f t="shared" ref="S1320:X1320" si="4270">IF(G1330&lt;&gt;0,G1320+(G1320/G1313)*G1330,G1320)</f>
        <v>0</v>
      </c>
      <c r="T1320" s="57">
        <f t="shared" si="4270"/>
        <v>0</v>
      </c>
      <c r="U1320" s="57">
        <f t="shared" si="4270"/>
        <v>0</v>
      </c>
      <c r="V1320" s="57">
        <f t="shared" si="4270"/>
        <v>0</v>
      </c>
      <c r="W1320" s="57">
        <f t="shared" si="4270"/>
        <v>0</v>
      </c>
      <c r="X1320" s="57">
        <f t="shared" si="4270"/>
        <v>0</v>
      </c>
      <c r="Y1320" s="1">
        <v>0</v>
      </c>
      <c r="Z1320" s="5"/>
      <c r="AB1320" s="63">
        <f t="shared" ref="AB1320" si="4271">IF(R1320=0,0,R1320/(R1314+R1317+R1323))</f>
        <v>0.33333333333333331</v>
      </c>
      <c r="AC1320" s="63">
        <f t="shared" ref="AC1320" si="4272">IF(S1320=0,0,S1320/(S1314+S1317+S1323))</f>
        <v>0</v>
      </c>
      <c r="AD1320" s="63">
        <f t="shared" ref="AD1320" si="4273">IF(T1320=0,0,T1320/(T1314+T1317+T1323))</f>
        <v>0</v>
      </c>
      <c r="AE1320" s="63">
        <f t="shared" ref="AE1320" si="4274">IF(U1320=0,0,U1320/(U1314+U1317+U1323))</f>
        <v>0</v>
      </c>
      <c r="AF1320" s="63">
        <f t="shared" ref="AF1320" si="4275">IF(V1320=0,0,V1320/(V1314+V1317+V1323))</f>
        <v>0</v>
      </c>
      <c r="AG1320" s="63">
        <f t="shared" ref="AG1320" si="4276">IF(W1320=0,0,W1320/(W1314+W1317+W1323))</f>
        <v>0</v>
      </c>
      <c r="AH1320" s="63">
        <f t="shared" ref="AH1320" si="4277">IF(X1320=0,0,X1320/(X1314+X1317+X1323))</f>
        <v>0</v>
      </c>
      <c r="AI1320" s="63">
        <f t="shared" ref="AI1320" si="4278">IF(Y1320=0,0,Y1320/(Y1314+Y1317+Y1323))</f>
        <v>0</v>
      </c>
    </row>
    <row r="1321" spans="1:35" ht="14.25" customHeight="1" x14ac:dyDescent="0.25">
      <c r="A1321" s="17">
        <v>331524</v>
      </c>
      <c r="B1321" s="3" t="s">
        <v>38</v>
      </c>
      <c r="C1321" s="8" t="s">
        <v>87</v>
      </c>
      <c r="D1321" s="54">
        <f>E1321/(E1313-E1330)</f>
        <v>0</v>
      </c>
      <c r="E1321" s="19">
        <f t="shared" si="4214"/>
        <v>0</v>
      </c>
      <c r="F1321" s="19">
        <v>0</v>
      </c>
      <c r="G1321" s="19">
        <v>0</v>
      </c>
      <c r="H1321" s="19">
        <v>0</v>
      </c>
      <c r="I1321" s="19">
        <v>0</v>
      </c>
      <c r="J1321" s="19">
        <v>0</v>
      </c>
      <c r="K1321" s="19">
        <v>0</v>
      </c>
      <c r="L1321" s="19">
        <v>0</v>
      </c>
      <c r="M1321" s="7"/>
      <c r="P1321" s="57">
        <f t="shared" si="4260"/>
        <v>0</v>
      </c>
      <c r="Q1321" s="63">
        <f>P1321/P1313</f>
        <v>0</v>
      </c>
      <c r="R1321" s="75">
        <f t="shared" si="4068"/>
        <v>0</v>
      </c>
      <c r="S1321" s="57">
        <f t="shared" ref="S1321:X1321" si="4279">IF(G1330&lt;&gt;0,G1321+(G1321/G1313)*G1330,G1321)</f>
        <v>0</v>
      </c>
      <c r="T1321" s="57">
        <f t="shared" si="4279"/>
        <v>0</v>
      </c>
      <c r="U1321" s="57">
        <f t="shared" si="4279"/>
        <v>0</v>
      </c>
      <c r="V1321" s="57">
        <f t="shared" si="4279"/>
        <v>0</v>
      </c>
      <c r="W1321" s="57">
        <f t="shared" si="4279"/>
        <v>0</v>
      </c>
      <c r="X1321" s="57">
        <f t="shared" si="4279"/>
        <v>0</v>
      </c>
      <c r="Y1321" s="1">
        <v>0</v>
      </c>
      <c r="Z1321" s="5"/>
      <c r="AB1321" s="63">
        <f t="shared" ref="AB1321" si="4280">IF(R1321=0,0,R1321/(R1314+R1317+R1323))</f>
        <v>0</v>
      </c>
      <c r="AC1321" s="63">
        <f t="shared" ref="AC1321" si="4281">IF(S1321=0,0,S1321/(S1314+S1317+S1323))</f>
        <v>0</v>
      </c>
      <c r="AD1321" s="63">
        <f t="shared" ref="AD1321" si="4282">IF(T1321=0,0,T1321/(T1314+T1317+T1323))</f>
        <v>0</v>
      </c>
      <c r="AE1321" s="63">
        <f t="shared" ref="AE1321" si="4283">IF(U1321=0,0,U1321/(U1314+U1317+U1323))</f>
        <v>0</v>
      </c>
      <c r="AF1321" s="63">
        <f t="shared" ref="AF1321" si="4284">IF(V1321=0,0,V1321/(V1314+V1317+V1323))</f>
        <v>0</v>
      </c>
      <c r="AG1321" s="63">
        <f t="shared" ref="AG1321" si="4285">IF(W1321=0,0,W1321/(W1314+W1317+W1323))</f>
        <v>0</v>
      </c>
      <c r="AH1321" s="63">
        <f t="shared" ref="AH1321" si="4286">IF(X1321=0,0,X1321/(X1314+X1317+X1323))</f>
        <v>0</v>
      </c>
      <c r="AI1321" s="63">
        <f t="shared" ref="AI1321" si="4287">IF(Y1321=0,0,Y1321/(Y1314+Y1317+Y1323))</f>
        <v>0</v>
      </c>
    </row>
    <row r="1322" spans="1:35" ht="14.25" customHeight="1" x14ac:dyDescent="0.25">
      <c r="A1322" s="17">
        <v>331524</v>
      </c>
      <c r="B1322" s="3" t="s">
        <v>38</v>
      </c>
      <c r="C1322" s="8" t="s">
        <v>88</v>
      </c>
      <c r="D1322" s="54">
        <f>E1322/(E1313-E1330)</f>
        <v>0</v>
      </c>
      <c r="E1322" s="19">
        <f t="shared" si="4214"/>
        <v>0</v>
      </c>
      <c r="F1322" s="19">
        <v>0</v>
      </c>
      <c r="G1322" s="11">
        <v>0</v>
      </c>
      <c r="H1322" s="11">
        <v>0</v>
      </c>
      <c r="I1322" s="19">
        <v>0</v>
      </c>
      <c r="J1322" s="19">
        <v>0</v>
      </c>
      <c r="K1322" s="11">
        <v>0</v>
      </c>
      <c r="L1322" s="19">
        <v>0</v>
      </c>
      <c r="M1322" s="7"/>
      <c r="P1322" s="57">
        <f t="shared" si="4260"/>
        <v>0</v>
      </c>
      <c r="Q1322" s="63">
        <f>P1322/P1313</f>
        <v>0</v>
      </c>
      <c r="R1322" s="75">
        <f t="shared" si="4068"/>
        <v>0</v>
      </c>
      <c r="S1322" s="57">
        <f t="shared" ref="S1322:X1322" si="4288">IF(G1330&lt;&gt;0,G1322+(G1322/G1313)*G1330,G1322)</f>
        <v>0</v>
      </c>
      <c r="T1322" s="57">
        <f t="shared" si="4288"/>
        <v>0</v>
      </c>
      <c r="U1322" s="57">
        <f t="shared" si="4288"/>
        <v>0</v>
      </c>
      <c r="V1322" s="57">
        <f t="shared" si="4288"/>
        <v>0</v>
      </c>
      <c r="W1322" s="57">
        <f t="shared" si="4288"/>
        <v>0</v>
      </c>
      <c r="X1322" s="57">
        <f t="shared" si="4288"/>
        <v>0</v>
      </c>
      <c r="Y1322" s="1">
        <v>0</v>
      </c>
      <c r="Z1322" s="5"/>
      <c r="AB1322" s="63">
        <f t="shared" ref="AB1322" si="4289">IF(R1322=0,0,R1322/(R1314+R1317+R1323))</f>
        <v>0</v>
      </c>
      <c r="AC1322" s="63">
        <f t="shared" ref="AC1322" si="4290">IF(S1322=0,0,S1322/(S1314+S1317+S1323))</f>
        <v>0</v>
      </c>
      <c r="AD1322" s="63">
        <f t="shared" ref="AD1322" si="4291">IF(T1322=0,0,T1322/(T1314+T1317+T1323))</f>
        <v>0</v>
      </c>
      <c r="AE1322" s="63">
        <f t="shared" ref="AE1322" si="4292">IF(U1322=0,0,U1322/(U1314+U1317+U1323))</f>
        <v>0</v>
      </c>
      <c r="AF1322" s="63">
        <f t="shared" ref="AF1322" si="4293">IF(V1322=0,0,V1322/(V1314+V1317+V1323))</f>
        <v>0</v>
      </c>
      <c r="AG1322" s="63">
        <f t="shared" ref="AG1322" si="4294">IF(W1322=0,0,W1322/(W1314+W1317+W1323))</f>
        <v>0</v>
      </c>
      <c r="AH1322" s="63">
        <f t="shared" ref="AH1322" si="4295">IF(X1322=0,0,X1322/(X1314+X1317+X1323))</f>
        <v>0</v>
      </c>
      <c r="AI1322" s="63">
        <f t="shared" ref="AI1322" si="4296">IF(Y1322=0,0,Y1322/(Y1314+Y1317+Y1323))</f>
        <v>0</v>
      </c>
    </row>
    <row r="1323" spans="1:35" ht="14.25" customHeight="1" x14ac:dyDescent="0.25">
      <c r="A1323" s="17">
        <v>331524</v>
      </c>
      <c r="B1323" s="3" t="s">
        <v>38</v>
      </c>
      <c r="C1323" s="3" t="s">
        <v>89</v>
      </c>
      <c r="D1323" s="54">
        <f>E1323/(E1313-E1330)</f>
        <v>0.18181818181818182</v>
      </c>
      <c r="E1323" s="19">
        <f t="shared" si="4214"/>
        <v>2</v>
      </c>
      <c r="F1323" s="11">
        <v>1</v>
      </c>
      <c r="G1323" s="11">
        <v>0</v>
      </c>
      <c r="H1323" s="19">
        <v>0</v>
      </c>
      <c r="I1323" s="11">
        <v>1</v>
      </c>
      <c r="J1323" s="19">
        <v>0</v>
      </c>
      <c r="K1323" s="11">
        <v>0</v>
      </c>
      <c r="L1323" s="19">
        <v>0</v>
      </c>
      <c r="M1323" s="7"/>
      <c r="P1323" s="57">
        <f>SUM(P1324:P1329)</f>
        <v>1</v>
      </c>
      <c r="Q1323" s="63">
        <f>P1323/P1313</f>
        <v>0.1111111111111111</v>
      </c>
      <c r="R1323" s="75">
        <f t="shared" si="4068"/>
        <v>1</v>
      </c>
      <c r="S1323" s="57">
        <f>SUM(S1324:S1329)</f>
        <v>0</v>
      </c>
      <c r="T1323" s="57">
        <f t="shared" ref="T1323:X1323" si="4297">SUM(T1324:T1329)</f>
        <v>0</v>
      </c>
      <c r="U1323" s="57">
        <f t="shared" si="4297"/>
        <v>1</v>
      </c>
      <c r="V1323" s="57">
        <f t="shared" si="4297"/>
        <v>0</v>
      </c>
      <c r="W1323" s="57">
        <f t="shared" si="4297"/>
        <v>0</v>
      </c>
      <c r="X1323" s="57">
        <f t="shared" si="4297"/>
        <v>0</v>
      </c>
      <c r="Y1323" s="1">
        <v>0</v>
      </c>
      <c r="Z1323" s="5"/>
      <c r="AB1323" s="63">
        <f t="shared" ref="AB1323" si="4298">IF(R1323=0,0,R1323/(R1314+R1317+R1323))</f>
        <v>0.33333333333333331</v>
      </c>
      <c r="AC1323" s="63">
        <f t="shared" ref="AC1323" si="4299">IF(S1323=0,0,S1323/(S1314+S1317+S1323))</f>
        <v>0</v>
      </c>
      <c r="AD1323" s="63">
        <f t="shared" ref="AD1323" si="4300">IF(T1323=0,0,T1323/(T1314+T1317+T1323))</f>
        <v>0</v>
      </c>
      <c r="AE1323" s="63">
        <f t="shared" ref="AE1323" si="4301">IF(U1323=0,0,U1323/(U1314+U1317+U1323))</f>
        <v>0.14285714285714285</v>
      </c>
      <c r="AF1323" s="63">
        <f t="shared" ref="AF1323" si="4302">IF(V1323=0,0,V1323/(V1314+V1317+V1323))</f>
        <v>0</v>
      </c>
      <c r="AG1323" s="63">
        <f t="shared" ref="AG1323" si="4303">IF(W1323=0,0,W1323/(W1314+W1317+W1323))</f>
        <v>0</v>
      </c>
      <c r="AH1323" s="63">
        <f t="shared" ref="AH1323" si="4304">IF(X1323=0,0,X1323/(X1314+X1317+X1323))</f>
        <v>0</v>
      </c>
      <c r="AI1323" s="63">
        <f t="shared" ref="AI1323" si="4305">IF(Y1323=0,0,Y1323/(Y1314+Y1317+Y1323))</f>
        <v>0</v>
      </c>
    </row>
    <row r="1324" spans="1:35" ht="14.25" customHeight="1" x14ac:dyDescent="0.25">
      <c r="A1324" s="17">
        <v>331524</v>
      </c>
      <c r="B1324" s="3" t="s">
        <v>38</v>
      </c>
      <c r="C1324" s="8" t="s">
        <v>95</v>
      </c>
      <c r="D1324" s="54">
        <f>E1324/(E1313-E1330)</f>
        <v>9.0909090909090912E-2</v>
      </c>
      <c r="E1324" s="19">
        <f t="shared" si="4214"/>
        <v>1</v>
      </c>
      <c r="F1324" s="19">
        <v>0</v>
      </c>
      <c r="G1324" s="11">
        <v>0</v>
      </c>
      <c r="H1324" s="19">
        <v>0</v>
      </c>
      <c r="I1324" s="11">
        <v>1</v>
      </c>
      <c r="J1324" s="19">
        <v>0</v>
      </c>
      <c r="K1324" s="11">
        <v>0</v>
      </c>
      <c r="L1324" s="19">
        <v>0</v>
      </c>
      <c r="M1324" s="7"/>
      <c r="P1324" s="57">
        <f t="shared" si="4260"/>
        <v>1</v>
      </c>
      <c r="Q1324" s="63">
        <f>P1324/P1313</f>
        <v>0.1111111111111111</v>
      </c>
      <c r="R1324" s="75">
        <f t="shared" si="4068"/>
        <v>0</v>
      </c>
      <c r="S1324" s="57">
        <f t="shared" ref="S1324:X1324" si="4306">IF(G1330&lt;&gt;0,G1324+(G1324/G1313)*G1330,G1324)</f>
        <v>0</v>
      </c>
      <c r="T1324" s="57">
        <f t="shared" si="4306"/>
        <v>0</v>
      </c>
      <c r="U1324" s="57">
        <f t="shared" si="4306"/>
        <v>1</v>
      </c>
      <c r="V1324" s="57">
        <f t="shared" si="4306"/>
        <v>0</v>
      </c>
      <c r="W1324" s="57">
        <f t="shared" si="4306"/>
        <v>0</v>
      </c>
      <c r="X1324" s="57">
        <f t="shared" si="4306"/>
        <v>0</v>
      </c>
      <c r="Y1324" s="1">
        <v>0</v>
      </c>
      <c r="Z1324" s="5"/>
      <c r="AB1324" s="63">
        <f t="shared" ref="AB1324" si="4307">IF(R1324=0,0,R1324/(R1314+R1317+R1323))</f>
        <v>0</v>
      </c>
      <c r="AC1324" s="63">
        <f t="shared" ref="AC1324" si="4308">IF(S1324=0,0,S1324/(S1314+S1317+S1323))</f>
        <v>0</v>
      </c>
      <c r="AD1324" s="63">
        <f t="shared" ref="AD1324" si="4309">IF(T1324=0,0,T1324/(T1314+T1317+T1323))</f>
        <v>0</v>
      </c>
      <c r="AE1324" s="63">
        <f t="shared" ref="AE1324" si="4310">IF(U1324=0,0,U1324/(U1314+U1317+U1323))</f>
        <v>0.14285714285714285</v>
      </c>
      <c r="AF1324" s="63">
        <f t="shared" ref="AF1324" si="4311">IF(V1324=0,0,V1324/(V1314+V1317+V1323))</f>
        <v>0</v>
      </c>
      <c r="AG1324" s="63">
        <f t="shared" ref="AG1324" si="4312">IF(W1324=0,0,W1324/(W1314+W1317+W1323))</f>
        <v>0</v>
      </c>
      <c r="AH1324" s="63">
        <f t="shared" ref="AH1324" si="4313">IF(X1324=0,0,X1324/(X1314+X1317+X1323))</f>
        <v>0</v>
      </c>
      <c r="AI1324" s="63">
        <f t="shared" ref="AI1324" si="4314">IF(Y1324=0,0,Y1324/(Y1314+Y1317+Y1323))</f>
        <v>0</v>
      </c>
    </row>
    <row r="1325" spans="1:35" ht="14.25" customHeight="1" x14ac:dyDescent="0.25">
      <c r="A1325" s="17">
        <v>331524</v>
      </c>
      <c r="B1325" s="3" t="s">
        <v>38</v>
      </c>
      <c r="C1325" s="8" t="s">
        <v>90</v>
      </c>
      <c r="D1325" s="54">
        <f>E1325/(E1313-E1330)</f>
        <v>0</v>
      </c>
      <c r="E1325" s="19">
        <f t="shared" si="4214"/>
        <v>0</v>
      </c>
      <c r="F1325" s="19">
        <v>0</v>
      </c>
      <c r="G1325" s="19">
        <v>0</v>
      </c>
      <c r="H1325" s="19">
        <v>0</v>
      </c>
      <c r="I1325" s="19">
        <v>0</v>
      </c>
      <c r="J1325" s="19">
        <v>0</v>
      </c>
      <c r="K1325" s="19">
        <v>0</v>
      </c>
      <c r="L1325" s="19">
        <v>0</v>
      </c>
      <c r="M1325" s="7"/>
      <c r="P1325" s="57">
        <f t="shared" si="4260"/>
        <v>0</v>
      </c>
      <c r="Q1325" s="63">
        <f>P1325/P1313</f>
        <v>0</v>
      </c>
      <c r="R1325" s="75">
        <f t="shared" si="4068"/>
        <v>0</v>
      </c>
      <c r="S1325" s="57">
        <f t="shared" ref="S1325:X1325" si="4315">IF(G1330&lt;&gt;0,G1325+(G1325/G1313)*G1330,G1325)</f>
        <v>0</v>
      </c>
      <c r="T1325" s="57">
        <f t="shared" si="4315"/>
        <v>0</v>
      </c>
      <c r="U1325" s="57">
        <f t="shared" si="4315"/>
        <v>0</v>
      </c>
      <c r="V1325" s="57">
        <f t="shared" si="4315"/>
        <v>0</v>
      </c>
      <c r="W1325" s="57">
        <f t="shared" si="4315"/>
        <v>0</v>
      </c>
      <c r="X1325" s="57">
        <f t="shared" si="4315"/>
        <v>0</v>
      </c>
      <c r="Y1325" s="1">
        <v>0</v>
      </c>
      <c r="Z1325" s="5"/>
      <c r="AB1325" s="63">
        <f t="shared" ref="AB1325" si="4316">IF(R1325=0,0,R1325/(R1314+R1317+R1323))</f>
        <v>0</v>
      </c>
      <c r="AC1325" s="63">
        <f t="shared" ref="AC1325" si="4317">IF(S1325=0,0,S1325/(S1314+S1317+S1323))</f>
        <v>0</v>
      </c>
      <c r="AD1325" s="63">
        <f t="shared" ref="AD1325" si="4318">IF(T1325=0,0,T1325/(T1314+T1317+T1323))</f>
        <v>0</v>
      </c>
      <c r="AE1325" s="63">
        <f t="shared" ref="AE1325" si="4319">IF(U1325=0,0,U1325/(U1314+U1317+U1323))</f>
        <v>0</v>
      </c>
      <c r="AF1325" s="63">
        <f t="shared" ref="AF1325" si="4320">IF(V1325=0,0,V1325/(V1314+V1317+V1323))</f>
        <v>0</v>
      </c>
      <c r="AG1325" s="63">
        <f t="shared" ref="AG1325" si="4321">IF(W1325=0,0,W1325/(W1314+W1317+W1323))</f>
        <v>0</v>
      </c>
      <c r="AH1325" s="63">
        <f t="shared" ref="AH1325" si="4322">IF(X1325=0,0,X1325/(X1314+X1317+X1323))</f>
        <v>0</v>
      </c>
      <c r="AI1325" s="63">
        <f t="shared" ref="AI1325" si="4323">IF(Y1325=0,0,Y1325/(Y1314+Y1317+Y1323))</f>
        <v>0</v>
      </c>
    </row>
    <row r="1326" spans="1:35" ht="14.25" customHeight="1" x14ac:dyDescent="0.25">
      <c r="A1326" s="17">
        <v>331524</v>
      </c>
      <c r="B1326" s="3" t="s">
        <v>38</v>
      </c>
      <c r="C1326" s="8" t="s">
        <v>118</v>
      </c>
      <c r="D1326" s="54">
        <f>E1326/(E1313-E1330)</f>
        <v>0</v>
      </c>
      <c r="E1326" s="19">
        <f t="shared" si="4214"/>
        <v>0</v>
      </c>
      <c r="F1326" s="19">
        <v>0</v>
      </c>
      <c r="G1326" s="11">
        <v>0</v>
      </c>
      <c r="H1326" s="19">
        <v>0</v>
      </c>
      <c r="I1326" s="19">
        <v>0</v>
      </c>
      <c r="J1326" s="19">
        <v>0</v>
      </c>
      <c r="K1326" s="11">
        <v>0</v>
      </c>
      <c r="L1326" s="19">
        <v>0</v>
      </c>
      <c r="M1326" s="7"/>
      <c r="P1326" s="57">
        <f t="shared" si="4260"/>
        <v>0</v>
      </c>
      <c r="Q1326" s="63">
        <f>P1326/P1313</f>
        <v>0</v>
      </c>
      <c r="R1326" s="75">
        <f t="shared" si="4068"/>
        <v>0</v>
      </c>
      <c r="S1326" s="57">
        <f t="shared" ref="S1326:X1326" si="4324">IF(G1330&lt;&gt;0,G1326+(G1326/G1313)*G1330,G1326)</f>
        <v>0</v>
      </c>
      <c r="T1326" s="57">
        <f t="shared" si="4324"/>
        <v>0</v>
      </c>
      <c r="U1326" s="57">
        <f t="shared" si="4324"/>
        <v>0</v>
      </c>
      <c r="V1326" s="57">
        <f t="shared" si="4324"/>
        <v>0</v>
      </c>
      <c r="W1326" s="57">
        <f t="shared" si="4324"/>
        <v>0</v>
      </c>
      <c r="X1326" s="57">
        <f t="shared" si="4324"/>
        <v>0</v>
      </c>
      <c r="Y1326" s="1">
        <v>0</v>
      </c>
      <c r="Z1326" s="5"/>
      <c r="AB1326" s="63">
        <f t="shared" ref="AB1326" si="4325">IF(R1326=0,0,R1326/(R1314+R1317+R1323))</f>
        <v>0</v>
      </c>
      <c r="AC1326" s="63">
        <f t="shared" ref="AC1326" si="4326">IF(S1326=0,0,S1326/(S1314+S1317+S1323))</f>
        <v>0</v>
      </c>
      <c r="AD1326" s="63">
        <f t="shared" ref="AD1326" si="4327">IF(T1326=0,0,T1326/(T1314+T1317+T1323))</f>
        <v>0</v>
      </c>
      <c r="AE1326" s="63">
        <f t="shared" ref="AE1326" si="4328">IF(U1326=0,0,U1326/(U1314+U1317+U1323))</f>
        <v>0</v>
      </c>
      <c r="AF1326" s="63">
        <f t="shared" ref="AF1326" si="4329">IF(V1326=0,0,V1326/(V1314+V1317+V1323))</f>
        <v>0</v>
      </c>
      <c r="AG1326" s="63">
        <f t="shared" ref="AG1326" si="4330">IF(W1326=0,0,W1326/(W1314+W1317+W1323))</f>
        <v>0</v>
      </c>
      <c r="AH1326" s="63">
        <f t="shared" ref="AH1326" si="4331">IF(X1326=0,0,X1326/(X1314+X1317+X1323))</f>
        <v>0</v>
      </c>
      <c r="AI1326" s="63">
        <f t="shared" ref="AI1326" si="4332">IF(Y1326=0,0,Y1326/(Y1314+Y1317+Y1323))</f>
        <v>0</v>
      </c>
    </row>
    <row r="1327" spans="1:35" ht="14.25" customHeight="1" x14ac:dyDescent="0.25">
      <c r="A1327" s="17">
        <v>331524</v>
      </c>
      <c r="B1327" s="3" t="s">
        <v>38</v>
      </c>
      <c r="C1327" s="8" t="s">
        <v>91</v>
      </c>
      <c r="D1327" s="54">
        <f>E1327/(E1313-E1330)</f>
        <v>0</v>
      </c>
      <c r="E1327" s="19">
        <f t="shared" si="4214"/>
        <v>0</v>
      </c>
      <c r="F1327" s="19">
        <v>0</v>
      </c>
      <c r="G1327" s="19">
        <v>0</v>
      </c>
      <c r="H1327" s="19">
        <v>0</v>
      </c>
      <c r="I1327" s="11">
        <v>0</v>
      </c>
      <c r="J1327" s="19">
        <v>0</v>
      </c>
      <c r="K1327" s="19">
        <v>0</v>
      </c>
      <c r="L1327" s="19">
        <v>0</v>
      </c>
      <c r="M1327" s="7"/>
      <c r="P1327" s="57">
        <f t="shared" si="4260"/>
        <v>0</v>
      </c>
      <c r="Q1327" s="63">
        <f>P1327/P1313</f>
        <v>0</v>
      </c>
      <c r="R1327" s="75">
        <f t="shared" si="4068"/>
        <v>0</v>
      </c>
      <c r="S1327" s="57">
        <f t="shared" ref="S1327:X1327" si="4333">IF(G1330&lt;&gt;0,G1327+(G1327/G1313)*G1330,G1327)</f>
        <v>0</v>
      </c>
      <c r="T1327" s="57">
        <f t="shared" si="4333"/>
        <v>0</v>
      </c>
      <c r="U1327" s="57">
        <f t="shared" si="4333"/>
        <v>0</v>
      </c>
      <c r="V1327" s="57">
        <f t="shared" si="4333"/>
        <v>0</v>
      </c>
      <c r="W1327" s="57">
        <f t="shared" si="4333"/>
        <v>0</v>
      </c>
      <c r="X1327" s="57">
        <f t="shared" si="4333"/>
        <v>0</v>
      </c>
      <c r="Y1327" s="1">
        <v>0</v>
      </c>
      <c r="Z1327" s="5"/>
      <c r="AB1327" s="63">
        <f t="shared" ref="AB1327" si="4334">IF(R1327=0,0,R1327/(R1314+R1317+R1323))</f>
        <v>0</v>
      </c>
      <c r="AC1327" s="63">
        <f t="shared" ref="AC1327" si="4335">IF(S1327=0,0,S1327/(S1314+S1317+S1323))</f>
        <v>0</v>
      </c>
      <c r="AD1327" s="63">
        <f t="shared" ref="AD1327" si="4336">IF(T1327=0,0,T1327/(T1314+T1317+T1323))</f>
        <v>0</v>
      </c>
      <c r="AE1327" s="63">
        <f t="shared" ref="AE1327" si="4337">IF(U1327=0,0,U1327/(U1314+U1317+U1323))</f>
        <v>0</v>
      </c>
      <c r="AF1327" s="63">
        <f t="shared" ref="AF1327" si="4338">IF(V1327=0,0,V1327/(V1314+V1317+V1323))</f>
        <v>0</v>
      </c>
      <c r="AG1327" s="63">
        <f t="shared" ref="AG1327" si="4339">IF(W1327=0,0,W1327/(W1314+W1317+W1323))</f>
        <v>0</v>
      </c>
      <c r="AH1327" s="63">
        <f t="shared" ref="AH1327" si="4340">IF(X1327=0,0,X1327/(X1314+X1317+X1323))</f>
        <v>0</v>
      </c>
      <c r="AI1327" s="63">
        <f t="shared" ref="AI1327" si="4341">IF(Y1327=0,0,Y1327/(Y1314+Y1317+Y1323))</f>
        <v>0</v>
      </c>
    </row>
    <row r="1328" spans="1:35" ht="14.25" customHeight="1" x14ac:dyDescent="0.25">
      <c r="A1328" s="17">
        <v>331524</v>
      </c>
      <c r="B1328" s="3" t="s">
        <v>38</v>
      </c>
      <c r="C1328" s="8" t="s">
        <v>92</v>
      </c>
      <c r="D1328" s="54">
        <f>E1328/(E1313-E1330)</f>
        <v>0</v>
      </c>
      <c r="E1328" s="19">
        <f t="shared" si="4214"/>
        <v>0</v>
      </c>
      <c r="F1328" s="11">
        <v>0</v>
      </c>
      <c r="G1328" s="11">
        <v>0</v>
      </c>
      <c r="H1328" s="19">
        <v>0</v>
      </c>
      <c r="I1328" s="19">
        <v>0</v>
      </c>
      <c r="J1328" s="19">
        <v>0</v>
      </c>
      <c r="K1328" s="11">
        <v>0</v>
      </c>
      <c r="L1328" s="19">
        <v>0</v>
      </c>
      <c r="M1328" s="7"/>
      <c r="P1328" s="57">
        <f t="shared" si="4260"/>
        <v>0</v>
      </c>
      <c r="Q1328" s="63">
        <f>P1328/P1313</f>
        <v>0</v>
      </c>
      <c r="R1328" s="75">
        <f t="shared" si="4068"/>
        <v>0</v>
      </c>
      <c r="S1328" s="57">
        <f t="shared" ref="S1328:X1328" si="4342">IF(G1330&lt;&gt;0,G1328+(G1328/G1313)*G1330,G1328)</f>
        <v>0</v>
      </c>
      <c r="T1328" s="57">
        <f t="shared" si="4342"/>
        <v>0</v>
      </c>
      <c r="U1328" s="57">
        <f t="shared" si="4342"/>
        <v>0</v>
      </c>
      <c r="V1328" s="57">
        <f t="shared" si="4342"/>
        <v>0</v>
      </c>
      <c r="W1328" s="57">
        <f t="shared" si="4342"/>
        <v>0</v>
      </c>
      <c r="X1328" s="57">
        <f t="shared" si="4342"/>
        <v>0</v>
      </c>
      <c r="Y1328" s="1">
        <v>0</v>
      </c>
      <c r="Z1328" s="6"/>
      <c r="AB1328" s="63">
        <f t="shared" ref="AB1328" si="4343">IF(R1328=0,0,R1328/(R1314+R1317+R1323))</f>
        <v>0</v>
      </c>
      <c r="AC1328" s="63">
        <f t="shared" ref="AC1328" si="4344">IF(S1328=0,0,S1328/(S1314+S1317+S1323))</f>
        <v>0</v>
      </c>
      <c r="AD1328" s="63">
        <f t="shared" ref="AD1328" si="4345">IF(T1328=0,0,T1328/(T1314+T1317+T1323))</f>
        <v>0</v>
      </c>
      <c r="AE1328" s="63">
        <f t="shared" ref="AE1328" si="4346">IF(U1328=0,0,U1328/(U1314+U1317+U1323))</f>
        <v>0</v>
      </c>
      <c r="AF1328" s="63">
        <f t="shared" ref="AF1328" si="4347">IF(V1328=0,0,V1328/(V1314+V1317+V1323))</f>
        <v>0</v>
      </c>
      <c r="AG1328" s="63">
        <f t="shared" ref="AG1328" si="4348">IF(W1328=0,0,W1328/(W1314+W1317+W1323))</f>
        <v>0</v>
      </c>
      <c r="AH1328" s="63">
        <f t="shared" ref="AH1328" si="4349">IF(X1328=0,0,X1328/(X1314+X1317+X1323))</f>
        <v>0</v>
      </c>
      <c r="AI1328" s="63">
        <f t="shared" ref="AI1328" si="4350">IF(Y1328=0,0,Y1328/(Y1314+Y1317+Y1323))</f>
        <v>0</v>
      </c>
    </row>
    <row r="1329" spans="1:35" ht="14.25" customHeight="1" x14ac:dyDescent="0.25">
      <c r="A1329" s="17">
        <v>331524</v>
      </c>
      <c r="B1329" s="3" t="s">
        <v>38</v>
      </c>
      <c r="C1329" s="8" t="s">
        <v>93</v>
      </c>
      <c r="D1329" s="54">
        <f>E1329/(E1313-E1330)</f>
        <v>0</v>
      </c>
      <c r="E1329" s="19">
        <f t="shared" si="4214"/>
        <v>0</v>
      </c>
      <c r="F1329" s="11">
        <v>0</v>
      </c>
      <c r="G1329" s="11">
        <v>0</v>
      </c>
      <c r="H1329" s="19">
        <v>0</v>
      </c>
      <c r="I1329" s="11">
        <v>0</v>
      </c>
      <c r="J1329" s="19">
        <v>0</v>
      </c>
      <c r="K1329" s="11">
        <v>0</v>
      </c>
      <c r="L1329" s="19">
        <v>0</v>
      </c>
      <c r="M1329" s="10"/>
      <c r="P1329" s="57">
        <f t="shared" si="4260"/>
        <v>0</v>
      </c>
      <c r="Q1329" s="63">
        <f>P1329/P1313</f>
        <v>0</v>
      </c>
      <c r="R1329" s="75">
        <f t="shared" si="4068"/>
        <v>0</v>
      </c>
      <c r="S1329" s="57">
        <f t="shared" ref="S1329:X1329" si="4351">IF(G1330&lt;&gt;0,G1329+(G1329/G1313)*G1330,G1329)</f>
        <v>0</v>
      </c>
      <c r="T1329" s="57">
        <f t="shared" si="4351"/>
        <v>0</v>
      </c>
      <c r="U1329" s="57">
        <f t="shared" si="4351"/>
        <v>0</v>
      </c>
      <c r="V1329" s="57">
        <f t="shared" si="4351"/>
        <v>0</v>
      </c>
      <c r="W1329" s="57">
        <f t="shared" si="4351"/>
        <v>0</v>
      </c>
      <c r="X1329" s="57">
        <f t="shared" si="4351"/>
        <v>0</v>
      </c>
      <c r="Y1329" s="1">
        <v>0</v>
      </c>
      <c r="Z1329" s="5"/>
      <c r="AB1329" s="63">
        <f t="shared" ref="AB1329" si="4352">IF(R1329=0,0,R1329/(R1314+R1317+R1323))</f>
        <v>0</v>
      </c>
      <c r="AC1329" s="63">
        <f t="shared" ref="AC1329" si="4353">IF(S1329=0,0,S1329/(S1314+S1317+S1323))</f>
        <v>0</v>
      </c>
      <c r="AD1329" s="63">
        <f t="shared" ref="AD1329" si="4354">IF(T1329=0,0,T1329/(T1314+T1317+T1323))</f>
        <v>0</v>
      </c>
      <c r="AE1329" s="63">
        <f t="shared" ref="AE1329" si="4355">IF(U1329=0,0,U1329/(U1314+U1317+U1323))</f>
        <v>0</v>
      </c>
      <c r="AF1329" s="63">
        <f t="shared" ref="AF1329" si="4356">IF(V1329=0,0,V1329/(V1314+V1317+V1323))</f>
        <v>0</v>
      </c>
      <c r="AG1329" s="63">
        <f t="shared" ref="AG1329" si="4357">IF(W1329=0,0,W1329/(W1314+W1317+W1323))</f>
        <v>0</v>
      </c>
      <c r="AH1329" s="63">
        <f t="shared" ref="AH1329" si="4358">IF(X1329=0,0,X1329/(X1314+X1317+X1323))</f>
        <v>0</v>
      </c>
      <c r="AI1329" s="63">
        <f t="shared" ref="AI1329" si="4359">IF(Y1329=0,0,Y1329/(Y1314+Y1317+Y1323))</f>
        <v>0</v>
      </c>
    </row>
    <row r="1330" spans="1:35" ht="14.25" customHeight="1" x14ac:dyDescent="0.25">
      <c r="A1330" s="17">
        <v>331524</v>
      </c>
      <c r="B1330" s="3" t="s">
        <v>38</v>
      </c>
      <c r="C1330" s="3" t="s">
        <v>94</v>
      </c>
      <c r="D1330" s="59"/>
      <c r="E1330" s="19">
        <v>0</v>
      </c>
      <c r="F1330" s="19">
        <v>0</v>
      </c>
      <c r="G1330" s="11">
        <v>0</v>
      </c>
      <c r="H1330" s="11">
        <v>0</v>
      </c>
      <c r="I1330" s="19">
        <v>0</v>
      </c>
      <c r="J1330" s="19">
        <v>0</v>
      </c>
      <c r="K1330" s="11">
        <v>0</v>
      </c>
      <c r="L1330" s="19">
        <v>0</v>
      </c>
      <c r="M1330" s="7"/>
      <c r="R1330" s="75">
        <f t="shared" si="4068"/>
        <v>0</v>
      </c>
      <c r="Z1330" s="5"/>
    </row>
    <row r="1331" spans="1:35" ht="14.25" customHeight="1" x14ac:dyDescent="0.25">
      <c r="A1331" s="3"/>
      <c r="B1331" s="3"/>
      <c r="C1331" s="8"/>
      <c r="D1331" s="8"/>
      <c r="E1331" s="11"/>
      <c r="F1331" s="11"/>
      <c r="G1331" s="11"/>
      <c r="H1331" s="11"/>
      <c r="I1331" s="11"/>
      <c r="J1331" s="11"/>
      <c r="K1331" s="11"/>
      <c r="L1331" s="11"/>
      <c r="M1331" s="7"/>
      <c r="R1331" s="75">
        <f t="shared" si="4068"/>
        <v>0</v>
      </c>
      <c r="S1331" s="10"/>
      <c r="T1331" s="10"/>
      <c r="U1331" s="10"/>
      <c r="V1331" s="10"/>
      <c r="W1331" s="10"/>
    </row>
    <row r="1332" spans="1:35" ht="14.25" customHeight="1" x14ac:dyDescent="0.25">
      <c r="A1332" s="17">
        <v>332</v>
      </c>
      <c r="B1332" s="3" t="s">
        <v>111</v>
      </c>
      <c r="C1332" s="3" t="s">
        <v>120</v>
      </c>
      <c r="D1332" s="3"/>
      <c r="E1332" s="11">
        <v>301</v>
      </c>
      <c r="F1332" s="11">
        <v>127</v>
      </c>
      <c r="G1332" s="19">
        <v>0</v>
      </c>
      <c r="H1332" s="11">
        <v>3</v>
      </c>
      <c r="I1332" s="11">
        <v>163</v>
      </c>
      <c r="J1332" s="11">
        <v>5</v>
      </c>
      <c r="K1332" s="19">
        <v>0</v>
      </c>
      <c r="L1332" s="53">
        <f>E1332-SUM(F1332:K1332)</f>
        <v>3</v>
      </c>
      <c r="M1332" s="10">
        <f>VLOOKUP(A1332,'2010 Byproducts'!$A$14:$D$97,4,FALSE)</f>
        <v>0</v>
      </c>
      <c r="N1332" s="10">
        <f>L1332-M1332</f>
        <v>3</v>
      </c>
      <c r="O1332" s="10"/>
      <c r="P1332" s="10">
        <f>SUM(P1333,P1336,P1342)</f>
        <v>290.12269938650309</v>
      </c>
      <c r="Q1332" s="10"/>
      <c r="R1332" s="75">
        <f t="shared" si="4068"/>
        <v>127</v>
      </c>
      <c r="Z1332" s="63">
        <f>R1332/(P1332-R1332)</f>
        <v>0.77855504155853916</v>
      </c>
      <c r="AA1332" s="63">
        <f>(P1335-R1335)/(P1332-R1332)</f>
        <v>6.807326337959306E-2</v>
      </c>
      <c r="AB1332" s="63"/>
    </row>
    <row r="1333" spans="1:35" ht="14.25" customHeight="1" x14ac:dyDescent="0.25">
      <c r="A1333" s="17">
        <v>332</v>
      </c>
      <c r="B1333" s="3" t="s">
        <v>111</v>
      </c>
      <c r="C1333" s="3" t="s">
        <v>82</v>
      </c>
      <c r="D1333" s="54">
        <f>E1333/(E1332-E1349)</f>
        <v>7.636363636363637E-2</v>
      </c>
      <c r="E1333" s="19">
        <f t="shared" ref="E1333:E1348" si="4360">SUM(F1333:L1333)</f>
        <v>21</v>
      </c>
      <c r="F1333" s="19">
        <v>0</v>
      </c>
      <c r="G1333" s="11">
        <v>0</v>
      </c>
      <c r="H1333" s="19">
        <v>0</v>
      </c>
      <c r="I1333" s="11">
        <v>21</v>
      </c>
      <c r="J1333" s="19">
        <v>0</v>
      </c>
      <c r="K1333" s="11">
        <v>0</v>
      </c>
      <c r="L1333" s="19">
        <v>0</v>
      </c>
      <c r="M1333" s="7"/>
      <c r="P1333" s="57">
        <f>SUM(P1334:P1335)</f>
        <v>26.319018404907979</v>
      </c>
      <c r="Q1333" s="63">
        <f>P1333/P1332</f>
        <v>9.071685345739057E-2</v>
      </c>
      <c r="R1333" s="75">
        <f t="shared" si="4068"/>
        <v>0</v>
      </c>
      <c r="S1333" s="57">
        <f>SUM(S1334:S1335)</f>
        <v>0</v>
      </c>
      <c r="T1333" s="57">
        <f t="shared" ref="T1333:X1333" si="4361">SUM(T1334:T1335)</f>
        <v>0</v>
      </c>
      <c r="U1333" s="57">
        <f t="shared" si="4361"/>
        <v>23.319018404907979</v>
      </c>
      <c r="V1333" s="57">
        <f t="shared" si="4361"/>
        <v>0</v>
      </c>
      <c r="W1333" s="57">
        <f t="shared" si="4361"/>
        <v>0</v>
      </c>
      <c r="X1333" s="57">
        <f t="shared" si="4361"/>
        <v>0</v>
      </c>
      <c r="Y1333" s="1">
        <v>0</v>
      </c>
      <c r="Z1333" s="5"/>
      <c r="AB1333" s="63">
        <f t="shared" ref="AB1333" si="4362">IF(R1333=0,0,R1333/(R1333+R1336+R1342))</f>
        <v>0</v>
      </c>
      <c r="AC1333" s="63">
        <f t="shared" ref="AC1333" si="4363">IF(S1333=0,0,S1333/(S1333+S1336+S1342))</f>
        <v>0</v>
      </c>
      <c r="AD1333" s="63">
        <f t="shared" ref="AD1333" si="4364">IF(T1333=0,0,T1333/(T1333+T1336+T1342))</f>
        <v>0</v>
      </c>
      <c r="AE1333" s="63">
        <f t="shared" ref="AE1333" si="4365">IF(U1333=0,0,U1333/(U1333+U1336+U1342))</f>
        <v>0.14383561643835616</v>
      </c>
      <c r="AF1333" s="63">
        <f t="shared" ref="AF1333" si="4366">IF(V1333=0,0,V1333/(V1333+V1336+V1342))</f>
        <v>0</v>
      </c>
      <c r="AG1333" s="63">
        <f t="shared" ref="AG1333" si="4367">IF(W1333=0,0,W1333/(W1333+W1336+W1342))</f>
        <v>0</v>
      </c>
      <c r="AH1333" s="63">
        <f t="shared" ref="AH1333" si="4368">IF(X1333=0,0,X1333/(X1333+X1336+X1342))</f>
        <v>0</v>
      </c>
      <c r="AI1333" s="63">
        <f t="shared" ref="AI1333" si="4369">IF(Y1333=0,0,Y1333/(Y1333+Y1336+Y1342))</f>
        <v>0</v>
      </c>
    </row>
    <row r="1334" spans="1:35" ht="14.25" customHeight="1" x14ac:dyDescent="0.25">
      <c r="A1334" s="17">
        <v>332</v>
      </c>
      <c r="B1334" s="3" t="s">
        <v>111</v>
      </c>
      <c r="C1334" s="8" t="s">
        <v>152</v>
      </c>
      <c r="D1334" s="54">
        <f>E1334/(E1332-E1349)</f>
        <v>0.04</v>
      </c>
      <c r="E1334" s="19">
        <f t="shared" si="4360"/>
        <v>11</v>
      </c>
      <c r="F1334" s="19">
        <v>0</v>
      </c>
      <c r="G1334" s="11">
        <v>0</v>
      </c>
      <c r="H1334" s="11">
        <v>0</v>
      </c>
      <c r="I1334" s="11">
        <v>11</v>
      </c>
      <c r="J1334" s="11">
        <v>0</v>
      </c>
      <c r="K1334" s="11">
        <v>0</v>
      </c>
      <c r="L1334" s="19">
        <v>0</v>
      </c>
      <c r="M1334" s="7"/>
      <c r="P1334" s="57">
        <f>SUM(R1334:Y1334)+N1332</f>
        <v>15.214723926380369</v>
      </c>
      <c r="Q1334" s="63">
        <f>P1334/P1332</f>
        <v>5.2442376823852825E-2</v>
      </c>
      <c r="R1334" s="75">
        <f t="shared" si="4068"/>
        <v>0</v>
      </c>
      <c r="S1334" s="57">
        <f t="shared" ref="S1334:X1334" si="4370">IF(G1349&lt;&gt;0,G1334+(G1334/G1332)*G1349,G1334)</f>
        <v>0</v>
      </c>
      <c r="T1334" s="57">
        <f t="shared" si="4370"/>
        <v>0</v>
      </c>
      <c r="U1334" s="57">
        <f t="shared" si="4370"/>
        <v>12.214723926380369</v>
      </c>
      <c r="V1334" s="57">
        <f t="shared" si="4370"/>
        <v>0</v>
      </c>
      <c r="W1334" s="57">
        <f t="shared" si="4370"/>
        <v>0</v>
      </c>
      <c r="X1334" s="57">
        <f t="shared" si="4370"/>
        <v>0</v>
      </c>
      <c r="Y1334" s="1">
        <v>0</v>
      </c>
      <c r="Z1334" s="5"/>
      <c r="AB1334" s="63">
        <f t="shared" ref="AB1334" si="4371">IF(R1334=0,0,R1334/(R1333+R1336+R1342))</f>
        <v>0</v>
      </c>
      <c r="AC1334" s="63">
        <f t="shared" ref="AC1334" si="4372">IF(S1334=0,0,S1334/(S1333+S1336+S1342))</f>
        <v>0</v>
      </c>
      <c r="AD1334" s="63">
        <f t="shared" ref="AD1334" si="4373">IF(T1334=0,0,T1334/(T1333+T1336+T1342))</f>
        <v>0</v>
      </c>
      <c r="AE1334" s="63">
        <f t="shared" ref="AE1334" si="4374">IF(U1334=0,0,U1334/(U1333+U1336+U1342))</f>
        <v>7.5342465753424653E-2</v>
      </c>
      <c r="AF1334" s="63">
        <f t="shared" ref="AF1334" si="4375">IF(V1334=0,0,V1334/(V1333+V1336+V1342))</f>
        <v>0</v>
      </c>
      <c r="AG1334" s="63">
        <f t="shared" ref="AG1334" si="4376">IF(W1334=0,0,W1334/(W1333+W1336+W1342))</f>
        <v>0</v>
      </c>
      <c r="AH1334" s="63">
        <f t="shared" ref="AH1334" si="4377">IF(X1334=0,0,X1334/(X1333+X1336+X1342))</f>
        <v>0</v>
      </c>
      <c r="AI1334" s="63">
        <f t="shared" ref="AI1334" si="4378">IF(Y1334=0,0,Y1334/(Y1333+Y1336+Y1342))</f>
        <v>0</v>
      </c>
    </row>
    <row r="1335" spans="1:35" ht="14.25" customHeight="1" x14ac:dyDescent="0.25">
      <c r="A1335" s="17">
        <v>332</v>
      </c>
      <c r="B1335" s="3" t="s">
        <v>111</v>
      </c>
      <c r="C1335" s="8" t="s">
        <v>151</v>
      </c>
      <c r="D1335" s="54">
        <f>E1335/(E1332-E1349)</f>
        <v>3.6363636363636362E-2</v>
      </c>
      <c r="E1335" s="19">
        <f t="shared" si="4360"/>
        <v>10</v>
      </c>
      <c r="F1335" s="11">
        <v>0</v>
      </c>
      <c r="G1335" s="11">
        <v>0</v>
      </c>
      <c r="H1335" s="19">
        <v>0</v>
      </c>
      <c r="I1335" s="11">
        <v>10</v>
      </c>
      <c r="J1335" s="19">
        <v>0</v>
      </c>
      <c r="K1335" s="11">
        <v>0</v>
      </c>
      <c r="L1335" s="19">
        <v>0</v>
      </c>
      <c r="M1335" s="7"/>
      <c r="P1335" s="57">
        <f>SUM(R1335:Y1335)</f>
        <v>11.104294478527608</v>
      </c>
      <c r="Q1335" s="63">
        <f>P1335/P1332</f>
        <v>3.8274476633537745E-2</v>
      </c>
      <c r="R1335" s="75">
        <f t="shared" si="4068"/>
        <v>0</v>
      </c>
      <c r="S1335" s="57">
        <f t="shared" ref="S1335:X1335" si="4379">IF(G1349&lt;&gt;0,G1335+(G1335/G1332)*G1349,G1335)</f>
        <v>0</v>
      </c>
      <c r="T1335" s="57">
        <f t="shared" si="4379"/>
        <v>0</v>
      </c>
      <c r="U1335" s="57">
        <f t="shared" si="4379"/>
        <v>11.104294478527608</v>
      </c>
      <c r="V1335" s="57">
        <f t="shared" si="4379"/>
        <v>0</v>
      </c>
      <c r="W1335" s="57">
        <f t="shared" si="4379"/>
        <v>0</v>
      </c>
      <c r="X1335" s="57">
        <f t="shared" si="4379"/>
        <v>0</v>
      </c>
      <c r="Y1335" s="1">
        <v>0</v>
      </c>
      <c r="Z1335" s="5"/>
      <c r="AB1335" s="63">
        <f t="shared" ref="AB1335" si="4380">IF(R1335=0,0,R1335/(R1333+R1336+R1342))</f>
        <v>0</v>
      </c>
      <c r="AC1335" s="63">
        <f t="shared" ref="AC1335" si="4381">IF(S1335=0,0,S1335/(S1333+S1336+S1342))</f>
        <v>0</v>
      </c>
      <c r="AD1335" s="63">
        <f t="shared" ref="AD1335" si="4382">IF(T1335=0,0,T1335/(T1333+T1336+T1342))</f>
        <v>0</v>
      </c>
      <c r="AE1335" s="63">
        <f t="shared" ref="AE1335" si="4383">IF(U1335=0,0,U1335/(U1333+U1336+U1342))</f>
        <v>6.8493150684931503E-2</v>
      </c>
      <c r="AF1335" s="63">
        <f t="shared" ref="AF1335" si="4384">IF(V1335=0,0,V1335/(V1333+V1336+V1342))</f>
        <v>0</v>
      </c>
      <c r="AG1335" s="63">
        <f t="shared" ref="AG1335" si="4385">IF(W1335=0,0,W1335/(W1333+W1336+W1342))</f>
        <v>0</v>
      </c>
      <c r="AH1335" s="63">
        <f t="shared" ref="AH1335" si="4386">IF(X1335=0,0,X1335/(X1333+X1336+X1342))</f>
        <v>0</v>
      </c>
      <c r="AI1335" s="63">
        <f t="shared" ref="AI1335" si="4387">IF(Y1335=0,0,Y1335/(Y1333+Y1336+Y1342))</f>
        <v>0</v>
      </c>
    </row>
    <row r="1336" spans="1:35" ht="14.25" customHeight="1" x14ac:dyDescent="0.25">
      <c r="A1336" s="17">
        <v>332</v>
      </c>
      <c r="B1336" s="3" t="s">
        <v>111</v>
      </c>
      <c r="C1336" s="3" t="s">
        <v>83</v>
      </c>
      <c r="D1336" s="54">
        <f>E1336/(E1332-E1349)</f>
        <v>0.66909090909090907</v>
      </c>
      <c r="E1336" s="19">
        <f t="shared" si="4360"/>
        <v>184</v>
      </c>
      <c r="F1336" s="11">
        <v>89</v>
      </c>
      <c r="G1336" s="11">
        <v>0</v>
      </c>
      <c r="H1336" s="19">
        <v>0</v>
      </c>
      <c r="I1336" s="11">
        <v>94</v>
      </c>
      <c r="J1336" s="11">
        <v>1</v>
      </c>
      <c r="K1336" s="11">
        <v>0</v>
      </c>
      <c r="L1336" s="19">
        <v>0</v>
      </c>
      <c r="M1336" s="7"/>
      <c r="P1336" s="57">
        <f>SUM(P1337:P1341)</f>
        <v>194.38036809815952</v>
      </c>
      <c r="Q1336" s="63">
        <f>P1336/P1332</f>
        <v>0.6699936561640939</v>
      </c>
      <c r="R1336" s="75">
        <f t="shared" si="4068"/>
        <v>89</v>
      </c>
      <c r="S1336" s="57">
        <f>SUM(S1337:S1341)</f>
        <v>0</v>
      </c>
      <c r="T1336" s="57">
        <f t="shared" ref="T1336:X1336" si="4388">SUM(T1337:T1341)</f>
        <v>0</v>
      </c>
      <c r="U1336" s="57">
        <f t="shared" si="4388"/>
        <v>104.38036809815952</v>
      </c>
      <c r="V1336" s="57">
        <f t="shared" si="4388"/>
        <v>1</v>
      </c>
      <c r="W1336" s="57">
        <f t="shared" si="4388"/>
        <v>0</v>
      </c>
      <c r="X1336" s="57">
        <f t="shared" si="4388"/>
        <v>0</v>
      </c>
      <c r="Y1336" s="1">
        <v>0</v>
      </c>
      <c r="Z1336" s="5"/>
      <c r="AB1336" s="63">
        <f t="shared" ref="AB1336" si="4389">IF(R1336=0,0,R1336/(R1333+R1336+R1342))</f>
        <v>0.75423728813559321</v>
      </c>
      <c r="AC1336" s="63">
        <f t="shared" ref="AC1336" si="4390">IF(S1336=0,0,S1336/(S1333+S1336+S1342))</f>
        <v>0</v>
      </c>
      <c r="AD1336" s="63">
        <f t="shared" ref="AD1336" si="4391">IF(T1336=0,0,T1336/(T1333+T1336+T1342))</f>
        <v>0</v>
      </c>
      <c r="AE1336" s="63">
        <f t="shared" ref="AE1336" si="4392">IF(U1336=0,0,U1336/(U1333+U1336+U1342))</f>
        <v>0.64383561643835618</v>
      </c>
      <c r="AF1336" s="63">
        <f t="shared" ref="AF1336" si="4393">IF(V1336=0,0,V1336/(V1333+V1336+V1342))</f>
        <v>0.2</v>
      </c>
      <c r="AG1336" s="63">
        <f t="shared" ref="AG1336" si="4394">IF(W1336=0,0,W1336/(W1333+W1336+W1342))</f>
        <v>0</v>
      </c>
      <c r="AH1336" s="63">
        <f t="shared" ref="AH1336" si="4395">IF(X1336=0,0,X1336/(X1333+X1336+X1342))</f>
        <v>0</v>
      </c>
      <c r="AI1336" s="63">
        <f t="shared" ref="AI1336" si="4396">IF(Y1336=0,0,Y1336/(Y1333+Y1336+Y1342))</f>
        <v>0</v>
      </c>
    </row>
    <row r="1337" spans="1:35" ht="14.25" customHeight="1" x14ac:dyDescent="0.25">
      <c r="A1337" s="17">
        <v>332</v>
      </c>
      <c r="B1337" s="3" t="s">
        <v>111</v>
      </c>
      <c r="C1337" s="8" t="s">
        <v>84</v>
      </c>
      <c r="D1337" s="54">
        <f>E1337/(E1332-E1349)</f>
        <v>0.43636363636363634</v>
      </c>
      <c r="E1337" s="19">
        <f t="shared" si="4360"/>
        <v>120</v>
      </c>
      <c r="F1337" s="11">
        <v>27</v>
      </c>
      <c r="G1337" s="11">
        <v>0</v>
      </c>
      <c r="H1337" s="19">
        <v>0</v>
      </c>
      <c r="I1337" s="11">
        <v>92</v>
      </c>
      <c r="J1337" s="11">
        <v>1</v>
      </c>
      <c r="K1337" s="11">
        <v>0</v>
      </c>
      <c r="L1337" s="19">
        <v>0</v>
      </c>
      <c r="M1337" s="7"/>
      <c r="P1337" s="57">
        <f>SUM(R1337:Y1337)</f>
        <v>130.15950920245399</v>
      </c>
      <c r="Q1337" s="63">
        <f>P1337/P1332</f>
        <v>0.44863607528018606</v>
      </c>
      <c r="R1337" s="75">
        <f t="shared" si="4068"/>
        <v>27</v>
      </c>
      <c r="S1337" s="57">
        <f t="shared" ref="S1337:X1337" si="4397">IF(G1349&lt;&gt;0,G1337+(G1337/G1332)*G1349,G1337)</f>
        <v>0</v>
      </c>
      <c r="T1337" s="57">
        <f t="shared" si="4397"/>
        <v>0</v>
      </c>
      <c r="U1337" s="57">
        <f t="shared" si="4397"/>
        <v>102.15950920245399</v>
      </c>
      <c r="V1337" s="57">
        <f t="shared" si="4397"/>
        <v>1</v>
      </c>
      <c r="W1337" s="57">
        <f t="shared" si="4397"/>
        <v>0</v>
      </c>
      <c r="X1337" s="57">
        <f t="shared" si="4397"/>
        <v>0</v>
      </c>
      <c r="Y1337" s="1">
        <v>0</v>
      </c>
      <c r="Z1337" s="5"/>
      <c r="AB1337" s="63">
        <f t="shared" ref="AB1337" si="4398">IF(R1337=0,0,R1337/(R1333+R1336+R1342))</f>
        <v>0.2288135593220339</v>
      </c>
      <c r="AC1337" s="63">
        <f t="shared" ref="AC1337" si="4399">IF(S1337=0,0,S1337/(S1333+S1336+S1342))</f>
        <v>0</v>
      </c>
      <c r="AD1337" s="63">
        <f t="shared" ref="AD1337" si="4400">IF(T1337=0,0,T1337/(T1333+T1336+T1342))</f>
        <v>0</v>
      </c>
      <c r="AE1337" s="63">
        <f t="shared" ref="AE1337" si="4401">IF(U1337=0,0,U1337/(U1333+U1336+U1342))</f>
        <v>0.63013698630136983</v>
      </c>
      <c r="AF1337" s="63">
        <f t="shared" ref="AF1337" si="4402">IF(V1337=0,0,V1337/(V1333+V1336+V1342))</f>
        <v>0.2</v>
      </c>
      <c r="AG1337" s="63">
        <f t="shared" ref="AG1337" si="4403">IF(W1337=0,0,W1337/(W1333+W1336+W1342))</f>
        <v>0</v>
      </c>
      <c r="AH1337" s="63">
        <f t="shared" ref="AH1337" si="4404">IF(X1337=0,0,X1337/(X1333+X1336+X1342))</f>
        <v>0</v>
      </c>
      <c r="AI1337" s="63">
        <f t="shared" ref="AI1337" si="4405">IF(Y1337=0,0,Y1337/(Y1333+Y1336+Y1342))</f>
        <v>0</v>
      </c>
    </row>
    <row r="1338" spans="1:35" ht="14.25" customHeight="1" x14ac:dyDescent="0.25">
      <c r="A1338" s="17">
        <v>332</v>
      </c>
      <c r="B1338" s="3" t="s">
        <v>111</v>
      </c>
      <c r="C1338" s="8" t="s">
        <v>85</v>
      </c>
      <c r="D1338" s="54">
        <f>E1338/(E1332-E1349)</f>
        <v>1.4545454545454545E-2</v>
      </c>
      <c r="E1338" s="19">
        <f t="shared" si="4360"/>
        <v>4</v>
      </c>
      <c r="F1338" s="11">
        <v>4</v>
      </c>
      <c r="G1338" s="11">
        <v>0</v>
      </c>
      <c r="H1338" s="11">
        <v>0</v>
      </c>
      <c r="I1338" s="19">
        <v>0</v>
      </c>
      <c r="J1338" s="19">
        <v>0</v>
      </c>
      <c r="K1338" s="11">
        <v>0</v>
      </c>
      <c r="L1338" s="19">
        <v>0</v>
      </c>
      <c r="M1338" s="7"/>
      <c r="P1338" s="57">
        <f t="shared" ref="P1338:P1348" si="4406">SUM(R1338:Y1338)</f>
        <v>4</v>
      </c>
      <c r="Q1338" s="63">
        <f>P1338/P1332</f>
        <v>1.3787270035948403E-2</v>
      </c>
      <c r="R1338" s="75">
        <f t="shared" si="4068"/>
        <v>4</v>
      </c>
      <c r="S1338" s="57">
        <f t="shared" ref="S1338:X1338" si="4407">IF(G1349&lt;&gt;0,G1338+(G1338/G1332)*G1349,G1338)</f>
        <v>0</v>
      </c>
      <c r="T1338" s="57">
        <f t="shared" si="4407"/>
        <v>0</v>
      </c>
      <c r="U1338" s="57">
        <f t="shared" si="4407"/>
        <v>0</v>
      </c>
      <c r="V1338" s="57">
        <f t="shared" si="4407"/>
        <v>0</v>
      </c>
      <c r="W1338" s="57">
        <f t="shared" si="4407"/>
        <v>0</v>
      </c>
      <c r="X1338" s="57">
        <f t="shared" si="4407"/>
        <v>0</v>
      </c>
      <c r="Y1338" s="1">
        <v>0</v>
      </c>
      <c r="Z1338" s="5"/>
      <c r="AB1338" s="63">
        <f t="shared" ref="AB1338" si="4408">IF(R1338=0,0,R1338/(R1333+R1336+R1342))</f>
        <v>3.3898305084745763E-2</v>
      </c>
      <c r="AC1338" s="63">
        <f t="shared" ref="AC1338" si="4409">IF(S1338=0,0,S1338/(S1333+S1336+S1342))</f>
        <v>0</v>
      </c>
      <c r="AD1338" s="63">
        <f t="shared" ref="AD1338" si="4410">IF(T1338=0,0,T1338/(T1333+T1336+T1342))</f>
        <v>0</v>
      </c>
      <c r="AE1338" s="63">
        <f t="shared" ref="AE1338" si="4411">IF(U1338=0,0,U1338/(U1333+U1336+U1342))</f>
        <v>0</v>
      </c>
      <c r="AF1338" s="63">
        <f t="shared" ref="AF1338" si="4412">IF(V1338=0,0,V1338/(V1333+V1336+V1342))</f>
        <v>0</v>
      </c>
      <c r="AG1338" s="63">
        <f t="shared" ref="AG1338" si="4413">IF(W1338=0,0,W1338/(W1333+W1336+W1342))</f>
        <v>0</v>
      </c>
      <c r="AH1338" s="63">
        <f t="shared" ref="AH1338" si="4414">IF(X1338=0,0,X1338/(X1333+X1336+X1342))</f>
        <v>0</v>
      </c>
      <c r="AI1338" s="63">
        <f t="shared" ref="AI1338" si="4415">IF(Y1338=0,0,Y1338/(Y1333+Y1336+Y1342))</f>
        <v>0</v>
      </c>
    </row>
    <row r="1339" spans="1:35" ht="14.25" customHeight="1" x14ac:dyDescent="0.25">
      <c r="A1339" s="17">
        <v>332</v>
      </c>
      <c r="B1339" s="3" t="s">
        <v>111</v>
      </c>
      <c r="C1339" s="8" t="s">
        <v>86</v>
      </c>
      <c r="D1339" s="54">
        <f>E1339/(E1332-E1349)</f>
        <v>0.19272727272727272</v>
      </c>
      <c r="E1339" s="19">
        <f t="shared" si="4360"/>
        <v>53</v>
      </c>
      <c r="F1339" s="11">
        <v>52</v>
      </c>
      <c r="G1339" s="11">
        <v>0</v>
      </c>
      <c r="H1339" s="19">
        <v>0</v>
      </c>
      <c r="I1339" s="11">
        <v>1</v>
      </c>
      <c r="J1339" s="19">
        <v>0</v>
      </c>
      <c r="K1339" s="11">
        <v>0</v>
      </c>
      <c r="L1339" s="19">
        <v>0</v>
      </c>
      <c r="M1339" s="7"/>
      <c r="P1339" s="57">
        <f t="shared" si="4406"/>
        <v>53.110429447852759</v>
      </c>
      <c r="Q1339" s="63">
        <f>P1339/P1332</f>
        <v>0.18306195813068299</v>
      </c>
      <c r="R1339" s="75">
        <f t="shared" si="4068"/>
        <v>52</v>
      </c>
      <c r="S1339" s="57">
        <f t="shared" ref="S1339:X1339" si="4416">IF(G1349&lt;&gt;0,G1339+(G1339/G1332)*G1349,G1339)</f>
        <v>0</v>
      </c>
      <c r="T1339" s="57">
        <f t="shared" si="4416"/>
        <v>0</v>
      </c>
      <c r="U1339" s="57">
        <f t="shared" si="4416"/>
        <v>1.1104294478527608</v>
      </c>
      <c r="V1339" s="57">
        <f t="shared" si="4416"/>
        <v>0</v>
      </c>
      <c r="W1339" s="57">
        <f t="shared" si="4416"/>
        <v>0</v>
      </c>
      <c r="X1339" s="57">
        <f t="shared" si="4416"/>
        <v>0</v>
      </c>
      <c r="Y1339" s="1">
        <v>0</v>
      </c>
      <c r="Z1339" s="5"/>
      <c r="AB1339" s="63">
        <f t="shared" ref="AB1339" si="4417">IF(R1339=0,0,R1339/(R1333+R1336+R1342))</f>
        <v>0.44067796610169491</v>
      </c>
      <c r="AC1339" s="63">
        <f t="shared" ref="AC1339" si="4418">IF(S1339=0,0,S1339/(S1333+S1336+S1342))</f>
        <v>0</v>
      </c>
      <c r="AD1339" s="63">
        <f t="shared" ref="AD1339" si="4419">IF(T1339=0,0,T1339/(T1333+T1336+T1342))</f>
        <v>0</v>
      </c>
      <c r="AE1339" s="63">
        <f t="shared" ref="AE1339" si="4420">IF(U1339=0,0,U1339/(U1333+U1336+U1342))</f>
        <v>6.8493150684931503E-3</v>
      </c>
      <c r="AF1339" s="63">
        <f t="shared" ref="AF1339" si="4421">IF(V1339=0,0,V1339/(V1333+V1336+V1342))</f>
        <v>0</v>
      </c>
      <c r="AG1339" s="63">
        <f t="shared" ref="AG1339" si="4422">IF(W1339=0,0,W1339/(W1333+W1336+W1342))</f>
        <v>0</v>
      </c>
      <c r="AH1339" s="63">
        <f t="shared" ref="AH1339" si="4423">IF(X1339=0,0,X1339/(X1333+X1336+X1342))</f>
        <v>0</v>
      </c>
      <c r="AI1339" s="63">
        <f t="shared" ref="AI1339" si="4424">IF(Y1339=0,0,Y1339/(Y1333+Y1336+Y1342))</f>
        <v>0</v>
      </c>
    </row>
    <row r="1340" spans="1:35" ht="14.25" customHeight="1" x14ac:dyDescent="0.25">
      <c r="A1340" s="17">
        <v>332</v>
      </c>
      <c r="B1340" s="3" t="s">
        <v>111</v>
      </c>
      <c r="C1340" s="8" t="s">
        <v>87</v>
      </c>
      <c r="D1340" s="54">
        <f>E1340/(E1332-E1349)</f>
        <v>1.090909090909091E-2</v>
      </c>
      <c r="E1340" s="19">
        <f t="shared" si="4360"/>
        <v>3</v>
      </c>
      <c r="F1340" s="53">
        <f>F1336-SUM(F1337:F1339,F1341)</f>
        <v>3</v>
      </c>
      <c r="G1340" s="19">
        <v>0</v>
      </c>
      <c r="H1340" s="19">
        <v>0</v>
      </c>
      <c r="I1340" s="19">
        <v>0</v>
      </c>
      <c r="J1340" s="19">
        <v>0</v>
      </c>
      <c r="K1340" s="19">
        <v>0</v>
      </c>
      <c r="L1340" s="19">
        <v>0</v>
      </c>
      <c r="M1340" s="7"/>
      <c r="P1340" s="57">
        <f t="shared" si="4406"/>
        <v>3</v>
      </c>
      <c r="Q1340" s="63">
        <f>P1340/P1332</f>
        <v>1.0340452526961303E-2</v>
      </c>
      <c r="R1340" s="75">
        <f t="shared" si="4068"/>
        <v>3</v>
      </c>
      <c r="S1340" s="57">
        <f t="shared" ref="S1340:X1340" si="4425">IF(G1349&lt;&gt;0,G1340+(G1340/G1332)*G1349,G1340)</f>
        <v>0</v>
      </c>
      <c r="T1340" s="57">
        <f t="shared" si="4425"/>
        <v>0</v>
      </c>
      <c r="U1340" s="57">
        <f t="shared" si="4425"/>
        <v>0</v>
      </c>
      <c r="V1340" s="57">
        <f t="shared" si="4425"/>
        <v>0</v>
      </c>
      <c r="W1340" s="57">
        <f t="shared" si="4425"/>
        <v>0</v>
      </c>
      <c r="X1340" s="57">
        <f t="shared" si="4425"/>
        <v>0</v>
      </c>
      <c r="Y1340" s="1">
        <v>0</v>
      </c>
      <c r="Z1340" s="5"/>
      <c r="AB1340" s="63">
        <f t="shared" ref="AB1340" si="4426">IF(R1340=0,0,R1340/(R1333+R1336+R1342))</f>
        <v>2.5423728813559324E-2</v>
      </c>
      <c r="AC1340" s="63">
        <f t="shared" ref="AC1340" si="4427">IF(S1340=0,0,S1340/(S1333+S1336+S1342))</f>
        <v>0</v>
      </c>
      <c r="AD1340" s="63">
        <f t="shared" ref="AD1340" si="4428">IF(T1340=0,0,T1340/(T1333+T1336+T1342))</f>
        <v>0</v>
      </c>
      <c r="AE1340" s="63">
        <f t="shared" ref="AE1340" si="4429">IF(U1340=0,0,U1340/(U1333+U1336+U1342))</f>
        <v>0</v>
      </c>
      <c r="AF1340" s="63">
        <f t="shared" ref="AF1340" si="4430">IF(V1340=0,0,V1340/(V1333+V1336+V1342))</f>
        <v>0</v>
      </c>
      <c r="AG1340" s="63">
        <f t="shared" ref="AG1340" si="4431">IF(W1340=0,0,W1340/(W1333+W1336+W1342))</f>
        <v>0</v>
      </c>
      <c r="AH1340" s="63">
        <f t="shared" ref="AH1340" si="4432">IF(X1340=0,0,X1340/(X1333+X1336+X1342))</f>
        <v>0</v>
      </c>
      <c r="AI1340" s="63">
        <f t="shared" ref="AI1340" si="4433">IF(Y1340=0,0,Y1340/(Y1333+Y1336+Y1342))</f>
        <v>0</v>
      </c>
    </row>
    <row r="1341" spans="1:35" ht="14.25" customHeight="1" x14ac:dyDescent="0.25">
      <c r="A1341" s="17">
        <v>332</v>
      </c>
      <c r="B1341" s="3" t="s">
        <v>111</v>
      </c>
      <c r="C1341" s="8" t="s">
        <v>88</v>
      </c>
      <c r="D1341" s="54">
        <f>E1341/(E1332-E1349)</f>
        <v>1.4545454545454545E-2</v>
      </c>
      <c r="E1341" s="19">
        <f t="shared" si="4360"/>
        <v>4</v>
      </c>
      <c r="F1341" s="11">
        <v>3</v>
      </c>
      <c r="G1341" s="11">
        <v>0</v>
      </c>
      <c r="H1341" s="19">
        <v>0</v>
      </c>
      <c r="I1341" s="11">
        <v>1</v>
      </c>
      <c r="J1341" s="19">
        <v>0</v>
      </c>
      <c r="K1341" s="11">
        <v>0</v>
      </c>
      <c r="L1341" s="19">
        <v>0</v>
      </c>
      <c r="M1341" s="7"/>
      <c r="P1341" s="57">
        <f t="shared" si="4406"/>
        <v>4.110429447852761</v>
      </c>
      <c r="Q1341" s="63">
        <f>P1341/P1332</f>
        <v>1.4167900190315077E-2</v>
      </c>
      <c r="R1341" s="75">
        <f t="shared" si="4068"/>
        <v>3</v>
      </c>
      <c r="S1341" s="57">
        <f t="shared" ref="S1341:X1341" si="4434">IF(G1349&lt;&gt;0,G1341+(G1341/G1332)*G1349,G1341)</f>
        <v>0</v>
      </c>
      <c r="T1341" s="57">
        <f t="shared" si="4434"/>
        <v>0</v>
      </c>
      <c r="U1341" s="57">
        <f t="shared" si="4434"/>
        <v>1.1104294478527608</v>
      </c>
      <c r="V1341" s="57">
        <f t="shared" si="4434"/>
        <v>0</v>
      </c>
      <c r="W1341" s="57">
        <f t="shared" si="4434"/>
        <v>0</v>
      </c>
      <c r="X1341" s="57">
        <f t="shared" si="4434"/>
        <v>0</v>
      </c>
      <c r="Y1341" s="1">
        <v>0</v>
      </c>
      <c r="Z1341" s="5"/>
      <c r="AB1341" s="63">
        <f t="shared" ref="AB1341" si="4435">IF(R1341=0,0,R1341/(R1333+R1336+R1342))</f>
        <v>2.5423728813559324E-2</v>
      </c>
      <c r="AC1341" s="63">
        <f t="shared" ref="AC1341" si="4436">IF(S1341=0,0,S1341/(S1333+S1336+S1342))</f>
        <v>0</v>
      </c>
      <c r="AD1341" s="63">
        <f t="shared" ref="AD1341" si="4437">IF(T1341=0,0,T1341/(T1333+T1336+T1342))</f>
        <v>0</v>
      </c>
      <c r="AE1341" s="63">
        <f t="shared" ref="AE1341" si="4438">IF(U1341=0,0,U1341/(U1333+U1336+U1342))</f>
        <v>6.8493150684931503E-3</v>
      </c>
      <c r="AF1341" s="63">
        <f t="shared" ref="AF1341" si="4439">IF(V1341=0,0,V1341/(V1333+V1336+V1342))</f>
        <v>0</v>
      </c>
      <c r="AG1341" s="63">
        <f t="shared" ref="AG1341" si="4440">IF(W1341=0,0,W1341/(W1333+W1336+W1342))</f>
        <v>0</v>
      </c>
      <c r="AH1341" s="63">
        <f t="shared" ref="AH1341" si="4441">IF(X1341=0,0,X1341/(X1333+X1336+X1342))</f>
        <v>0</v>
      </c>
      <c r="AI1341" s="63">
        <f t="shared" ref="AI1341" si="4442">IF(Y1341=0,0,Y1341/(Y1333+Y1336+Y1342))</f>
        <v>0</v>
      </c>
    </row>
    <row r="1342" spans="1:35" ht="14.25" customHeight="1" x14ac:dyDescent="0.25">
      <c r="A1342" s="17">
        <v>332</v>
      </c>
      <c r="B1342" s="3" t="s">
        <v>111</v>
      </c>
      <c r="C1342" s="3" t="s">
        <v>89</v>
      </c>
      <c r="D1342" s="54">
        <f>E1342/(E1332-E1349)</f>
        <v>0.23636363636363636</v>
      </c>
      <c r="E1342" s="19">
        <f t="shared" si="4360"/>
        <v>65</v>
      </c>
      <c r="F1342" s="11">
        <v>29</v>
      </c>
      <c r="G1342" s="11">
        <v>0</v>
      </c>
      <c r="H1342" s="11">
        <v>2</v>
      </c>
      <c r="I1342" s="11">
        <v>30</v>
      </c>
      <c r="J1342" s="11">
        <v>4</v>
      </c>
      <c r="K1342" s="19">
        <v>0</v>
      </c>
      <c r="L1342" s="19">
        <v>0</v>
      </c>
      <c r="M1342" s="7"/>
      <c r="P1342" s="57">
        <f>SUM(P1343:P1348)</f>
        <v>69.423312883435585</v>
      </c>
      <c r="Q1342" s="63">
        <f>P1342/P1332</f>
        <v>0.23928949037851555</v>
      </c>
      <c r="R1342" s="75">
        <f t="shared" si="4068"/>
        <v>29</v>
      </c>
      <c r="S1342" s="57">
        <f>SUM(S1343:S1348)</f>
        <v>0</v>
      </c>
      <c r="T1342" s="57">
        <f t="shared" ref="T1342:X1342" si="4443">SUM(T1343:T1348)</f>
        <v>2</v>
      </c>
      <c r="U1342" s="57">
        <f t="shared" si="4443"/>
        <v>34.423312883435578</v>
      </c>
      <c r="V1342" s="57">
        <f t="shared" si="4443"/>
        <v>4</v>
      </c>
      <c r="W1342" s="57">
        <f t="shared" si="4443"/>
        <v>0</v>
      </c>
      <c r="X1342" s="57">
        <f t="shared" si="4443"/>
        <v>0</v>
      </c>
      <c r="Y1342" s="1">
        <v>0</v>
      </c>
      <c r="Z1342" s="5"/>
      <c r="AB1342" s="63">
        <f t="shared" ref="AB1342" si="4444">IF(R1342=0,0,R1342/(R1333+R1336+R1342))</f>
        <v>0.24576271186440679</v>
      </c>
      <c r="AC1342" s="63">
        <f t="shared" ref="AC1342" si="4445">IF(S1342=0,0,S1342/(S1333+S1336+S1342))</f>
        <v>0</v>
      </c>
      <c r="AD1342" s="63">
        <f t="shared" ref="AD1342" si="4446">IF(T1342=0,0,T1342/(T1333+T1336+T1342))</f>
        <v>1</v>
      </c>
      <c r="AE1342" s="63">
        <f t="shared" ref="AE1342" si="4447">IF(U1342=0,0,U1342/(U1333+U1336+U1342))</f>
        <v>0.2123287671232876</v>
      </c>
      <c r="AF1342" s="63">
        <f t="shared" ref="AF1342" si="4448">IF(V1342=0,0,V1342/(V1333+V1336+V1342))</f>
        <v>0.8</v>
      </c>
      <c r="AG1342" s="63">
        <f t="shared" ref="AG1342" si="4449">IF(W1342=0,0,W1342/(W1333+W1336+W1342))</f>
        <v>0</v>
      </c>
      <c r="AH1342" s="63">
        <f t="shared" ref="AH1342" si="4450">IF(X1342=0,0,X1342/(X1333+X1336+X1342))</f>
        <v>0</v>
      </c>
      <c r="AI1342" s="63">
        <f t="shared" ref="AI1342" si="4451">IF(Y1342=0,0,Y1342/(Y1333+Y1336+Y1342))</f>
        <v>0</v>
      </c>
    </row>
    <row r="1343" spans="1:35" ht="14.25" customHeight="1" x14ac:dyDescent="0.25">
      <c r="A1343" s="17">
        <v>332</v>
      </c>
      <c r="B1343" s="3" t="s">
        <v>111</v>
      </c>
      <c r="C1343" s="8" t="s">
        <v>95</v>
      </c>
      <c r="D1343" s="54">
        <f>E1343/(E1332-E1349)</f>
        <v>0.15636363636363637</v>
      </c>
      <c r="E1343" s="19">
        <f t="shared" si="4360"/>
        <v>43</v>
      </c>
      <c r="F1343" s="11">
        <v>12</v>
      </c>
      <c r="G1343" s="11">
        <v>0</v>
      </c>
      <c r="H1343" s="53">
        <f>H1342-H1346</f>
        <v>1</v>
      </c>
      <c r="I1343" s="11">
        <v>29</v>
      </c>
      <c r="J1343" s="11">
        <v>1</v>
      </c>
      <c r="K1343" s="19">
        <v>0</v>
      </c>
      <c r="L1343" s="19">
        <v>0</v>
      </c>
      <c r="M1343" s="7"/>
      <c r="P1343" s="57">
        <f t="shared" si="4406"/>
        <v>46.20245398773006</v>
      </c>
      <c r="Q1343" s="63">
        <f>P1343/P1332</f>
        <v>0.15925142736307885</v>
      </c>
      <c r="R1343" s="75">
        <f t="shared" si="4068"/>
        <v>12</v>
      </c>
      <c r="S1343" s="57">
        <f t="shared" ref="S1343:X1343" si="4452">IF(G1349&lt;&gt;0,G1343+(G1343/G1332)*G1349,G1343)</f>
        <v>0</v>
      </c>
      <c r="T1343" s="57">
        <f t="shared" si="4452"/>
        <v>1</v>
      </c>
      <c r="U1343" s="57">
        <f t="shared" si="4452"/>
        <v>32.20245398773006</v>
      </c>
      <c r="V1343" s="57">
        <f t="shared" si="4452"/>
        <v>1</v>
      </c>
      <c r="W1343" s="57">
        <f t="shared" si="4452"/>
        <v>0</v>
      </c>
      <c r="X1343" s="57">
        <f t="shared" si="4452"/>
        <v>0</v>
      </c>
      <c r="Y1343" s="1">
        <v>0</v>
      </c>
      <c r="Z1343" s="5"/>
      <c r="AB1343" s="63">
        <f t="shared" ref="AB1343" si="4453">IF(R1343=0,0,R1343/(R1333+R1336+R1342))</f>
        <v>0.10169491525423729</v>
      </c>
      <c r="AC1343" s="63">
        <f t="shared" ref="AC1343" si="4454">IF(S1343=0,0,S1343/(S1333+S1336+S1342))</f>
        <v>0</v>
      </c>
      <c r="AD1343" s="63">
        <f t="shared" ref="AD1343" si="4455">IF(T1343=0,0,T1343/(T1333+T1336+T1342))</f>
        <v>0.5</v>
      </c>
      <c r="AE1343" s="63">
        <f t="shared" ref="AE1343" si="4456">IF(U1343=0,0,U1343/(U1333+U1336+U1342))</f>
        <v>0.19863013698630133</v>
      </c>
      <c r="AF1343" s="63">
        <f t="shared" ref="AF1343" si="4457">IF(V1343=0,0,V1343/(V1333+V1336+V1342))</f>
        <v>0.2</v>
      </c>
      <c r="AG1343" s="63">
        <f t="shared" ref="AG1343" si="4458">IF(W1343=0,0,W1343/(W1333+W1336+W1342))</f>
        <v>0</v>
      </c>
      <c r="AH1343" s="63">
        <f t="shared" ref="AH1343" si="4459">IF(X1343=0,0,X1343/(X1333+X1336+X1342))</f>
        <v>0</v>
      </c>
      <c r="AI1343" s="63">
        <f t="shared" ref="AI1343" si="4460">IF(Y1343=0,0,Y1343/(Y1333+Y1336+Y1342))</f>
        <v>0</v>
      </c>
    </row>
    <row r="1344" spans="1:35" ht="14.25" customHeight="1" x14ac:dyDescent="0.25">
      <c r="A1344" s="17">
        <v>332</v>
      </c>
      <c r="B1344" s="3" t="s">
        <v>111</v>
      </c>
      <c r="C1344" s="8" t="s">
        <v>90</v>
      </c>
      <c r="D1344" s="54">
        <f>E1344/(E1332-E1349)</f>
        <v>5.0909090909090911E-2</v>
      </c>
      <c r="E1344" s="19">
        <f t="shared" si="4360"/>
        <v>14</v>
      </c>
      <c r="F1344" s="11">
        <v>14</v>
      </c>
      <c r="G1344" s="19">
        <v>0</v>
      </c>
      <c r="H1344" s="19">
        <v>0</v>
      </c>
      <c r="I1344" s="19">
        <v>0</v>
      </c>
      <c r="J1344" s="19">
        <v>0</v>
      </c>
      <c r="K1344" s="19">
        <v>0</v>
      </c>
      <c r="L1344" s="19">
        <v>0</v>
      </c>
      <c r="M1344" s="7"/>
      <c r="P1344" s="57">
        <f t="shared" si="4406"/>
        <v>14</v>
      </c>
      <c r="Q1344" s="63">
        <f>P1344/P1332</f>
        <v>4.8255445125819411E-2</v>
      </c>
      <c r="R1344" s="75">
        <f t="shared" si="4068"/>
        <v>14</v>
      </c>
      <c r="S1344" s="57">
        <f t="shared" ref="S1344:X1344" si="4461">IF(G1349&lt;&gt;0,G1344+(G1344/G1332)*G1349,G1344)</f>
        <v>0</v>
      </c>
      <c r="T1344" s="57">
        <f t="shared" si="4461"/>
        <v>0</v>
      </c>
      <c r="U1344" s="57">
        <f t="shared" si="4461"/>
        <v>0</v>
      </c>
      <c r="V1344" s="57">
        <f t="shared" si="4461"/>
        <v>0</v>
      </c>
      <c r="W1344" s="57">
        <f t="shared" si="4461"/>
        <v>0</v>
      </c>
      <c r="X1344" s="57">
        <f t="shared" si="4461"/>
        <v>0</v>
      </c>
      <c r="Y1344" s="1">
        <v>0</v>
      </c>
      <c r="Z1344" s="5"/>
      <c r="AB1344" s="63">
        <f t="shared" ref="AB1344" si="4462">IF(R1344=0,0,R1344/(R1333+R1336+R1342))</f>
        <v>0.11864406779661017</v>
      </c>
      <c r="AC1344" s="63">
        <f t="shared" ref="AC1344" si="4463">IF(S1344=0,0,S1344/(S1333+S1336+S1342))</f>
        <v>0</v>
      </c>
      <c r="AD1344" s="63">
        <f t="shared" ref="AD1344" si="4464">IF(T1344=0,0,T1344/(T1333+T1336+T1342))</f>
        <v>0</v>
      </c>
      <c r="AE1344" s="63">
        <f t="shared" ref="AE1344" si="4465">IF(U1344=0,0,U1344/(U1333+U1336+U1342))</f>
        <v>0</v>
      </c>
      <c r="AF1344" s="63">
        <f t="shared" ref="AF1344" si="4466">IF(V1344=0,0,V1344/(V1333+V1336+V1342))</f>
        <v>0</v>
      </c>
      <c r="AG1344" s="63">
        <f t="shared" ref="AG1344" si="4467">IF(W1344=0,0,W1344/(W1333+W1336+W1342))</f>
        <v>0</v>
      </c>
      <c r="AH1344" s="63">
        <f t="shared" ref="AH1344" si="4468">IF(X1344=0,0,X1344/(X1333+X1336+X1342))</f>
        <v>0</v>
      </c>
      <c r="AI1344" s="63">
        <f t="shared" ref="AI1344" si="4469">IF(Y1344=0,0,Y1344/(Y1333+Y1336+Y1342))</f>
        <v>0</v>
      </c>
    </row>
    <row r="1345" spans="1:35" ht="14.25" customHeight="1" x14ac:dyDescent="0.25">
      <c r="A1345" s="17">
        <v>332</v>
      </c>
      <c r="B1345" s="3" t="s">
        <v>111</v>
      </c>
      <c r="C1345" s="8" t="s">
        <v>118</v>
      </c>
      <c r="D1345" s="54">
        <f>E1345/(E1332-E1349)</f>
        <v>1.8181818181818181E-2</v>
      </c>
      <c r="E1345" s="19">
        <f t="shared" si="4360"/>
        <v>5</v>
      </c>
      <c r="F1345" s="11">
        <v>3</v>
      </c>
      <c r="G1345" s="11">
        <v>0</v>
      </c>
      <c r="H1345" s="19">
        <v>0</v>
      </c>
      <c r="I1345" s="11">
        <v>2</v>
      </c>
      <c r="J1345" s="19">
        <v>0</v>
      </c>
      <c r="K1345" s="11">
        <v>0</v>
      </c>
      <c r="L1345" s="19">
        <v>0</v>
      </c>
      <c r="M1345" s="7"/>
      <c r="N1345" s="10"/>
      <c r="O1345" s="10"/>
      <c r="P1345" s="57">
        <f t="shared" si="4406"/>
        <v>5.220858895705522</v>
      </c>
      <c r="Q1345" s="63">
        <f>P1345/P1332</f>
        <v>1.7995347853668853E-2</v>
      </c>
      <c r="R1345" s="75">
        <f t="shared" si="4068"/>
        <v>3</v>
      </c>
      <c r="S1345" s="57">
        <f t="shared" ref="S1345:X1345" si="4470">IF(G1349&lt;&gt;0,G1345+(G1345/G1332)*G1349,G1345)</f>
        <v>0</v>
      </c>
      <c r="T1345" s="57">
        <f t="shared" si="4470"/>
        <v>0</v>
      </c>
      <c r="U1345" s="57">
        <f t="shared" si="4470"/>
        <v>2.2208588957055215</v>
      </c>
      <c r="V1345" s="57">
        <f t="shared" si="4470"/>
        <v>0</v>
      </c>
      <c r="W1345" s="57">
        <f t="shared" si="4470"/>
        <v>0</v>
      </c>
      <c r="X1345" s="57">
        <f t="shared" si="4470"/>
        <v>0</v>
      </c>
      <c r="Y1345" s="1">
        <v>0</v>
      </c>
      <c r="Z1345" s="5"/>
      <c r="AB1345" s="63">
        <f t="shared" ref="AB1345" si="4471">IF(R1345=0,0,R1345/(R1333+R1336+R1342))</f>
        <v>2.5423728813559324E-2</v>
      </c>
      <c r="AC1345" s="63">
        <f t="shared" ref="AC1345" si="4472">IF(S1345=0,0,S1345/(S1333+S1336+S1342))</f>
        <v>0</v>
      </c>
      <c r="AD1345" s="63">
        <f t="shared" ref="AD1345" si="4473">IF(T1345=0,0,T1345/(T1333+T1336+T1342))</f>
        <v>0</v>
      </c>
      <c r="AE1345" s="63">
        <f t="shared" ref="AE1345" si="4474">IF(U1345=0,0,U1345/(U1333+U1336+U1342))</f>
        <v>1.3698630136986301E-2</v>
      </c>
      <c r="AF1345" s="63">
        <f t="shared" ref="AF1345" si="4475">IF(V1345=0,0,V1345/(V1333+V1336+V1342))</f>
        <v>0</v>
      </c>
      <c r="AG1345" s="63">
        <f t="shared" ref="AG1345" si="4476">IF(W1345=0,0,W1345/(W1333+W1336+W1342))</f>
        <v>0</v>
      </c>
      <c r="AH1345" s="63">
        <f t="shared" ref="AH1345" si="4477">IF(X1345=0,0,X1345/(X1333+X1336+X1342))</f>
        <v>0</v>
      </c>
      <c r="AI1345" s="63">
        <f t="shared" ref="AI1345" si="4478">IF(Y1345=0,0,Y1345/(Y1333+Y1336+Y1342))</f>
        <v>0</v>
      </c>
    </row>
    <row r="1346" spans="1:35" ht="14.25" customHeight="1" x14ac:dyDescent="0.25">
      <c r="A1346" s="17">
        <v>332</v>
      </c>
      <c r="B1346" s="3" t="s">
        <v>111</v>
      </c>
      <c r="C1346" s="8" t="s">
        <v>91</v>
      </c>
      <c r="D1346" s="54">
        <f>E1346/(E1332-E1349)</f>
        <v>1.4545454545454545E-2</v>
      </c>
      <c r="E1346" s="19">
        <f t="shared" si="4360"/>
        <v>4</v>
      </c>
      <c r="F1346" s="19">
        <v>0</v>
      </c>
      <c r="G1346" s="19">
        <v>0</v>
      </c>
      <c r="H1346" s="11">
        <v>1</v>
      </c>
      <c r="I1346" s="19">
        <v>0</v>
      </c>
      <c r="J1346" s="11">
        <v>3</v>
      </c>
      <c r="K1346" s="19">
        <v>0</v>
      </c>
      <c r="L1346" s="19">
        <v>0</v>
      </c>
      <c r="M1346" s="7"/>
      <c r="P1346" s="57">
        <f t="shared" si="4406"/>
        <v>4</v>
      </c>
      <c r="Q1346" s="63">
        <f>P1346/P1332</f>
        <v>1.3787270035948403E-2</v>
      </c>
      <c r="R1346" s="75">
        <f t="shared" si="4068"/>
        <v>0</v>
      </c>
      <c r="S1346" s="57">
        <f t="shared" ref="S1346:X1346" si="4479">IF(G1349&lt;&gt;0,G1346+(G1346/G1332)*G1349,G1346)</f>
        <v>0</v>
      </c>
      <c r="T1346" s="57">
        <f t="shared" si="4479"/>
        <v>1</v>
      </c>
      <c r="U1346" s="57">
        <f t="shared" si="4479"/>
        <v>0</v>
      </c>
      <c r="V1346" s="57">
        <f t="shared" si="4479"/>
        <v>3</v>
      </c>
      <c r="W1346" s="57">
        <f t="shared" si="4479"/>
        <v>0</v>
      </c>
      <c r="X1346" s="57">
        <f t="shared" si="4479"/>
        <v>0</v>
      </c>
      <c r="Y1346" s="1">
        <v>0</v>
      </c>
      <c r="Z1346" s="6"/>
      <c r="AB1346" s="63">
        <f t="shared" ref="AB1346" si="4480">IF(R1346=0,0,R1346/(R1333+R1336+R1342))</f>
        <v>0</v>
      </c>
      <c r="AC1346" s="63">
        <f t="shared" ref="AC1346" si="4481">IF(S1346=0,0,S1346/(S1333+S1336+S1342))</f>
        <v>0</v>
      </c>
      <c r="AD1346" s="63">
        <f t="shared" ref="AD1346" si="4482">IF(T1346=0,0,T1346/(T1333+T1336+T1342))</f>
        <v>0.5</v>
      </c>
      <c r="AE1346" s="63">
        <f t="shared" ref="AE1346" si="4483">IF(U1346=0,0,U1346/(U1333+U1336+U1342))</f>
        <v>0</v>
      </c>
      <c r="AF1346" s="63">
        <f t="shared" ref="AF1346" si="4484">IF(V1346=0,0,V1346/(V1333+V1336+V1342))</f>
        <v>0.6</v>
      </c>
      <c r="AG1346" s="63">
        <f t="shared" ref="AG1346" si="4485">IF(W1346=0,0,W1346/(W1333+W1336+W1342))</f>
        <v>0</v>
      </c>
      <c r="AH1346" s="63">
        <f t="shared" ref="AH1346" si="4486">IF(X1346=0,0,X1346/(X1333+X1336+X1342))</f>
        <v>0</v>
      </c>
      <c r="AI1346" s="63">
        <f t="shared" ref="AI1346" si="4487">IF(Y1346=0,0,Y1346/(Y1333+Y1336+Y1342))</f>
        <v>0</v>
      </c>
    </row>
    <row r="1347" spans="1:35" ht="14.25" customHeight="1" x14ac:dyDescent="0.25">
      <c r="A1347" s="17">
        <v>332</v>
      </c>
      <c r="B1347" s="3" t="s">
        <v>111</v>
      </c>
      <c r="C1347" s="8" t="s">
        <v>92</v>
      </c>
      <c r="D1347" s="54">
        <f>E1347/(E1332-E1349)</f>
        <v>0</v>
      </c>
      <c r="E1347" s="19">
        <f t="shared" si="4360"/>
        <v>0</v>
      </c>
      <c r="F1347" s="11">
        <v>0</v>
      </c>
      <c r="G1347" s="11">
        <v>0</v>
      </c>
      <c r="H1347" s="19">
        <v>0</v>
      </c>
      <c r="I1347" s="19">
        <v>0</v>
      </c>
      <c r="J1347" s="19">
        <v>0</v>
      </c>
      <c r="K1347" s="11">
        <v>0</v>
      </c>
      <c r="L1347" s="19">
        <v>0</v>
      </c>
      <c r="M1347" s="7"/>
      <c r="P1347" s="57">
        <f t="shared" si="4406"/>
        <v>0</v>
      </c>
      <c r="Q1347" s="63">
        <f>P1347/P1332</f>
        <v>0</v>
      </c>
      <c r="R1347" s="75">
        <f t="shared" si="4068"/>
        <v>0</v>
      </c>
      <c r="S1347" s="57">
        <f t="shared" ref="S1347:X1347" si="4488">IF(G1349&lt;&gt;0,G1347+(G1347/G1332)*G1349,G1347)</f>
        <v>0</v>
      </c>
      <c r="T1347" s="57">
        <f t="shared" si="4488"/>
        <v>0</v>
      </c>
      <c r="U1347" s="57">
        <f t="shared" si="4488"/>
        <v>0</v>
      </c>
      <c r="V1347" s="57">
        <f t="shared" si="4488"/>
        <v>0</v>
      </c>
      <c r="W1347" s="57">
        <f t="shared" si="4488"/>
        <v>0</v>
      </c>
      <c r="X1347" s="57">
        <f t="shared" si="4488"/>
        <v>0</v>
      </c>
      <c r="Y1347" s="1">
        <v>0</v>
      </c>
      <c r="Z1347" s="5"/>
      <c r="AB1347" s="63">
        <f t="shared" ref="AB1347" si="4489">IF(R1347=0,0,R1347/(R1333+R1336+R1342))</f>
        <v>0</v>
      </c>
      <c r="AC1347" s="63">
        <f t="shared" ref="AC1347" si="4490">IF(S1347=0,0,S1347/(S1333+S1336+S1342))</f>
        <v>0</v>
      </c>
      <c r="AD1347" s="63">
        <f t="shared" ref="AD1347" si="4491">IF(T1347=0,0,T1347/(T1333+T1336+T1342))</f>
        <v>0</v>
      </c>
      <c r="AE1347" s="63">
        <f t="shared" ref="AE1347" si="4492">IF(U1347=0,0,U1347/(U1333+U1336+U1342))</f>
        <v>0</v>
      </c>
      <c r="AF1347" s="63">
        <f t="shared" ref="AF1347" si="4493">IF(V1347=0,0,V1347/(V1333+V1336+V1342))</f>
        <v>0</v>
      </c>
      <c r="AG1347" s="63">
        <f t="shared" ref="AG1347" si="4494">IF(W1347=0,0,W1347/(W1333+W1336+W1342))</f>
        <v>0</v>
      </c>
      <c r="AH1347" s="63">
        <f t="shared" ref="AH1347" si="4495">IF(X1347=0,0,X1347/(X1333+X1336+X1342))</f>
        <v>0</v>
      </c>
      <c r="AI1347" s="63">
        <f t="shared" ref="AI1347" si="4496">IF(Y1347=0,0,Y1347/(Y1333+Y1336+Y1342))</f>
        <v>0</v>
      </c>
    </row>
    <row r="1348" spans="1:35" ht="14.25" customHeight="1" x14ac:dyDescent="0.25">
      <c r="A1348" s="17">
        <v>332</v>
      </c>
      <c r="B1348" s="3" t="s">
        <v>111</v>
      </c>
      <c r="C1348" s="8" t="s">
        <v>93</v>
      </c>
      <c r="D1348" s="54">
        <f>E1348/(E1332-E1349)</f>
        <v>0</v>
      </c>
      <c r="E1348" s="19">
        <f t="shared" si="4360"/>
        <v>0</v>
      </c>
      <c r="F1348" s="19">
        <v>0</v>
      </c>
      <c r="G1348" s="11">
        <v>0</v>
      </c>
      <c r="H1348" s="19">
        <v>0</v>
      </c>
      <c r="I1348" s="11">
        <v>0</v>
      </c>
      <c r="J1348" s="19">
        <v>0</v>
      </c>
      <c r="K1348" s="11">
        <v>0</v>
      </c>
      <c r="L1348" s="19">
        <v>0</v>
      </c>
      <c r="M1348" s="7"/>
      <c r="N1348" s="10"/>
      <c r="O1348" s="10"/>
      <c r="P1348" s="57">
        <f t="shared" si="4406"/>
        <v>0</v>
      </c>
      <c r="Q1348" s="63">
        <f>P1348/P1332</f>
        <v>0</v>
      </c>
      <c r="R1348" s="75">
        <f t="shared" si="4068"/>
        <v>0</v>
      </c>
      <c r="S1348" s="57">
        <f t="shared" ref="S1348:X1348" si="4497">IF(G1349&lt;&gt;0,G1348+(G1348/G1332)*G1349,G1348)</f>
        <v>0</v>
      </c>
      <c r="T1348" s="57">
        <f t="shared" si="4497"/>
        <v>0</v>
      </c>
      <c r="U1348" s="57">
        <f t="shared" si="4497"/>
        <v>0</v>
      </c>
      <c r="V1348" s="57">
        <f t="shared" si="4497"/>
        <v>0</v>
      </c>
      <c r="W1348" s="57">
        <f t="shared" si="4497"/>
        <v>0</v>
      </c>
      <c r="X1348" s="57">
        <f t="shared" si="4497"/>
        <v>0</v>
      </c>
      <c r="Y1348" s="1">
        <v>0</v>
      </c>
      <c r="Z1348" s="5"/>
      <c r="AB1348" s="63">
        <f t="shared" ref="AB1348" si="4498">IF(R1348=0,0,R1348/(R1333+R1336+R1342))</f>
        <v>0</v>
      </c>
      <c r="AC1348" s="63">
        <f t="shared" ref="AC1348" si="4499">IF(S1348=0,0,S1348/(S1333+S1336+S1342))</f>
        <v>0</v>
      </c>
      <c r="AD1348" s="63">
        <f t="shared" ref="AD1348" si="4500">IF(T1348=0,0,T1348/(T1333+T1336+T1342))</f>
        <v>0</v>
      </c>
      <c r="AE1348" s="63">
        <f t="shared" ref="AE1348" si="4501">IF(U1348=0,0,U1348/(U1333+U1336+U1342))</f>
        <v>0</v>
      </c>
      <c r="AF1348" s="63">
        <f t="shared" ref="AF1348" si="4502">IF(V1348=0,0,V1348/(V1333+V1336+V1342))</f>
        <v>0</v>
      </c>
      <c r="AG1348" s="63">
        <f t="shared" ref="AG1348" si="4503">IF(W1348=0,0,W1348/(W1333+W1336+W1342))</f>
        <v>0</v>
      </c>
      <c r="AH1348" s="63">
        <f t="shared" ref="AH1348" si="4504">IF(X1348=0,0,X1348/(X1333+X1336+X1342))</f>
        <v>0</v>
      </c>
      <c r="AI1348" s="63">
        <f t="shared" ref="AI1348" si="4505">IF(Y1348=0,0,Y1348/(Y1333+Y1336+Y1342))</f>
        <v>0</v>
      </c>
    </row>
    <row r="1349" spans="1:35" ht="14.25" customHeight="1" x14ac:dyDescent="0.25">
      <c r="A1349" s="17">
        <v>332</v>
      </c>
      <c r="B1349" s="3" t="s">
        <v>111</v>
      </c>
      <c r="C1349" s="3" t="s">
        <v>94</v>
      </c>
      <c r="D1349" s="3"/>
      <c r="E1349" s="19">
        <f>SUM(F1349:K1349)</f>
        <v>26</v>
      </c>
      <c r="F1349" s="11">
        <v>8</v>
      </c>
      <c r="G1349" s="19">
        <v>0</v>
      </c>
      <c r="H1349" s="19">
        <v>0</v>
      </c>
      <c r="I1349" s="53">
        <f>I1332-I1333-I1336-I1342</f>
        <v>18</v>
      </c>
      <c r="J1349" s="19">
        <v>0</v>
      </c>
      <c r="K1349" s="11">
        <v>0</v>
      </c>
      <c r="L1349" s="53">
        <f>E1349-SUM(F1349:K1349)</f>
        <v>0</v>
      </c>
      <c r="M1349" s="7"/>
      <c r="R1349" s="75">
        <f t="shared" si="4068"/>
        <v>8</v>
      </c>
      <c r="S1349" s="10"/>
      <c r="T1349" s="10"/>
      <c r="U1349" s="10"/>
      <c r="V1349" s="10"/>
      <c r="W1349" s="10"/>
    </row>
    <row r="1350" spans="1:35" ht="14.25" customHeight="1" x14ac:dyDescent="0.25">
      <c r="A1350" s="3"/>
      <c r="B1350" s="3"/>
      <c r="C1350" s="8"/>
      <c r="D1350" s="8"/>
      <c r="E1350" s="11"/>
      <c r="F1350" s="11"/>
      <c r="G1350" s="11"/>
      <c r="H1350" s="11"/>
      <c r="I1350" s="11"/>
      <c r="J1350" s="11"/>
      <c r="K1350" s="11"/>
      <c r="L1350" s="11"/>
      <c r="M1350" s="10"/>
      <c r="P1350" s="10"/>
      <c r="Q1350" s="10"/>
      <c r="R1350" s="75">
        <f t="shared" si="4068"/>
        <v>0</v>
      </c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</row>
    <row r="1351" spans="1:35" ht="14.25" customHeight="1" x14ac:dyDescent="0.25">
      <c r="A1351" s="17">
        <v>333</v>
      </c>
      <c r="B1351" s="3" t="s">
        <v>112</v>
      </c>
      <c r="C1351" s="3" t="s">
        <v>120</v>
      </c>
      <c r="D1351" s="3"/>
      <c r="E1351" s="11">
        <v>148</v>
      </c>
      <c r="F1351" s="11">
        <v>70</v>
      </c>
      <c r="G1351" s="19">
        <v>0</v>
      </c>
      <c r="H1351" s="11">
        <v>3</v>
      </c>
      <c r="I1351" s="11">
        <v>71</v>
      </c>
      <c r="J1351" s="11">
        <v>2</v>
      </c>
      <c r="K1351" s="11">
        <v>0</v>
      </c>
      <c r="L1351" s="11">
        <v>1</v>
      </c>
      <c r="M1351" s="10">
        <f>VLOOKUP(A1351,'2010 Byproducts'!$A$14:$D$97,4,FALSE)</f>
        <v>0</v>
      </c>
      <c r="N1351" s="10">
        <f>L1351-M1351</f>
        <v>1</v>
      </c>
      <c r="O1351" s="10"/>
      <c r="P1351" s="10">
        <f>SUM(P1352,P1355,P1361)</f>
        <v>144.98591549295776</v>
      </c>
      <c r="Q1351" s="10"/>
      <c r="R1351" s="75">
        <f t="shared" si="4068"/>
        <v>70</v>
      </c>
      <c r="Z1351" s="63">
        <f>R1351/(P1351-R1351)</f>
        <v>0.93350864012021018</v>
      </c>
      <c r="AA1351" s="63">
        <f>(P1354-R1354)/(P1351-R1351)</f>
        <v>4.0570999248685194E-2</v>
      </c>
      <c r="AB1351" s="63"/>
    </row>
    <row r="1352" spans="1:35" ht="14.25" customHeight="1" x14ac:dyDescent="0.25">
      <c r="A1352" s="17">
        <v>333</v>
      </c>
      <c r="B1352" s="3" t="s">
        <v>112</v>
      </c>
      <c r="C1352" s="3" t="s">
        <v>82</v>
      </c>
      <c r="D1352" s="54">
        <f>E1352/(E1351-E1368)</f>
        <v>4.8275862068965517E-2</v>
      </c>
      <c r="E1352" s="19">
        <f t="shared" ref="E1352:E1367" si="4506">SUM(F1352:L1352)</f>
        <v>7</v>
      </c>
      <c r="F1352" s="53">
        <f>F1351-SUM(F1355,F1361,F1368)</f>
        <v>1</v>
      </c>
      <c r="G1352" s="19">
        <v>0</v>
      </c>
      <c r="H1352" s="19">
        <v>0</v>
      </c>
      <c r="I1352" s="11">
        <v>6</v>
      </c>
      <c r="J1352" s="19">
        <v>0</v>
      </c>
      <c r="K1352" s="11">
        <v>0</v>
      </c>
      <c r="L1352" s="19">
        <v>0</v>
      </c>
      <c r="M1352" s="7"/>
      <c r="P1352" s="57">
        <f>SUM(P1353:P1354)</f>
        <v>8.0845070422535201</v>
      </c>
      <c r="Q1352" s="63">
        <f>P1352/P1351</f>
        <v>5.5760637264425865E-2</v>
      </c>
      <c r="R1352" s="75">
        <f t="shared" si="4068"/>
        <v>1</v>
      </c>
      <c r="S1352" s="57">
        <f>SUM(S1353:S1354)</f>
        <v>0</v>
      </c>
      <c r="T1352" s="57">
        <f t="shared" ref="T1352:X1352" si="4507">SUM(T1353:T1354)</f>
        <v>0</v>
      </c>
      <c r="U1352" s="57">
        <f t="shared" si="4507"/>
        <v>6.084507042253521</v>
      </c>
      <c r="V1352" s="57">
        <f t="shared" si="4507"/>
        <v>0</v>
      </c>
      <c r="W1352" s="57">
        <f t="shared" si="4507"/>
        <v>0</v>
      </c>
      <c r="X1352" s="57">
        <f t="shared" si="4507"/>
        <v>0</v>
      </c>
      <c r="Y1352" s="1">
        <v>0</v>
      </c>
      <c r="Z1352" s="63"/>
      <c r="AB1352" s="63">
        <f t="shared" ref="AB1352" si="4508">IF(R1352=0,0,R1352/(R1352+R1355+R1361))</f>
        <v>1.4492753623188406E-2</v>
      </c>
      <c r="AC1352" s="63">
        <f t="shared" ref="AC1352" si="4509">IF(S1352=0,0,S1352/(S1352+S1355+S1361))</f>
        <v>0</v>
      </c>
      <c r="AD1352" s="63">
        <f t="shared" ref="AD1352" si="4510">IF(T1352=0,0,T1352/(T1352+T1355+T1361))</f>
        <v>0</v>
      </c>
      <c r="AE1352" s="63">
        <f t="shared" ref="AE1352" si="4511">IF(U1352=0,0,U1352/(U1352+U1355+U1361))</f>
        <v>8.5714285714285701E-2</v>
      </c>
      <c r="AF1352" s="63">
        <f t="shared" ref="AF1352" si="4512">IF(V1352=0,0,V1352/(V1352+V1355+V1361))</f>
        <v>0</v>
      </c>
      <c r="AG1352" s="63">
        <f t="shared" ref="AG1352" si="4513">IF(W1352=0,0,W1352/(W1352+W1355+W1361))</f>
        <v>0</v>
      </c>
      <c r="AH1352" s="63">
        <f t="shared" ref="AH1352" si="4514">IF(X1352=0,0,X1352/(X1352+X1355+X1361))</f>
        <v>0</v>
      </c>
      <c r="AI1352" s="63">
        <f t="shared" ref="AI1352" si="4515">IF(Y1352=0,0,Y1352/(Y1352+Y1355+Y1361))</f>
        <v>0</v>
      </c>
    </row>
    <row r="1353" spans="1:35" ht="14.25" customHeight="1" x14ac:dyDescent="0.25">
      <c r="A1353" s="17">
        <v>333</v>
      </c>
      <c r="B1353" s="3" t="s">
        <v>112</v>
      </c>
      <c r="C1353" s="8" t="s">
        <v>152</v>
      </c>
      <c r="D1353" s="54">
        <f>E1353/(E1351-E1368)</f>
        <v>2.7586206896551724E-2</v>
      </c>
      <c r="E1353" s="19">
        <f t="shared" si="4506"/>
        <v>4</v>
      </c>
      <c r="F1353" s="19">
        <f>F1352</f>
        <v>1</v>
      </c>
      <c r="G1353" s="11">
        <v>0</v>
      </c>
      <c r="H1353" s="11">
        <v>0</v>
      </c>
      <c r="I1353" s="11">
        <v>3</v>
      </c>
      <c r="J1353" s="19">
        <v>0</v>
      </c>
      <c r="K1353" s="11">
        <v>0</v>
      </c>
      <c r="L1353" s="19">
        <v>0</v>
      </c>
      <c r="M1353" s="7"/>
      <c r="P1353" s="57">
        <f>SUM(R1353:Y1353)+N1351</f>
        <v>5.0422535211267601</v>
      </c>
      <c r="Q1353" s="63">
        <f>P1353/P1351</f>
        <v>3.4777540314746447E-2</v>
      </c>
      <c r="R1353" s="75">
        <f t="shared" si="4068"/>
        <v>1</v>
      </c>
      <c r="S1353" s="57">
        <f t="shared" ref="S1353:X1353" si="4516">IF(G1368&lt;&gt;0,G1353+(G1353/G1351)*G1368,G1353)</f>
        <v>0</v>
      </c>
      <c r="T1353" s="57">
        <f t="shared" si="4516"/>
        <v>0</v>
      </c>
      <c r="U1353" s="57">
        <f t="shared" si="4516"/>
        <v>3.0422535211267605</v>
      </c>
      <c r="V1353" s="57">
        <f t="shared" si="4516"/>
        <v>0</v>
      </c>
      <c r="W1353" s="57">
        <f t="shared" si="4516"/>
        <v>0</v>
      </c>
      <c r="X1353" s="57">
        <f t="shared" si="4516"/>
        <v>0</v>
      </c>
      <c r="Y1353" s="1">
        <v>0</v>
      </c>
      <c r="AB1353" s="63">
        <f t="shared" ref="AB1353" si="4517">IF(R1353=0,0,R1353/(R1352+R1355+R1361))</f>
        <v>1.4492753623188406E-2</v>
      </c>
      <c r="AC1353" s="63">
        <f t="shared" ref="AC1353" si="4518">IF(S1353=0,0,S1353/(S1352+S1355+S1361))</f>
        <v>0</v>
      </c>
      <c r="AD1353" s="63">
        <f t="shared" ref="AD1353" si="4519">IF(T1353=0,0,T1353/(T1352+T1355+T1361))</f>
        <v>0</v>
      </c>
      <c r="AE1353" s="63">
        <f t="shared" ref="AE1353" si="4520">IF(U1353=0,0,U1353/(U1352+U1355+U1361))</f>
        <v>4.2857142857142851E-2</v>
      </c>
      <c r="AF1353" s="63">
        <f t="shared" ref="AF1353" si="4521">IF(V1353=0,0,V1353/(V1352+V1355+V1361))</f>
        <v>0</v>
      </c>
      <c r="AG1353" s="63">
        <f t="shared" ref="AG1353" si="4522">IF(W1353=0,0,W1353/(W1352+W1355+W1361))</f>
        <v>0</v>
      </c>
      <c r="AH1353" s="63">
        <f t="shared" ref="AH1353" si="4523">IF(X1353=0,0,X1353/(X1352+X1355+X1361))</f>
        <v>0</v>
      </c>
      <c r="AI1353" s="63">
        <f t="shared" ref="AI1353" si="4524">IF(Y1353=0,0,Y1353/(Y1352+Y1355+Y1361))</f>
        <v>0</v>
      </c>
    </row>
    <row r="1354" spans="1:35" ht="14.25" customHeight="1" x14ac:dyDescent="0.25">
      <c r="A1354" s="17">
        <v>333</v>
      </c>
      <c r="B1354" s="3" t="s">
        <v>112</v>
      </c>
      <c r="C1354" s="8" t="s">
        <v>151</v>
      </c>
      <c r="D1354" s="54">
        <f>E1354/(E1351-E1368)</f>
        <v>2.0689655172413793E-2</v>
      </c>
      <c r="E1354" s="19">
        <f t="shared" si="4506"/>
        <v>3</v>
      </c>
      <c r="F1354" s="11">
        <v>0</v>
      </c>
      <c r="G1354" s="19">
        <v>0</v>
      </c>
      <c r="H1354" s="19">
        <v>0</v>
      </c>
      <c r="I1354" s="11">
        <v>3</v>
      </c>
      <c r="J1354" s="11">
        <v>0</v>
      </c>
      <c r="K1354" s="11">
        <v>0</v>
      </c>
      <c r="L1354" s="19">
        <v>0</v>
      </c>
      <c r="M1354" s="7"/>
      <c r="P1354" s="57">
        <f>SUM(R1354:Y1354)</f>
        <v>3.0422535211267605</v>
      </c>
      <c r="Q1354" s="63">
        <f>P1354/P1351</f>
        <v>2.0983096949679422E-2</v>
      </c>
      <c r="R1354" s="75">
        <f t="shared" si="4068"/>
        <v>0</v>
      </c>
      <c r="S1354" s="57">
        <f t="shared" ref="S1354:X1354" si="4525">IF(G1368&lt;&gt;0,G1354+(G1354/G1351)*G1368,G1354)</f>
        <v>0</v>
      </c>
      <c r="T1354" s="57">
        <f t="shared" si="4525"/>
        <v>0</v>
      </c>
      <c r="U1354" s="57">
        <f t="shared" si="4525"/>
        <v>3.0422535211267605</v>
      </c>
      <c r="V1354" s="57">
        <f t="shared" si="4525"/>
        <v>0</v>
      </c>
      <c r="W1354" s="57">
        <f t="shared" si="4525"/>
        <v>0</v>
      </c>
      <c r="X1354" s="57">
        <f t="shared" si="4525"/>
        <v>0</v>
      </c>
      <c r="Y1354" s="1">
        <v>0</v>
      </c>
      <c r="AB1354" s="63">
        <f t="shared" ref="AB1354" si="4526">IF(R1354=0,0,R1354/(R1352+R1355+R1361))</f>
        <v>0</v>
      </c>
      <c r="AC1354" s="63">
        <f t="shared" ref="AC1354" si="4527">IF(S1354=0,0,S1354/(S1352+S1355+S1361))</f>
        <v>0</v>
      </c>
      <c r="AD1354" s="63">
        <f t="shared" ref="AD1354" si="4528">IF(T1354=0,0,T1354/(T1352+T1355+T1361))</f>
        <v>0</v>
      </c>
      <c r="AE1354" s="63">
        <f t="shared" ref="AE1354" si="4529">IF(U1354=0,0,U1354/(U1352+U1355+U1361))</f>
        <v>4.2857142857142851E-2</v>
      </c>
      <c r="AF1354" s="63">
        <f t="shared" ref="AF1354" si="4530">IF(V1354=0,0,V1354/(V1352+V1355+V1361))</f>
        <v>0</v>
      </c>
      <c r="AG1354" s="63">
        <f t="shared" ref="AG1354" si="4531">IF(W1354=0,0,W1354/(W1352+W1355+W1361))</f>
        <v>0</v>
      </c>
      <c r="AH1354" s="63">
        <f t="shared" ref="AH1354" si="4532">IF(X1354=0,0,X1354/(X1352+X1355+X1361))</f>
        <v>0</v>
      </c>
      <c r="AI1354" s="63">
        <f t="shared" ref="AI1354" si="4533">IF(Y1354=0,0,Y1354/(Y1352+Y1355+Y1361))</f>
        <v>0</v>
      </c>
    </row>
    <row r="1355" spans="1:35" ht="14.25" customHeight="1" x14ac:dyDescent="0.25">
      <c r="A1355" s="17">
        <v>333</v>
      </c>
      <c r="B1355" s="3" t="s">
        <v>112</v>
      </c>
      <c r="C1355" s="3" t="s">
        <v>83</v>
      </c>
      <c r="D1355" s="54">
        <f>E1355/(E1351-E1368)</f>
        <v>0.51034482758620692</v>
      </c>
      <c r="E1355" s="19">
        <f t="shared" si="4506"/>
        <v>74</v>
      </c>
      <c r="F1355" s="11">
        <v>40</v>
      </c>
      <c r="G1355" s="11">
        <v>0</v>
      </c>
      <c r="H1355" s="11">
        <v>3</v>
      </c>
      <c r="I1355" s="11">
        <v>30</v>
      </c>
      <c r="J1355" s="11">
        <v>1</v>
      </c>
      <c r="K1355" s="11">
        <v>0</v>
      </c>
      <c r="L1355" s="19">
        <v>0</v>
      </c>
      <c r="M1355" s="7"/>
      <c r="P1355" s="57">
        <f>SUM(P1356:P1360)</f>
        <v>73.422535211267615</v>
      </c>
      <c r="Q1355" s="63">
        <f>P1355/P1351</f>
        <v>0.50641150184573536</v>
      </c>
      <c r="R1355" s="75">
        <f t="shared" si="4068"/>
        <v>40</v>
      </c>
      <c r="S1355" s="57">
        <f>SUM(S1356:S1360)</f>
        <v>0</v>
      </c>
      <c r="T1355" s="57">
        <f t="shared" ref="T1355:X1355" si="4534">SUM(T1356:T1360)</f>
        <v>3</v>
      </c>
      <c r="U1355" s="57">
        <f t="shared" si="4534"/>
        <v>30.422535211267604</v>
      </c>
      <c r="V1355" s="57">
        <f t="shared" si="4534"/>
        <v>0</v>
      </c>
      <c r="W1355" s="57">
        <f t="shared" si="4534"/>
        <v>0</v>
      </c>
      <c r="X1355" s="57">
        <f t="shared" si="4534"/>
        <v>0</v>
      </c>
      <c r="Y1355" s="1">
        <v>0</v>
      </c>
      <c r="AB1355" s="63">
        <f t="shared" ref="AB1355" si="4535">IF(R1355=0,0,R1355/(R1352+R1355+R1361))</f>
        <v>0.57971014492753625</v>
      </c>
      <c r="AC1355" s="63">
        <f t="shared" ref="AC1355" si="4536">IF(S1355=0,0,S1355/(S1352+S1355+S1361))</f>
        <v>0</v>
      </c>
      <c r="AD1355" s="63">
        <f t="shared" ref="AD1355" si="4537">IF(T1355=0,0,T1355/(T1352+T1355+T1361))</f>
        <v>1</v>
      </c>
      <c r="AE1355" s="63">
        <f t="shared" ref="AE1355" si="4538">IF(U1355=0,0,U1355/(U1352+U1355+U1361))</f>
        <v>0.42857142857142849</v>
      </c>
      <c r="AF1355" s="63">
        <f t="shared" ref="AF1355" si="4539">IF(V1355=0,0,V1355/(V1352+V1355+V1361))</f>
        <v>0</v>
      </c>
      <c r="AG1355" s="63">
        <f t="shared" ref="AG1355" si="4540">IF(W1355=0,0,W1355/(W1352+W1355+W1361))</f>
        <v>0</v>
      </c>
      <c r="AH1355" s="63">
        <f t="shared" ref="AH1355" si="4541">IF(X1355=0,0,X1355/(X1352+X1355+X1361))</f>
        <v>0</v>
      </c>
      <c r="AI1355" s="63">
        <f t="shared" ref="AI1355" si="4542">IF(Y1355=0,0,Y1355/(Y1352+Y1355+Y1361))</f>
        <v>0</v>
      </c>
    </row>
    <row r="1356" spans="1:35" ht="14.25" customHeight="1" x14ac:dyDescent="0.25">
      <c r="A1356" s="17">
        <v>333</v>
      </c>
      <c r="B1356" s="3" t="s">
        <v>112</v>
      </c>
      <c r="C1356" s="8" t="s">
        <v>84</v>
      </c>
      <c r="D1356" s="54">
        <f>E1356/(E1351-E1368)</f>
        <v>0.24827586206896551</v>
      </c>
      <c r="E1356" s="19">
        <f t="shared" si="4506"/>
        <v>36</v>
      </c>
      <c r="F1356" s="11">
        <v>8</v>
      </c>
      <c r="G1356" s="11">
        <v>0</v>
      </c>
      <c r="H1356" s="19">
        <v>0</v>
      </c>
      <c r="I1356" s="11">
        <v>28</v>
      </c>
      <c r="J1356" s="19">
        <v>0</v>
      </c>
      <c r="K1356" s="11">
        <v>0</v>
      </c>
      <c r="L1356" s="19">
        <v>0</v>
      </c>
      <c r="M1356" s="7"/>
      <c r="P1356" s="57">
        <f>SUM(R1356:Y1356)</f>
        <v>36.394366197183103</v>
      </c>
      <c r="Q1356" s="63">
        <f>P1356/P1351</f>
        <v>0.25102001165727611</v>
      </c>
      <c r="R1356" s="75">
        <f t="shared" si="4068"/>
        <v>8</v>
      </c>
      <c r="S1356" s="57">
        <f t="shared" ref="S1356:X1356" si="4543">IF(G1368&lt;&gt;0,G1356+(G1356/G1351)*G1368,G1356)</f>
        <v>0</v>
      </c>
      <c r="T1356" s="57">
        <f t="shared" si="4543"/>
        <v>0</v>
      </c>
      <c r="U1356" s="57">
        <f t="shared" si="4543"/>
        <v>28.3943661971831</v>
      </c>
      <c r="V1356" s="57">
        <f t="shared" si="4543"/>
        <v>0</v>
      </c>
      <c r="W1356" s="57">
        <f t="shared" si="4543"/>
        <v>0</v>
      </c>
      <c r="X1356" s="57">
        <f t="shared" si="4543"/>
        <v>0</v>
      </c>
      <c r="Y1356" s="1">
        <v>0</v>
      </c>
      <c r="AB1356" s="63">
        <f t="shared" ref="AB1356" si="4544">IF(R1356=0,0,R1356/(R1352+R1355+R1361))</f>
        <v>0.11594202898550725</v>
      </c>
      <c r="AC1356" s="63">
        <f t="shared" ref="AC1356" si="4545">IF(S1356=0,0,S1356/(S1352+S1355+S1361))</f>
        <v>0</v>
      </c>
      <c r="AD1356" s="63">
        <f t="shared" ref="AD1356" si="4546">IF(T1356=0,0,T1356/(T1352+T1355+T1361))</f>
        <v>0</v>
      </c>
      <c r="AE1356" s="63">
        <f t="shared" ref="AE1356" si="4547">IF(U1356=0,0,U1356/(U1352+U1355+U1361))</f>
        <v>0.39999999999999997</v>
      </c>
      <c r="AF1356" s="63">
        <f t="shared" ref="AF1356" si="4548">IF(V1356=0,0,V1356/(V1352+V1355+V1361))</f>
        <v>0</v>
      </c>
      <c r="AG1356" s="63">
        <f t="shared" ref="AG1356" si="4549">IF(W1356=0,0,W1356/(W1352+W1355+W1361))</f>
        <v>0</v>
      </c>
      <c r="AH1356" s="63">
        <f t="shared" ref="AH1356" si="4550">IF(X1356=0,0,X1356/(X1352+X1355+X1361))</f>
        <v>0</v>
      </c>
      <c r="AI1356" s="63">
        <f t="shared" ref="AI1356" si="4551">IF(Y1356=0,0,Y1356/(Y1352+Y1355+Y1361))</f>
        <v>0</v>
      </c>
    </row>
    <row r="1357" spans="1:35" ht="14.25" customHeight="1" x14ac:dyDescent="0.25">
      <c r="A1357" s="17">
        <v>333</v>
      </c>
      <c r="B1357" s="3" t="s">
        <v>112</v>
      </c>
      <c r="C1357" s="8" t="s">
        <v>85</v>
      </c>
      <c r="D1357" s="54">
        <f>E1357/(E1351-E1368)</f>
        <v>1.3793103448275862E-2</v>
      </c>
      <c r="E1357" s="19">
        <f t="shared" si="4506"/>
        <v>2</v>
      </c>
      <c r="F1357" s="11">
        <v>2</v>
      </c>
      <c r="G1357" s="11">
        <v>0</v>
      </c>
      <c r="H1357" s="11">
        <v>0</v>
      </c>
      <c r="I1357" s="19">
        <v>0</v>
      </c>
      <c r="J1357" s="11">
        <v>0</v>
      </c>
      <c r="K1357" s="11">
        <v>0</v>
      </c>
      <c r="L1357" s="19">
        <v>0</v>
      </c>
      <c r="M1357" s="7"/>
      <c r="P1357" s="57">
        <f t="shared" ref="P1357:P1367" si="4552">SUM(R1357:Y1357)</f>
        <v>2</v>
      </c>
      <c r="Q1357" s="63">
        <f>P1357/P1351</f>
        <v>1.3794443365067029E-2</v>
      </c>
      <c r="R1357" s="75">
        <f t="shared" si="4068"/>
        <v>2</v>
      </c>
      <c r="S1357" s="57">
        <f t="shared" ref="S1357:X1357" si="4553">IF(G1368&lt;&gt;0,G1357+(G1357/G1351)*G1368,G1357)</f>
        <v>0</v>
      </c>
      <c r="T1357" s="57">
        <f t="shared" si="4553"/>
        <v>0</v>
      </c>
      <c r="U1357" s="57">
        <f t="shared" si="4553"/>
        <v>0</v>
      </c>
      <c r="V1357" s="57">
        <f t="shared" si="4553"/>
        <v>0</v>
      </c>
      <c r="W1357" s="57">
        <f t="shared" si="4553"/>
        <v>0</v>
      </c>
      <c r="X1357" s="57">
        <f t="shared" si="4553"/>
        <v>0</v>
      </c>
      <c r="Y1357" s="1">
        <v>0</v>
      </c>
      <c r="AB1357" s="63">
        <f t="shared" ref="AB1357" si="4554">IF(R1357=0,0,R1357/(R1352+R1355+R1361))</f>
        <v>2.8985507246376812E-2</v>
      </c>
      <c r="AC1357" s="63">
        <f t="shared" ref="AC1357" si="4555">IF(S1357=0,0,S1357/(S1352+S1355+S1361))</f>
        <v>0</v>
      </c>
      <c r="AD1357" s="63">
        <f t="shared" ref="AD1357" si="4556">IF(T1357=0,0,T1357/(T1352+T1355+T1361))</f>
        <v>0</v>
      </c>
      <c r="AE1357" s="63">
        <f t="shared" ref="AE1357" si="4557">IF(U1357=0,0,U1357/(U1352+U1355+U1361))</f>
        <v>0</v>
      </c>
      <c r="AF1357" s="63">
        <f t="shared" ref="AF1357" si="4558">IF(V1357=0,0,V1357/(V1352+V1355+V1361))</f>
        <v>0</v>
      </c>
      <c r="AG1357" s="63">
        <f t="shared" ref="AG1357" si="4559">IF(W1357=0,0,W1357/(W1352+W1355+W1361))</f>
        <v>0</v>
      </c>
      <c r="AH1357" s="63">
        <f t="shared" ref="AH1357" si="4560">IF(X1357=0,0,X1357/(X1352+X1355+X1361))</f>
        <v>0</v>
      </c>
      <c r="AI1357" s="63">
        <f t="shared" ref="AI1357" si="4561">IF(Y1357=0,0,Y1357/(Y1352+Y1355+Y1361))</f>
        <v>0</v>
      </c>
    </row>
    <row r="1358" spans="1:35" ht="14.25" customHeight="1" x14ac:dyDescent="0.25">
      <c r="A1358" s="17">
        <v>333</v>
      </c>
      <c r="B1358" s="3" t="s">
        <v>112</v>
      </c>
      <c r="C1358" s="8" t="s">
        <v>86</v>
      </c>
      <c r="D1358" s="54">
        <f>E1358/(E1351-E1368)</f>
        <v>0.20689655172413793</v>
      </c>
      <c r="E1358" s="19">
        <f t="shared" si="4506"/>
        <v>30</v>
      </c>
      <c r="F1358" s="11">
        <v>28</v>
      </c>
      <c r="G1358" s="11">
        <v>0</v>
      </c>
      <c r="H1358" s="53">
        <f>H1355-H1360</f>
        <v>1</v>
      </c>
      <c r="I1358" s="11">
        <v>1</v>
      </c>
      <c r="J1358" s="19">
        <v>0</v>
      </c>
      <c r="K1358" s="11">
        <v>0</v>
      </c>
      <c r="L1358" s="19">
        <v>0</v>
      </c>
      <c r="M1358" s="7"/>
      <c r="P1358" s="57">
        <f t="shared" si="4552"/>
        <v>30.014084507042252</v>
      </c>
      <c r="Q1358" s="63">
        <f>P1358/P1351</f>
        <v>0.20701379444336504</v>
      </c>
      <c r="R1358" s="75">
        <f t="shared" si="4068"/>
        <v>28</v>
      </c>
      <c r="S1358" s="57">
        <f t="shared" ref="S1358:X1358" si="4562">IF(G1368&lt;&gt;0,G1358+(G1358/G1351)*G1368,G1358)</f>
        <v>0</v>
      </c>
      <c r="T1358" s="57">
        <f t="shared" si="4562"/>
        <v>1</v>
      </c>
      <c r="U1358" s="57">
        <f t="shared" si="4562"/>
        <v>1.0140845070422535</v>
      </c>
      <c r="V1358" s="57">
        <f t="shared" si="4562"/>
        <v>0</v>
      </c>
      <c r="W1358" s="57">
        <f t="shared" si="4562"/>
        <v>0</v>
      </c>
      <c r="X1358" s="57">
        <f t="shared" si="4562"/>
        <v>0</v>
      </c>
      <c r="Y1358" s="1">
        <v>0</v>
      </c>
      <c r="AB1358" s="63">
        <f t="shared" ref="AB1358" si="4563">IF(R1358=0,0,R1358/(R1352+R1355+R1361))</f>
        <v>0.40579710144927539</v>
      </c>
      <c r="AC1358" s="63">
        <f t="shared" ref="AC1358" si="4564">IF(S1358=0,0,S1358/(S1352+S1355+S1361))</f>
        <v>0</v>
      </c>
      <c r="AD1358" s="63">
        <f t="shared" ref="AD1358" si="4565">IF(T1358=0,0,T1358/(T1352+T1355+T1361))</f>
        <v>0.33333333333333331</v>
      </c>
      <c r="AE1358" s="63">
        <f t="shared" ref="AE1358" si="4566">IF(U1358=0,0,U1358/(U1352+U1355+U1361))</f>
        <v>1.4285714285714284E-2</v>
      </c>
      <c r="AF1358" s="63">
        <f t="shared" ref="AF1358" si="4567">IF(V1358=0,0,V1358/(V1352+V1355+V1361))</f>
        <v>0</v>
      </c>
      <c r="AG1358" s="63">
        <f t="shared" ref="AG1358" si="4568">IF(W1358=0,0,W1358/(W1352+W1355+W1361))</f>
        <v>0</v>
      </c>
      <c r="AH1358" s="63">
        <f t="shared" ref="AH1358" si="4569">IF(X1358=0,0,X1358/(X1352+X1355+X1361))</f>
        <v>0</v>
      </c>
      <c r="AI1358" s="63">
        <f t="shared" ref="AI1358" si="4570">IF(Y1358=0,0,Y1358/(Y1352+Y1355+Y1361))</f>
        <v>0</v>
      </c>
    </row>
    <row r="1359" spans="1:35" ht="14.25" customHeight="1" x14ac:dyDescent="0.25">
      <c r="A1359" s="17">
        <v>333</v>
      </c>
      <c r="B1359" s="3" t="s">
        <v>112</v>
      </c>
      <c r="C1359" s="8" t="s">
        <v>87</v>
      </c>
      <c r="D1359" s="54">
        <f>E1359/(E1351-E1368)</f>
        <v>0</v>
      </c>
      <c r="E1359" s="19">
        <f t="shared" si="4506"/>
        <v>0</v>
      </c>
      <c r="F1359" s="19">
        <v>0</v>
      </c>
      <c r="G1359" s="19">
        <v>0</v>
      </c>
      <c r="H1359" s="19">
        <v>0</v>
      </c>
      <c r="I1359" s="19">
        <v>0</v>
      </c>
      <c r="J1359" s="19">
        <v>0</v>
      </c>
      <c r="K1359" s="19">
        <v>0</v>
      </c>
      <c r="L1359" s="19">
        <v>0</v>
      </c>
      <c r="M1359" s="7"/>
      <c r="N1359" s="10"/>
      <c r="O1359" s="10"/>
      <c r="P1359" s="57">
        <f t="shared" si="4552"/>
        <v>0</v>
      </c>
      <c r="Q1359" s="63">
        <f>P1359/P1351</f>
        <v>0</v>
      </c>
      <c r="R1359" s="75">
        <f t="shared" ref="R1359:R1422" si="4571">F1359</f>
        <v>0</v>
      </c>
      <c r="S1359" s="57">
        <f t="shared" ref="S1359:X1359" si="4572">IF(G1368&lt;&gt;0,G1359+(G1359/G1351)*G1368,G1359)</f>
        <v>0</v>
      </c>
      <c r="T1359" s="57">
        <f t="shared" si="4572"/>
        <v>0</v>
      </c>
      <c r="U1359" s="57">
        <f t="shared" si="4572"/>
        <v>0</v>
      </c>
      <c r="V1359" s="57">
        <f t="shared" si="4572"/>
        <v>0</v>
      </c>
      <c r="W1359" s="57">
        <f t="shared" si="4572"/>
        <v>0</v>
      </c>
      <c r="X1359" s="57">
        <f t="shared" si="4572"/>
        <v>0</v>
      </c>
      <c r="Y1359" s="1">
        <v>0</v>
      </c>
      <c r="AB1359" s="63">
        <f t="shared" ref="AB1359" si="4573">IF(R1359=0,0,R1359/(R1352+R1355+R1361))</f>
        <v>0</v>
      </c>
      <c r="AC1359" s="63">
        <f t="shared" ref="AC1359" si="4574">IF(S1359=0,0,S1359/(S1352+S1355+S1361))</f>
        <v>0</v>
      </c>
      <c r="AD1359" s="63">
        <f t="shared" ref="AD1359" si="4575">IF(T1359=0,0,T1359/(T1352+T1355+T1361))</f>
        <v>0</v>
      </c>
      <c r="AE1359" s="63">
        <f t="shared" ref="AE1359" si="4576">IF(U1359=0,0,U1359/(U1352+U1355+U1361))</f>
        <v>0</v>
      </c>
      <c r="AF1359" s="63">
        <f t="shared" ref="AF1359" si="4577">IF(V1359=0,0,V1359/(V1352+V1355+V1361))</f>
        <v>0</v>
      </c>
      <c r="AG1359" s="63">
        <f t="shared" ref="AG1359" si="4578">IF(W1359=0,0,W1359/(W1352+W1355+W1361))</f>
        <v>0</v>
      </c>
      <c r="AH1359" s="63">
        <f t="shared" ref="AH1359" si="4579">IF(X1359=0,0,X1359/(X1352+X1355+X1361))</f>
        <v>0</v>
      </c>
      <c r="AI1359" s="63">
        <f t="shared" ref="AI1359" si="4580">IF(Y1359=0,0,Y1359/(Y1352+Y1355+Y1361))</f>
        <v>0</v>
      </c>
    </row>
    <row r="1360" spans="1:35" ht="14.25" customHeight="1" x14ac:dyDescent="0.25">
      <c r="A1360" s="17">
        <v>333</v>
      </c>
      <c r="B1360" s="3" t="s">
        <v>112</v>
      </c>
      <c r="C1360" s="8" t="s">
        <v>88</v>
      </c>
      <c r="D1360" s="54">
        <f>E1360/(E1351-E1368)</f>
        <v>3.4482758620689655E-2</v>
      </c>
      <c r="E1360" s="19">
        <f t="shared" si="4506"/>
        <v>5</v>
      </c>
      <c r="F1360" s="11">
        <v>2</v>
      </c>
      <c r="G1360" s="11">
        <v>0</v>
      </c>
      <c r="H1360" s="11">
        <v>2</v>
      </c>
      <c r="I1360" s="53">
        <f>I1355-SUM(I1356:I1359)</f>
        <v>1</v>
      </c>
      <c r="J1360" s="19">
        <v>0</v>
      </c>
      <c r="K1360" s="11">
        <v>0</v>
      </c>
      <c r="L1360" s="19">
        <v>0</v>
      </c>
      <c r="M1360" s="7"/>
      <c r="P1360" s="57">
        <f t="shared" si="4552"/>
        <v>5.0140845070422539</v>
      </c>
      <c r="Q1360" s="63">
        <f>P1360/P1351</f>
        <v>3.4583252380027199E-2</v>
      </c>
      <c r="R1360" s="75">
        <f t="shared" si="4571"/>
        <v>2</v>
      </c>
      <c r="S1360" s="57">
        <f t="shared" ref="S1360:X1360" si="4581">IF(G1368&lt;&gt;0,G1360+(G1360/G1351)*G1368,G1360)</f>
        <v>0</v>
      </c>
      <c r="T1360" s="57">
        <f t="shared" si="4581"/>
        <v>2</v>
      </c>
      <c r="U1360" s="57">
        <f t="shared" si="4581"/>
        <v>1.0140845070422535</v>
      </c>
      <c r="V1360" s="57">
        <f t="shared" si="4581"/>
        <v>0</v>
      </c>
      <c r="W1360" s="57">
        <f t="shared" si="4581"/>
        <v>0</v>
      </c>
      <c r="X1360" s="57">
        <f t="shared" si="4581"/>
        <v>0</v>
      </c>
      <c r="Y1360" s="1">
        <v>0</v>
      </c>
      <c r="AB1360" s="63">
        <f t="shared" ref="AB1360" si="4582">IF(R1360=0,0,R1360/(R1352+R1355+R1361))</f>
        <v>2.8985507246376812E-2</v>
      </c>
      <c r="AC1360" s="63">
        <f t="shared" ref="AC1360" si="4583">IF(S1360=0,0,S1360/(S1352+S1355+S1361))</f>
        <v>0</v>
      </c>
      <c r="AD1360" s="63">
        <f t="shared" ref="AD1360" si="4584">IF(T1360=0,0,T1360/(T1352+T1355+T1361))</f>
        <v>0.66666666666666663</v>
      </c>
      <c r="AE1360" s="63">
        <f t="shared" ref="AE1360" si="4585">IF(U1360=0,0,U1360/(U1352+U1355+U1361))</f>
        <v>1.4285714285714284E-2</v>
      </c>
      <c r="AF1360" s="63">
        <f t="shared" ref="AF1360" si="4586">IF(V1360=0,0,V1360/(V1352+V1355+V1361))</f>
        <v>0</v>
      </c>
      <c r="AG1360" s="63">
        <f t="shared" ref="AG1360" si="4587">IF(W1360=0,0,W1360/(W1352+W1355+W1361))</f>
        <v>0</v>
      </c>
      <c r="AH1360" s="63">
        <f t="shared" ref="AH1360" si="4588">IF(X1360=0,0,X1360/(X1352+X1355+X1361))</f>
        <v>0</v>
      </c>
      <c r="AI1360" s="63">
        <f t="shared" ref="AI1360" si="4589">IF(Y1360=0,0,Y1360/(Y1352+Y1355+Y1361))</f>
        <v>0</v>
      </c>
    </row>
    <row r="1361" spans="1:35" ht="14.25" customHeight="1" x14ac:dyDescent="0.25">
      <c r="A1361" s="17">
        <v>333</v>
      </c>
      <c r="B1361" s="3" t="s">
        <v>112</v>
      </c>
      <c r="C1361" s="3" t="s">
        <v>89</v>
      </c>
      <c r="D1361" s="54">
        <f>E1361/(E1351-E1368)</f>
        <v>0.44827586206896552</v>
      </c>
      <c r="E1361" s="19">
        <f t="shared" si="4506"/>
        <v>65</v>
      </c>
      <c r="F1361" s="11">
        <v>28</v>
      </c>
      <c r="G1361" s="11">
        <v>0</v>
      </c>
      <c r="H1361" s="11">
        <v>1</v>
      </c>
      <c r="I1361" s="11">
        <v>35</v>
      </c>
      <c r="J1361" s="11">
        <v>1</v>
      </c>
      <c r="K1361" s="11">
        <v>0</v>
      </c>
      <c r="L1361" s="19">
        <v>0</v>
      </c>
      <c r="M1361" s="7"/>
      <c r="N1361" s="10"/>
      <c r="O1361" s="10"/>
      <c r="P1361" s="57">
        <f>SUM(P1362:P1367)</f>
        <v>63.478873239436624</v>
      </c>
      <c r="Q1361" s="63">
        <f>P1361/P1351</f>
        <v>0.43782786088983872</v>
      </c>
      <c r="R1361" s="75">
        <f t="shared" si="4571"/>
        <v>28</v>
      </c>
      <c r="S1361" s="57">
        <f>SUM(S1362:S1367)</f>
        <v>0</v>
      </c>
      <c r="T1361" s="57">
        <f t="shared" ref="T1361:X1361" si="4590">SUM(T1362:T1367)</f>
        <v>0</v>
      </c>
      <c r="U1361" s="57">
        <f t="shared" si="4590"/>
        <v>34.478873239436624</v>
      </c>
      <c r="V1361" s="57">
        <f t="shared" si="4590"/>
        <v>1</v>
      </c>
      <c r="W1361" s="57">
        <f t="shared" si="4590"/>
        <v>0</v>
      </c>
      <c r="X1361" s="57">
        <f t="shared" si="4590"/>
        <v>0</v>
      </c>
      <c r="Y1361" s="1">
        <v>0</v>
      </c>
      <c r="AB1361" s="63">
        <f t="shared" ref="AB1361" si="4591">IF(R1361=0,0,R1361/(R1352+R1355+R1361))</f>
        <v>0.40579710144927539</v>
      </c>
      <c r="AC1361" s="63">
        <f t="shared" ref="AC1361" si="4592">IF(S1361=0,0,S1361/(S1352+S1355+S1361))</f>
        <v>0</v>
      </c>
      <c r="AD1361" s="63">
        <f t="shared" ref="AD1361" si="4593">IF(T1361=0,0,T1361/(T1352+T1355+T1361))</f>
        <v>0</v>
      </c>
      <c r="AE1361" s="63">
        <f t="shared" ref="AE1361" si="4594">IF(U1361=0,0,U1361/(U1352+U1355+U1361))</f>
        <v>0.48571428571428571</v>
      </c>
      <c r="AF1361" s="63">
        <f t="shared" ref="AF1361" si="4595">IF(V1361=0,0,V1361/(V1352+V1355+V1361))</f>
        <v>1</v>
      </c>
      <c r="AG1361" s="63">
        <f t="shared" ref="AG1361" si="4596">IF(W1361=0,0,W1361/(W1352+W1355+W1361))</f>
        <v>0</v>
      </c>
      <c r="AH1361" s="63">
        <f t="shared" ref="AH1361" si="4597">IF(X1361=0,0,X1361/(X1352+X1355+X1361))</f>
        <v>0</v>
      </c>
      <c r="AI1361" s="63">
        <f t="shared" ref="AI1361" si="4598">IF(Y1361=0,0,Y1361/(Y1352+Y1355+Y1361))</f>
        <v>0</v>
      </c>
    </row>
    <row r="1362" spans="1:35" ht="14.25" customHeight="1" x14ac:dyDescent="0.25">
      <c r="A1362" s="17">
        <v>333</v>
      </c>
      <c r="B1362" s="3" t="s">
        <v>112</v>
      </c>
      <c r="C1362" s="8" t="s">
        <v>95</v>
      </c>
      <c r="D1362" s="54">
        <f>E1362/(E1351-E1368)</f>
        <v>0.32413793103448274</v>
      </c>
      <c r="E1362" s="19">
        <f t="shared" si="4506"/>
        <v>47</v>
      </c>
      <c r="F1362" s="11">
        <v>14</v>
      </c>
      <c r="G1362" s="11">
        <v>0</v>
      </c>
      <c r="H1362" s="19">
        <v>0</v>
      </c>
      <c r="I1362" s="11">
        <v>33</v>
      </c>
      <c r="J1362" s="19">
        <v>0</v>
      </c>
      <c r="K1362" s="11">
        <v>0</v>
      </c>
      <c r="L1362" s="19">
        <v>0</v>
      </c>
      <c r="M1362" s="7"/>
      <c r="P1362" s="57">
        <f t="shared" si="4552"/>
        <v>47.464788732394368</v>
      </c>
      <c r="Q1362" s="63">
        <f>P1362/P1351</f>
        <v>0.32737517000194288</v>
      </c>
      <c r="R1362" s="75">
        <f t="shared" si="4571"/>
        <v>14</v>
      </c>
      <c r="S1362" s="57">
        <f t="shared" ref="S1362:X1362" si="4599">IF(G1368&lt;&gt;0,G1362+(G1362/G1351)*G1368,G1362)</f>
        <v>0</v>
      </c>
      <c r="T1362" s="57">
        <f t="shared" si="4599"/>
        <v>0</v>
      </c>
      <c r="U1362" s="57">
        <f t="shared" si="4599"/>
        <v>33.464788732394368</v>
      </c>
      <c r="V1362" s="57">
        <f t="shared" si="4599"/>
        <v>0</v>
      </c>
      <c r="W1362" s="57">
        <f t="shared" si="4599"/>
        <v>0</v>
      </c>
      <c r="X1362" s="57">
        <f t="shared" si="4599"/>
        <v>0</v>
      </c>
      <c r="Y1362" s="1">
        <v>0</v>
      </c>
      <c r="AB1362" s="63">
        <f t="shared" ref="AB1362" si="4600">IF(R1362=0,0,R1362/(R1352+R1355+R1361))</f>
        <v>0.20289855072463769</v>
      </c>
      <c r="AC1362" s="63">
        <f t="shared" ref="AC1362" si="4601">IF(S1362=0,0,S1362/(S1352+S1355+S1361))</f>
        <v>0</v>
      </c>
      <c r="AD1362" s="63">
        <f t="shared" ref="AD1362" si="4602">IF(T1362=0,0,T1362/(T1352+T1355+T1361))</f>
        <v>0</v>
      </c>
      <c r="AE1362" s="63">
        <f t="shared" ref="AE1362" si="4603">IF(U1362=0,0,U1362/(U1352+U1355+U1361))</f>
        <v>0.47142857142857136</v>
      </c>
      <c r="AF1362" s="63">
        <f t="shared" ref="AF1362" si="4604">IF(V1362=0,0,V1362/(V1352+V1355+V1361))</f>
        <v>0</v>
      </c>
      <c r="AG1362" s="63">
        <f t="shared" ref="AG1362" si="4605">IF(W1362=0,0,W1362/(W1352+W1355+W1361))</f>
        <v>0</v>
      </c>
      <c r="AH1362" s="63">
        <f t="shared" ref="AH1362" si="4606">IF(X1362=0,0,X1362/(X1352+X1355+X1361))</f>
        <v>0</v>
      </c>
      <c r="AI1362" s="63">
        <f t="shared" ref="AI1362" si="4607">IF(Y1362=0,0,Y1362/(Y1352+Y1355+Y1361))</f>
        <v>0</v>
      </c>
    </row>
    <row r="1363" spans="1:35" ht="14.25" customHeight="1" x14ac:dyDescent="0.25">
      <c r="A1363" s="17">
        <v>333</v>
      </c>
      <c r="B1363" s="3" t="s">
        <v>112</v>
      </c>
      <c r="C1363" s="8" t="s">
        <v>90</v>
      </c>
      <c r="D1363" s="54">
        <f>E1363/(E1351-E1368)</f>
        <v>6.8965517241379309E-2</v>
      </c>
      <c r="E1363" s="19">
        <f t="shared" si="4506"/>
        <v>10</v>
      </c>
      <c r="F1363" s="11">
        <v>10</v>
      </c>
      <c r="G1363" s="19">
        <v>0</v>
      </c>
      <c r="H1363" s="19">
        <v>0</v>
      </c>
      <c r="I1363" s="19">
        <v>0</v>
      </c>
      <c r="J1363" s="19">
        <v>0</v>
      </c>
      <c r="K1363" s="19">
        <v>0</v>
      </c>
      <c r="L1363" s="19">
        <v>0</v>
      </c>
      <c r="M1363" s="7"/>
      <c r="P1363" s="57">
        <f t="shared" si="4552"/>
        <v>10</v>
      </c>
      <c r="Q1363" s="63">
        <f>P1363/P1351</f>
        <v>6.8972216825335136E-2</v>
      </c>
      <c r="R1363" s="75">
        <f t="shared" si="4571"/>
        <v>10</v>
      </c>
      <c r="S1363" s="57">
        <f t="shared" ref="S1363:X1363" si="4608">IF(G1368&lt;&gt;0,G1363+(G1363/G1351)*G1368,G1363)</f>
        <v>0</v>
      </c>
      <c r="T1363" s="57">
        <f t="shared" si="4608"/>
        <v>0</v>
      </c>
      <c r="U1363" s="57">
        <f t="shared" si="4608"/>
        <v>0</v>
      </c>
      <c r="V1363" s="57">
        <f t="shared" si="4608"/>
        <v>0</v>
      </c>
      <c r="W1363" s="57">
        <f t="shared" si="4608"/>
        <v>0</v>
      </c>
      <c r="X1363" s="57">
        <f t="shared" si="4608"/>
        <v>0</v>
      </c>
      <c r="Y1363" s="1">
        <v>0</v>
      </c>
      <c r="AB1363" s="63">
        <f t="shared" ref="AB1363" si="4609">IF(R1363=0,0,R1363/(R1352+R1355+R1361))</f>
        <v>0.14492753623188406</v>
      </c>
      <c r="AC1363" s="63">
        <f t="shared" ref="AC1363" si="4610">IF(S1363=0,0,S1363/(S1352+S1355+S1361))</f>
        <v>0</v>
      </c>
      <c r="AD1363" s="63">
        <f t="shared" ref="AD1363" si="4611">IF(T1363=0,0,T1363/(T1352+T1355+T1361))</f>
        <v>0</v>
      </c>
      <c r="AE1363" s="63">
        <f t="shared" ref="AE1363" si="4612">IF(U1363=0,0,U1363/(U1352+U1355+U1361))</f>
        <v>0</v>
      </c>
      <c r="AF1363" s="63">
        <f t="shared" ref="AF1363" si="4613">IF(V1363=0,0,V1363/(V1352+V1355+V1361))</f>
        <v>0</v>
      </c>
      <c r="AG1363" s="63">
        <f t="shared" ref="AG1363" si="4614">IF(W1363=0,0,W1363/(W1352+W1355+W1361))</f>
        <v>0</v>
      </c>
      <c r="AH1363" s="63">
        <f t="shared" ref="AH1363" si="4615">IF(X1363=0,0,X1363/(X1352+X1355+X1361))</f>
        <v>0</v>
      </c>
      <c r="AI1363" s="63">
        <f t="shared" ref="AI1363" si="4616">IF(Y1363=0,0,Y1363/(Y1352+Y1355+Y1361))</f>
        <v>0</v>
      </c>
    </row>
    <row r="1364" spans="1:35" ht="14.25" customHeight="1" x14ac:dyDescent="0.25">
      <c r="A1364" s="17">
        <v>333</v>
      </c>
      <c r="B1364" s="3" t="s">
        <v>112</v>
      </c>
      <c r="C1364" s="8" t="s">
        <v>118</v>
      </c>
      <c r="D1364" s="54">
        <f>E1364/(E1351-E1368)</f>
        <v>2.7586206896551724E-2</v>
      </c>
      <c r="E1364" s="19">
        <f t="shared" si="4506"/>
        <v>4</v>
      </c>
      <c r="F1364" s="11">
        <v>3</v>
      </c>
      <c r="G1364" s="11">
        <v>0</v>
      </c>
      <c r="H1364" s="19">
        <v>0</v>
      </c>
      <c r="I1364" s="11">
        <v>1</v>
      </c>
      <c r="J1364" s="19">
        <v>0</v>
      </c>
      <c r="K1364" s="11">
        <v>0</v>
      </c>
      <c r="L1364" s="19">
        <v>0</v>
      </c>
      <c r="M1364" s="7"/>
      <c r="N1364" s="10"/>
      <c r="O1364" s="10"/>
      <c r="P1364" s="57">
        <f t="shared" si="4552"/>
        <v>4.0140845070422539</v>
      </c>
      <c r="Q1364" s="63">
        <f>P1364/P1351</f>
        <v>2.7686030697493685E-2</v>
      </c>
      <c r="R1364" s="75">
        <f t="shared" si="4571"/>
        <v>3</v>
      </c>
      <c r="S1364" s="57">
        <f t="shared" ref="S1364:X1364" si="4617">IF(G1368&lt;&gt;0,G1364+(G1364/G1351)*G1368,G1364)</f>
        <v>0</v>
      </c>
      <c r="T1364" s="57">
        <f t="shared" si="4617"/>
        <v>0</v>
      </c>
      <c r="U1364" s="57">
        <f t="shared" si="4617"/>
        <v>1.0140845070422535</v>
      </c>
      <c r="V1364" s="57">
        <f t="shared" si="4617"/>
        <v>0</v>
      </c>
      <c r="W1364" s="57">
        <f t="shared" si="4617"/>
        <v>0</v>
      </c>
      <c r="X1364" s="57">
        <f t="shared" si="4617"/>
        <v>0</v>
      </c>
      <c r="Y1364" s="1">
        <v>0</v>
      </c>
      <c r="AB1364" s="63">
        <f t="shared" ref="AB1364" si="4618">IF(R1364=0,0,R1364/(R1352+R1355+R1361))</f>
        <v>4.3478260869565216E-2</v>
      </c>
      <c r="AC1364" s="63">
        <f t="shared" ref="AC1364" si="4619">IF(S1364=0,0,S1364/(S1352+S1355+S1361))</f>
        <v>0</v>
      </c>
      <c r="AD1364" s="63">
        <f t="shared" ref="AD1364" si="4620">IF(T1364=0,0,T1364/(T1352+T1355+T1361))</f>
        <v>0</v>
      </c>
      <c r="AE1364" s="63">
        <f t="shared" ref="AE1364" si="4621">IF(U1364=0,0,U1364/(U1352+U1355+U1361))</f>
        <v>1.4285714285714284E-2</v>
      </c>
      <c r="AF1364" s="63">
        <f t="shared" ref="AF1364" si="4622">IF(V1364=0,0,V1364/(V1352+V1355+V1361))</f>
        <v>0</v>
      </c>
      <c r="AG1364" s="63">
        <f t="shared" ref="AG1364" si="4623">IF(W1364=0,0,W1364/(W1352+W1355+W1361))</f>
        <v>0</v>
      </c>
      <c r="AH1364" s="63">
        <f t="shared" ref="AH1364" si="4624">IF(X1364=0,0,X1364/(X1352+X1355+X1361))</f>
        <v>0</v>
      </c>
      <c r="AI1364" s="63">
        <f t="shared" ref="AI1364" si="4625">IF(Y1364=0,0,Y1364/(Y1352+Y1355+Y1361))</f>
        <v>0</v>
      </c>
    </row>
    <row r="1365" spans="1:35" ht="14.25" customHeight="1" x14ac:dyDescent="0.25">
      <c r="A1365" s="17">
        <v>333</v>
      </c>
      <c r="B1365" s="3" t="s">
        <v>112</v>
      </c>
      <c r="C1365" s="8" t="s">
        <v>91</v>
      </c>
      <c r="D1365" s="54">
        <f>E1365/(E1351-E1368)</f>
        <v>6.8965517241379309E-3</v>
      </c>
      <c r="E1365" s="19">
        <f t="shared" si="4506"/>
        <v>1</v>
      </c>
      <c r="F1365" s="19">
        <v>0</v>
      </c>
      <c r="G1365" s="19">
        <v>0</v>
      </c>
      <c r="H1365" s="19">
        <v>0</v>
      </c>
      <c r="I1365" s="19">
        <v>0</v>
      </c>
      <c r="J1365" s="11">
        <v>1</v>
      </c>
      <c r="K1365" s="19">
        <v>0</v>
      </c>
      <c r="L1365" s="19">
        <v>0</v>
      </c>
      <c r="M1365" s="7"/>
      <c r="P1365" s="57">
        <f t="shared" si="4552"/>
        <v>1</v>
      </c>
      <c r="Q1365" s="63">
        <f>P1365/P1351</f>
        <v>6.8972216825335143E-3</v>
      </c>
      <c r="R1365" s="75">
        <f t="shared" si="4571"/>
        <v>0</v>
      </c>
      <c r="S1365" s="57">
        <f t="shared" ref="S1365:X1365" si="4626">IF(G1368&lt;&gt;0,G1365+(G1365/G1351)*G1368,G1365)</f>
        <v>0</v>
      </c>
      <c r="T1365" s="57">
        <f t="shared" si="4626"/>
        <v>0</v>
      </c>
      <c r="U1365" s="57">
        <f t="shared" si="4626"/>
        <v>0</v>
      </c>
      <c r="V1365" s="57">
        <f t="shared" si="4626"/>
        <v>1</v>
      </c>
      <c r="W1365" s="57">
        <f t="shared" si="4626"/>
        <v>0</v>
      </c>
      <c r="X1365" s="57">
        <f t="shared" si="4626"/>
        <v>0</v>
      </c>
      <c r="Y1365" s="1">
        <v>0</v>
      </c>
      <c r="AB1365" s="63">
        <f t="shared" ref="AB1365" si="4627">IF(R1365=0,0,R1365/(R1352+R1355+R1361))</f>
        <v>0</v>
      </c>
      <c r="AC1365" s="63">
        <f t="shared" ref="AC1365" si="4628">IF(S1365=0,0,S1365/(S1352+S1355+S1361))</f>
        <v>0</v>
      </c>
      <c r="AD1365" s="63">
        <f t="shared" ref="AD1365" si="4629">IF(T1365=0,0,T1365/(T1352+T1355+T1361))</f>
        <v>0</v>
      </c>
      <c r="AE1365" s="63">
        <f t="shared" ref="AE1365" si="4630">IF(U1365=0,0,U1365/(U1352+U1355+U1361))</f>
        <v>0</v>
      </c>
      <c r="AF1365" s="63">
        <f t="shared" ref="AF1365" si="4631">IF(V1365=0,0,V1365/(V1352+V1355+V1361))</f>
        <v>1</v>
      </c>
      <c r="AG1365" s="63">
        <f t="shared" ref="AG1365" si="4632">IF(W1365=0,0,W1365/(W1352+W1355+W1361))</f>
        <v>0</v>
      </c>
      <c r="AH1365" s="63">
        <f t="shared" ref="AH1365" si="4633">IF(X1365=0,0,X1365/(X1352+X1355+X1361))</f>
        <v>0</v>
      </c>
      <c r="AI1365" s="63">
        <f t="shared" ref="AI1365" si="4634">IF(Y1365=0,0,Y1365/(Y1352+Y1355+Y1361))</f>
        <v>0</v>
      </c>
    </row>
    <row r="1366" spans="1:35" ht="14.25" customHeight="1" x14ac:dyDescent="0.25">
      <c r="A1366" s="17">
        <v>333</v>
      </c>
      <c r="B1366" s="3" t="s">
        <v>112</v>
      </c>
      <c r="C1366" s="8" t="s">
        <v>92</v>
      </c>
      <c r="D1366" s="54">
        <f>E1366/(E1351-E1368)</f>
        <v>0</v>
      </c>
      <c r="E1366" s="19">
        <f t="shared" si="4506"/>
        <v>0</v>
      </c>
      <c r="F1366" s="11">
        <v>0</v>
      </c>
      <c r="G1366" s="11">
        <v>0</v>
      </c>
      <c r="H1366" s="19">
        <v>0</v>
      </c>
      <c r="I1366" s="19">
        <v>0</v>
      </c>
      <c r="J1366" s="11">
        <v>0</v>
      </c>
      <c r="K1366" s="11">
        <v>0</v>
      </c>
      <c r="L1366" s="19">
        <v>0</v>
      </c>
      <c r="M1366" s="7"/>
      <c r="P1366" s="57">
        <f t="shared" si="4552"/>
        <v>0</v>
      </c>
      <c r="Q1366" s="63">
        <f>P1366/P1351</f>
        <v>0</v>
      </c>
      <c r="R1366" s="75">
        <f t="shared" si="4571"/>
        <v>0</v>
      </c>
      <c r="S1366" s="57">
        <f t="shared" ref="S1366:X1366" si="4635">IF(G1368&lt;&gt;0,G1366+(G1366/G1351)*G1368,G1366)</f>
        <v>0</v>
      </c>
      <c r="T1366" s="57">
        <f t="shared" si="4635"/>
        <v>0</v>
      </c>
      <c r="U1366" s="57">
        <f t="shared" si="4635"/>
        <v>0</v>
      </c>
      <c r="V1366" s="57">
        <f t="shared" si="4635"/>
        <v>0</v>
      </c>
      <c r="W1366" s="57">
        <f t="shared" si="4635"/>
        <v>0</v>
      </c>
      <c r="X1366" s="57">
        <f t="shared" si="4635"/>
        <v>0</v>
      </c>
      <c r="Y1366" s="1">
        <v>0</v>
      </c>
      <c r="AB1366" s="63">
        <f t="shared" ref="AB1366" si="4636">IF(R1366=0,0,R1366/(R1352+R1355+R1361))</f>
        <v>0</v>
      </c>
      <c r="AC1366" s="63">
        <f t="shared" ref="AC1366" si="4637">IF(S1366=0,0,S1366/(S1352+S1355+S1361))</f>
        <v>0</v>
      </c>
      <c r="AD1366" s="63">
        <f t="shared" ref="AD1366" si="4638">IF(T1366=0,0,T1366/(T1352+T1355+T1361))</f>
        <v>0</v>
      </c>
      <c r="AE1366" s="63">
        <f t="shared" ref="AE1366" si="4639">IF(U1366=0,0,U1366/(U1352+U1355+U1361))</f>
        <v>0</v>
      </c>
      <c r="AF1366" s="63">
        <f t="shared" ref="AF1366" si="4640">IF(V1366=0,0,V1366/(V1352+V1355+V1361))</f>
        <v>0</v>
      </c>
      <c r="AG1366" s="63">
        <f t="shared" ref="AG1366" si="4641">IF(W1366=0,0,W1366/(W1352+W1355+W1361))</f>
        <v>0</v>
      </c>
      <c r="AH1366" s="63">
        <f t="shared" ref="AH1366" si="4642">IF(X1366=0,0,X1366/(X1352+X1355+X1361))</f>
        <v>0</v>
      </c>
      <c r="AI1366" s="63">
        <f t="shared" ref="AI1366" si="4643">IF(Y1366=0,0,Y1366/(Y1352+Y1355+Y1361))</f>
        <v>0</v>
      </c>
    </row>
    <row r="1367" spans="1:35" ht="14.25" customHeight="1" x14ac:dyDescent="0.25">
      <c r="A1367" s="17">
        <v>333</v>
      </c>
      <c r="B1367" s="3" t="s">
        <v>112</v>
      </c>
      <c r="C1367" s="8" t="s">
        <v>93</v>
      </c>
      <c r="D1367" s="54">
        <f>E1367/(E1351-E1368)</f>
        <v>6.8965517241379309E-3</v>
      </c>
      <c r="E1367" s="19">
        <f t="shared" si="4506"/>
        <v>1</v>
      </c>
      <c r="F1367" s="53">
        <f>F1361-SUM(F1362:F1366)</f>
        <v>1</v>
      </c>
      <c r="G1367" s="11">
        <v>0</v>
      </c>
      <c r="H1367" s="19">
        <v>0</v>
      </c>
      <c r="I1367" s="19">
        <v>0</v>
      </c>
      <c r="J1367" s="19">
        <v>0</v>
      </c>
      <c r="K1367" s="11">
        <v>0</v>
      </c>
      <c r="L1367" s="19">
        <v>0</v>
      </c>
      <c r="M1367" s="7"/>
      <c r="P1367" s="57">
        <f t="shared" si="4552"/>
        <v>1</v>
      </c>
      <c r="Q1367" s="63">
        <f>P1367/P1351</f>
        <v>6.8972216825335143E-3</v>
      </c>
      <c r="R1367" s="75">
        <f t="shared" si="4571"/>
        <v>1</v>
      </c>
      <c r="S1367" s="57">
        <f t="shared" ref="S1367:X1367" si="4644">IF(G1368&lt;&gt;0,G1367+(G1367/G1351)*G1368,G1367)</f>
        <v>0</v>
      </c>
      <c r="T1367" s="57">
        <f t="shared" si="4644"/>
        <v>0</v>
      </c>
      <c r="U1367" s="57">
        <f t="shared" si="4644"/>
        <v>0</v>
      </c>
      <c r="V1367" s="57">
        <f t="shared" si="4644"/>
        <v>0</v>
      </c>
      <c r="W1367" s="57">
        <f t="shared" si="4644"/>
        <v>0</v>
      </c>
      <c r="X1367" s="57">
        <f t="shared" si="4644"/>
        <v>0</v>
      </c>
      <c r="Y1367" s="1">
        <v>0</v>
      </c>
      <c r="AB1367" s="63">
        <f t="shared" ref="AB1367" si="4645">IF(R1367=0,0,R1367/(R1352+R1355+R1361))</f>
        <v>1.4492753623188406E-2</v>
      </c>
      <c r="AC1367" s="63">
        <f t="shared" ref="AC1367" si="4646">IF(S1367=0,0,S1367/(S1352+S1355+S1361))</f>
        <v>0</v>
      </c>
      <c r="AD1367" s="63">
        <f t="shared" ref="AD1367" si="4647">IF(T1367=0,0,T1367/(T1352+T1355+T1361))</f>
        <v>0</v>
      </c>
      <c r="AE1367" s="63">
        <f t="shared" ref="AE1367" si="4648">IF(U1367=0,0,U1367/(U1352+U1355+U1361))</f>
        <v>0</v>
      </c>
      <c r="AF1367" s="63">
        <f t="shared" ref="AF1367" si="4649">IF(V1367=0,0,V1367/(V1352+V1355+V1361))</f>
        <v>0</v>
      </c>
      <c r="AG1367" s="63">
        <f t="shared" ref="AG1367" si="4650">IF(W1367=0,0,W1367/(W1352+W1355+W1361))</f>
        <v>0</v>
      </c>
      <c r="AH1367" s="63">
        <f t="shared" ref="AH1367" si="4651">IF(X1367=0,0,X1367/(X1352+X1355+X1361))</f>
        <v>0</v>
      </c>
      <c r="AI1367" s="63">
        <f t="shared" ref="AI1367" si="4652">IF(Y1367=0,0,Y1367/(Y1352+Y1355+Y1361))</f>
        <v>0</v>
      </c>
    </row>
    <row r="1368" spans="1:35" ht="14.25" customHeight="1" x14ac:dyDescent="0.25">
      <c r="A1368" s="17">
        <v>333</v>
      </c>
      <c r="B1368" s="3" t="s">
        <v>112</v>
      </c>
      <c r="C1368" s="3" t="s">
        <v>94</v>
      </c>
      <c r="D1368" s="59"/>
      <c r="E1368" s="11">
        <v>3</v>
      </c>
      <c r="F1368" s="11">
        <v>1</v>
      </c>
      <c r="G1368" s="11">
        <v>0</v>
      </c>
      <c r="H1368" s="11">
        <v>0</v>
      </c>
      <c r="I1368" s="53">
        <v>1</v>
      </c>
      <c r="J1368" s="19">
        <v>0</v>
      </c>
      <c r="K1368" s="11">
        <v>0</v>
      </c>
      <c r="L1368" s="11">
        <v>1</v>
      </c>
      <c r="M1368" s="7"/>
      <c r="R1368" s="75">
        <f t="shared" si="4571"/>
        <v>1</v>
      </c>
    </row>
    <row r="1369" spans="1:35" ht="14.25" customHeight="1" x14ac:dyDescent="0.25">
      <c r="A1369" s="3"/>
      <c r="B1369" s="3"/>
      <c r="C1369" s="8"/>
      <c r="D1369" s="8"/>
      <c r="E1369" s="11"/>
      <c r="F1369" s="11"/>
      <c r="G1369" s="11"/>
      <c r="H1369" s="11"/>
      <c r="I1369" s="11"/>
      <c r="J1369" s="11"/>
      <c r="K1369" s="11"/>
      <c r="L1369" s="11"/>
      <c r="M1369" s="7"/>
      <c r="R1369" s="75">
        <f t="shared" si="4571"/>
        <v>0</v>
      </c>
      <c r="S1369" s="10"/>
      <c r="T1369" s="10"/>
      <c r="U1369" s="10"/>
      <c r="V1369" s="10"/>
      <c r="W1369" s="10"/>
      <c r="AB1369" s="10"/>
    </row>
    <row r="1370" spans="1:35" ht="14.25" customHeight="1" x14ac:dyDescent="0.25">
      <c r="A1370" s="17">
        <v>334</v>
      </c>
      <c r="B1370" s="3" t="s">
        <v>113</v>
      </c>
      <c r="C1370" s="3" t="s">
        <v>120</v>
      </c>
      <c r="D1370" s="3"/>
      <c r="E1370" s="11">
        <v>144</v>
      </c>
      <c r="F1370" s="11">
        <v>101</v>
      </c>
      <c r="G1370" s="19">
        <v>0</v>
      </c>
      <c r="H1370" s="19">
        <v>0</v>
      </c>
      <c r="I1370" s="11">
        <v>42</v>
      </c>
      <c r="J1370" s="19">
        <v>0</v>
      </c>
      <c r="K1370" s="11">
        <v>0</v>
      </c>
      <c r="L1370" s="19">
        <v>0</v>
      </c>
      <c r="M1370" s="10">
        <f>VLOOKUP(A1370,'2010 Byproducts'!$A$14:$D$97,4,FALSE)</f>
        <v>0</v>
      </c>
      <c r="N1370" s="10">
        <f>L1370-M1370</f>
        <v>0</v>
      </c>
      <c r="O1370" s="10"/>
      <c r="P1370" s="10">
        <f>SUM(P1371,P1374,P1380)</f>
        <v>140.85714285714286</v>
      </c>
      <c r="Q1370" s="10"/>
      <c r="R1370" s="75">
        <f t="shared" si="4571"/>
        <v>101</v>
      </c>
      <c r="Z1370" s="63">
        <f>R1370/(P1370-R1370)</f>
        <v>2.5340501792114694</v>
      </c>
      <c r="AA1370" s="63">
        <f>(P1373-R1373)/(P1370-R1370)</f>
        <v>8.0645161290322578E-2</v>
      </c>
      <c r="AB1370" s="63"/>
    </row>
    <row r="1371" spans="1:35" ht="14.25" customHeight="1" x14ac:dyDescent="0.25">
      <c r="A1371" s="17">
        <v>334</v>
      </c>
      <c r="B1371" s="3" t="s">
        <v>113</v>
      </c>
      <c r="C1371" s="3" t="s">
        <v>82</v>
      </c>
      <c r="D1371" s="54">
        <f>E1371/(E1370-E1387)</f>
        <v>0.10869565217391304</v>
      </c>
      <c r="E1371" s="19">
        <f t="shared" ref="E1371:E1386" si="4653">SUM(F1371:L1371)</f>
        <v>15</v>
      </c>
      <c r="F1371" s="11">
        <v>1</v>
      </c>
      <c r="G1371" s="19">
        <v>0</v>
      </c>
      <c r="H1371" s="19">
        <v>0</v>
      </c>
      <c r="I1371" s="11">
        <v>14</v>
      </c>
      <c r="J1371" s="11">
        <v>0</v>
      </c>
      <c r="K1371" s="11">
        <v>0</v>
      </c>
      <c r="L1371" s="19">
        <v>0</v>
      </c>
      <c r="M1371" s="7"/>
      <c r="P1371" s="57">
        <f>SUM(P1372:P1373)</f>
        <v>17.071428571428573</v>
      </c>
      <c r="Q1371" s="63">
        <f>P1371/P1370</f>
        <v>0.12119675456389453</v>
      </c>
      <c r="R1371" s="75">
        <f t="shared" si="4571"/>
        <v>1</v>
      </c>
      <c r="S1371" s="57">
        <f>SUM(S1372:S1373)</f>
        <v>0</v>
      </c>
      <c r="T1371" s="57">
        <f t="shared" ref="T1371:X1371" si="4654">SUM(T1372:T1373)</f>
        <v>0</v>
      </c>
      <c r="U1371" s="57">
        <f t="shared" si="4654"/>
        <v>16.071428571428573</v>
      </c>
      <c r="V1371" s="57">
        <f t="shared" si="4654"/>
        <v>0</v>
      </c>
      <c r="W1371" s="57">
        <f t="shared" si="4654"/>
        <v>0</v>
      </c>
      <c r="X1371" s="57">
        <f t="shared" si="4654"/>
        <v>0</v>
      </c>
      <c r="Y1371" s="1">
        <v>0</v>
      </c>
      <c r="Z1371" s="5"/>
      <c r="AB1371" s="63">
        <f t="shared" ref="AB1371" si="4655">IF(R1371=0,0,R1371/(R1371+R1374+R1380))</f>
        <v>1.0309278350515464E-2</v>
      </c>
      <c r="AC1371" s="63">
        <f t="shared" ref="AC1371" si="4656">IF(S1371=0,0,S1371/(S1371+S1374+S1380))</f>
        <v>0</v>
      </c>
      <c r="AD1371" s="63">
        <f t="shared" ref="AD1371" si="4657">IF(T1371=0,0,T1371/(T1371+T1374+T1380))</f>
        <v>0</v>
      </c>
      <c r="AE1371" s="63">
        <f t="shared" ref="AE1371" si="4658">IF(U1371=0,0,U1371/(U1371+U1374+U1380))</f>
        <v>0.375</v>
      </c>
      <c r="AF1371" s="63">
        <f t="shared" ref="AF1371" si="4659">IF(V1371=0,0,V1371/(V1371+V1374+V1380))</f>
        <v>0</v>
      </c>
      <c r="AG1371" s="63">
        <f t="shared" ref="AG1371" si="4660">IF(W1371=0,0,W1371/(W1371+W1374+W1380))</f>
        <v>0</v>
      </c>
      <c r="AH1371" s="63">
        <f t="shared" ref="AH1371" si="4661">IF(X1371=0,0,X1371/(X1371+X1374+X1380))</f>
        <v>0</v>
      </c>
      <c r="AI1371" s="63">
        <f t="shared" ref="AI1371" si="4662">IF(Y1371=0,0,Y1371/(Y1371+Y1374+Y1380))</f>
        <v>0</v>
      </c>
    </row>
    <row r="1372" spans="1:35" ht="14.25" customHeight="1" x14ac:dyDescent="0.25">
      <c r="A1372" s="17">
        <v>334</v>
      </c>
      <c r="B1372" s="3" t="s">
        <v>113</v>
      </c>
      <c r="C1372" s="8" t="s">
        <v>152</v>
      </c>
      <c r="D1372" s="54">
        <f>E1372/(E1370-E1387)</f>
        <v>9.420289855072464E-2</v>
      </c>
      <c r="E1372" s="19">
        <f t="shared" si="4653"/>
        <v>13</v>
      </c>
      <c r="F1372" s="11">
        <v>1</v>
      </c>
      <c r="G1372" s="11">
        <v>0</v>
      </c>
      <c r="H1372" s="19">
        <v>0</v>
      </c>
      <c r="I1372" s="11">
        <v>12</v>
      </c>
      <c r="J1372" s="11">
        <v>0</v>
      </c>
      <c r="K1372" s="11">
        <v>0</v>
      </c>
      <c r="L1372" s="19">
        <v>0</v>
      </c>
      <c r="M1372" s="7"/>
      <c r="P1372" s="57">
        <f>SUM(R1372:Y1372)+N1370</f>
        <v>13.857142857142858</v>
      </c>
      <c r="Q1372" s="63">
        <f>P1372/P1370</f>
        <v>9.8377281947261669E-2</v>
      </c>
      <c r="R1372" s="75">
        <f t="shared" si="4571"/>
        <v>1</v>
      </c>
      <c r="S1372" s="57">
        <f t="shared" ref="S1372:X1372" si="4663">IF(G1387&lt;&gt;0,G1372+(G1372/G1370)*G1387,G1372)</f>
        <v>0</v>
      </c>
      <c r="T1372" s="57">
        <f t="shared" si="4663"/>
        <v>0</v>
      </c>
      <c r="U1372" s="57">
        <f t="shared" si="4663"/>
        <v>12.857142857142858</v>
      </c>
      <c r="V1372" s="57">
        <f t="shared" si="4663"/>
        <v>0</v>
      </c>
      <c r="W1372" s="57">
        <f t="shared" si="4663"/>
        <v>0</v>
      </c>
      <c r="X1372" s="57">
        <f t="shared" si="4663"/>
        <v>0</v>
      </c>
      <c r="Y1372" s="1">
        <v>0</v>
      </c>
      <c r="Z1372" s="5"/>
      <c r="AB1372" s="63">
        <f t="shared" ref="AB1372" si="4664">IF(R1372=0,0,R1372/(R1371+R1374+R1380))</f>
        <v>1.0309278350515464E-2</v>
      </c>
      <c r="AC1372" s="63">
        <f t="shared" ref="AC1372" si="4665">IF(S1372=0,0,S1372/(S1371+S1374+S1380))</f>
        <v>0</v>
      </c>
      <c r="AD1372" s="63">
        <f t="shared" ref="AD1372" si="4666">IF(T1372=0,0,T1372/(T1371+T1374+T1380))</f>
        <v>0</v>
      </c>
      <c r="AE1372" s="63">
        <f t="shared" ref="AE1372" si="4667">IF(U1372=0,0,U1372/(U1371+U1374+U1380))</f>
        <v>0.3</v>
      </c>
      <c r="AF1372" s="63">
        <f t="shared" ref="AF1372" si="4668">IF(V1372=0,0,V1372/(V1371+V1374+V1380))</f>
        <v>0</v>
      </c>
      <c r="AG1372" s="63">
        <f t="shared" ref="AG1372" si="4669">IF(W1372=0,0,W1372/(W1371+W1374+W1380))</f>
        <v>0</v>
      </c>
      <c r="AH1372" s="63">
        <f t="shared" ref="AH1372" si="4670">IF(X1372=0,0,X1372/(X1371+X1374+X1380))</f>
        <v>0</v>
      </c>
      <c r="AI1372" s="63">
        <f t="shared" ref="AI1372" si="4671">IF(Y1372=0,0,Y1372/(Y1371+Y1374+Y1380))</f>
        <v>0</v>
      </c>
    </row>
    <row r="1373" spans="1:35" ht="14.25" customHeight="1" x14ac:dyDescent="0.25">
      <c r="A1373" s="17">
        <v>334</v>
      </c>
      <c r="B1373" s="3" t="s">
        <v>113</v>
      </c>
      <c r="C1373" s="8" t="s">
        <v>151</v>
      </c>
      <c r="D1373" s="54">
        <f>E1373/(E1370-E1387)</f>
        <v>2.1739130434782608E-2</v>
      </c>
      <c r="E1373" s="19">
        <f t="shared" si="4653"/>
        <v>3</v>
      </c>
      <c r="F1373" s="11">
        <v>0</v>
      </c>
      <c r="G1373" s="19">
        <v>0</v>
      </c>
      <c r="H1373" s="19">
        <v>0</v>
      </c>
      <c r="I1373" s="11">
        <v>3</v>
      </c>
      <c r="J1373" s="11">
        <v>0</v>
      </c>
      <c r="K1373" s="11">
        <v>0</v>
      </c>
      <c r="L1373" s="19">
        <v>0</v>
      </c>
      <c r="M1373" s="7"/>
      <c r="P1373" s="57">
        <f>SUM(R1373:Y1373)</f>
        <v>3.2142857142857144</v>
      </c>
      <c r="Q1373" s="63">
        <f>P1373/P1370</f>
        <v>2.281947261663286E-2</v>
      </c>
      <c r="R1373" s="75">
        <f t="shared" si="4571"/>
        <v>0</v>
      </c>
      <c r="S1373" s="57">
        <f t="shared" ref="S1373:X1373" si="4672">IF(G1387&lt;&gt;0,G1373+(G1373/G1370)*G1387,G1373)</f>
        <v>0</v>
      </c>
      <c r="T1373" s="57">
        <f t="shared" si="4672"/>
        <v>0</v>
      </c>
      <c r="U1373" s="57">
        <f t="shared" si="4672"/>
        <v>3.2142857142857144</v>
      </c>
      <c r="V1373" s="57">
        <f t="shared" si="4672"/>
        <v>0</v>
      </c>
      <c r="W1373" s="57">
        <f t="shared" si="4672"/>
        <v>0</v>
      </c>
      <c r="X1373" s="57">
        <f t="shared" si="4672"/>
        <v>0</v>
      </c>
      <c r="Y1373" s="1">
        <v>0</v>
      </c>
      <c r="Z1373" s="5"/>
      <c r="AB1373" s="63">
        <f t="shared" ref="AB1373" si="4673">IF(R1373=0,0,R1373/(R1371+R1374+R1380))</f>
        <v>0</v>
      </c>
      <c r="AC1373" s="63">
        <f t="shared" ref="AC1373" si="4674">IF(S1373=0,0,S1373/(S1371+S1374+S1380))</f>
        <v>0</v>
      </c>
      <c r="AD1373" s="63">
        <f t="shared" ref="AD1373" si="4675">IF(T1373=0,0,T1373/(T1371+T1374+T1380))</f>
        <v>0</v>
      </c>
      <c r="AE1373" s="63">
        <f t="shared" ref="AE1373" si="4676">IF(U1373=0,0,U1373/(U1371+U1374+U1380))</f>
        <v>7.4999999999999997E-2</v>
      </c>
      <c r="AF1373" s="63">
        <f t="shared" ref="AF1373" si="4677">IF(V1373=0,0,V1373/(V1371+V1374+V1380))</f>
        <v>0</v>
      </c>
      <c r="AG1373" s="63">
        <f t="shared" ref="AG1373" si="4678">IF(W1373=0,0,W1373/(W1371+W1374+W1380))</f>
        <v>0</v>
      </c>
      <c r="AH1373" s="63">
        <f t="shared" ref="AH1373" si="4679">IF(X1373=0,0,X1373/(X1371+X1374+X1380))</f>
        <v>0</v>
      </c>
      <c r="AI1373" s="63">
        <f t="shared" ref="AI1373" si="4680">IF(Y1373=0,0,Y1373/(Y1371+Y1374+Y1380))</f>
        <v>0</v>
      </c>
    </row>
    <row r="1374" spans="1:35" ht="14.25" customHeight="1" x14ac:dyDescent="0.25">
      <c r="A1374" s="17">
        <v>334</v>
      </c>
      <c r="B1374" s="3" t="s">
        <v>113</v>
      </c>
      <c r="C1374" s="3" t="s">
        <v>83</v>
      </c>
      <c r="D1374" s="54">
        <f>E1374/(E1370-E1387)</f>
        <v>0.39130434782608697</v>
      </c>
      <c r="E1374" s="19">
        <f t="shared" si="4653"/>
        <v>54</v>
      </c>
      <c r="F1374" s="11">
        <v>48</v>
      </c>
      <c r="G1374" s="11">
        <v>0</v>
      </c>
      <c r="H1374" s="19">
        <v>0</v>
      </c>
      <c r="I1374" s="11">
        <v>6</v>
      </c>
      <c r="J1374" s="19">
        <v>0</v>
      </c>
      <c r="K1374" s="11">
        <v>0</v>
      </c>
      <c r="L1374" s="19">
        <v>0</v>
      </c>
      <c r="M1374" s="7"/>
      <c r="P1374" s="57">
        <f>SUM(P1375:P1379)</f>
        <v>55.428571428571431</v>
      </c>
      <c r="Q1374" s="63">
        <f>P1374/P1370</f>
        <v>0.39350912778904668</v>
      </c>
      <c r="R1374" s="75">
        <f t="shared" si="4571"/>
        <v>48</v>
      </c>
      <c r="S1374" s="57">
        <f>SUM(S1375:S1379)</f>
        <v>0</v>
      </c>
      <c r="T1374" s="57">
        <f t="shared" ref="T1374:X1374" si="4681">SUM(T1375:T1379)</f>
        <v>0</v>
      </c>
      <c r="U1374" s="57">
        <f t="shared" si="4681"/>
        <v>6.4285714285714279</v>
      </c>
      <c r="V1374" s="57">
        <f t="shared" si="4681"/>
        <v>0</v>
      </c>
      <c r="W1374" s="57">
        <f t="shared" si="4681"/>
        <v>0</v>
      </c>
      <c r="X1374" s="57">
        <f t="shared" si="4681"/>
        <v>0</v>
      </c>
      <c r="Y1374" s="1">
        <v>0</v>
      </c>
      <c r="Z1374" s="5"/>
      <c r="AB1374" s="63">
        <f t="shared" ref="AB1374" si="4682">IF(R1374=0,0,R1374/(R1371+R1374+R1380))</f>
        <v>0.49484536082474229</v>
      </c>
      <c r="AC1374" s="63">
        <f t="shared" ref="AC1374" si="4683">IF(S1374=0,0,S1374/(S1371+S1374+S1380))</f>
        <v>0</v>
      </c>
      <c r="AD1374" s="63">
        <f t="shared" ref="AD1374" si="4684">IF(T1374=0,0,T1374/(T1371+T1374+T1380))</f>
        <v>0</v>
      </c>
      <c r="AE1374" s="63">
        <f t="shared" ref="AE1374" si="4685">IF(U1374=0,0,U1374/(U1371+U1374+U1380))</f>
        <v>0.14999999999999997</v>
      </c>
      <c r="AF1374" s="63">
        <f t="shared" ref="AF1374" si="4686">IF(V1374=0,0,V1374/(V1371+V1374+V1380))</f>
        <v>0</v>
      </c>
      <c r="AG1374" s="63">
        <f t="shared" ref="AG1374" si="4687">IF(W1374=0,0,W1374/(W1371+W1374+W1380))</f>
        <v>0</v>
      </c>
      <c r="AH1374" s="63">
        <f t="shared" ref="AH1374" si="4688">IF(X1374=0,0,X1374/(X1371+X1374+X1380))</f>
        <v>0</v>
      </c>
      <c r="AI1374" s="63">
        <f t="shared" ref="AI1374" si="4689">IF(Y1374=0,0,Y1374/(Y1371+Y1374+Y1380))</f>
        <v>0</v>
      </c>
    </row>
    <row r="1375" spans="1:35" ht="14.25" customHeight="1" x14ac:dyDescent="0.25">
      <c r="A1375" s="17">
        <v>334</v>
      </c>
      <c r="B1375" s="3" t="s">
        <v>113</v>
      </c>
      <c r="C1375" s="8" t="s">
        <v>84</v>
      </c>
      <c r="D1375" s="54">
        <f>E1375/(E1370-E1387)</f>
        <v>0.10869565217391304</v>
      </c>
      <c r="E1375" s="19">
        <f t="shared" si="4653"/>
        <v>15</v>
      </c>
      <c r="F1375" s="11">
        <v>10</v>
      </c>
      <c r="G1375" s="11">
        <v>0</v>
      </c>
      <c r="H1375" s="19">
        <v>0</v>
      </c>
      <c r="I1375" s="11">
        <v>5</v>
      </c>
      <c r="J1375" s="19">
        <v>0</v>
      </c>
      <c r="K1375" s="11">
        <v>0</v>
      </c>
      <c r="L1375" s="19">
        <v>0</v>
      </c>
      <c r="M1375" s="7"/>
      <c r="P1375" s="57">
        <f>SUM(R1375:Y1375)</f>
        <v>15.357142857142858</v>
      </c>
      <c r="Q1375" s="63">
        <f>P1375/P1370</f>
        <v>0.10902636916835699</v>
      </c>
      <c r="R1375" s="75">
        <f t="shared" si="4571"/>
        <v>10</v>
      </c>
      <c r="S1375" s="57">
        <f t="shared" ref="S1375:X1375" si="4690">IF(G1387&lt;&gt;0,G1375+(G1375/G1370)*G1387,G1375)</f>
        <v>0</v>
      </c>
      <c r="T1375" s="57">
        <f t="shared" si="4690"/>
        <v>0</v>
      </c>
      <c r="U1375" s="57">
        <f t="shared" si="4690"/>
        <v>5.3571428571428568</v>
      </c>
      <c r="V1375" s="57">
        <f t="shared" si="4690"/>
        <v>0</v>
      </c>
      <c r="W1375" s="57">
        <f t="shared" si="4690"/>
        <v>0</v>
      </c>
      <c r="X1375" s="57">
        <f t="shared" si="4690"/>
        <v>0</v>
      </c>
      <c r="Y1375" s="1">
        <v>0</v>
      </c>
      <c r="Z1375" s="5"/>
      <c r="AB1375" s="63">
        <f t="shared" ref="AB1375" si="4691">IF(R1375=0,0,R1375/(R1371+R1374+R1380))</f>
        <v>0.10309278350515463</v>
      </c>
      <c r="AC1375" s="63">
        <f t="shared" ref="AC1375" si="4692">IF(S1375=0,0,S1375/(S1371+S1374+S1380))</f>
        <v>0</v>
      </c>
      <c r="AD1375" s="63">
        <f t="shared" ref="AD1375" si="4693">IF(T1375=0,0,T1375/(T1371+T1374+T1380))</f>
        <v>0</v>
      </c>
      <c r="AE1375" s="63">
        <f t="shared" ref="AE1375" si="4694">IF(U1375=0,0,U1375/(U1371+U1374+U1380))</f>
        <v>0.12499999999999999</v>
      </c>
      <c r="AF1375" s="63">
        <f t="shared" ref="AF1375" si="4695">IF(V1375=0,0,V1375/(V1371+V1374+V1380))</f>
        <v>0</v>
      </c>
      <c r="AG1375" s="63">
        <f t="shared" ref="AG1375" si="4696">IF(W1375=0,0,W1375/(W1371+W1374+W1380))</f>
        <v>0</v>
      </c>
      <c r="AH1375" s="63">
        <f t="shared" ref="AH1375" si="4697">IF(X1375=0,0,X1375/(X1371+X1374+X1380))</f>
        <v>0</v>
      </c>
      <c r="AI1375" s="63">
        <f t="shared" ref="AI1375" si="4698">IF(Y1375=0,0,Y1375/(Y1371+Y1374+Y1380))</f>
        <v>0</v>
      </c>
    </row>
    <row r="1376" spans="1:35" ht="14.25" customHeight="1" x14ac:dyDescent="0.25">
      <c r="A1376" s="17">
        <v>334</v>
      </c>
      <c r="B1376" s="3" t="s">
        <v>113</v>
      </c>
      <c r="C1376" s="8" t="s">
        <v>85</v>
      </c>
      <c r="D1376" s="54">
        <f>E1376/(E1370-E1387)</f>
        <v>6.5217391304347824E-2</v>
      </c>
      <c r="E1376" s="19">
        <f t="shared" si="4653"/>
        <v>9</v>
      </c>
      <c r="F1376" s="11">
        <v>9</v>
      </c>
      <c r="G1376" s="11">
        <v>0</v>
      </c>
      <c r="H1376" s="11">
        <v>0</v>
      </c>
      <c r="I1376" s="11">
        <v>0</v>
      </c>
      <c r="J1376" s="11">
        <v>0</v>
      </c>
      <c r="K1376" s="11">
        <v>0</v>
      </c>
      <c r="L1376" s="19">
        <v>0</v>
      </c>
      <c r="M1376" s="7"/>
      <c r="P1376" s="57">
        <f t="shared" ref="P1376:P1386" si="4699">SUM(R1376:Y1376)</f>
        <v>9</v>
      </c>
      <c r="Q1376" s="63">
        <f>P1376/P1370</f>
        <v>6.3894523326572E-2</v>
      </c>
      <c r="R1376" s="75">
        <f t="shared" si="4571"/>
        <v>9</v>
      </c>
      <c r="S1376" s="57">
        <f t="shared" ref="S1376:X1376" si="4700">IF(G1387&lt;&gt;0,G1376+(G1376/G1370)*G1387,G1376)</f>
        <v>0</v>
      </c>
      <c r="T1376" s="57">
        <f t="shared" si="4700"/>
        <v>0</v>
      </c>
      <c r="U1376" s="57">
        <f t="shared" si="4700"/>
        <v>0</v>
      </c>
      <c r="V1376" s="57">
        <f t="shared" si="4700"/>
        <v>0</v>
      </c>
      <c r="W1376" s="57">
        <f t="shared" si="4700"/>
        <v>0</v>
      </c>
      <c r="X1376" s="57">
        <f t="shared" si="4700"/>
        <v>0</v>
      </c>
      <c r="Y1376" s="1">
        <v>0</v>
      </c>
      <c r="Z1376" s="5"/>
      <c r="AB1376" s="63">
        <f t="shared" ref="AB1376" si="4701">IF(R1376=0,0,R1376/(R1371+R1374+R1380))</f>
        <v>9.2783505154639179E-2</v>
      </c>
      <c r="AC1376" s="63">
        <f t="shared" ref="AC1376" si="4702">IF(S1376=0,0,S1376/(S1371+S1374+S1380))</f>
        <v>0</v>
      </c>
      <c r="AD1376" s="63">
        <f t="shared" ref="AD1376" si="4703">IF(T1376=0,0,T1376/(T1371+T1374+T1380))</f>
        <v>0</v>
      </c>
      <c r="AE1376" s="63">
        <f t="shared" ref="AE1376" si="4704">IF(U1376=0,0,U1376/(U1371+U1374+U1380))</f>
        <v>0</v>
      </c>
      <c r="AF1376" s="63">
        <f t="shared" ref="AF1376" si="4705">IF(V1376=0,0,V1376/(V1371+V1374+V1380))</f>
        <v>0</v>
      </c>
      <c r="AG1376" s="63">
        <f t="shared" ref="AG1376" si="4706">IF(W1376=0,0,W1376/(W1371+W1374+W1380))</f>
        <v>0</v>
      </c>
      <c r="AH1376" s="63">
        <f t="shared" ref="AH1376" si="4707">IF(X1376=0,0,X1376/(X1371+X1374+X1380))</f>
        <v>0</v>
      </c>
      <c r="AI1376" s="63">
        <f t="shared" ref="AI1376" si="4708">IF(Y1376=0,0,Y1376/(Y1371+Y1374+Y1380))</f>
        <v>0</v>
      </c>
    </row>
    <row r="1377" spans="1:35" ht="14.25" customHeight="1" x14ac:dyDescent="0.25">
      <c r="A1377" s="17">
        <v>334</v>
      </c>
      <c r="B1377" s="3" t="s">
        <v>113</v>
      </c>
      <c r="C1377" s="8" t="s">
        <v>86</v>
      </c>
      <c r="D1377" s="54">
        <f>E1377/(E1370-E1387)</f>
        <v>0.16666666666666666</v>
      </c>
      <c r="E1377" s="19">
        <f t="shared" si="4653"/>
        <v>23</v>
      </c>
      <c r="F1377" s="11">
        <v>23</v>
      </c>
      <c r="G1377" s="11">
        <v>0</v>
      </c>
      <c r="H1377" s="19">
        <v>0</v>
      </c>
      <c r="I1377" s="19">
        <v>0</v>
      </c>
      <c r="J1377" s="19">
        <v>0</v>
      </c>
      <c r="K1377" s="11">
        <v>0</v>
      </c>
      <c r="L1377" s="19">
        <v>0</v>
      </c>
      <c r="M1377" s="7"/>
      <c r="P1377" s="57">
        <f t="shared" si="4699"/>
        <v>23</v>
      </c>
      <c r="Q1377" s="63">
        <f>P1377/P1370</f>
        <v>0.16328600405679514</v>
      </c>
      <c r="R1377" s="75">
        <f t="shared" si="4571"/>
        <v>23</v>
      </c>
      <c r="S1377" s="57">
        <f t="shared" ref="S1377:X1377" si="4709">IF(G1387&lt;&gt;0,G1377+(G1377/G1370)*G1387,G1377)</f>
        <v>0</v>
      </c>
      <c r="T1377" s="57">
        <f t="shared" si="4709"/>
        <v>0</v>
      </c>
      <c r="U1377" s="57">
        <f t="shared" si="4709"/>
        <v>0</v>
      </c>
      <c r="V1377" s="57">
        <f t="shared" si="4709"/>
        <v>0</v>
      </c>
      <c r="W1377" s="57">
        <f t="shared" si="4709"/>
        <v>0</v>
      </c>
      <c r="X1377" s="57">
        <f t="shared" si="4709"/>
        <v>0</v>
      </c>
      <c r="Y1377" s="1">
        <v>0</v>
      </c>
      <c r="Z1377" s="5"/>
      <c r="AB1377" s="63">
        <f t="shared" ref="AB1377" si="4710">IF(R1377=0,0,R1377/(R1371+R1374+R1380))</f>
        <v>0.23711340206185566</v>
      </c>
      <c r="AC1377" s="63">
        <f t="shared" ref="AC1377" si="4711">IF(S1377=0,0,S1377/(S1371+S1374+S1380))</f>
        <v>0</v>
      </c>
      <c r="AD1377" s="63">
        <f t="shared" ref="AD1377" si="4712">IF(T1377=0,0,T1377/(T1371+T1374+T1380))</f>
        <v>0</v>
      </c>
      <c r="AE1377" s="63">
        <f t="shared" ref="AE1377" si="4713">IF(U1377=0,0,U1377/(U1371+U1374+U1380))</f>
        <v>0</v>
      </c>
      <c r="AF1377" s="63">
        <f t="shared" ref="AF1377" si="4714">IF(V1377=0,0,V1377/(V1371+V1374+V1380))</f>
        <v>0</v>
      </c>
      <c r="AG1377" s="63">
        <f t="shared" ref="AG1377" si="4715">IF(W1377=0,0,W1377/(W1371+W1374+W1380))</f>
        <v>0</v>
      </c>
      <c r="AH1377" s="63">
        <f t="shared" ref="AH1377" si="4716">IF(X1377=0,0,X1377/(X1371+X1374+X1380))</f>
        <v>0</v>
      </c>
      <c r="AI1377" s="63">
        <f t="shared" ref="AI1377" si="4717">IF(Y1377=0,0,Y1377/(Y1371+Y1374+Y1380))</f>
        <v>0</v>
      </c>
    </row>
    <row r="1378" spans="1:35" ht="14.25" customHeight="1" x14ac:dyDescent="0.25">
      <c r="A1378" s="17">
        <v>334</v>
      </c>
      <c r="B1378" s="3" t="s">
        <v>113</v>
      </c>
      <c r="C1378" s="8" t="s">
        <v>87</v>
      </c>
      <c r="D1378" s="54">
        <f>E1378/(E1370-E1387)</f>
        <v>1.4492753623188406E-2</v>
      </c>
      <c r="E1378" s="19">
        <f t="shared" si="4653"/>
        <v>2</v>
      </c>
      <c r="F1378" s="11">
        <v>2</v>
      </c>
      <c r="G1378" s="19">
        <v>0</v>
      </c>
      <c r="H1378" s="19">
        <v>0</v>
      </c>
      <c r="I1378" s="19">
        <v>0</v>
      </c>
      <c r="J1378" s="19">
        <v>0</v>
      </c>
      <c r="K1378" s="19">
        <v>0</v>
      </c>
      <c r="L1378" s="19">
        <v>0</v>
      </c>
      <c r="M1378" s="7"/>
      <c r="P1378" s="57">
        <f t="shared" si="4699"/>
        <v>2</v>
      </c>
      <c r="Q1378" s="63">
        <f>P1378/P1370</f>
        <v>1.4198782961460446E-2</v>
      </c>
      <c r="R1378" s="75">
        <f t="shared" si="4571"/>
        <v>2</v>
      </c>
      <c r="S1378" s="57">
        <f t="shared" ref="S1378:X1378" si="4718">IF(G1387&lt;&gt;0,G1378+(G1378/G1370)*G1387,G1378)</f>
        <v>0</v>
      </c>
      <c r="T1378" s="57">
        <f t="shared" si="4718"/>
        <v>0</v>
      </c>
      <c r="U1378" s="57">
        <f t="shared" si="4718"/>
        <v>0</v>
      </c>
      <c r="V1378" s="57">
        <f t="shared" si="4718"/>
        <v>0</v>
      </c>
      <c r="W1378" s="57">
        <f t="shared" si="4718"/>
        <v>0</v>
      </c>
      <c r="X1378" s="57">
        <f t="shared" si="4718"/>
        <v>0</v>
      </c>
      <c r="Y1378" s="1">
        <v>0</v>
      </c>
      <c r="Z1378" s="5"/>
      <c r="AB1378" s="63">
        <f t="shared" ref="AB1378" si="4719">IF(R1378=0,0,R1378/(R1371+R1374+R1380))</f>
        <v>2.0618556701030927E-2</v>
      </c>
      <c r="AC1378" s="63">
        <f t="shared" ref="AC1378" si="4720">IF(S1378=0,0,S1378/(S1371+S1374+S1380))</f>
        <v>0</v>
      </c>
      <c r="AD1378" s="63">
        <f t="shared" ref="AD1378" si="4721">IF(T1378=0,0,T1378/(T1371+T1374+T1380))</f>
        <v>0</v>
      </c>
      <c r="AE1378" s="63">
        <f t="shared" ref="AE1378" si="4722">IF(U1378=0,0,U1378/(U1371+U1374+U1380))</f>
        <v>0</v>
      </c>
      <c r="AF1378" s="63">
        <f t="shared" ref="AF1378" si="4723">IF(V1378=0,0,V1378/(V1371+V1374+V1380))</f>
        <v>0</v>
      </c>
      <c r="AG1378" s="63">
        <f t="shared" ref="AG1378" si="4724">IF(W1378=0,0,W1378/(W1371+W1374+W1380))</f>
        <v>0</v>
      </c>
      <c r="AH1378" s="63">
        <f t="shared" ref="AH1378" si="4725">IF(X1378=0,0,X1378/(X1371+X1374+X1380))</f>
        <v>0</v>
      </c>
      <c r="AI1378" s="63">
        <f t="shared" ref="AI1378" si="4726">IF(Y1378=0,0,Y1378/(Y1371+Y1374+Y1380))</f>
        <v>0</v>
      </c>
    </row>
    <row r="1379" spans="1:35" ht="14.25" customHeight="1" x14ac:dyDescent="0.25">
      <c r="A1379" s="17">
        <v>334</v>
      </c>
      <c r="B1379" s="3" t="s">
        <v>113</v>
      </c>
      <c r="C1379" s="8" t="s">
        <v>88</v>
      </c>
      <c r="D1379" s="54">
        <f>E1379/(E1370-E1387)</f>
        <v>4.3478260869565216E-2</v>
      </c>
      <c r="E1379" s="19">
        <f t="shared" si="4653"/>
        <v>6</v>
      </c>
      <c r="F1379" s="11">
        <v>5</v>
      </c>
      <c r="G1379" s="11">
        <v>0</v>
      </c>
      <c r="H1379" s="19">
        <v>0</v>
      </c>
      <c r="I1379" s="11">
        <v>1</v>
      </c>
      <c r="J1379" s="11">
        <v>0</v>
      </c>
      <c r="K1379" s="11">
        <v>0</v>
      </c>
      <c r="L1379" s="19">
        <v>0</v>
      </c>
      <c r="M1379" s="7"/>
      <c r="P1379" s="57">
        <f t="shared" si="4699"/>
        <v>6.0714285714285712</v>
      </c>
      <c r="Q1379" s="63">
        <f>P1379/P1370</f>
        <v>4.3103448275862065E-2</v>
      </c>
      <c r="R1379" s="75">
        <f t="shared" si="4571"/>
        <v>5</v>
      </c>
      <c r="S1379" s="57">
        <f t="shared" ref="S1379:X1379" si="4727">IF(G1387&lt;&gt;0,G1379+(G1379/G1370)*G1387,G1379)</f>
        <v>0</v>
      </c>
      <c r="T1379" s="57">
        <f t="shared" si="4727"/>
        <v>0</v>
      </c>
      <c r="U1379" s="57">
        <f t="shared" si="4727"/>
        <v>1.0714285714285714</v>
      </c>
      <c r="V1379" s="57">
        <f t="shared" si="4727"/>
        <v>0</v>
      </c>
      <c r="W1379" s="57">
        <f t="shared" si="4727"/>
        <v>0</v>
      </c>
      <c r="X1379" s="57">
        <f t="shared" si="4727"/>
        <v>0</v>
      </c>
      <c r="Y1379" s="1">
        <v>0</v>
      </c>
      <c r="Z1379" s="5"/>
      <c r="AB1379" s="63">
        <f t="shared" ref="AB1379" si="4728">IF(R1379=0,0,R1379/(R1371+R1374+R1380))</f>
        <v>5.1546391752577317E-2</v>
      </c>
      <c r="AC1379" s="63">
        <f t="shared" ref="AC1379" si="4729">IF(S1379=0,0,S1379/(S1371+S1374+S1380))</f>
        <v>0</v>
      </c>
      <c r="AD1379" s="63">
        <f t="shared" ref="AD1379" si="4730">IF(T1379=0,0,T1379/(T1371+T1374+T1380))</f>
        <v>0</v>
      </c>
      <c r="AE1379" s="63">
        <f t="shared" ref="AE1379" si="4731">IF(U1379=0,0,U1379/(U1371+U1374+U1380))</f>
        <v>2.4999999999999998E-2</v>
      </c>
      <c r="AF1379" s="63">
        <f t="shared" ref="AF1379" si="4732">IF(V1379=0,0,V1379/(V1371+V1374+V1380))</f>
        <v>0</v>
      </c>
      <c r="AG1379" s="63">
        <f t="shared" ref="AG1379" si="4733">IF(W1379=0,0,W1379/(W1371+W1374+W1380))</f>
        <v>0</v>
      </c>
      <c r="AH1379" s="63">
        <f t="shared" ref="AH1379" si="4734">IF(X1379=0,0,X1379/(X1371+X1374+X1380))</f>
        <v>0</v>
      </c>
      <c r="AI1379" s="63">
        <f t="shared" ref="AI1379" si="4735">IF(Y1379=0,0,Y1379/(Y1371+Y1374+Y1380))</f>
        <v>0</v>
      </c>
    </row>
    <row r="1380" spans="1:35" ht="14.25" customHeight="1" x14ac:dyDescent="0.25">
      <c r="A1380" s="17">
        <v>334</v>
      </c>
      <c r="B1380" s="3" t="s">
        <v>113</v>
      </c>
      <c r="C1380" s="3" t="s">
        <v>89</v>
      </c>
      <c r="D1380" s="54">
        <f>E1380/(E1370-E1387)</f>
        <v>0.48550724637681159</v>
      </c>
      <c r="E1380" s="19">
        <f t="shared" si="4653"/>
        <v>67</v>
      </c>
      <c r="F1380" s="11">
        <v>48</v>
      </c>
      <c r="G1380" s="19">
        <v>0</v>
      </c>
      <c r="H1380" s="19">
        <v>0</v>
      </c>
      <c r="I1380" s="11">
        <v>19</v>
      </c>
      <c r="J1380" s="19">
        <v>0</v>
      </c>
      <c r="K1380" s="11">
        <v>0</v>
      </c>
      <c r="L1380" s="19">
        <v>0</v>
      </c>
      <c r="M1380" s="7"/>
      <c r="P1380" s="57">
        <f>SUM(P1381:P1386)</f>
        <v>68.357142857142861</v>
      </c>
      <c r="Q1380" s="63">
        <f>P1380/P1370</f>
        <v>0.48529411764705882</v>
      </c>
      <c r="R1380" s="75">
        <f t="shared" si="4571"/>
        <v>48</v>
      </c>
      <c r="S1380" s="57">
        <f>SUM(S1381:S1386)</f>
        <v>0</v>
      </c>
      <c r="T1380" s="57">
        <f t="shared" ref="T1380:X1380" si="4736">SUM(T1381:T1386)</f>
        <v>0</v>
      </c>
      <c r="U1380" s="57">
        <f t="shared" si="4736"/>
        <v>20.357142857142858</v>
      </c>
      <c r="V1380" s="57">
        <f t="shared" si="4736"/>
        <v>0</v>
      </c>
      <c r="W1380" s="57">
        <f t="shared" si="4736"/>
        <v>0</v>
      </c>
      <c r="X1380" s="57">
        <f t="shared" si="4736"/>
        <v>0</v>
      </c>
      <c r="Y1380" s="1">
        <v>0</v>
      </c>
      <c r="Z1380" s="5"/>
      <c r="AB1380" s="63">
        <f t="shared" ref="AB1380" si="4737">IF(R1380=0,0,R1380/(R1371+R1374+R1380))</f>
        <v>0.49484536082474229</v>
      </c>
      <c r="AC1380" s="63">
        <f t="shared" ref="AC1380" si="4738">IF(S1380=0,0,S1380/(S1371+S1374+S1380))</f>
        <v>0</v>
      </c>
      <c r="AD1380" s="63">
        <f t="shared" ref="AD1380" si="4739">IF(T1380=0,0,T1380/(T1371+T1374+T1380))</f>
        <v>0</v>
      </c>
      <c r="AE1380" s="63">
        <f t="shared" ref="AE1380" si="4740">IF(U1380=0,0,U1380/(U1371+U1374+U1380))</f>
        <v>0.47499999999999998</v>
      </c>
      <c r="AF1380" s="63">
        <f t="shared" ref="AF1380" si="4741">IF(V1380=0,0,V1380/(V1371+V1374+V1380))</f>
        <v>0</v>
      </c>
      <c r="AG1380" s="63">
        <f t="shared" ref="AG1380" si="4742">IF(W1380=0,0,W1380/(W1371+W1374+W1380))</f>
        <v>0</v>
      </c>
      <c r="AH1380" s="63">
        <f t="shared" ref="AH1380" si="4743">IF(X1380=0,0,X1380/(X1371+X1374+X1380))</f>
        <v>0</v>
      </c>
      <c r="AI1380" s="63">
        <f t="shared" ref="AI1380" si="4744">IF(Y1380=0,0,Y1380/(Y1371+Y1374+Y1380))</f>
        <v>0</v>
      </c>
    </row>
    <row r="1381" spans="1:35" ht="14.25" customHeight="1" x14ac:dyDescent="0.25">
      <c r="A1381" s="17">
        <v>334</v>
      </c>
      <c r="B1381" s="3" t="s">
        <v>113</v>
      </c>
      <c r="C1381" s="8" t="s">
        <v>95</v>
      </c>
      <c r="D1381" s="54">
        <f>E1381/(E1370-E1387)</f>
        <v>0.34782608695652173</v>
      </c>
      <c r="E1381" s="19">
        <f t="shared" si="4653"/>
        <v>48</v>
      </c>
      <c r="F1381" s="11">
        <v>30</v>
      </c>
      <c r="G1381" s="19">
        <v>0</v>
      </c>
      <c r="H1381" s="19">
        <v>0</v>
      </c>
      <c r="I1381" s="11">
        <v>18</v>
      </c>
      <c r="J1381" s="19">
        <v>0</v>
      </c>
      <c r="K1381" s="11">
        <v>0</v>
      </c>
      <c r="L1381" s="19">
        <v>0</v>
      </c>
      <c r="M1381" s="7"/>
      <c r="P1381" s="57">
        <f t="shared" si="4699"/>
        <v>49.285714285714285</v>
      </c>
      <c r="Q1381" s="63">
        <f>P1381/P1370</f>
        <v>0.34989858012170383</v>
      </c>
      <c r="R1381" s="75">
        <f t="shared" si="4571"/>
        <v>30</v>
      </c>
      <c r="S1381" s="57">
        <f t="shared" ref="S1381:X1381" si="4745">IF(G1387&lt;&gt;0,G1381+(G1381/G1370)*G1387,G1381)</f>
        <v>0</v>
      </c>
      <c r="T1381" s="57">
        <f t="shared" si="4745"/>
        <v>0</v>
      </c>
      <c r="U1381" s="57">
        <f t="shared" si="4745"/>
        <v>19.285714285714285</v>
      </c>
      <c r="V1381" s="57">
        <f t="shared" si="4745"/>
        <v>0</v>
      </c>
      <c r="W1381" s="57">
        <f t="shared" si="4745"/>
        <v>0</v>
      </c>
      <c r="X1381" s="57">
        <f t="shared" si="4745"/>
        <v>0</v>
      </c>
      <c r="Y1381" s="1">
        <v>0</v>
      </c>
      <c r="Z1381" s="5"/>
      <c r="AB1381" s="63">
        <f t="shared" ref="AB1381" si="4746">IF(R1381=0,0,R1381/(R1371+R1374+R1380))</f>
        <v>0.30927835051546393</v>
      </c>
      <c r="AC1381" s="63">
        <f t="shared" ref="AC1381" si="4747">IF(S1381=0,0,S1381/(S1371+S1374+S1380))</f>
        <v>0</v>
      </c>
      <c r="AD1381" s="63">
        <f t="shared" ref="AD1381" si="4748">IF(T1381=0,0,T1381/(T1371+T1374+T1380))</f>
        <v>0</v>
      </c>
      <c r="AE1381" s="63">
        <f t="shared" ref="AE1381" si="4749">IF(U1381=0,0,U1381/(U1371+U1374+U1380))</f>
        <v>0.44999999999999996</v>
      </c>
      <c r="AF1381" s="63">
        <f t="shared" ref="AF1381" si="4750">IF(V1381=0,0,V1381/(V1371+V1374+V1380))</f>
        <v>0</v>
      </c>
      <c r="AG1381" s="63">
        <f t="shared" ref="AG1381" si="4751">IF(W1381=0,0,W1381/(W1371+W1374+W1380))</f>
        <v>0</v>
      </c>
      <c r="AH1381" s="63">
        <f t="shared" ref="AH1381" si="4752">IF(X1381=0,0,X1381/(X1371+X1374+X1380))</f>
        <v>0</v>
      </c>
      <c r="AI1381" s="63">
        <f t="shared" ref="AI1381" si="4753">IF(Y1381=0,0,Y1381/(Y1371+Y1374+Y1380))</f>
        <v>0</v>
      </c>
    </row>
    <row r="1382" spans="1:35" ht="14.25" customHeight="1" x14ac:dyDescent="0.25">
      <c r="A1382" s="17">
        <v>334</v>
      </c>
      <c r="B1382" s="3" t="s">
        <v>113</v>
      </c>
      <c r="C1382" s="8" t="s">
        <v>90</v>
      </c>
      <c r="D1382" s="54">
        <f>E1382/(E1370-E1387)</f>
        <v>8.6956521739130432E-2</v>
      </c>
      <c r="E1382" s="19">
        <f t="shared" si="4653"/>
        <v>12</v>
      </c>
      <c r="F1382" s="11">
        <v>12</v>
      </c>
      <c r="G1382" s="19">
        <v>0</v>
      </c>
      <c r="H1382" s="19">
        <v>0</v>
      </c>
      <c r="I1382" s="19">
        <v>0</v>
      </c>
      <c r="J1382" s="19">
        <v>0</v>
      </c>
      <c r="K1382" s="19">
        <v>0</v>
      </c>
      <c r="L1382" s="19">
        <v>0</v>
      </c>
      <c r="M1382" s="7"/>
      <c r="P1382" s="57">
        <f t="shared" si="4699"/>
        <v>12</v>
      </c>
      <c r="Q1382" s="63">
        <f>P1382/P1370</f>
        <v>8.5192697768762676E-2</v>
      </c>
      <c r="R1382" s="75">
        <f t="shared" si="4571"/>
        <v>12</v>
      </c>
      <c r="S1382" s="57">
        <f t="shared" ref="S1382:X1382" si="4754">IF(G1387&lt;&gt;0,G1382+(G1382/G1370)*G1387,G1382)</f>
        <v>0</v>
      </c>
      <c r="T1382" s="57">
        <f t="shared" si="4754"/>
        <v>0</v>
      </c>
      <c r="U1382" s="57">
        <f t="shared" si="4754"/>
        <v>0</v>
      </c>
      <c r="V1382" s="57">
        <f t="shared" si="4754"/>
        <v>0</v>
      </c>
      <c r="W1382" s="57">
        <f t="shared" si="4754"/>
        <v>0</v>
      </c>
      <c r="X1382" s="57">
        <f t="shared" si="4754"/>
        <v>0</v>
      </c>
      <c r="Y1382" s="1">
        <v>0</v>
      </c>
      <c r="Z1382" s="5"/>
      <c r="AB1382" s="63">
        <f t="shared" ref="AB1382" si="4755">IF(R1382=0,0,R1382/(R1371+R1374+R1380))</f>
        <v>0.12371134020618557</v>
      </c>
      <c r="AC1382" s="63">
        <f t="shared" ref="AC1382" si="4756">IF(S1382=0,0,S1382/(S1371+S1374+S1380))</f>
        <v>0</v>
      </c>
      <c r="AD1382" s="63">
        <f t="shared" ref="AD1382" si="4757">IF(T1382=0,0,T1382/(T1371+T1374+T1380))</f>
        <v>0</v>
      </c>
      <c r="AE1382" s="63">
        <f t="shared" ref="AE1382" si="4758">IF(U1382=0,0,U1382/(U1371+U1374+U1380))</f>
        <v>0</v>
      </c>
      <c r="AF1382" s="63">
        <f t="shared" ref="AF1382" si="4759">IF(V1382=0,0,V1382/(V1371+V1374+V1380))</f>
        <v>0</v>
      </c>
      <c r="AG1382" s="63">
        <f t="shared" ref="AG1382" si="4760">IF(W1382=0,0,W1382/(W1371+W1374+W1380))</f>
        <v>0</v>
      </c>
      <c r="AH1382" s="63">
        <f t="shared" ref="AH1382" si="4761">IF(X1382=0,0,X1382/(X1371+X1374+X1380))</f>
        <v>0</v>
      </c>
      <c r="AI1382" s="63">
        <f t="shared" ref="AI1382" si="4762">IF(Y1382=0,0,Y1382/(Y1371+Y1374+Y1380))</f>
        <v>0</v>
      </c>
    </row>
    <row r="1383" spans="1:35" ht="14.25" customHeight="1" x14ac:dyDescent="0.25">
      <c r="A1383" s="17">
        <v>334</v>
      </c>
      <c r="B1383" s="3" t="s">
        <v>113</v>
      </c>
      <c r="C1383" s="8" t="s">
        <v>118</v>
      </c>
      <c r="D1383" s="54">
        <f>E1383/(E1370-E1387)</f>
        <v>4.3478260869565216E-2</v>
      </c>
      <c r="E1383" s="19">
        <f t="shared" si="4653"/>
        <v>6</v>
      </c>
      <c r="F1383" s="11">
        <v>5</v>
      </c>
      <c r="G1383" s="11">
        <v>0</v>
      </c>
      <c r="H1383" s="19">
        <v>0</v>
      </c>
      <c r="I1383" s="11">
        <v>1</v>
      </c>
      <c r="J1383" s="19">
        <v>0</v>
      </c>
      <c r="K1383" s="11">
        <v>0</v>
      </c>
      <c r="L1383" s="19">
        <v>0</v>
      </c>
      <c r="M1383" s="7"/>
      <c r="N1383" s="10"/>
      <c r="O1383" s="10"/>
      <c r="P1383" s="57">
        <f t="shared" si="4699"/>
        <v>6.0714285714285712</v>
      </c>
      <c r="Q1383" s="63">
        <f>P1383/P1370</f>
        <v>4.3103448275862065E-2</v>
      </c>
      <c r="R1383" s="75">
        <f t="shared" si="4571"/>
        <v>5</v>
      </c>
      <c r="S1383" s="57">
        <f t="shared" ref="S1383:X1383" si="4763">IF(G1387&lt;&gt;0,G1383+(G1383/G1370)*G1387,G1383)</f>
        <v>0</v>
      </c>
      <c r="T1383" s="57">
        <f t="shared" si="4763"/>
        <v>0</v>
      </c>
      <c r="U1383" s="57">
        <f t="shared" si="4763"/>
        <v>1.0714285714285714</v>
      </c>
      <c r="V1383" s="57">
        <f t="shared" si="4763"/>
        <v>0</v>
      </c>
      <c r="W1383" s="57">
        <f t="shared" si="4763"/>
        <v>0</v>
      </c>
      <c r="X1383" s="57">
        <f t="shared" si="4763"/>
        <v>0</v>
      </c>
      <c r="Y1383" s="1">
        <v>0</v>
      </c>
      <c r="Z1383" s="5"/>
      <c r="AB1383" s="63">
        <f t="shared" ref="AB1383" si="4764">IF(R1383=0,0,R1383/(R1371+R1374+R1380))</f>
        <v>5.1546391752577317E-2</v>
      </c>
      <c r="AC1383" s="63">
        <f t="shared" ref="AC1383" si="4765">IF(S1383=0,0,S1383/(S1371+S1374+S1380))</f>
        <v>0</v>
      </c>
      <c r="AD1383" s="63">
        <f t="shared" ref="AD1383" si="4766">IF(T1383=0,0,T1383/(T1371+T1374+T1380))</f>
        <v>0</v>
      </c>
      <c r="AE1383" s="63">
        <f t="shared" ref="AE1383" si="4767">IF(U1383=0,0,U1383/(U1371+U1374+U1380))</f>
        <v>2.4999999999999998E-2</v>
      </c>
      <c r="AF1383" s="63">
        <f t="shared" ref="AF1383" si="4768">IF(V1383=0,0,V1383/(V1371+V1374+V1380))</f>
        <v>0</v>
      </c>
      <c r="AG1383" s="63">
        <f t="shared" ref="AG1383" si="4769">IF(W1383=0,0,W1383/(W1371+W1374+W1380))</f>
        <v>0</v>
      </c>
      <c r="AH1383" s="63">
        <f t="shared" ref="AH1383" si="4770">IF(X1383=0,0,X1383/(X1371+X1374+X1380))</f>
        <v>0</v>
      </c>
      <c r="AI1383" s="63">
        <f t="shared" ref="AI1383" si="4771">IF(Y1383=0,0,Y1383/(Y1371+Y1374+Y1380))</f>
        <v>0</v>
      </c>
    </row>
    <row r="1384" spans="1:35" ht="14.25" customHeight="1" x14ac:dyDescent="0.25">
      <c r="A1384" s="17">
        <v>334</v>
      </c>
      <c r="B1384" s="3" t="s">
        <v>113</v>
      </c>
      <c r="C1384" s="8" t="s">
        <v>91</v>
      </c>
      <c r="D1384" s="54">
        <f>E1384/(E1370-E1387)</f>
        <v>0</v>
      </c>
      <c r="E1384" s="19">
        <f t="shared" si="4653"/>
        <v>0</v>
      </c>
      <c r="F1384" s="19">
        <v>0</v>
      </c>
      <c r="G1384" s="19">
        <v>0</v>
      </c>
      <c r="H1384" s="19">
        <v>0</v>
      </c>
      <c r="I1384" s="19">
        <v>0</v>
      </c>
      <c r="J1384" s="19">
        <v>0</v>
      </c>
      <c r="K1384" s="19">
        <v>0</v>
      </c>
      <c r="L1384" s="19">
        <v>0</v>
      </c>
      <c r="M1384" s="7"/>
      <c r="P1384" s="57">
        <f t="shared" si="4699"/>
        <v>0</v>
      </c>
      <c r="Q1384" s="63">
        <f>P1384/P1370</f>
        <v>0</v>
      </c>
      <c r="R1384" s="75">
        <f t="shared" si="4571"/>
        <v>0</v>
      </c>
      <c r="S1384" s="57">
        <f t="shared" ref="S1384:X1384" si="4772">IF(G1387&lt;&gt;0,G1384+(G1384/G1370)*G1387,G1384)</f>
        <v>0</v>
      </c>
      <c r="T1384" s="57">
        <f t="shared" si="4772"/>
        <v>0</v>
      </c>
      <c r="U1384" s="57">
        <f t="shared" si="4772"/>
        <v>0</v>
      </c>
      <c r="V1384" s="57">
        <f t="shared" si="4772"/>
        <v>0</v>
      </c>
      <c r="W1384" s="57">
        <f t="shared" si="4772"/>
        <v>0</v>
      </c>
      <c r="X1384" s="57">
        <f t="shared" si="4772"/>
        <v>0</v>
      </c>
      <c r="Y1384" s="1">
        <v>0</v>
      </c>
      <c r="Z1384" s="6"/>
      <c r="AB1384" s="63">
        <f t="shared" ref="AB1384" si="4773">IF(R1384=0,0,R1384/(R1371+R1374+R1380))</f>
        <v>0</v>
      </c>
      <c r="AC1384" s="63">
        <f t="shared" ref="AC1384" si="4774">IF(S1384=0,0,S1384/(S1371+S1374+S1380))</f>
        <v>0</v>
      </c>
      <c r="AD1384" s="63">
        <f t="shared" ref="AD1384" si="4775">IF(T1384=0,0,T1384/(T1371+T1374+T1380))</f>
        <v>0</v>
      </c>
      <c r="AE1384" s="63">
        <f t="shared" ref="AE1384" si="4776">IF(U1384=0,0,U1384/(U1371+U1374+U1380))</f>
        <v>0</v>
      </c>
      <c r="AF1384" s="63">
        <f t="shared" ref="AF1384" si="4777">IF(V1384=0,0,V1384/(V1371+V1374+V1380))</f>
        <v>0</v>
      </c>
      <c r="AG1384" s="63">
        <f t="shared" ref="AG1384" si="4778">IF(W1384=0,0,W1384/(W1371+W1374+W1380))</f>
        <v>0</v>
      </c>
      <c r="AH1384" s="63">
        <f t="shared" ref="AH1384" si="4779">IF(X1384=0,0,X1384/(X1371+X1374+X1380))</f>
        <v>0</v>
      </c>
      <c r="AI1384" s="63">
        <f t="shared" ref="AI1384" si="4780">IF(Y1384=0,0,Y1384/(Y1371+Y1374+Y1380))</f>
        <v>0</v>
      </c>
    </row>
    <row r="1385" spans="1:35" ht="14.25" customHeight="1" x14ac:dyDescent="0.25">
      <c r="A1385" s="17">
        <v>334</v>
      </c>
      <c r="B1385" s="3" t="s">
        <v>113</v>
      </c>
      <c r="C1385" s="8" t="s">
        <v>92</v>
      </c>
      <c r="D1385" s="54">
        <f>E1385/(E1370-E1387)</f>
        <v>0</v>
      </c>
      <c r="E1385" s="19">
        <f t="shared" si="4653"/>
        <v>0</v>
      </c>
      <c r="F1385" s="11">
        <v>0</v>
      </c>
      <c r="G1385" s="11">
        <v>0</v>
      </c>
      <c r="H1385" s="19">
        <v>0</v>
      </c>
      <c r="I1385" s="19">
        <v>0</v>
      </c>
      <c r="J1385" s="11">
        <v>0</v>
      </c>
      <c r="K1385" s="11">
        <v>0</v>
      </c>
      <c r="L1385" s="19">
        <v>0</v>
      </c>
      <c r="M1385" s="7"/>
      <c r="P1385" s="57">
        <f t="shared" si="4699"/>
        <v>0</v>
      </c>
      <c r="Q1385" s="63">
        <f>P1385/P1370</f>
        <v>0</v>
      </c>
      <c r="R1385" s="75">
        <f t="shared" si="4571"/>
        <v>0</v>
      </c>
      <c r="S1385" s="57">
        <f t="shared" ref="S1385:X1385" si="4781">IF(G1387&lt;&gt;0,G1385+(G1385/G1370)*G1387,G1385)</f>
        <v>0</v>
      </c>
      <c r="T1385" s="57">
        <f t="shared" si="4781"/>
        <v>0</v>
      </c>
      <c r="U1385" s="57">
        <f t="shared" si="4781"/>
        <v>0</v>
      </c>
      <c r="V1385" s="57">
        <f t="shared" si="4781"/>
        <v>0</v>
      </c>
      <c r="W1385" s="57">
        <f t="shared" si="4781"/>
        <v>0</v>
      </c>
      <c r="X1385" s="57">
        <f t="shared" si="4781"/>
        <v>0</v>
      </c>
      <c r="Y1385" s="1">
        <v>0</v>
      </c>
      <c r="Z1385" s="5"/>
      <c r="AB1385" s="63">
        <f t="shared" ref="AB1385" si="4782">IF(R1385=0,0,R1385/(R1371+R1374+R1380))</f>
        <v>0</v>
      </c>
      <c r="AC1385" s="63">
        <f t="shared" ref="AC1385" si="4783">IF(S1385=0,0,S1385/(S1371+S1374+S1380))</f>
        <v>0</v>
      </c>
      <c r="AD1385" s="63">
        <f t="shared" ref="AD1385" si="4784">IF(T1385=0,0,T1385/(T1371+T1374+T1380))</f>
        <v>0</v>
      </c>
      <c r="AE1385" s="63">
        <f t="shared" ref="AE1385" si="4785">IF(U1385=0,0,U1385/(U1371+U1374+U1380))</f>
        <v>0</v>
      </c>
      <c r="AF1385" s="63">
        <f t="shared" ref="AF1385" si="4786">IF(V1385=0,0,V1385/(V1371+V1374+V1380))</f>
        <v>0</v>
      </c>
      <c r="AG1385" s="63">
        <f t="shared" ref="AG1385" si="4787">IF(W1385=0,0,W1385/(W1371+W1374+W1380))</f>
        <v>0</v>
      </c>
      <c r="AH1385" s="63">
        <f t="shared" ref="AH1385" si="4788">IF(X1385=0,0,X1385/(X1371+X1374+X1380))</f>
        <v>0</v>
      </c>
      <c r="AI1385" s="63">
        <f t="shared" ref="AI1385" si="4789">IF(Y1385=0,0,Y1385/(Y1371+Y1374+Y1380))</f>
        <v>0</v>
      </c>
    </row>
    <row r="1386" spans="1:35" ht="14.25" customHeight="1" x14ac:dyDescent="0.25">
      <c r="A1386" s="17">
        <v>334</v>
      </c>
      <c r="B1386" s="3" t="s">
        <v>113</v>
      </c>
      <c r="C1386" s="8" t="s">
        <v>93</v>
      </c>
      <c r="D1386" s="54">
        <f>E1386/(E1370-E1387)</f>
        <v>7.246376811594203E-3</v>
      </c>
      <c r="E1386" s="19">
        <f t="shared" si="4653"/>
        <v>1</v>
      </c>
      <c r="F1386" s="11">
        <v>1</v>
      </c>
      <c r="G1386" s="11">
        <v>0</v>
      </c>
      <c r="H1386" s="19">
        <v>0</v>
      </c>
      <c r="I1386" s="19">
        <v>0</v>
      </c>
      <c r="J1386" s="19">
        <v>0</v>
      </c>
      <c r="K1386" s="11">
        <v>0</v>
      </c>
      <c r="L1386" s="19">
        <v>0</v>
      </c>
      <c r="M1386" s="7"/>
      <c r="N1386" s="10"/>
      <c r="O1386" s="10"/>
      <c r="P1386" s="57">
        <f t="shared" si="4699"/>
        <v>1</v>
      </c>
      <c r="Q1386" s="63">
        <f>P1386/P1370</f>
        <v>7.099391480730223E-3</v>
      </c>
      <c r="R1386" s="75">
        <f t="shared" si="4571"/>
        <v>1</v>
      </c>
      <c r="S1386" s="57">
        <f t="shared" ref="S1386:X1386" si="4790">IF(G1387&lt;&gt;0,G1386+(G1386/G1370)*G1387,G1386)</f>
        <v>0</v>
      </c>
      <c r="T1386" s="57">
        <f t="shared" si="4790"/>
        <v>0</v>
      </c>
      <c r="U1386" s="57">
        <f t="shared" si="4790"/>
        <v>0</v>
      </c>
      <c r="V1386" s="57">
        <f t="shared" si="4790"/>
        <v>0</v>
      </c>
      <c r="W1386" s="57">
        <f t="shared" si="4790"/>
        <v>0</v>
      </c>
      <c r="X1386" s="57">
        <f t="shared" si="4790"/>
        <v>0</v>
      </c>
      <c r="Y1386" s="1">
        <v>0</v>
      </c>
      <c r="Z1386" s="5"/>
      <c r="AB1386" s="63">
        <f t="shared" ref="AB1386" si="4791">IF(R1386=0,0,R1386/(R1371+R1374+R1380))</f>
        <v>1.0309278350515464E-2</v>
      </c>
      <c r="AC1386" s="63">
        <f t="shared" ref="AC1386" si="4792">IF(S1386=0,0,S1386/(S1371+S1374+S1380))</f>
        <v>0</v>
      </c>
      <c r="AD1386" s="63">
        <f t="shared" ref="AD1386" si="4793">IF(T1386=0,0,T1386/(T1371+T1374+T1380))</f>
        <v>0</v>
      </c>
      <c r="AE1386" s="63">
        <f t="shared" ref="AE1386" si="4794">IF(U1386=0,0,U1386/(U1371+U1374+U1380))</f>
        <v>0</v>
      </c>
      <c r="AF1386" s="63">
        <f t="shared" ref="AF1386" si="4795">IF(V1386=0,0,V1386/(V1371+V1374+V1380))</f>
        <v>0</v>
      </c>
      <c r="AG1386" s="63">
        <f t="shared" ref="AG1386" si="4796">IF(W1386=0,0,W1386/(W1371+W1374+W1380))</f>
        <v>0</v>
      </c>
      <c r="AH1386" s="63">
        <f t="shared" ref="AH1386" si="4797">IF(X1386=0,0,X1386/(X1371+X1374+X1380))</f>
        <v>0</v>
      </c>
      <c r="AI1386" s="63">
        <f t="shared" ref="AI1386" si="4798">IF(Y1386=0,0,Y1386/(Y1371+Y1374+Y1380))</f>
        <v>0</v>
      </c>
    </row>
    <row r="1387" spans="1:35" ht="14.25" customHeight="1" x14ac:dyDescent="0.25">
      <c r="A1387" s="17">
        <v>334</v>
      </c>
      <c r="B1387" s="3" t="s">
        <v>113</v>
      </c>
      <c r="C1387" s="3" t="s">
        <v>94</v>
      </c>
      <c r="D1387" s="3"/>
      <c r="E1387" s="11">
        <v>6</v>
      </c>
      <c r="F1387" s="11">
        <v>4</v>
      </c>
      <c r="G1387" s="11">
        <v>0</v>
      </c>
      <c r="H1387" s="11">
        <v>0</v>
      </c>
      <c r="I1387" s="11">
        <v>3</v>
      </c>
      <c r="J1387" s="19">
        <v>0</v>
      </c>
      <c r="K1387" s="11">
        <v>0</v>
      </c>
      <c r="L1387" s="19">
        <v>0</v>
      </c>
      <c r="M1387" s="7"/>
      <c r="R1387" s="75">
        <f t="shared" si="4571"/>
        <v>4</v>
      </c>
    </row>
    <row r="1388" spans="1:35" ht="14.25" customHeight="1" x14ac:dyDescent="0.25">
      <c r="A1388" s="3"/>
      <c r="B1388" s="3"/>
      <c r="C1388" s="8"/>
      <c r="D1388" s="8"/>
      <c r="E1388" s="11"/>
      <c r="F1388" s="11"/>
      <c r="G1388" s="11"/>
      <c r="H1388" s="11"/>
      <c r="I1388" s="11"/>
      <c r="J1388" s="11"/>
      <c r="K1388" s="11"/>
      <c r="L1388" s="11"/>
      <c r="M1388" s="7"/>
      <c r="R1388" s="75">
        <f t="shared" si="4571"/>
        <v>0</v>
      </c>
      <c r="Z1388" s="10"/>
      <c r="AB1388" s="10"/>
    </row>
    <row r="1389" spans="1:35" ht="14.25" customHeight="1" x14ac:dyDescent="0.25">
      <c r="A1389" s="17">
        <v>334413</v>
      </c>
      <c r="B1389" s="3" t="s">
        <v>80</v>
      </c>
      <c r="C1389" s="3" t="s">
        <v>120</v>
      </c>
      <c r="D1389" s="3"/>
      <c r="E1389" s="11">
        <v>57</v>
      </c>
      <c r="F1389" s="11">
        <v>37</v>
      </c>
      <c r="G1389" s="19">
        <v>0</v>
      </c>
      <c r="H1389" s="19">
        <v>0</v>
      </c>
      <c r="I1389" s="11">
        <v>20</v>
      </c>
      <c r="J1389" s="19">
        <v>0</v>
      </c>
      <c r="K1389" s="11">
        <v>0</v>
      </c>
      <c r="L1389" s="19">
        <v>0</v>
      </c>
      <c r="M1389" s="10">
        <f>VLOOKUP(A1389,'2010 Byproducts'!$A$14:$D$97,4,FALSE)</f>
        <v>0</v>
      </c>
      <c r="N1389" s="10">
        <f>L1389-M1389</f>
        <v>0</v>
      </c>
      <c r="O1389" s="10"/>
      <c r="P1389" s="10">
        <f>SUM(P1390,P1393,P1399)</f>
        <v>54.550000000000004</v>
      </c>
      <c r="Q1389" s="10"/>
      <c r="R1389" s="75">
        <f t="shared" si="4571"/>
        <v>37</v>
      </c>
      <c r="Z1389" s="63">
        <f>R1389/(P1389-R1389)</f>
        <v>2.1082621082621076</v>
      </c>
      <c r="AA1389" s="63">
        <f>(P1392-R1392)/(P1389-R1389)</f>
        <v>6.5527065527065512E-2</v>
      </c>
      <c r="AB1389" s="63"/>
    </row>
    <row r="1390" spans="1:35" ht="14.25" customHeight="1" x14ac:dyDescent="0.25">
      <c r="A1390" s="17">
        <v>334413</v>
      </c>
      <c r="B1390" s="3" t="s">
        <v>80</v>
      </c>
      <c r="C1390" s="3" t="s">
        <v>82</v>
      </c>
      <c r="D1390" s="54">
        <f>E1390/(E1389-E1406)</f>
        <v>0.17307692307692307</v>
      </c>
      <c r="E1390" s="19">
        <f t="shared" ref="E1390:E1405" si="4799">SUM(F1390:L1390)</f>
        <v>9</v>
      </c>
      <c r="F1390" s="19">
        <v>0</v>
      </c>
      <c r="G1390" s="11">
        <v>0</v>
      </c>
      <c r="H1390" s="19">
        <v>0</v>
      </c>
      <c r="I1390" s="11">
        <v>9</v>
      </c>
      <c r="J1390" s="11">
        <v>0</v>
      </c>
      <c r="K1390" s="11">
        <v>0</v>
      </c>
      <c r="L1390" s="19">
        <v>0</v>
      </c>
      <c r="M1390" s="7"/>
      <c r="P1390" s="57">
        <f>SUM(P1391:P1392)</f>
        <v>10.35</v>
      </c>
      <c r="Q1390" s="63">
        <f>P1390/P1389</f>
        <v>0.18973418881759851</v>
      </c>
      <c r="R1390" s="75">
        <f t="shared" si="4571"/>
        <v>0</v>
      </c>
      <c r="S1390" s="57">
        <f>SUM(S1391:S1392)</f>
        <v>0</v>
      </c>
      <c r="T1390" s="57">
        <f t="shared" ref="T1390:X1390" si="4800">SUM(T1391:T1392)</f>
        <v>0</v>
      </c>
      <c r="U1390" s="57">
        <f t="shared" si="4800"/>
        <v>10.35</v>
      </c>
      <c r="V1390" s="57">
        <f t="shared" si="4800"/>
        <v>0</v>
      </c>
      <c r="W1390" s="57">
        <f t="shared" si="4800"/>
        <v>0</v>
      </c>
      <c r="X1390" s="57">
        <f t="shared" si="4800"/>
        <v>0</v>
      </c>
      <c r="Y1390" s="1">
        <v>0</v>
      </c>
      <c r="AB1390" s="63">
        <f t="shared" ref="AB1390" si="4801">IF(R1390=0,0,R1390/(R1390+R1393+R1399))</f>
        <v>0</v>
      </c>
      <c r="AC1390" s="63">
        <f t="shared" ref="AC1390" si="4802">IF(S1390=0,0,S1390/(S1390+S1393+S1399))</f>
        <v>0</v>
      </c>
      <c r="AD1390" s="63">
        <f t="shared" ref="AD1390" si="4803">IF(T1390=0,0,T1390/(T1390+T1393+T1399))</f>
        <v>0</v>
      </c>
      <c r="AE1390" s="63">
        <f t="shared" ref="AE1390" si="4804">IF(U1390=0,0,U1390/(U1390+U1393+U1399))</f>
        <v>0.52941176470588236</v>
      </c>
      <c r="AF1390" s="63">
        <f t="shared" ref="AF1390" si="4805">IF(V1390=0,0,V1390/(V1390+V1393+V1399))</f>
        <v>0</v>
      </c>
      <c r="AG1390" s="63">
        <f t="shared" ref="AG1390" si="4806">IF(W1390=0,0,W1390/(W1390+W1393+W1399))</f>
        <v>0</v>
      </c>
      <c r="AH1390" s="63">
        <f t="shared" ref="AH1390" si="4807">IF(X1390=0,0,X1390/(X1390+X1393+X1399))</f>
        <v>0</v>
      </c>
      <c r="AI1390" s="63">
        <f t="shared" ref="AI1390" si="4808">IF(Y1390=0,0,Y1390/(Y1390+Y1393+Y1399))</f>
        <v>0</v>
      </c>
    </row>
    <row r="1391" spans="1:35" ht="14.25" customHeight="1" x14ac:dyDescent="0.25">
      <c r="A1391" s="17">
        <v>334413</v>
      </c>
      <c r="B1391" s="3" t="s">
        <v>80</v>
      </c>
      <c r="C1391" s="8" t="s">
        <v>152</v>
      </c>
      <c r="D1391" s="54">
        <f>E1391/(E1389-E1406)</f>
        <v>0.15384615384615385</v>
      </c>
      <c r="E1391" s="19">
        <f t="shared" si="4799"/>
        <v>8</v>
      </c>
      <c r="F1391" s="19">
        <v>0</v>
      </c>
      <c r="G1391" s="11">
        <v>0</v>
      </c>
      <c r="H1391" s="19">
        <v>0</v>
      </c>
      <c r="I1391" s="11">
        <v>8</v>
      </c>
      <c r="J1391" s="11">
        <v>0</v>
      </c>
      <c r="K1391" s="11">
        <v>0</v>
      </c>
      <c r="L1391" s="19">
        <v>0</v>
      </c>
      <c r="M1391" s="7"/>
      <c r="P1391" s="57">
        <f>SUM(R1391:Y1391)+N1389</f>
        <v>9.1999999999999993</v>
      </c>
      <c r="Q1391" s="63">
        <f>P1391/P1389</f>
        <v>0.16865261228230979</v>
      </c>
      <c r="R1391" s="75">
        <f t="shared" si="4571"/>
        <v>0</v>
      </c>
      <c r="S1391" s="57">
        <f t="shared" ref="S1391:X1391" si="4809">IF(G1406&lt;&gt;0,G1391+(G1391/G1389)*G1406,G1391)</f>
        <v>0</v>
      </c>
      <c r="T1391" s="57">
        <f t="shared" si="4809"/>
        <v>0</v>
      </c>
      <c r="U1391" s="57">
        <f t="shared" si="4809"/>
        <v>9.1999999999999993</v>
      </c>
      <c r="V1391" s="57">
        <f t="shared" si="4809"/>
        <v>0</v>
      </c>
      <c r="W1391" s="57">
        <f t="shared" si="4809"/>
        <v>0</v>
      </c>
      <c r="X1391" s="57">
        <f t="shared" si="4809"/>
        <v>0</v>
      </c>
      <c r="Y1391" s="1">
        <v>0</v>
      </c>
      <c r="AB1391" s="63">
        <f t="shared" ref="AB1391" si="4810">IF(R1391=0,0,R1391/(R1390+R1393+R1399))</f>
        <v>0</v>
      </c>
      <c r="AC1391" s="63">
        <f t="shared" ref="AC1391" si="4811">IF(S1391=0,0,S1391/(S1390+S1393+S1399))</f>
        <v>0</v>
      </c>
      <c r="AD1391" s="63">
        <f t="shared" ref="AD1391" si="4812">IF(T1391=0,0,T1391/(T1390+T1393+T1399))</f>
        <v>0</v>
      </c>
      <c r="AE1391" s="63">
        <f t="shared" ref="AE1391" si="4813">IF(U1391=0,0,U1391/(U1390+U1393+U1399))</f>
        <v>0.4705882352941177</v>
      </c>
      <c r="AF1391" s="63">
        <f t="shared" ref="AF1391" si="4814">IF(V1391=0,0,V1391/(V1390+V1393+V1399))</f>
        <v>0</v>
      </c>
      <c r="AG1391" s="63">
        <f t="shared" ref="AG1391" si="4815">IF(W1391=0,0,W1391/(W1390+W1393+W1399))</f>
        <v>0</v>
      </c>
      <c r="AH1391" s="63">
        <f t="shared" ref="AH1391" si="4816">IF(X1391=0,0,X1391/(X1390+X1393+X1399))</f>
        <v>0</v>
      </c>
      <c r="AI1391" s="63">
        <f t="shared" ref="AI1391" si="4817">IF(Y1391=0,0,Y1391/(Y1390+Y1393+Y1399))</f>
        <v>0</v>
      </c>
    </row>
    <row r="1392" spans="1:35" ht="14.25" customHeight="1" x14ac:dyDescent="0.25">
      <c r="A1392" s="17">
        <v>334413</v>
      </c>
      <c r="B1392" s="3" t="s">
        <v>80</v>
      </c>
      <c r="C1392" s="8" t="s">
        <v>151</v>
      </c>
      <c r="D1392" s="54">
        <f>E1392/(E1389-E1406)</f>
        <v>1.9230769230769232E-2</v>
      </c>
      <c r="E1392" s="19">
        <f t="shared" si="4799"/>
        <v>1</v>
      </c>
      <c r="F1392" s="11">
        <v>0</v>
      </c>
      <c r="G1392" s="11">
        <v>0</v>
      </c>
      <c r="H1392" s="11">
        <v>0</v>
      </c>
      <c r="I1392" s="11">
        <v>1</v>
      </c>
      <c r="J1392" s="11">
        <v>0</v>
      </c>
      <c r="K1392" s="11">
        <v>0</v>
      </c>
      <c r="L1392" s="19">
        <v>0</v>
      </c>
      <c r="M1392" s="7"/>
      <c r="P1392" s="57">
        <f>SUM(R1392:Y1392)</f>
        <v>1.1499999999999999</v>
      </c>
      <c r="Q1392" s="63">
        <f>P1392/P1389</f>
        <v>2.1081576535288724E-2</v>
      </c>
      <c r="R1392" s="75">
        <f t="shared" si="4571"/>
        <v>0</v>
      </c>
      <c r="S1392" s="57">
        <f t="shared" ref="S1392:X1392" si="4818">IF(G1406&lt;&gt;0,G1392+(G1392/G1389)*G1406,G1392)</f>
        <v>0</v>
      </c>
      <c r="T1392" s="57">
        <f t="shared" si="4818"/>
        <v>0</v>
      </c>
      <c r="U1392" s="57">
        <f t="shared" si="4818"/>
        <v>1.1499999999999999</v>
      </c>
      <c r="V1392" s="57">
        <f t="shared" si="4818"/>
        <v>0</v>
      </c>
      <c r="W1392" s="57">
        <f t="shared" si="4818"/>
        <v>0</v>
      </c>
      <c r="X1392" s="57">
        <f t="shared" si="4818"/>
        <v>0</v>
      </c>
      <c r="Y1392" s="1">
        <v>0</v>
      </c>
      <c r="Z1392" s="10"/>
      <c r="AB1392" s="63">
        <f t="shared" ref="AB1392" si="4819">IF(R1392=0,0,R1392/(R1390+R1393+R1399))</f>
        <v>0</v>
      </c>
      <c r="AC1392" s="63">
        <f t="shared" ref="AC1392" si="4820">IF(S1392=0,0,S1392/(S1390+S1393+S1399))</f>
        <v>0</v>
      </c>
      <c r="AD1392" s="63">
        <f t="shared" ref="AD1392" si="4821">IF(T1392=0,0,T1392/(T1390+T1393+T1399))</f>
        <v>0</v>
      </c>
      <c r="AE1392" s="63">
        <f t="shared" ref="AE1392" si="4822">IF(U1392=0,0,U1392/(U1390+U1393+U1399))</f>
        <v>5.8823529411764712E-2</v>
      </c>
      <c r="AF1392" s="63">
        <f t="shared" ref="AF1392" si="4823">IF(V1392=0,0,V1392/(V1390+V1393+V1399))</f>
        <v>0</v>
      </c>
      <c r="AG1392" s="63">
        <f t="shared" ref="AG1392" si="4824">IF(W1392=0,0,W1392/(W1390+W1393+W1399))</f>
        <v>0</v>
      </c>
      <c r="AH1392" s="63">
        <f t="shared" ref="AH1392" si="4825">IF(X1392=0,0,X1392/(X1390+X1393+X1399))</f>
        <v>0</v>
      </c>
      <c r="AI1392" s="63">
        <f t="shared" ref="AI1392" si="4826">IF(Y1392=0,0,Y1392/(Y1390+Y1393+Y1399))</f>
        <v>0</v>
      </c>
    </row>
    <row r="1393" spans="1:35" ht="14.25" customHeight="1" x14ac:dyDescent="0.25">
      <c r="A1393" s="17">
        <v>334413</v>
      </c>
      <c r="B1393" s="3" t="s">
        <v>80</v>
      </c>
      <c r="C1393" s="3" t="s">
        <v>83</v>
      </c>
      <c r="D1393" s="54">
        <f>E1393/(E1389-E1406)</f>
        <v>0.48076923076923078</v>
      </c>
      <c r="E1393" s="19">
        <f t="shared" si="4799"/>
        <v>25</v>
      </c>
      <c r="F1393" s="11">
        <v>22</v>
      </c>
      <c r="G1393" s="11">
        <v>0</v>
      </c>
      <c r="H1393" s="19">
        <v>0</v>
      </c>
      <c r="I1393" s="11">
        <v>3</v>
      </c>
      <c r="J1393" s="19">
        <v>0</v>
      </c>
      <c r="K1393" s="11">
        <v>0</v>
      </c>
      <c r="L1393" s="19">
        <v>0</v>
      </c>
      <c r="M1393" s="7"/>
      <c r="P1393" s="57">
        <f>SUM(P1394:P1398)</f>
        <v>25.450000000000003</v>
      </c>
      <c r="Q1393" s="63">
        <f>P1393/P1389</f>
        <v>0.46654445462878097</v>
      </c>
      <c r="R1393" s="75">
        <f t="shared" si="4571"/>
        <v>22</v>
      </c>
      <c r="S1393" s="57">
        <f>SUM(S1394:S1398)</f>
        <v>0</v>
      </c>
      <c r="T1393" s="57">
        <f t="shared" ref="T1393:X1393" si="4827">SUM(T1394:T1398)</f>
        <v>0</v>
      </c>
      <c r="U1393" s="57">
        <f t="shared" si="4827"/>
        <v>3.4499999999999997</v>
      </c>
      <c r="V1393" s="57">
        <f t="shared" si="4827"/>
        <v>0</v>
      </c>
      <c r="W1393" s="57">
        <f t="shared" si="4827"/>
        <v>0</v>
      </c>
      <c r="X1393" s="57">
        <f t="shared" si="4827"/>
        <v>0</v>
      </c>
      <c r="Y1393" s="1">
        <v>0</v>
      </c>
      <c r="AB1393" s="63">
        <f t="shared" ref="AB1393" si="4828">IF(R1393=0,0,R1393/(R1390+R1393+R1399))</f>
        <v>0.6470588235294118</v>
      </c>
      <c r="AC1393" s="63">
        <f t="shared" ref="AC1393" si="4829">IF(S1393=0,0,S1393/(S1390+S1393+S1399))</f>
        <v>0</v>
      </c>
      <c r="AD1393" s="63">
        <f t="shared" ref="AD1393" si="4830">IF(T1393=0,0,T1393/(T1390+T1393+T1399))</f>
        <v>0</v>
      </c>
      <c r="AE1393" s="63">
        <f t="shared" ref="AE1393" si="4831">IF(U1393=0,0,U1393/(U1390+U1393+U1399))</f>
        <v>0.17647058823529413</v>
      </c>
      <c r="AF1393" s="63">
        <f t="shared" ref="AF1393" si="4832">IF(V1393=0,0,V1393/(V1390+V1393+V1399))</f>
        <v>0</v>
      </c>
      <c r="AG1393" s="63">
        <f t="shared" ref="AG1393" si="4833">IF(W1393=0,0,W1393/(W1390+W1393+W1399))</f>
        <v>0</v>
      </c>
      <c r="AH1393" s="63">
        <f t="shared" ref="AH1393" si="4834">IF(X1393=0,0,X1393/(X1390+X1393+X1399))</f>
        <v>0</v>
      </c>
      <c r="AI1393" s="63">
        <f t="shared" ref="AI1393" si="4835">IF(Y1393=0,0,Y1393/(Y1390+Y1393+Y1399))</f>
        <v>0</v>
      </c>
    </row>
    <row r="1394" spans="1:35" ht="14.25" customHeight="1" x14ac:dyDescent="0.25">
      <c r="A1394" s="17">
        <v>334413</v>
      </c>
      <c r="B1394" s="3" t="s">
        <v>80</v>
      </c>
      <c r="C1394" s="8" t="s">
        <v>84</v>
      </c>
      <c r="D1394" s="54">
        <f>E1394/(E1389-E1406)</f>
        <v>0.11538461538461539</v>
      </c>
      <c r="E1394" s="19">
        <f t="shared" si="4799"/>
        <v>6</v>
      </c>
      <c r="F1394" s="11">
        <v>4</v>
      </c>
      <c r="G1394" s="11">
        <v>0</v>
      </c>
      <c r="H1394" s="11">
        <v>0</v>
      </c>
      <c r="I1394" s="11">
        <v>2</v>
      </c>
      <c r="J1394" s="19">
        <v>0</v>
      </c>
      <c r="K1394" s="11">
        <v>0</v>
      </c>
      <c r="L1394" s="19">
        <v>0</v>
      </c>
      <c r="M1394" s="7"/>
      <c r="P1394" s="57">
        <f>SUM(R1394:Y1394)</f>
        <v>6.3</v>
      </c>
      <c r="Q1394" s="63">
        <f>P1394/P1389</f>
        <v>0.11549037580201649</v>
      </c>
      <c r="R1394" s="75">
        <f t="shared" si="4571"/>
        <v>4</v>
      </c>
      <c r="S1394" s="57">
        <f t="shared" ref="S1394:X1394" si="4836">IF(G1406&lt;&gt;0,G1394+(G1394/G1389)*G1406,G1394)</f>
        <v>0</v>
      </c>
      <c r="T1394" s="57">
        <f t="shared" si="4836"/>
        <v>0</v>
      </c>
      <c r="U1394" s="57">
        <f t="shared" si="4836"/>
        <v>2.2999999999999998</v>
      </c>
      <c r="V1394" s="57">
        <f t="shared" si="4836"/>
        <v>0</v>
      </c>
      <c r="W1394" s="57">
        <f t="shared" si="4836"/>
        <v>0</v>
      </c>
      <c r="X1394" s="57">
        <f t="shared" si="4836"/>
        <v>0</v>
      </c>
      <c r="Y1394" s="1">
        <v>0</v>
      </c>
      <c r="AA1394" s="10"/>
      <c r="AB1394" s="63">
        <f t="shared" ref="AB1394" si="4837">IF(R1394=0,0,R1394/(R1390+R1393+R1399))</f>
        <v>0.11764705882352941</v>
      </c>
      <c r="AC1394" s="63">
        <f t="shared" ref="AC1394" si="4838">IF(S1394=0,0,S1394/(S1390+S1393+S1399))</f>
        <v>0</v>
      </c>
      <c r="AD1394" s="63">
        <f t="shared" ref="AD1394" si="4839">IF(T1394=0,0,T1394/(T1390+T1393+T1399))</f>
        <v>0</v>
      </c>
      <c r="AE1394" s="63">
        <f t="shared" ref="AE1394" si="4840">IF(U1394=0,0,U1394/(U1390+U1393+U1399))</f>
        <v>0.11764705882352942</v>
      </c>
      <c r="AF1394" s="63">
        <f t="shared" ref="AF1394" si="4841">IF(V1394=0,0,V1394/(V1390+V1393+V1399))</f>
        <v>0</v>
      </c>
      <c r="AG1394" s="63">
        <f t="shared" ref="AG1394" si="4842">IF(W1394=0,0,W1394/(W1390+W1393+W1399))</f>
        <v>0</v>
      </c>
      <c r="AH1394" s="63">
        <f t="shared" ref="AH1394" si="4843">IF(X1394=0,0,X1394/(X1390+X1393+X1399))</f>
        <v>0</v>
      </c>
      <c r="AI1394" s="63">
        <f t="shared" ref="AI1394" si="4844">IF(Y1394=0,0,Y1394/(Y1390+Y1393+Y1399))</f>
        <v>0</v>
      </c>
    </row>
    <row r="1395" spans="1:35" ht="14.25" customHeight="1" x14ac:dyDescent="0.25">
      <c r="A1395" s="17">
        <v>334413</v>
      </c>
      <c r="B1395" s="3" t="s">
        <v>80</v>
      </c>
      <c r="C1395" s="8" t="s">
        <v>85</v>
      </c>
      <c r="D1395" s="54">
        <f>E1395/(E1389-E1406)</f>
        <v>7.6923076923076927E-2</v>
      </c>
      <c r="E1395" s="19">
        <f t="shared" si="4799"/>
        <v>4</v>
      </c>
      <c r="F1395" s="11">
        <v>4</v>
      </c>
      <c r="G1395" s="11">
        <v>0</v>
      </c>
      <c r="H1395" s="11">
        <v>0</v>
      </c>
      <c r="I1395" s="11">
        <v>0</v>
      </c>
      <c r="J1395" s="11">
        <v>0</v>
      </c>
      <c r="K1395" s="11">
        <v>0</v>
      </c>
      <c r="L1395" s="19">
        <v>0</v>
      </c>
      <c r="M1395" s="7"/>
      <c r="P1395" s="57">
        <f t="shared" ref="P1395:P1405" si="4845">SUM(R1395:Y1395)</f>
        <v>4</v>
      </c>
      <c r="Q1395" s="63">
        <f>P1395/P1389</f>
        <v>7.3327222731439046E-2</v>
      </c>
      <c r="R1395" s="75">
        <f t="shared" si="4571"/>
        <v>4</v>
      </c>
      <c r="S1395" s="57">
        <f t="shared" ref="S1395:X1395" si="4846">IF(G1406&lt;&gt;0,G1395+(G1395/G1389)*G1406,G1395)</f>
        <v>0</v>
      </c>
      <c r="T1395" s="57">
        <f t="shared" si="4846"/>
        <v>0</v>
      </c>
      <c r="U1395" s="57">
        <f t="shared" si="4846"/>
        <v>0</v>
      </c>
      <c r="V1395" s="57">
        <f t="shared" si="4846"/>
        <v>0</v>
      </c>
      <c r="W1395" s="57">
        <f t="shared" si="4846"/>
        <v>0</v>
      </c>
      <c r="X1395" s="57">
        <f t="shared" si="4846"/>
        <v>0</v>
      </c>
      <c r="Y1395" s="1">
        <v>0</v>
      </c>
      <c r="AB1395" s="63">
        <f t="shared" ref="AB1395" si="4847">IF(R1395=0,0,R1395/(R1390+R1393+R1399))</f>
        <v>0.11764705882352941</v>
      </c>
      <c r="AC1395" s="63">
        <f t="shared" ref="AC1395" si="4848">IF(S1395=0,0,S1395/(S1390+S1393+S1399))</f>
        <v>0</v>
      </c>
      <c r="AD1395" s="63">
        <f t="shared" ref="AD1395" si="4849">IF(T1395=0,0,T1395/(T1390+T1393+T1399))</f>
        <v>0</v>
      </c>
      <c r="AE1395" s="63">
        <f t="shared" ref="AE1395" si="4850">IF(U1395=0,0,U1395/(U1390+U1393+U1399))</f>
        <v>0</v>
      </c>
      <c r="AF1395" s="63">
        <f t="shared" ref="AF1395" si="4851">IF(V1395=0,0,V1395/(V1390+V1393+V1399))</f>
        <v>0</v>
      </c>
      <c r="AG1395" s="63">
        <f t="shared" ref="AG1395" si="4852">IF(W1395=0,0,W1395/(W1390+W1393+W1399))</f>
        <v>0</v>
      </c>
      <c r="AH1395" s="63">
        <f t="shared" ref="AH1395" si="4853">IF(X1395=0,0,X1395/(X1390+X1393+X1399))</f>
        <v>0</v>
      </c>
      <c r="AI1395" s="63">
        <f t="shared" ref="AI1395" si="4854">IF(Y1395=0,0,Y1395/(Y1390+Y1393+Y1399))</f>
        <v>0</v>
      </c>
    </row>
    <row r="1396" spans="1:35" ht="14.25" customHeight="1" x14ac:dyDescent="0.25">
      <c r="A1396" s="17">
        <v>334413</v>
      </c>
      <c r="B1396" s="3" t="s">
        <v>80</v>
      </c>
      <c r="C1396" s="8" t="s">
        <v>86</v>
      </c>
      <c r="D1396" s="54">
        <f>E1396/(E1389-E1406)</f>
        <v>0.17307692307692307</v>
      </c>
      <c r="E1396" s="19">
        <f t="shared" si="4799"/>
        <v>9</v>
      </c>
      <c r="F1396" s="11">
        <v>9</v>
      </c>
      <c r="G1396" s="11">
        <v>0</v>
      </c>
      <c r="H1396" s="19">
        <v>0</v>
      </c>
      <c r="I1396" s="19">
        <v>0</v>
      </c>
      <c r="J1396" s="19">
        <v>0</v>
      </c>
      <c r="K1396" s="11">
        <v>0</v>
      </c>
      <c r="L1396" s="19">
        <v>0</v>
      </c>
      <c r="M1396" s="7"/>
      <c r="P1396" s="57">
        <f t="shared" si="4845"/>
        <v>9</v>
      </c>
      <c r="Q1396" s="63">
        <f>P1396/P1389</f>
        <v>0.16498625114573784</v>
      </c>
      <c r="R1396" s="75">
        <f t="shared" si="4571"/>
        <v>9</v>
      </c>
      <c r="S1396" s="57">
        <f t="shared" ref="S1396:X1396" si="4855">IF(G1406&lt;&gt;0,G1396+(G1396/G1389)*G1406,G1396)</f>
        <v>0</v>
      </c>
      <c r="T1396" s="57">
        <f t="shared" si="4855"/>
        <v>0</v>
      </c>
      <c r="U1396" s="57">
        <f t="shared" si="4855"/>
        <v>0</v>
      </c>
      <c r="V1396" s="57">
        <f t="shared" si="4855"/>
        <v>0</v>
      </c>
      <c r="W1396" s="57">
        <f t="shared" si="4855"/>
        <v>0</v>
      </c>
      <c r="X1396" s="57">
        <f t="shared" si="4855"/>
        <v>0</v>
      </c>
      <c r="Y1396" s="1">
        <v>0</v>
      </c>
      <c r="AB1396" s="63">
        <f t="shared" ref="AB1396" si="4856">IF(R1396=0,0,R1396/(R1390+R1393+R1399))</f>
        <v>0.26470588235294118</v>
      </c>
      <c r="AC1396" s="63">
        <f t="shared" ref="AC1396" si="4857">IF(S1396=0,0,S1396/(S1390+S1393+S1399))</f>
        <v>0</v>
      </c>
      <c r="AD1396" s="63">
        <f t="shared" ref="AD1396" si="4858">IF(T1396=0,0,T1396/(T1390+T1393+T1399))</f>
        <v>0</v>
      </c>
      <c r="AE1396" s="63">
        <f t="shared" ref="AE1396" si="4859">IF(U1396=0,0,U1396/(U1390+U1393+U1399))</f>
        <v>0</v>
      </c>
      <c r="AF1396" s="63">
        <f t="shared" ref="AF1396" si="4860">IF(V1396=0,0,V1396/(V1390+V1393+V1399))</f>
        <v>0</v>
      </c>
      <c r="AG1396" s="63">
        <f t="shared" ref="AG1396" si="4861">IF(W1396=0,0,W1396/(W1390+W1393+W1399))</f>
        <v>0</v>
      </c>
      <c r="AH1396" s="63">
        <f t="shared" ref="AH1396" si="4862">IF(X1396=0,0,X1396/(X1390+X1393+X1399))</f>
        <v>0</v>
      </c>
      <c r="AI1396" s="63">
        <f t="shared" ref="AI1396" si="4863">IF(Y1396=0,0,Y1396/(Y1390+Y1393+Y1399))</f>
        <v>0</v>
      </c>
    </row>
    <row r="1397" spans="1:35" ht="14.25" customHeight="1" x14ac:dyDescent="0.25">
      <c r="A1397" s="17">
        <v>334413</v>
      </c>
      <c r="B1397" s="3" t="s">
        <v>80</v>
      </c>
      <c r="C1397" s="8" t="s">
        <v>87</v>
      </c>
      <c r="D1397" s="54">
        <f>E1397/(E1389-E1406)</f>
        <v>1.9230769230769232E-2</v>
      </c>
      <c r="E1397" s="19">
        <f t="shared" si="4799"/>
        <v>1</v>
      </c>
      <c r="F1397" s="11">
        <v>1</v>
      </c>
      <c r="G1397" s="19">
        <v>0</v>
      </c>
      <c r="H1397" s="19">
        <v>0</v>
      </c>
      <c r="I1397" s="19">
        <v>0</v>
      </c>
      <c r="J1397" s="19">
        <v>0</v>
      </c>
      <c r="K1397" s="19">
        <v>0</v>
      </c>
      <c r="L1397" s="19">
        <v>0</v>
      </c>
      <c r="M1397" s="7"/>
      <c r="P1397" s="57">
        <f t="shared" si="4845"/>
        <v>1</v>
      </c>
      <c r="Q1397" s="63">
        <f>P1397/P1389</f>
        <v>1.8331805682859761E-2</v>
      </c>
      <c r="R1397" s="75">
        <f t="shared" si="4571"/>
        <v>1</v>
      </c>
      <c r="S1397" s="57">
        <f t="shared" ref="S1397:X1397" si="4864">IF(G1406&lt;&gt;0,G1397+(G1397/G1389)*G1406,G1397)</f>
        <v>0</v>
      </c>
      <c r="T1397" s="57">
        <f t="shared" si="4864"/>
        <v>0</v>
      </c>
      <c r="U1397" s="57">
        <f t="shared" si="4864"/>
        <v>0</v>
      </c>
      <c r="V1397" s="57">
        <f t="shared" si="4864"/>
        <v>0</v>
      </c>
      <c r="W1397" s="57">
        <f t="shared" si="4864"/>
        <v>0</v>
      </c>
      <c r="X1397" s="57">
        <f t="shared" si="4864"/>
        <v>0</v>
      </c>
      <c r="Y1397" s="1">
        <v>0</v>
      </c>
      <c r="AB1397" s="63">
        <f t="shared" ref="AB1397" si="4865">IF(R1397=0,0,R1397/(R1390+R1393+R1399))</f>
        <v>2.9411764705882353E-2</v>
      </c>
      <c r="AC1397" s="63">
        <f t="shared" ref="AC1397" si="4866">IF(S1397=0,0,S1397/(S1390+S1393+S1399))</f>
        <v>0</v>
      </c>
      <c r="AD1397" s="63">
        <f t="shared" ref="AD1397" si="4867">IF(T1397=0,0,T1397/(T1390+T1393+T1399))</f>
        <v>0</v>
      </c>
      <c r="AE1397" s="63">
        <f t="shared" ref="AE1397" si="4868">IF(U1397=0,0,U1397/(U1390+U1393+U1399))</f>
        <v>0</v>
      </c>
      <c r="AF1397" s="63">
        <f t="shared" ref="AF1397" si="4869">IF(V1397=0,0,V1397/(V1390+V1393+V1399))</f>
        <v>0</v>
      </c>
      <c r="AG1397" s="63">
        <f t="shared" ref="AG1397" si="4870">IF(W1397=0,0,W1397/(W1390+W1393+W1399))</f>
        <v>0</v>
      </c>
      <c r="AH1397" s="63">
        <f t="shared" ref="AH1397" si="4871">IF(X1397=0,0,X1397/(X1390+X1393+X1399))</f>
        <v>0</v>
      </c>
      <c r="AI1397" s="63">
        <f t="shared" ref="AI1397" si="4872">IF(Y1397=0,0,Y1397/(Y1390+Y1393+Y1399))</f>
        <v>0</v>
      </c>
    </row>
    <row r="1398" spans="1:35" ht="14.25" customHeight="1" x14ac:dyDescent="0.25">
      <c r="A1398" s="17">
        <v>334413</v>
      </c>
      <c r="B1398" s="3" t="s">
        <v>80</v>
      </c>
      <c r="C1398" s="8" t="s">
        <v>88</v>
      </c>
      <c r="D1398" s="54">
        <f>E1398/(E1389-E1406)</f>
        <v>9.6153846153846159E-2</v>
      </c>
      <c r="E1398" s="19">
        <f t="shared" si="4799"/>
        <v>5</v>
      </c>
      <c r="F1398" s="11">
        <v>4</v>
      </c>
      <c r="G1398" s="11">
        <v>0</v>
      </c>
      <c r="H1398" s="19">
        <v>0</v>
      </c>
      <c r="I1398" s="11">
        <v>1</v>
      </c>
      <c r="J1398" s="11">
        <v>0</v>
      </c>
      <c r="K1398" s="11">
        <v>0</v>
      </c>
      <c r="L1398" s="19">
        <v>0</v>
      </c>
      <c r="M1398" s="7"/>
      <c r="P1398" s="57">
        <f t="shared" si="4845"/>
        <v>5.15</v>
      </c>
      <c r="Q1398" s="63">
        <f>P1398/P1389</f>
        <v>9.4408799266727766E-2</v>
      </c>
      <c r="R1398" s="75">
        <f t="shared" si="4571"/>
        <v>4</v>
      </c>
      <c r="S1398" s="57">
        <f t="shared" ref="S1398:X1398" si="4873">IF(G1406&lt;&gt;0,G1398+(G1398/G1389)*G1406,G1398)</f>
        <v>0</v>
      </c>
      <c r="T1398" s="57">
        <f t="shared" si="4873"/>
        <v>0</v>
      </c>
      <c r="U1398" s="57">
        <f t="shared" si="4873"/>
        <v>1.1499999999999999</v>
      </c>
      <c r="V1398" s="57">
        <f t="shared" si="4873"/>
        <v>0</v>
      </c>
      <c r="W1398" s="57">
        <f t="shared" si="4873"/>
        <v>0</v>
      </c>
      <c r="X1398" s="57">
        <f t="shared" si="4873"/>
        <v>0</v>
      </c>
      <c r="Y1398" s="1">
        <v>0</v>
      </c>
      <c r="AB1398" s="63">
        <f t="shared" ref="AB1398" si="4874">IF(R1398=0,0,R1398/(R1390+R1393+R1399))</f>
        <v>0.11764705882352941</v>
      </c>
      <c r="AC1398" s="63">
        <f t="shared" ref="AC1398" si="4875">IF(S1398=0,0,S1398/(S1390+S1393+S1399))</f>
        <v>0</v>
      </c>
      <c r="AD1398" s="63">
        <f t="shared" ref="AD1398" si="4876">IF(T1398=0,0,T1398/(T1390+T1393+T1399))</f>
        <v>0</v>
      </c>
      <c r="AE1398" s="63">
        <f t="shared" ref="AE1398" si="4877">IF(U1398=0,0,U1398/(U1390+U1393+U1399))</f>
        <v>5.8823529411764712E-2</v>
      </c>
      <c r="AF1398" s="63">
        <f t="shared" ref="AF1398" si="4878">IF(V1398=0,0,V1398/(V1390+V1393+V1399))</f>
        <v>0</v>
      </c>
      <c r="AG1398" s="63">
        <f t="shared" ref="AG1398" si="4879">IF(W1398=0,0,W1398/(W1390+W1393+W1399))</f>
        <v>0</v>
      </c>
      <c r="AH1398" s="63">
        <f t="shared" ref="AH1398" si="4880">IF(X1398=0,0,X1398/(X1390+X1393+X1399))</f>
        <v>0</v>
      </c>
      <c r="AI1398" s="63">
        <f t="shared" ref="AI1398" si="4881">IF(Y1398=0,0,Y1398/(Y1390+Y1393+Y1399))</f>
        <v>0</v>
      </c>
    </row>
    <row r="1399" spans="1:35" ht="14.25" customHeight="1" x14ac:dyDescent="0.25">
      <c r="A1399" s="17">
        <v>334413</v>
      </c>
      <c r="B1399" s="3" t="s">
        <v>80</v>
      </c>
      <c r="C1399" s="3" t="s">
        <v>89</v>
      </c>
      <c r="D1399" s="54">
        <f>E1399/(E1389-E1406)</f>
        <v>0.34615384615384615</v>
      </c>
      <c r="E1399" s="19">
        <f t="shared" si="4799"/>
        <v>18</v>
      </c>
      <c r="F1399" s="11">
        <v>12</v>
      </c>
      <c r="G1399" s="19">
        <v>0</v>
      </c>
      <c r="H1399" s="19">
        <v>0</v>
      </c>
      <c r="I1399" s="11">
        <v>6</v>
      </c>
      <c r="J1399" s="19">
        <v>0</v>
      </c>
      <c r="K1399" s="11">
        <v>0</v>
      </c>
      <c r="L1399" s="19">
        <v>0</v>
      </c>
      <c r="M1399" s="7"/>
      <c r="P1399" s="57">
        <f>SUM(P1400:P1405)</f>
        <v>18.75</v>
      </c>
      <c r="Q1399" s="63">
        <f>P1399/P1389</f>
        <v>0.34372135655362052</v>
      </c>
      <c r="R1399" s="75">
        <f t="shared" si="4571"/>
        <v>12</v>
      </c>
      <c r="S1399" s="57">
        <f>SUM(S1400:S1405)</f>
        <v>0</v>
      </c>
      <c r="T1399" s="57">
        <f t="shared" ref="T1399:X1399" si="4882">SUM(T1400:T1405)</f>
        <v>0</v>
      </c>
      <c r="U1399" s="57">
        <f t="shared" si="4882"/>
        <v>5.75</v>
      </c>
      <c r="V1399" s="57">
        <f t="shared" si="4882"/>
        <v>0</v>
      </c>
      <c r="W1399" s="57">
        <f t="shared" si="4882"/>
        <v>0</v>
      </c>
      <c r="X1399" s="57">
        <f t="shared" si="4882"/>
        <v>0</v>
      </c>
      <c r="Y1399" s="1">
        <v>0</v>
      </c>
      <c r="AB1399" s="63">
        <f t="shared" ref="AB1399" si="4883">IF(R1399=0,0,R1399/(R1390+R1393+R1399))</f>
        <v>0.35294117647058826</v>
      </c>
      <c r="AC1399" s="63">
        <f t="shared" ref="AC1399" si="4884">IF(S1399=0,0,S1399/(S1390+S1393+S1399))</f>
        <v>0</v>
      </c>
      <c r="AD1399" s="63">
        <f t="shared" ref="AD1399" si="4885">IF(T1399=0,0,T1399/(T1390+T1393+T1399))</f>
        <v>0</v>
      </c>
      <c r="AE1399" s="63">
        <f t="shared" ref="AE1399" si="4886">IF(U1399=0,0,U1399/(U1390+U1393+U1399))</f>
        <v>0.29411764705882359</v>
      </c>
      <c r="AF1399" s="63">
        <f t="shared" ref="AF1399" si="4887">IF(V1399=0,0,V1399/(V1390+V1393+V1399))</f>
        <v>0</v>
      </c>
      <c r="AG1399" s="63">
        <f t="shared" ref="AG1399" si="4888">IF(W1399=0,0,W1399/(W1390+W1393+W1399))</f>
        <v>0</v>
      </c>
      <c r="AH1399" s="63">
        <f t="shared" ref="AH1399" si="4889">IF(X1399=0,0,X1399/(X1390+X1393+X1399))</f>
        <v>0</v>
      </c>
      <c r="AI1399" s="63">
        <f t="shared" ref="AI1399" si="4890">IF(Y1399=0,0,Y1399/(Y1390+Y1393+Y1399))</f>
        <v>0</v>
      </c>
    </row>
    <row r="1400" spans="1:35" ht="14.25" customHeight="1" x14ac:dyDescent="0.25">
      <c r="A1400" s="17">
        <v>334413</v>
      </c>
      <c r="B1400" s="3" t="s">
        <v>80</v>
      </c>
      <c r="C1400" s="8" t="s">
        <v>95</v>
      </c>
      <c r="D1400" s="54">
        <f>E1400/(E1389-E1406)</f>
        <v>0.26923076923076922</v>
      </c>
      <c r="E1400" s="19">
        <f t="shared" si="4799"/>
        <v>14</v>
      </c>
      <c r="F1400" s="11">
        <v>9</v>
      </c>
      <c r="G1400" s="19">
        <v>0</v>
      </c>
      <c r="H1400" s="19">
        <v>0</v>
      </c>
      <c r="I1400" s="11">
        <v>5</v>
      </c>
      <c r="J1400" s="19">
        <v>0</v>
      </c>
      <c r="K1400" s="11">
        <v>0</v>
      </c>
      <c r="L1400" s="19">
        <v>0</v>
      </c>
      <c r="M1400" s="7"/>
      <c r="P1400" s="57">
        <f t="shared" si="4845"/>
        <v>14.75</v>
      </c>
      <c r="Q1400" s="63">
        <f>P1400/P1389</f>
        <v>0.27039413382218147</v>
      </c>
      <c r="R1400" s="75">
        <f t="shared" si="4571"/>
        <v>9</v>
      </c>
      <c r="S1400" s="57">
        <f t="shared" ref="S1400:X1400" si="4891">IF(G1406&lt;&gt;0,G1400+(G1400/G1389)*G1406,G1400)</f>
        <v>0</v>
      </c>
      <c r="T1400" s="57">
        <f t="shared" si="4891"/>
        <v>0</v>
      </c>
      <c r="U1400" s="57">
        <f t="shared" si="4891"/>
        <v>5.75</v>
      </c>
      <c r="V1400" s="57">
        <f t="shared" si="4891"/>
        <v>0</v>
      </c>
      <c r="W1400" s="57">
        <f t="shared" si="4891"/>
        <v>0</v>
      </c>
      <c r="X1400" s="57">
        <f t="shared" si="4891"/>
        <v>0</v>
      </c>
      <c r="Y1400" s="1">
        <v>0</v>
      </c>
      <c r="AB1400" s="63">
        <f t="shared" ref="AB1400" si="4892">IF(R1400=0,0,R1400/(R1390+R1393+R1399))</f>
        <v>0.26470588235294118</v>
      </c>
      <c r="AC1400" s="63">
        <f t="shared" ref="AC1400" si="4893">IF(S1400=0,0,S1400/(S1390+S1393+S1399))</f>
        <v>0</v>
      </c>
      <c r="AD1400" s="63">
        <f t="shared" ref="AD1400" si="4894">IF(T1400=0,0,T1400/(T1390+T1393+T1399))</f>
        <v>0</v>
      </c>
      <c r="AE1400" s="63">
        <f t="shared" ref="AE1400" si="4895">IF(U1400=0,0,U1400/(U1390+U1393+U1399))</f>
        <v>0.29411764705882359</v>
      </c>
      <c r="AF1400" s="63">
        <f t="shared" ref="AF1400" si="4896">IF(V1400=0,0,V1400/(V1390+V1393+V1399))</f>
        <v>0</v>
      </c>
      <c r="AG1400" s="63">
        <f t="shared" ref="AG1400" si="4897">IF(W1400=0,0,W1400/(W1390+W1393+W1399))</f>
        <v>0</v>
      </c>
      <c r="AH1400" s="63">
        <f t="shared" ref="AH1400" si="4898">IF(X1400=0,0,X1400/(X1390+X1393+X1399))</f>
        <v>0</v>
      </c>
      <c r="AI1400" s="63">
        <f t="shared" ref="AI1400" si="4899">IF(Y1400=0,0,Y1400/(Y1390+Y1393+Y1399))</f>
        <v>0</v>
      </c>
    </row>
    <row r="1401" spans="1:35" ht="14.25" customHeight="1" x14ac:dyDescent="0.25">
      <c r="A1401" s="17">
        <v>334413</v>
      </c>
      <c r="B1401" s="3" t="s">
        <v>80</v>
      </c>
      <c r="C1401" s="8" t="s">
        <v>90</v>
      </c>
      <c r="D1401" s="54">
        <f>E1401/(E1389-E1406)</f>
        <v>3.8461538461538464E-2</v>
      </c>
      <c r="E1401" s="19">
        <f t="shared" si="4799"/>
        <v>2</v>
      </c>
      <c r="F1401" s="11">
        <v>2</v>
      </c>
      <c r="G1401" s="19">
        <v>0</v>
      </c>
      <c r="H1401" s="19">
        <v>0</v>
      </c>
      <c r="I1401" s="19">
        <v>0</v>
      </c>
      <c r="J1401" s="19">
        <v>0</v>
      </c>
      <c r="K1401" s="19">
        <v>0</v>
      </c>
      <c r="L1401" s="19">
        <v>0</v>
      </c>
      <c r="M1401" s="7"/>
      <c r="P1401" s="57">
        <f t="shared" si="4845"/>
        <v>2</v>
      </c>
      <c r="Q1401" s="63">
        <f>P1401/P1389</f>
        <v>3.6663611365719523E-2</v>
      </c>
      <c r="R1401" s="75">
        <f t="shared" si="4571"/>
        <v>2</v>
      </c>
      <c r="S1401" s="57">
        <f t="shared" ref="S1401:X1401" si="4900">IF(G1406&lt;&gt;0,G1401+(G1401/G1389)*G1406,G1401)</f>
        <v>0</v>
      </c>
      <c r="T1401" s="57">
        <f t="shared" si="4900"/>
        <v>0</v>
      </c>
      <c r="U1401" s="57">
        <f t="shared" si="4900"/>
        <v>0</v>
      </c>
      <c r="V1401" s="57">
        <f t="shared" si="4900"/>
        <v>0</v>
      </c>
      <c r="W1401" s="57">
        <f t="shared" si="4900"/>
        <v>0</v>
      </c>
      <c r="X1401" s="57">
        <f t="shared" si="4900"/>
        <v>0</v>
      </c>
      <c r="Y1401" s="1">
        <v>0</v>
      </c>
      <c r="AB1401" s="63">
        <f t="shared" ref="AB1401" si="4901">IF(R1401=0,0,R1401/(R1390+R1393+R1399))</f>
        <v>5.8823529411764705E-2</v>
      </c>
      <c r="AC1401" s="63">
        <f t="shared" ref="AC1401" si="4902">IF(S1401=0,0,S1401/(S1390+S1393+S1399))</f>
        <v>0</v>
      </c>
      <c r="AD1401" s="63">
        <f t="shared" ref="AD1401" si="4903">IF(T1401=0,0,T1401/(T1390+T1393+T1399))</f>
        <v>0</v>
      </c>
      <c r="AE1401" s="63">
        <f t="shared" ref="AE1401" si="4904">IF(U1401=0,0,U1401/(U1390+U1393+U1399))</f>
        <v>0</v>
      </c>
      <c r="AF1401" s="63">
        <f t="shared" ref="AF1401" si="4905">IF(V1401=0,0,V1401/(V1390+V1393+V1399))</f>
        <v>0</v>
      </c>
      <c r="AG1401" s="63">
        <f t="shared" ref="AG1401" si="4906">IF(W1401=0,0,W1401/(W1390+W1393+W1399))</f>
        <v>0</v>
      </c>
      <c r="AH1401" s="63">
        <f t="shared" ref="AH1401" si="4907">IF(X1401=0,0,X1401/(X1390+X1393+X1399))</f>
        <v>0</v>
      </c>
      <c r="AI1401" s="63">
        <f t="shared" ref="AI1401" si="4908">IF(Y1401=0,0,Y1401/(Y1390+Y1393+Y1399))</f>
        <v>0</v>
      </c>
    </row>
    <row r="1402" spans="1:35" ht="14.25" customHeight="1" x14ac:dyDescent="0.25">
      <c r="A1402" s="17">
        <v>334413</v>
      </c>
      <c r="B1402" s="3" t="s">
        <v>80</v>
      </c>
      <c r="C1402" s="8" t="s">
        <v>118</v>
      </c>
      <c r="D1402" s="54">
        <f>E1402/(E1389-E1406)</f>
        <v>1.9230769230769232E-2</v>
      </c>
      <c r="E1402" s="19">
        <f t="shared" si="4799"/>
        <v>1</v>
      </c>
      <c r="F1402" s="11">
        <v>1</v>
      </c>
      <c r="G1402" s="11">
        <v>0</v>
      </c>
      <c r="H1402" s="19">
        <v>0</v>
      </c>
      <c r="I1402" s="19">
        <v>0</v>
      </c>
      <c r="J1402" s="19">
        <v>0</v>
      </c>
      <c r="K1402" s="11">
        <v>0</v>
      </c>
      <c r="L1402" s="19">
        <v>0</v>
      </c>
      <c r="M1402" s="7"/>
      <c r="P1402" s="57">
        <f t="shared" si="4845"/>
        <v>1</v>
      </c>
      <c r="Q1402" s="63">
        <f>P1402/P1389</f>
        <v>1.8331805682859761E-2</v>
      </c>
      <c r="R1402" s="75">
        <f t="shared" si="4571"/>
        <v>1</v>
      </c>
      <c r="S1402" s="57">
        <f t="shared" ref="S1402:X1402" si="4909">IF(G1406&lt;&gt;0,G1402+(G1402/G1389)*G1406,G1402)</f>
        <v>0</v>
      </c>
      <c r="T1402" s="57">
        <f t="shared" si="4909"/>
        <v>0</v>
      </c>
      <c r="U1402" s="57">
        <f t="shared" si="4909"/>
        <v>0</v>
      </c>
      <c r="V1402" s="57">
        <f t="shared" si="4909"/>
        <v>0</v>
      </c>
      <c r="W1402" s="57">
        <f t="shared" si="4909"/>
        <v>0</v>
      </c>
      <c r="X1402" s="57">
        <f t="shared" si="4909"/>
        <v>0</v>
      </c>
      <c r="Y1402" s="1">
        <v>0</v>
      </c>
      <c r="AB1402" s="63">
        <f t="shared" ref="AB1402" si="4910">IF(R1402=0,0,R1402/(R1390+R1393+R1399))</f>
        <v>2.9411764705882353E-2</v>
      </c>
      <c r="AC1402" s="63">
        <f t="shared" ref="AC1402" si="4911">IF(S1402=0,0,S1402/(S1390+S1393+S1399))</f>
        <v>0</v>
      </c>
      <c r="AD1402" s="63">
        <f t="shared" ref="AD1402" si="4912">IF(T1402=0,0,T1402/(T1390+T1393+T1399))</f>
        <v>0</v>
      </c>
      <c r="AE1402" s="63">
        <f t="shared" ref="AE1402" si="4913">IF(U1402=0,0,U1402/(U1390+U1393+U1399))</f>
        <v>0</v>
      </c>
      <c r="AF1402" s="63">
        <f t="shared" ref="AF1402" si="4914">IF(V1402=0,0,V1402/(V1390+V1393+V1399))</f>
        <v>0</v>
      </c>
      <c r="AG1402" s="63">
        <f t="shared" ref="AG1402" si="4915">IF(W1402=0,0,W1402/(W1390+W1393+W1399))</f>
        <v>0</v>
      </c>
      <c r="AH1402" s="63">
        <f t="shared" ref="AH1402" si="4916">IF(X1402=0,0,X1402/(X1390+X1393+X1399))</f>
        <v>0</v>
      </c>
      <c r="AI1402" s="63">
        <f t="shared" ref="AI1402" si="4917">IF(Y1402=0,0,Y1402/(Y1390+Y1393+Y1399))</f>
        <v>0</v>
      </c>
    </row>
    <row r="1403" spans="1:35" ht="14.25" customHeight="1" x14ac:dyDescent="0.25">
      <c r="A1403" s="17">
        <v>334413</v>
      </c>
      <c r="B1403" s="3" t="s">
        <v>80</v>
      </c>
      <c r="C1403" s="8" t="s">
        <v>91</v>
      </c>
      <c r="D1403" s="54">
        <f>E1403/(E1389-E1406)</f>
        <v>0</v>
      </c>
      <c r="E1403" s="19">
        <f t="shared" si="4799"/>
        <v>0</v>
      </c>
      <c r="F1403" s="11">
        <v>0</v>
      </c>
      <c r="G1403" s="19">
        <v>0</v>
      </c>
      <c r="H1403" s="19">
        <v>0</v>
      </c>
      <c r="I1403" s="11">
        <v>0</v>
      </c>
      <c r="J1403" s="19">
        <v>0</v>
      </c>
      <c r="K1403" s="19">
        <v>0</v>
      </c>
      <c r="L1403" s="19">
        <v>0</v>
      </c>
      <c r="M1403" s="7"/>
      <c r="P1403" s="57">
        <f t="shared" si="4845"/>
        <v>0</v>
      </c>
      <c r="Q1403" s="63">
        <f>P1403/P1389</f>
        <v>0</v>
      </c>
      <c r="R1403" s="75">
        <f t="shared" si="4571"/>
        <v>0</v>
      </c>
      <c r="S1403" s="57">
        <f t="shared" ref="S1403:X1403" si="4918">IF(G1406&lt;&gt;0,G1403+(G1403/G1389)*G1406,G1403)</f>
        <v>0</v>
      </c>
      <c r="T1403" s="57">
        <f t="shared" si="4918"/>
        <v>0</v>
      </c>
      <c r="U1403" s="57">
        <f t="shared" si="4918"/>
        <v>0</v>
      </c>
      <c r="V1403" s="57">
        <f t="shared" si="4918"/>
        <v>0</v>
      </c>
      <c r="W1403" s="57">
        <f t="shared" si="4918"/>
        <v>0</v>
      </c>
      <c r="X1403" s="57">
        <f t="shared" si="4918"/>
        <v>0</v>
      </c>
      <c r="Y1403" s="1">
        <v>0</v>
      </c>
      <c r="AB1403" s="63">
        <f t="shared" ref="AB1403" si="4919">IF(R1403=0,0,R1403/(R1390+R1393+R1399))</f>
        <v>0</v>
      </c>
      <c r="AC1403" s="63">
        <f t="shared" ref="AC1403" si="4920">IF(S1403=0,0,S1403/(S1390+S1393+S1399))</f>
        <v>0</v>
      </c>
      <c r="AD1403" s="63">
        <f t="shared" ref="AD1403" si="4921">IF(T1403=0,0,T1403/(T1390+T1393+T1399))</f>
        <v>0</v>
      </c>
      <c r="AE1403" s="63">
        <f t="shared" ref="AE1403" si="4922">IF(U1403=0,0,U1403/(U1390+U1393+U1399))</f>
        <v>0</v>
      </c>
      <c r="AF1403" s="63">
        <f t="shared" ref="AF1403" si="4923">IF(V1403=0,0,V1403/(V1390+V1393+V1399))</f>
        <v>0</v>
      </c>
      <c r="AG1403" s="63">
        <f t="shared" ref="AG1403" si="4924">IF(W1403=0,0,W1403/(W1390+W1393+W1399))</f>
        <v>0</v>
      </c>
      <c r="AH1403" s="63">
        <f t="shared" ref="AH1403" si="4925">IF(X1403=0,0,X1403/(X1390+X1393+X1399))</f>
        <v>0</v>
      </c>
      <c r="AI1403" s="63">
        <f t="shared" ref="AI1403" si="4926">IF(Y1403=0,0,Y1403/(Y1390+Y1393+Y1399))</f>
        <v>0</v>
      </c>
    </row>
    <row r="1404" spans="1:35" ht="14.25" customHeight="1" x14ac:dyDescent="0.25">
      <c r="A1404" s="17">
        <v>334413</v>
      </c>
      <c r="B1404" s="3" t="s">
        <v>80</v>
      </c>
      <c r="C1404" s="8" t="s">
        <v>92</v>
      </c>
      <c r="D1404" s="54">
        <f>E1404/(E1389-E1406)</f>
        <v>0</v>
      </c>
      <c r="E1404" s="19">
        <f t="shared" si="4799"/>
        <v>0</v>
      </c>
      <c r="F1404" s="11">
        <v>0</v>
      </c>
      <c r="G1404" s="11">
        <v>0</v>
      </c>
      <c r="H1404" s="19">
        <v>0</v>
      </c>
      <c r="I1404" s="11">
        <v>0</v>
      </c>
      <c r="J1404" s="11">
        <v>0</v>
      </c>
      <c r="K1404" s="11">
        <v>0</v>
      </c>
      <c r="L1404" s="19">
        <v>0</v>
      </c>
      <c r="M1404" s="7"/>
      <c r="P1404" s="57">
        <f t="shared" si="4845"/>
        <v>0</v>
      </c>
      <c r="Q1404" s="63">
        <f>P1404/P1389</f>
        <v>0</v>
      </c>
      <c r="R1404" s="75">
        <f t="shared" si="4571"/>
        <v>0</v>
      </c>
      <c r="S1404" s="57">
        <f t="shared" ref="S1404:X1404" si="4927">IF(G1406&lt;&gt;0,G1404+(G1404/G1389)*G1406,G1404)</f>
        <v>0</v>
      </c>
      <c r="T1404" s="57">
        <f t="shared" si="4927"/>
        <v>0</v>
      </c>
      <c r="U1404" s="57">
        <f t="shared" si="4927"/>
        <v>0</v>
      </c>
      <c r="V1404" s="57">
        <f t="shared" si="4927"/>
        <v>0</v>
      </c>
      <c r="W1404" s="57">
        <f t="shared" si="4927"/>
        <v>0</v>
      </c>
      <c r="X1404" s="57">
        <f t="shared" si="4927"/>
        <v>0</v>
      </c>
      <c r="Y1404" s="1">
        <v>0</v>
      </c>
      <c r="AB1404" s="63">
        <f t="shared" ref="AB1404" si="4928">IF(R1404=0,0,R1404/(R1390+R1393+R1399))</f>
        <v>0</v>
      </c>
      <c r="AC1404" s="63">
        <f t="shared" ref="AC1404" si="4929">IF(S1404=0,0,S1404/(S1390+S1393+S1399))</f>
        <v>0</v>
      </c>
      <c r="AD1404" s="63">
        <f t="shared" ref="AD1404" si="4930">IF(T1404=0,0,T1404/(T1390+T1393+T1399))</f>
        <v>0</v>
      </c>
      <c r="AE1404" s="63">
        <f t="shared" ref="AE1404" si="4931">IF(U1404=0,0,U1404/(U1390+U1393+U1399))</f>
        <v>0</v>
      </c>
      <c r="AF1404" s="63">
        <f t="shared" ref="AF1404" si="4932">IF(V1404=0,0,V1404/(V1390+V1393+V1399))</f>
        <v>0</v>
      </c>
      <c r="AG1404" s="63">
        <f t="shared" ref="AG1404" si="4933">IF(W1404=0,0,W1404/(W1390+W1393+W1399))</f>
        <v>0</v>
      </c>
      <c r="AH1404" s="63">
        <f t="shared" ref="AH1404" si="4934">IF(X1404=0,0,X1404/(X1390+X1393+X1399))</f>
        <v>0</v>
      </c>
      <c r="AI1404" s="63">
        <f t="shared" ref="AI1404" si="4935">IF(Y1404=0,0,Y1404/(Y1390+Y1393+Y1399))</f>
        <v>0</v>
      </c>
    </row>
    <row r="1405" spans="1:35" ht="14.25" customHeight="1" x14ac:dyDescent="0.25">
      <c r="A1405" s="17">
        <v>334413</v>
      </c>
      <c r="B1405" s="3" t="s">
        <v>80</v>
      </c>
      <c r="C1405" s="8" t="s">
        <v>93</v>
      </c>
      <c r="D1405" s="54">
        <f>E1405/(E1389-E1406)</f>
        <v>1.9230769230769232E-2</v>
      </c>
      <c r="E1405" s="19">
        <f t="shared" si="4799"/>
        <v>1</v>
      </c>
      <c r="F1405" s="11">
        <v>1</v>
      </c>
      <c r="G1405" s="11">
        <v>0</v>
      </c>
      <c r="H1405" s="19">
        <v>0</v>
      </c>
      <c r="I1405" s="19">
        <v>0</v>
      </c>
      <c r="J1405" s="19">
        <v>0</v>
      </c>
      <c r="K1405" s="11">
        <v>0</v>
      </c>
      <c r="L1405" s="19">
        <v>0</v>
      </c>
      <c r="M1405" s="7"/>
      <c r="P1405" s="57">
        <f t="shared" si="4845"/>
        <v>1</v>
      </c>
      <c r="Q1405" s="63">
        <f>P1405/P1389</f>
        <v>1.8331805682859761E-2</v>
      </c>
      <c r="R1405" s="75">
        <f t="shared" si="4571"/>
        <v>1</v>
      </c>
      <c r="S1405" s="57">
        <f t="shared" ref="S1405:X1405" si="4936">IF(G1406&lt;&gt;0,G1405+(G1405/G1389)*G1406,G1405)</f>
        <v>0</v>
      </c>
      <c r="T1405" s="57">
        <f t="shared" si="4936"/>
        <v>0</v>
      </c>
      <c r="U1405" s="57">
        <f t="shared" si="4936"/>
        <v>0</v>
      </c>
      <c r="V1405" s="57">
        <f t="shared" si="4936"/>
        <v>0</v>
      </c>
      <c r="W1405" s="57">
        <f t="shared" si="4936"/>
        <v>0</v>
      </c>
      <c r="X1405" s="57">
        <f t="shared" si="4936"/>
        <v>0</v>
      </c>
      <c r="Y1405" s="1">
        <v>0</v>
      </c>
      <c r="AB1405" s="63">
        <f t="shared" ref="AB1405" si="4937">IF(R1405=0,0,R1405/(R1390+R1393+R1399))</f>
        <v>2.9411764705882353E-2</v>
      </c>
      <c r="AC1405" s="63">
        <f t="shared" ref="AC1405" si="4938">IF(S1405=0,0,S1405/(S1390+S1393+S1399))</f>
        <v>0</v>
      </c>
      <c r="AD1405" s="63">
        <f t="shared" ref="AD1405" si="4939">IF(T1405=0,0,T1405/(T1390+T1393+T1399))</f>
        <v>0</v>
      </c>
      <c r="AE1405" s="63">
        <f t="shared" ref="AE1405" si="4940">IF(U1405=0,0,U1405/(U1390+U1393+U1399))</f>
        <v>0</v>
      </c>
      <c r="AF1405" s="63">
        <f t="shared" ref="AF1405" si="4941">IF(V1405=0,0,V1405/(V1390+V1393+V1399))</f>
        <v>0</v>
      </c>
      <c r="AG1405" s="63">
        <f t="shared" ref="AG1405" si="4942">IF(W1405=0,0,W1405/(W1390+W1393+W1399))</f>
        <v>0</v>
      </c>
      <c r="AH1405" s="63">
        <f t="shared" ref="AH1405" si="4943">IF(X1405=0,0,X1405/(X1390+X1393+X1399))</f>
        <v>0</v>
      </c>
      <c r="AI1405" s="63">
        <f t="shared" ref="AI1405" si="4944">IF(Y1405=0,0,Y1405/(Y1390+Y1393+Y1399))</f>
        <v>0</v>
      </c>
    </row>
    <row r="1406" spans="1:35" ht="14.25" customHeight="1" x14ac:dyDescent="0.25">
      <c r="A1406" s="17">
        <v>334413</v>
      </c>
      <c r="B1406" s="3" t="s">
        <v>80</v>
      </c>
      <c r="C1406" s="3" t="s">
        <v>94</v>
      </c>
      <c r="D1406" s="59"/>
      <c r="E1406" s="11">
        <v>5</v>
      </c>
      <c r="F1406" s="11">
        <v>3</v>
      </c>
      <c r="G1406" s="11">
        <v>0</v>
      </c>
      <c r="H1406" s="11">
        <v>0</v>
      </c>
      <c r="I1406" s="11">
        <v>3</v>
      </c>
      <c r="J1406" s="19">
        <v>0</v>
      </c>
      <c r="K1406" s="11">
        <v>0</v>
      </c>
      <c r="L1406" s="19">
        <v>0</v>
      </c>
      <c r="M1406" s="7"/>
      <c r="R1406" s="75">
        <f t="shared" si="4571"/>
        <v>3</v>
      </c>
    </row>
    <row r="1407" spans="1:35" ht="14.25" customHeight="1" x14ac:dyDescent="0.25">
      <c r="A1407" s="3"/>
      <c r="B1407" s="3"/>
      <c r="C1407" s="8"/>
      <c r="D1407" s="8"/>
      <c r="E1407" s="11"/>
      <c r="F1407" s="11"/>
      <c r="G1407" s="11"/>
      <c r="H1407" s="11"/>
      <c r="I1407" s="11"/>
      <c r="J1407" s="11"/>
      <c r="K1407" s="11"/>
      <c r="L1407" s="11"/>
      <c r="M1407" s="10"/>
      <c r="R1407" s="75">
        <f t="shared" si="4571"/>
        <v>0</v>
      </c>
      <c r="X1407" s="10"/>
      <c r="AC1407" s="10"/>
      <c r="AD1407" s="10"/>
      <c r="AE1407" s="10"/>
      <c r="AF1407" s="10"/>
      <c r="AG1407" s="10"/>
      <c r="AH1407" s="10"/>
      <c r="AI1407" s="10"/>
    </row>
    <row r="1408" spans="1:35" ht="14.25" customHeight="1" x14ac:dyDescent="0.25">
      <c r="A1408" s="17">
        <v>335</v>
      </c>
      <c r="B1408" s="12" t="s">
        <v>117</v>
      </c>
      <c r="C1408" s="3" t="s">
        <v>120</v>
      </c>
      <c r="D1408" s="3"/>
      <c r="E1408" s="11">
        <v>74</v>
      </c>
      <c r="F1408" s="11">
        <v>36</v>
      </c>
      <c r="G1408" s="19">
        <v>0</v>
      </c>
      <c r="H1408" s="11">
        <v>1</v>
      </c>
      <c r="I1408" s="11">
        <v>36</v>
      </c>
      <c r="J1408" s="11">
        <v>1</v>
      </c>
      <c r="K1408" s="11">
        <v>0</v>
      </c>
      <c r="L1408" s="19">
        <v>0</v>
      </c>
      <c r="M1408" s="10">
        <f>VLOOKUP(A1408,'2010 Byproducts'!$A$14:$D$97,4,FALSE)</f>
        <v>0</v>
      </c>
      <c r="N1408" s="10">
        <f>L1408-M1408</f>
        <v>0</v>
      </c>
      <c r="O1408" s="10"/>
      <c r="P1408" s="10">
        <f>SUM(P1409,P1412,P1418)</f>
        <v>72.972222222222229</v>
      </c>
      <c r="Q1408" s="10"/>
      <c r="R1408" s="75">
        <f t="shared" si="4571"/>
        <v>36</v>
      </c>
      <c r="Z1408" s="63">
        <f>R1408/(P1408-R1408)</f>
        <v>0.97370398196844465</v>
      </c>
      <c r="AA1408" s="63">
        <f>(P1411-R1411)/(P1408-R1408)</f>
        <v>8.3395942900075126E-2</v>
      </c>
      <c r="AB1408" s="63"/>
    </row>
    <row r="1409" spans="1:35" ht="14.25" customHeight="1" x14ac:dyDescent="0.25">
      <c r="A1409" s="17">
        <v>335</v>
      </c>
      <c r="B1409" s="12" t="s">
        <v>117</v>
      </c>
      <c r="C1409" s="3" t="s">
        <v>82</v>
      </c>
      <c r="D1409" s="54">
        <f>E1409/(E1408-E1425)</f>
        <v>8.2191780821917804E-2</v>
      </c>
      <c r="E1409" s="19">
        <f t="shared" ref="E1409:E1424" si="4945">SUM(F1409:L1409)</f>
        <v>6</v>
      </c>
      <c r="F1409" s="19">
        <v>0</v>
      </c>
      <c r="G1409" s="19">
        <v>0</v>
      </c>
      <c r="H1409" s="19">
        <v>0</v>
      </c>
      <c r="I1409" s="11">
        <v>6</v>
      </c>
      <c r="J1409" s="19">
        <v>0</v>
      </c>
      <c r="K1409" s="11">
        <v>0</v>
      </c>
      <c r="L1409" s="19">
        <v>0</v>
      </c>
      <c r="M1409" s="7"/>
      <c r="P1409" s="57">
        <f>SUM(P1410:P1411)</f>
        <v>7.1944444444444446</v>
      </c>
      <c r="Q1409" s="63">
        <f>P1409/P1408</f>
        <v>9.8591549295774641E-2</v>
      </c>
      <c r="R1409" s="75">
        <f t="shared" si="4571"/>
        <v>0</v>
      </c>
      <c r="S1409" s="57">
        <f>SUM(S1410:S1411)</f>
        <v>0</v>
      </c>
      <c r="T1409" s="57">
        <f t="shared" ref="T1409:X1409" si="4946">SUM(T1410:T1411)</f>
        <v>0</v>
      </c>
      <c r="U1409" s="57">
        <f t="shared" si="4946"/>
        <v>7.1944444444444446</v>
      </c>
      <c r="V1409" s="57">
        <f t="shared" si="4946"/>
        <v>0</v>
      </c>
      <c r="W1409" s="57">
        <f t="shared" si="4946"/>
        <v>0</v>
      </c>
      <c r="X1409" s="57">
        <f t="shared" si="4946"/>
        <v>0</v>
      </c>
      <c r="Y1409" s="1">
        <v>0</v>
      </c>
      <c r="AA1409" s="5"/>
      <c r="AB1409" s="63">
        <f t="shared" ref="AB1409" si="4947">IF(R1409=0,0,R1409/(R1409+R1412+R1418))</f>
        <v>0</v>
      </c>
      <c r="AC1409" s="63">
        <f t="shared" ref="AC1409" si="4948">IF(S1409=0,0,S1409/(S1409+S1412+S1418))</f>
        <v>0</v>
      </c>
      <c r="AD1409" s="63">
        <f t="shared" ref="AD1409" si="4949">IF(T1409=0,0,T1409/(T1409+T1412+T1418))</f>
        <v>0</v>
      </c>
      <c r="AE1409" s="63">
        <f t="shared" ref="AE1409" si="4950">IF(U1409=0,0,U1409/(U1409+U1412+U1418))</f>
        <v>0.2</v>
      </c>
      <c r="AF1409" s="63">
        <f t="shared" ref="AF1409" si="4951">IF(V1409=0,0,V1409/(V1409+V1412+V1418))</f>
        <v>0</v>
      </c>
      <c r="AG1409" s="63">
        <f t="shared" ref="AG1409" si="4952">IF(W1409=0,0,W1409/(W1409+W1412+W1418))</f>
        <v>0</v>
      </c>
      <c r="AH1409" s="63">
        <f t="shared" ref="AH1409" si="4953">IF(X1409=0,0,X1409/(X1409+X1412+X1418))</f>
        <v>0</v>
      </c>
      <c r="AI1409" s="63">
        <f t="shared" ref="AI1409" si="4954">IF(Y1409=0,0,Y1409/(Y1409+Y1412+Y1418))</f>
        <v>0</v>
      </c>
    </row>
    <row r="1410" spans="1:35" ht="14.25" customHeight="1" x14ac:dyDescent="0.25">
      <c r="A1410" s="17">
        <v>335</v>
      </c>
      <c r="B1410" s="12" t="s">
        <v>117</v>
      </c>
      <c r="C1410" s="8" t="s">
        <v>152</v>
      </c>
      <c r="D1410" s="54">
        <f>E1410/(E1408-E1425)</f>
        <v>5.4794520547945202E-2</v>
      </c>
      <c r="E1410" s="19">
        <f t="shared" si="4945"/>
        <v>4</v>
      </c>
      <c r="F1410" s="19">
        <v>0</v>
      </c>
      <c r="G1410" s="19">
        <v>0</v>
      </c>
      <c r="H1410" s="19">
        <v>0</v>
      </c>
      <c r="I1410" s="11">
        <v>4</v>
      </c>
      <c r="J1410" s="19">
        <v>0</v>
      </c>
      <c r="K1410" s="11">
        <v>0</v>
      </c>
      <c r="L1410" s="19">
        <v>0</v>
      </c>
      <c r="M1410" s="7"/>
      <c r="P1410" s="57">
        <f>SUM(R1410:Y1410)+N1408</f>
        <v>4.1111111111111107</v>
      </c>
      <c r="Q1410" s="63">
        <f>P1410/P1408</f>
        <v>5.6338028169014072E-2</v>
      </c>
      <c r="R1410" s="75">
        <f t="shared" si="4571"/>
        <v>0</v>
      </c>
      <c r="S1410" s="57">
        <f t="shared" ref="S1410:X1410" si="4955">IF(G1425&lt;&gt;0,G1410+(G1410/G1408)*G1425,G1410)</f>
        <v>0</v>
      </c>
      <c r="T1410" s="57">
        <f t="shared" si="4955"/>
        <v>0</v>
      </c>
      <c r="U1410" s="57">
        <f t="shared" si="4955"/>
        <v>4.1111111111111107</v>
      </c>
      <c r="V1410" s="57">
        <f t="shared" si="4955"/>
        <v>0</v>
      </c>
      <c r="W1410" s="57">
        <f t="shared" si="4955"/>
        <v>0</v>
      </c>
      <c r="X1410" s="57">
        <f t="shared" si="4955"/>
        <v>0</v>
      </c>
      <c r="Y1410" s="1">
        <v>0</v>
      </c>
      <c r="AA1410" s="5"/>
      <c r="AB1410" s="63">
        <f t="shared" ref="AB1410" si="4956">IF(R1410=0,0,R1410/(R1409+R1412+R1418))</f>
        <v>0</v>
      </c>
      <c r="AC1410" s="63">
        <f t="shared" ref="AC1410" si="4957">IF(S1410=0,0,S1410/(S1409+S1412+S1418))</f>
        <v>0</v>
      </c>
      <c r="AD1410" s="63">
        <f t="shared" ref="AD1410" si="4958">IF(T1410=0,0,T1410/(T1409+T1412+T1418))</f>
        <v>0</v>
      </c>
      <c r="AE1410" s="63">
        <f t="shared" ref="AE1410" si="4959">IF(U1410=0,0,U1410/(U1409+U1412+U1418))</f>
        <v>0.11428571428571428</v>
      </c>
      <c r="AF1410" s="63">
        <f t="shared" ref="AF1410" si="4960">IF(V1410=0,0,V1410/(V1409+V1412+V1418))</f>
        <v>0</v>
      </c>
      <c r="AG1410" s="63">
        <f t="shared" ref="AG1410" si="4961">IF(W1410=0,0,W1410/(W1409+W1412+W1418))</f>
        <v>0</v>
      </c>
      <c r="AH1410" s="63">
        <f t="shared" ref="AH1410" si="4962">IF(X1410=0,0,X1410/(X1409+X1412+X1418))</f>
        <v>0</v>
      </c>
      <c r="AI1410" s="63">
        <f t="shared" ref="AI1410" si="4963">IF(Y1410=0,0,Y1410/(Y1409+Y1412+Y1418))</f>
        <v>0</v>
      </c>
    </row>
    <row r="1411" spans="1:35" ht="14.25" customHeight="1" x14ac:dyDescent="0.25">
      <c r="A1411" s="17">
        <v>335</v>
      </c>
      <c r="B1411" s="12" t="s">
        <v>117</v>
      </c>
      <c r="C1411" s="8" t="s">
        <v>151</v>
      </c>
      <c r="D1411" s="54">
        <f>E1411/(E1408-E1425)</f>
        <v>4.1095890410958902E-2</v>
      </c>
      <c r="E1411" s="19">
        <f t="shared" si="4945"/>
        <v>3</v>
      </c>
      <c r="F1411" s="11">
        <v>0</v>
      </c>
      <c r="G1411" s="11">
        <v>0</v>
      </c>
      <c r="H1411" s="11">
        <v>0</v>
      </c>
      <c r="I1411" s="11">
        <v>3</v>
      </c>
      <c r="J1411" s="19">
        <v>0</v>
      </c>
      <c r="K1411" s="11">
        <v>0</v>
      </c>
      <c r="L1411" s="19">
        <v>0</v>
      </c>
      <c r="M1411" s="7"/>
      <c r="P1411" s="57">
        <f>SUM(R1411:Y1411)</f>
        <v>3.0833333333333335</v>
      </c>
      <c r="Q1411" s="63">
        <f>P1411/P1408</f>
        <v>4.2253521126760563E-2</v>
      </c>
      <c r="R1411" s="75">
        <f t="shared" si="4571"/>
        <v>0</v>
      </c>
      <c r="S1411" s="57">
        <f t="shared" ref="S1411:X1411" si="4964">IF(G1425&lt;&gt;0,G1411+(G1411/G1408)*G1425,G1411)</f>
        <v>0</v>
      </c>
      <c r="T1411" s="57">
        <f t="shared" si="4964"/>
        <v>0</v>
      </c>
      <c r="U1411" s="57">
        <f t="shared" si="4964"/>
        <v>3.0833333333333335</v>
      </c>
      <c r="V1411" s="57">
        <f t="shared" si="4964"/>
        <v>0</v>
      </c>
      <c r="W1411" s="57">
        <f t="shared" si="4964"/>
        <v>0</v>
      </c>
      <c r="X1411" s="57">
        <f t="shared" si="4964"/>
        <v>0</v>
      </c>
      <c r="Y1411" s="1">
        <v>0</v>
      </c>
      <c r="AA1411" s="5"/>
      <c r="AB1411" s="63">
        <f t="shared" ref="AB1411" si="4965">IF(R1411=0,0,R1411/(R1409+R1412+R1418))</f>
        <v>0</v>
      </c>
      <c r="AC1411" s="63">
        <f t="shared" ref="AC1411" si="4966">IF(S1411=0,0,S1411/(S1409+S1412+S1418))</f>
        <v>0</v>
      </c>
      <c r="AD1411" s="63">
        <f t="shared" ref="AD1411" si="4967">IF(T1411=0,0,T1411/(T1409+T1412+T1418))</f>
        <v>0</v>
      </c>
      <c r="AE1411" s="63">
        <f t="shared" ref="AE1411" si="4968">IF(U1411=0,0,U1411/(U1409+U1412+U1418))</f>
        <v>8.5714285714285715E-2</v>
      </c>
      <c r="AF1411" s="63">
        <f t="shared" ref="AF1411" si="4969">IF(V1411=0,0,V1411/(V1409+V1412+V1418))</f>
        <v>0</v>
      </c>
      <c r="AG1411" s="63">
        <f t="shared" ref="AG1411" si="4970">IF(W1411=0,0,W1411/(W1409+W1412+W1418))</f>
        <v>0</v>
      </c>
      <c r="AH1411" s="63">
        <f t="shared" ref="AH1411" si="4971">IF(X1411=0,0,X1411/(X1409+X1412+X1418))</f>
        <v>0</v>
      </c>
      <c r="AI1411" s="63">
        <f t="shared" ref="AI1411" si="4972">IF(Y1411=0,0,Y1411/(Y1409+Y1412+Y1418))</f>
        <v>0</v>
      </c>
    </row>
    <row r="1412" spans="1:35" ht="14.25" customHeight="1" x14ac:dyDescent="0.25">
      <c r="A1412" s="17">
        <v>335</v>
      </c>
      <c r="B1412" s="12" t="s">
        <v>117</v>
      </c>
      <c r="C1412" s="3" t="s">
        <v>83</v>
      </c>
      <c r="D1412" s="54">
        <f>E1412/(E1408-E1425)</f>
        <v>0.60273972602739723</v>
      </c>
      <c r="E1412" s="19">
        <f t="shared" si="4945"/>
        <v>44</v>
      </c>
      <c r="F1412" s="11">
        <v>24</v>
      </c>
      <c r="G1412" s="19">
        <v>0</v>
      </c>
      <c r="H1412" s="19">
        <v>0</v>
      </c>
      <c r="I1412" s="11">
        <v>20</v>
      </c>
      <c r="J1412" s="19">
        <v>0</v>
      </c>
      <c r="K1412" s="11">
        <v>0</v>
      </c>
      <c r="L1412" s="19">
        <v>0</v>
      </c>
      <c r="M1412" s="7"/>
      <c r="P1412" s="57">
        <f>SUM(P1413:P1417)</f>
        <v>43.527777777777779</v>
      </c>
      <c r="Q1412" s="63">
        <f>P1412/P1408</f>
        <v>0.59649790635706124</v>
      </c>
      <c r="R1412" s="75">
        <f t="shared" si="4571"/>
        <v>24</v>
      </c>
      <c r="S1412" s="57">
        <f>SUM(S1413:S1417)</f>
        <v>0</v>
      </c>
      <c r="T1412" s="57">
        <f t="shared" ref="T1412:X1412" si="4973">SUM(T1413:T1417)</f>
        <v>0</v>
      </c>
      <c r="U1412" s="57">
        <f t="shared" si="4973"/>
        <v>19.527777777777779</v>
      </c>
      <c r="V1412" s="57">
        <f t="shared" si="4973"/>
        <v>0</v>
      </c>
      <c r="W1412" s="57">
        <f t="shared" si="4973"/>
        <v>0</v>
      </c>
      <c r="X1412" s="57">
        <f t="shared" si="4973"/>
        <v>0</v>
      </c>
      <c r="Y1412" s="1">
        <v>0</v>
      </c>
      <c r="AA1412" s="5"/>
      <c r="AB1412" s="63">
        <f t="shared" ref="AB1412" si="4974">IF(R1412=0,0,R1412/(R1409+R1412+R1418))</f>
        <v>0.66666666666666663</v>
      </c>
      <c r="AC1412" s="63">
        <f t="shared" ref="AC1412" si="4975">IF(S1412=0,0,S1412/(S1409+S1412+S1418))</f>
        <v>0</v>
      </c>
      <c r="AD1412" s="63">
        <f t="shared" ref="AD1412" si="4976">IF(T1412=0,0,T1412/(T1409+T1412+T1418))</f>
        <v>0</v>
      </c>
      <c r="AE1412" s="63">
        <f t="shared" ref="AE1412" si="4977">IF(U1412=0,0,U1412/(U1409+U1412+U1418))</f>
        <v>0.54285714285714293</v>
      </c>
      <c r="AF1412" s="63">
        <f t="shared" ref="AF1412" si="4978">IF(V1412=0,0,V1412/(V1409+V1412+V1418))</f>
        <v>0</v>
      </c>
      <c r="AG1412" s="63">
        <f t="shared" ref="AG1412" si="4979">IF(W1412=0,0,W1412/(W1409+W1412+W1418))</f>
        <v>0</v>
      </c>
      <c r="AH1412" s="63">
        <f t="shared" ref="AH1412" si="4980">IF(X1412=0,0,X1412/(X1409+X1412+X1418))</f>
        <v>0</v>
      </c>
      <c r="AI1412" s="63">
        <f t="shared" ref="AI1412" si="4981">IF(Y1412=0,0,Y1412/(Y1409+Y1412+Y1418))</f>
        <v>0</v>
      </c>
    </row>
    <row r="1413" spans="1:35" ht="14.25" customHeight="1" x14ac:dyDescent="0.25">
      <c r="A1413" s="17">
        <v>335</v>
      </c>
      <c r="B1413" s="12" t="s">
        <v>117</v>
      </c>
      <c r="C1413" s="8" t="s">
        <v>84</v>
      </c>
      <c r="D1413" s="54">
        <f>E1413/(E1408-E1425)</f>
        <v>0.32876712328767121</v>
      </c>
      <c r="E1413" s="19">
        <f t="shared" si="4945"/>
        <v>24</v>
      </c>
      <c r="F1413" s="11">
        <v>5</v>
      </c>
      <c r="G1413" s="11">
        <v>0</v>
      </c>
      <c r="H1413" s="19">
        <v>0</v>
      </c>
      <c r="I1413" s="11">
        <v>19</v>
      </c>
      <c r="J1413" s="19">
        <v>0</v>
      </c>
      <c r="K1413" s="11">
        <v>0</v>
      </c>
      <c r="L1413" s="19">
        <v>0</v>
      </c>
      <c r="M1413" s="7"/>
      <c r="P1413" s="57">
        <f>SUM(R1413:Y1413)</f>
        <v>24.527777777777779</v>
      </c>
      <c r="Q1413" s="63">
        <f>P1413/P1408</f>
        <v>0.33612485725161778</v>
      </c>
      <c r="R1413" s="75">
        <f t="shared" si="4571"/>
        <v>5</v>
      </c>
      <c r="S1413" s="57">
        <f t="shared" ref="S1413:X1413" si="4982">IF(G1425&lt;&gt;0,G1413+(G1413/G1408)*G1425,G1413)</f>
        <v>0</v>
      </c>
      <c r="T1413" s="57">
        <f t="shared" si="4982"/>
        <v>0</v>
      </c>
      <c r="U1413" s="57">
        <f t="shared" si="4982"/>
        <v>19.527777777777779</v>
      </c>
      <c r="V1413" s="57">
        <f t="shared" si="4982"/>
        <v>0</v>
      </c>
      <c r="W1413" s="57">
        <f t="shared" si="4982"/>
        <v>0</v>
      </c>
      <c r="X1413" s="57">
        <f t="shared" si="4982"/>
        <v>0</v>
      </c>
      <c r="Y1413" s="1">
        <v>0</v>
      </c>
      <c r="AA1413" s="5"/>
      <c r="AB1413" s="63">
        <f t="shared" ref="AB1413" si="4983">IF(R1413=0,0,R1413/(R1409+R1412+R1418))</f>
        <v>0.1388888888888889</v>
      </c>
      <c r="AC1413" s="63">
        <f t="shared" ref="AC1413" si="4984">IF(S1413=0,0,S1413/(S1409+S1412+S1418))</f>
        <v>0</v>
      </c>
      <c r="AD1413" s="63">
        <f t="shared" ref="AD1413" si="4985">IF(T1413=0,0,T1413/(T1409+T1412+T1418))</f>
        <v>0</v>
      </c>
      <c r="AE1413" s="63">
        <f t="shared" ref="AE1413" si="4986">IF(U1413=0,0,U1413/(U1409+U1412+U1418))</f>
        <v>0.54285714285714293</v>
      </c>
      <c r="AF1413" s="63">
        <f t="shared" ref="AF1413" si="4987">IF(V1413=0,0,V1413/(V1409+V1412+V1418))</f>
        <v>0</v>
      </c>
      <c r="AG1413" s="63">
        <f t="shared" ref="AG1413" si="4988">IF(W1413=0,0,W1413/(W1409+W1412+W1418))</f>
        <v>0</v>
      </c>
      <c r="AH1413" s="63">
        <f t="shared" ref="AH1413" si="4989">IF(X1413=0,0,X1413/(X1409+X1412+X1418))</f>
        <v>0</v>
      </c>
      <c r="AI1413" s="63">
        <f t="shared" ref="AI1413" si="4990">IF(Y1413=0,0,Y1413/(Y1409+Y1412+Y1418))</f>
        <v>0</v>
      </c>
    </row>
    <row r="1414" spans="1:35" ht="14.25" customHeight="1" x14ac:dyDescent="0.25">
      <c r="A1414" s="17">
        <v>335</v>
      </c>
      <c r="B1414" s="12" t="s">
        <v>117</v>
      </c>
      <c r="C1414" s="8" t="s">
        <v>85</v>
      </c>
      <c r="D1414" s="54">
        <f>E1414/(E1408-E1425)</f>
        <v>2.7397260273972601E-2</v>
      </c>
      <c r="E1414" s="19">
        <f t="shared" si="4945"/>
        <v>2</v>
      </c>
      <c r="F1414" s="11">
        <v>2</v>
      </c>
      <c r="G1414" s="11">
        <v>0</v>
      </c>
      <c r="H1414" s="11">
        <v>0</v>
      </c>
      <c r="I1414" s="19">
        <v>0</v>
      </c>
      <c r="J1414" s="11">
        <v>0</v>
      </c>
      <c r="K1414" s="11">
        <v>0</v>
      </c>
      <c r="L1414" s="19">
        <v>0</v>
      </c>
      <c r="M1414" s="7"/>
      <c r="P1414" s="57">
        <f t="shared" ref="P1414:P1424" si="4991">SUM(R1414:Y1414)</f>
        <v>2</v>
      </c>
      <c r="Q1414" s="63">
        <f>P1414/P1408</f>
        <v>2.7407689379520362E-2</v>
      </c>
      <c r="R1414" s="75">
        <f t="shared" si="4571"/>
        <v>2</v>
      </c>
      <c r="S1414" s="57">
        <f t="shared" ref="S1414:X1414" si="4992">IF(G1425&lt;&gt;0,G1414+(G1414/G1408)*G1425,G1414)</f>
        <v>0</v>
      </c>
      <c r="T1414" s="57">
        <f t="shared" si="4992"/>
        <v>0</v>
      </c>
      <c r="U1414" s="57">
        <f t="shared" si="4992"/>
        <v>0</v>
      </c>
      <c r="V1414" s="57">
        <f t="shared" si="4992"/>
        <v>0</v>
      </c>
      <c r="W1414" s="57">
        <f t="shared" si="4992"/>
        <v>0</v>
      </c>
      <c r="X1414" s="57">
        <f t="shared" si="4992"/>
        <v>0</v>
      </c>
      <c r="Y1414" s="1">
        <v>0</v>
      </c>
      <c r="AA1414" s="5"/>
      <c r="AB1414" s="63">
        <f t="shared" ref="AB1414" si="4993">IF(R1414=0,0,R1414/(R1409+R1412+R1418))</f>
        <v>5.5555555555555552E-2</v>
      </c>
      <c r="AC1414" s="63">
        <f t="shared" ref="AC1414" si="4994">IF(S1414=0,0,S1414/(S1409+S1412+S1418))</f>
        <v>0</v>
      </c>
      <c r="AD1414" s="63">
        <f t="shared" ref="AD1414" si="4995">IF(T1414=0,0,T1414/(T1409+T1412+T1418))</f>
        <v>0</v>
      </c>
      <c r="AE1414" s="63">
        <f t="shared" ref="AE1414" si="4996">IF(U1414=0,0,U1414/(U1409+U1412+U1418))</f>
        <v>0</v>
      </c>
      <c r="AF1414" s="63">
        <f t="shared" ref="AF1414" si="4997">IF(V1414=0,0,V1414/(V1409+V1412+V1418))</f>
        <v>0</v>
      </c>
      <c r="AG1414" s="63">
        <f t="shared" ref="AG1414" si="4998">IF(W1414=0,0,W1414/(W1409+W1412+W1418))</f>
        <v>0</v>
      </c>
      <c r="AH1414" s="63">
        <f t="shared" ref="AH1414" si="4999">IF(X1414=0,0,X1414/(X1409+X1412+X1418))</f>
        <v>0</v>
      </c>
      <c r="AI1414" s="63">
        <f t="shared" ref="AI1414" si="5000">IF(Y1414=0,0,Y1414/(Y1409+Y1412+Y1418))</f>
        <v>0</v>
      </c>
    </row>
    <row r="1415" spans="1:35" ht="14.25" customHeight="1" x14ac:dyDescent="0.25">
      <c r="A1415" s="17">
        <v>335</v>
      </c>
      <c r="B1415" s="12" t="s">
        <v>117</v>
      </c>
      <c r="C1415" s="8" t="s">
        <v>86</v>
      </c>
      <c r="D1415" s="54">
        <f>E1415/(E1408-E1425)</f>
        <v>0.19178082191780821</v>
      </c>
      <c r="E1415" s="19">
        <f t="shared" si="4945"/>
        <v>14</v>
      </c>
      <c r="F1415" s="11">
        <v>14</v>
      </c>
      <c r="G1415" s="19">
        <v>0</v>
      </c>
      <c r="H1415" s="19">
        <v>0</v>
      </c>
      <c r="I1415" s="19">
        <v>0</v>
      </c>
      <c r="J1415" s="19">
        <v>0</v>
      </c>
      <c r="K1415" s="11">
        <v>0</v>
      </c>
      <c r="L1415" s="19">
        <v>0</v>
      </c>
      <c r="M1415" s="7"/>
      <c r="P1415" s="57">
        <f t="shared" si="4991"/>
        <v>14</v>
      </c>
      <c r="Q1415" s="63">
        <f>P1415/P1408</f>
        <v>0.19185382565664255</v>
      </c>
      <c r="R1415" s="75">
        <f t="shared" si="4571"/>
        <v>14</v>
      </c>
      <c r="S1415" s="57">
        <f t="shared" ref="S1415:X1415" si="5001">IF(G1425&lt;&gt;0,G1415+(G1415/G1408)*G1425,G1415)</f>
        <v>0</v>
      </c>
      <c r="T1415" s="57">
        <f t="shared" si="5001"/>
        <v>0</v>
      </c>
      <c r="U1415" s="57">
        <f t="shared" si="5001"/>
        <v>0</v>
      </c>
      <c r="V1415" s="57">
        <f t="shared" si="5001"/>
        <v>0</v>
      </c>
      <c r="W1415" s="57">
        <f t="shared" si="5001"/>
        <v>0</v>
      </c>
      <c r="X1415" s="57">
        <f t="shared" si="5001"/>
        <v>0</v>
      </c>
      <c r="Y1415" s="1">
        <v>0</v>
      </c>
      <c r="AA1415" s="5"/>
      <c r="AB1415" s="63">
        <f t="shared" ref="AB1415" si="5002">IF(R1415=0,0,R1415/(R1409+R1412+R1418))</f>
        <v>0.3888888888888889</v>
      </c>
      <c r="AC1415" s="63">
        <f t="shared" ref="AC1415" si="5003">IF(S1415=0,0,S1415/(S1409+S1412+S1418))</f>
        <v>0</v>
      </c>
      <c r="AD1415" s="63">
        <f t="shared" ref="AD1415" si="5004">IF(T1415=0,0,T1415/(T1409+T1412+T1418))</f>
        <v>0</v>
      </c>
      <c r="AE1415" s="63">
        <f t="shared" ref="AE1415" si="5005">IF(U1415=0,0,U1415/(U1409+U1412+U1418))</f>
        <v>0</v>
      </c>
      <c r="AF1415" s="63">
        <f t="shared" ref="AF1415" si="5006">IF(V1415=0,0,V1415/(V1409+V1412+V1418))</f>
        <v>0</v>
      </c>
      <c r="AG1415" s="63">
        <f t="shared" ref="AG1415" si="5007">IF(W1415=0,0,W1415/(W1409+W1412+W1418))</f>
        <v>0</v>
      </c>
      <c r="AH1415" s="63">
        <f t="shared" ref="AH1415" si="5008">IF(X1415=0,0,X1415/(X1409+X1412+X1418))</f>
        <v>0</v>
      </c>
      <c r="AI1415" s="63">
        <f t="shared" ref="AI1415" si="5009">IF(Y1415=0,0,Y1415/(Y1409+Y1412+Y1418))</f>
        <v>0</v>
      </c>
    </row>
    <row r="1416" spans="1:35" ht="14.25" customHeight="1" x14ac:dyDescent="0.25">
      <c r="A1416" s="17">
        <v>335</v>
      </c>
      <c r="B1416" s="12" t="s">
        <v>117</v>
      </c>
      <c r="C1416" s="8" t="s">
        <v>87</v>
      </c>
      <c r="D1416" s="54">
        <f>E1416/(E1408-E1425)</f>
        <v>2.7397260273972601E-2</v>
      </c>
      <c r="E1416" s="19">
        <f t="shared" si="4945"/>
        <v>2</v>
      </c>
      <c r="F1416" s="11">
        <v>2</v>
      </c>
      <c r="G1416" s="19">
        <v>0</v>
      </c>
      <c r="H1416" s="19">
        <v>0</v>
      </c>
      <c r="I1416" s="19">
        <v>0</v>
      </c>
      <c r="J1416" s="19">
        <v>0</v>
      </c>
      <c r="K1416" s="19">
        <v>0</v>
      </c>
      <c r="L1416" s="19">
        <v>0</v>
      </c>
      <c r="M1416" s="7"/>
      <c r="P1416" s="57">
        <f t="shared" si="4991"/>
        <v>2</v>
      </c>
      <c r="Q1416" s="63">
        <f>P1416/P1408</f>
        <v>2.7407689379520362E-2</v>
      </c>
      <c r="R1416" s="75">
        <f t="shared" si="4571"/>
        <v>2</v>
      </c>
      <c r="S1416" s="57">
        <f t="shared" ref="S1416:X1416" si="5010">IF(G1425&lt;&gt;0,G1416+(G1416/G1408)*G1425,G1416)</f>
        <v>0</v>
      </c>
      <c r="T1416" s="57">
        <f t="shared" si="5010"/>
        <v>0</v>
      </c>
      <c r="U1416" s="57">
        <f t="shared" si="5010"/>
        <v>0</v>
      </c>
      <c r="V1416" s="57">
        <f t="shared" si="5010"/>
        <v>0</v>
      </c>
      <c r="W1416" s="57">
        <f t="shared" si="5010"/>
        <v>0</v>
      </c>
      <c r="X1416" s="57">
        <f t="shared" si="5010"/>
        <v>0</v>
      </c>
      <c r="Y1416" s="1">
        <v>0</v>
      </c>
      <c r="AA1416" s="5"/>
      <c r="AB1416" s="63">
        <f t="shared" ref="AB1416" si="5011">IF(R1416=0,0,R1416/(R1409+R1412+R1418))</f>
        <v>5.5555555555555552E-2</v>
      </c>
      <c r="AC1416" s="63">
        <f t="shared" ref="AC1416" si="5012">IF(S1416=0,0,S1416/(S1409+S1412+S1418))</f>
        <v>0</v>
      </c>
      <c r="AD1416" s="63">
        <f t="shared" ref="AD1416" si="5013">IF(T1416=0,0,T1416/(T1409+T1412+T1418))</f>
        <v>0</v>
      </c>
      <c r="AE1416" s="63">
        <f t="shared" ref="AE1416" si="5014">IF(U1416=0,0,U1416/(U1409+U1412+U1418))</f>
        <v>0</v>
      </c>
      <c r="AF1416" s="63">
        <f t="shared" ref="AF1416" si="5015">IF(V1416=0,0,V1416/(V1409+V1412+V1418))</f>
        <v>0</v>
      </c>
      <c r="AG1416" s="63">
        <f t="shared" ref="AG1416" si="5016">IF(W1416=0,0,W1416/(W1409+W1412+W1418))</f>
        <v>0</v>
      </c>
      <c r="AH1416" s="63">
        <f t="shared" ref="AH1416" si="5017">IF(X1416=0,0,X1416/(X1409+X1412+X1418))</f>
        <v>0</v>
      </c>
      <c r="AI1416" s="63">
        <f t="shared" ref="AI1416" si="5018">IF(Y1416=0,0,Y1416/(Y1409+Y1412+Y1418))</f>
        <v>0</v>
      </c>
    </row>
    <row r="1417" spans="1:35" ht="14.25" customHeight="1" x14ac:dyDescent="0.25">
      <c r="A1417" s="17">
        <v>335</v>
      </c>
      <c r="B1417" s="12" t="s">
        <v>117</v>
      </c>
      <c r="C1417" s="8" t="s">
        <v>88</v>
      </c>
      <c r="D1417" s="54">
        <f>E1417/(E1408-E1425)</f>
        <v>1.3698630136986301E-2</v>
      </c>
      <c r="E1417" s="19">
        <f t="shared" si="4945"/>
        <v>1</v>
      </c>
      <c r="F1417" s="11">
        <v>1</v>
      </c>
      <c r="G1417" s="11">
        <v>0</v>
      </c>
      <c r="H1417" s="19">
        <v>0</v>
      </c>
      <c r="I1417" s="19">
        <v>0</v>
      </c>
      <c r="J1417" s="19">
        <v>0</v>
      </c>
      <c r="K1417" s="11">
        <v>0</v>
      </c>
      <c r="L1417" s="19">
        <v>0</v>
      </c>
      <c r="M1417" s="7"/>
      <c r="P1417" s="57">
        <f t="shared" si="4991"/>
        <v>1</v>
      </c>
      <c r="Q1417" s="63">
        <f>P1417/P1408</f>
        <v>1.3703844689760181E-2</v>
      </c>
      <c r="R1417" s="75">
        <f t="shared" si="4571"/>
        <v>1</v>
      </c>
      <c r="S1417" s="57">
        <f t="shared" ref="S1417:X1417" si="5019">IF(G1425&lt;&gt;0,G1417+(G1417/G1408)*G1425,G1417)</f>
        <v>0</v>
      </c>
      <c r="T1417" s="57">
        <f t="shared" si="5019"/>
        <v>0</v>
      </c>
      <c r="U1417" s="57">
        <f t="shared" si="5019"/>
        <v>0</v>
      </c>
      <c r="V1417" s="57">
        <f t="shared" si="5019"/>
        <v>0</v>
      </c>
      <c r="W1417" s="57">
        <f t="shared" si="5019"/>
        <v>0</v>
      </c>
      <c r="X1417" s="57">
        <f t="shared" si="5019"/>
        <v>0</v>
      </c>
      <c r="Y1417" s="1">
        <v>0</v>
      </c>
      <c r="AA1417" s="5"/>
      <c r="AB1417" s="63">
        <f t="shared" ref="AB1417" si="5020">IF(R1417=0,0,R1417/(R1409+R1412+R1418))</f>
        <v>2.7777777777777776E-2</v>
      </c>
      <c r="AC1417" s="63">
        <f t="shared" ref="AC1417" si="5021">IF(S1417=0,0,S1417/(S1409+S1412+S1418))</f>
        <v>0</v>
      </c>
      <c r="AD1417" s="63">
        <f t="shared" ref="AD1417" si="5022">IF(T1417=0,0,T1417/(T1409+T1412+T1418))</f>
        <v>0</v>
      </c>
      <c r="AE1417" s="63">
        <f t="shared" ref="AE1417" si="5023">IF(U1417=0,0,U1417/(U1409+U1412+U1418))</f>
        <v>0</v>
      </c>
      <c r="AF1417" s="63">
        <f t="shared" ref="AF1417" si="5024">IF(V1417=0,0,V1417/(V1409+V1412+V1418))</f>
        <v>0</v>
      </c>
      <c r="AG1417" s="63">
        <f t="shared" ref="AG1417" si="5025">IF(W1417=0,0,W1417/(W1409+W1412+W1418))</f>
        <v>0</v>
      </c>
      <c r="AH1417" s="63">
        <f t="shared" ref="AH1417" si="5026">IF(X1417=0,0,X1417/(X1409+X1412+X1418))</f>
        <v>0</v>
      </c>
      <c r="AI1417" s="63">
        <f t="shared" ref="AI1417" si="5027">IF(Y1417=0,0,Y1417/(Y1409+Y1412+Y1418))</f>
        <v>0</v>
      </c>
    </row>
    <row r="1418" spans="1:35" ht="14.25" customHeight="1" x14ac:dyDescent="0.25">
      <c r="A1418" s="17">
        <v>335</v>
      </c>
      <c r="B1418" s="12" t="s">
        <v>117</v>
      </c>
      <c r="C1418" s="3" t="s">
        <v>89</v>
      </c>
      <c r="D1418" s="54">
        <f>E1418/(E1408-E1425)</f>
        <v>0.30136986301369861</v>
      </c>
      <c r="E1418" s="19">
        <f t="shared" si="4945"/>
        <v>22</v>
      </c>
      <c r="F1418" s="11">
        <v>12</v>
      </c>
      <c r="G1418" s="11">
        <v>0</v>
      </c>
      <c r="H1418" s="11">
        <v>1</v>
      </c>
      <c r="I1418" s="11">
        <v>8</v>
      </c>
      <c r="J1418" s="11">
        <v>1</v>
      </c>
      <c r="K1418" s="11">
        <v>0</v>
      </c>
      <c r="L1418" s="19">
        <v>0</v>
      </c>
      <c r="M1418" s="7"/>
      <c r="P1418" s="57">
        <f>SUM(P1419:P1424)</f>
        <v>22.25</v>
      </c>
      <c r="Q1418" s="63">
        <f>P1418/P1408</f>
        <v>0.30491054434716403</v>
      </c>
      <c r="R1418" s="75">
        <f t="shared" si="4571"/>
        <v>12</v>
      </c>
      <c r="S1418" s="57">
        <f>SUM(S1419:S1424)</f>
        <v>0</v>
      </c>
      <c r="T1418" s="57">
        <f t="shared" ref="T1418:X1418" si="5028">SUM(T1419:T1424)</f>
        <v>0</v>
      </c>
      <c r="U1418" s="57">
        <f t="shared" si="5028"/>
        <v>9.25</v>
      </c>
      <c r="V1418" s="57">
        <f t="shared" si="5028"/>
        <v>1</v>
      </c>
      <c r="W1418" s="57">
        <f t="shared" si="5028"/>
        <v>0</v>
      </c>
      <c r="X1418" s="57">
        <f t="shared" si="5028"/>
        <v>0</v>
      </c>
      <c r="Y1418" s="1">
        <v>0</v>
      </c>
      <c r="AA1418" s="5"/>
      <c r="AB1418" s="63">
        <f t="shared" ref="AB1418" si="5029">IF(R1418=0,0,R1418/(R1409+R1412+R1418))</f>
        <v>0.33333333333333331</v>
      </c>
      <c r="AC1418" s="63">
        <f t="shared" ref="AC1418" si="5030">IF(S1418=0,0,S1418/(S1409+S1412+S1418))</f>
        <v>0</v>
      </c>
      <c r="AD1418" s="63">
        <f t="shared" ref="AD1418" si="5031">IF(T1418=0,0,T1418/(T1409+T1412+T1418))</f>
        <v>0</v>
      </c>
      <c r="AE1418" s="63">
        <f t="shared" ref="AE1418" si="5032">IF(U1418=0,0,U1418/(U1409+U1412+U1418))</f>
        <v>0.25714285714285717</v>
      </c>
      <c r="AF1418" s="63">
        <f t="shared" ref="AF1418" si="5033">IF(V1418=0,0,V1418/(V1409+V1412+V1418))</f>
        <v>1</v>
      </c>
      <c r="AG1418" s="63">
        <f t="shared" ref="AG1418" si="5034">IF(W1418=0,0,W1418/(W1409+W1412+W1418))</f>
        <v>0</v>
      </c>
      <c r="AH1418" s="63">
        <f t="shared" ref="AH1418" si="5035">IF(X1418=0,0,X1418/(X1409+X1412+X1418))</f>
        <v>0</v>
      </c>
      <c r="AI1418" s="63">
        <f t="shared" ref="AI1418" si="5036">IF(Y1418=0,0,Y1418/(Y1409+Y1412+Y1418))</f>
        <v>0</v>
      </c>
    </row>
    <row r="1419" spans="1:35" ht="14.25" customHeight="1" x14ac:dyDescent="0.25">
      <c r="A1419" s="17">
        <v>335</v>
      </c>
      <c r="B1419" s="12" t="s">
        <v>117</v>
      </c>
      <c r="C1419" s="8" t="s">
        <v>95</v>
      </c>
      <c r="D1419" s="54">
        <f>E1419/(E1408-E1425)</f>
        <v>0.19178082191780821</v>
      </c>
      <c r="E1419" s="19">
        <f t="shared" si="4945"/>
        <v>14</v>
      </c>
      <c r="F1419" s="11">
        <v>6</v>
      </c>
      <c r="G1419" s="11">
        <v>0</v>
      </c>
      <c r="H1419" s="19">
        <v>0</v>
      </c>
      <c r="I1419" s="11">
        <v>8</v>
      </c>
      <c r="J1419" s="19">
        <v>0</v>
      </c>
      <c r="K1419" s="11">
        <v>0</v>
      </c>
      <c r="L1419" s="19">
        <v>0</v>
      </c>
      <c r="M1419" s="7"/>
      <c r="P1419" s="57">
        <f t="shared" si="4991"/>
        <v>14.222222222222221</v>
      </c>
      <c r="Q1419" s="63">
        <f>P1419/P1408</f>
        <v>0.19489912447658925</v>
      </c>
      <c r="R1419" s="75">
        <f t="shared" si="4571"/>
        <v>6</v>
      </c>
      <c r="S1419" s="57">
        <f t="shared" ref="S1419:X1419" si="5037">IF(G1425&lt;&gt;0,G1419+(G1419/G1408)*G1425,G1419)</f>
        <v>0</v>
      </c>
      <c r="T1419" s="57">
        <f t="shared" si="5037"/>
        <v>0</v>
      </c>
      <c r="U1419" s="57">
        <f t="shared" si="5037"/>
        <v>8.2222222222222214</v>
      </c>
      <c r="V1419" s="57">
        <f t="shared" si="5037"/>
        <v>0</v>
      </c>
      <c r="W1419" s="57">
        <f t="shared" si="5037"/>
        <v>0</v>
      </c>
      <c r="X1419" s="57">
        <f t="shared" si="5037"/>
        <v>0</v>
      </c>
      <c r="Y1419" s="1">
        <v>0</v>
      </c>
      <c r="AA1419" s="5"/>
      <c r="AB1419" s="63">
        <f t="shared" ref="AB1419" si="5038">IF(R1419=0,0,R1419/(R1409+R1412+R1418))</f>
        <v>0.16666666666666666</v>
      </c>
      <c r="AC1419" s="63">
        <f t="shared" ref="AC1419" si="5039">IF(S1419=0,0,S1419/(S1409+S1412+S1418))</f>
        <v>0</v>
      </c>
      <c r="AD1419" s="63">
        <f t="shared" ref="AD1419" si="5040">IF(T1419=0,0,T1419/(T1409+T1412+T1418))</f>
        <v>0</v>
      </c>
      <c r="AE1419" s="63">
        <f t="shared" ref="AE1419" si="5041">IF(U1419=0,0,U1419/(U1409+U1412+U1418))</f>
        <v>0.22857142857142856</v>
      </c>
      <c r="AF1419" s="63">
        <f t="shared" ref="AF1419" si="5042">IF(V1419=0,0,V1419/(V1409+V1412+V1418))</f>
        <v>0</v>
      </c>
      <c r="AG1419" s="63">
        <f t="shared" ref="AG1419" si="5043">IF(W1419=0,0,W1419/(W1409+W1412+W1418))</f>
        <v>0</v>
      </c>
      <c r="AH1419" s="63">
        <f t="shared" ref="AH1419" si="5044">IF(X1419=0,0,X1419/(X1409+X1412+X1418))</f>
        <v>0</v>
      </c>
      <c r="AI1419" s="63">
        <f t="shared" ref="AI1419" si="5045">IF(Y1419=0,0,Y1419/(Y1409+Y1412+Y1418))</f>
        <v>0</v>
      </c>
    </row>
    <row r="1420" spans="1:35" ht="14.25" customHeight="1" x14ac:dyDescent="0.25">
      <c r="A1420" s="17">
        <v>335</v>
      </c>
      <c r="B1420" s="12" t="s">
        <v>117</v>
      </c>
      <c r="C1420" s="8" t="s">
        <v>90</v>
      </c>
      <c r="D1420" s="54">
        <f>E1420/(E1408-E1425)</f>
        <v>5.4794520547945202E-2</v>
      </c>
      <c r="E1420" s="19">
        <f t="shared" si="4945"/>
        <v>4</v>
      </c>
      <c r="F1420" s="11">
        <v>4</v>
      </c>
      <c r="G1420" s="19">
        <v>0</v>
      </c>
      <c r="H1420" s="19">
        <v>0</v>
      </c>
      <c r="I1420" s="19">
        <v>0</v>
      </c>
      <c r="J1420" s="19">
        <v>0</v>
      </c>
      <c r="K1420" s="19">
        <v>0</v>
      </c>
      <c r="L1420" s="19">
        <v>0</v>
      </c>
      <c r="M1420" s="7"/>
      <c r="P1420" s="57">
        <f t="shared" si="4991"/>
        <v>4</v>
      </c>
      <c r="Q1420" s="63">
        <f>P1420/P1408</f>
        <v>5.4815378759040724E-2</v>
      </c>
      <c r="R1420" s="75">
        <f t="shared" si="4571"/>
        <v>4</v>
      </c>
      <c r="S1420" s="57">
        <f t="shared" ref="S1420:X1420" si="5046">IF(G1425&lt;&gt;0,G1420+(G1420/G1408)*G1425,G1420)</f>
        <v>0</v>
      </c>
      <c r="T1420" s="57">
        <f t="shared" si="5046"/>
        <v>0</v>
      </c>
      <c r="U1420" s="57">
        <f t="shared" si="5046"/>
        <v>0</v>
      </c>
      <c r="V1420" s="57">
        <f t="shared" si="5046"/>
        <v>0</v>
      </c>
      <c r="W1420" s="57">
        <f t="shared" si="5046"/>
        <v>0</v>
      </c>
      <c r="X1420" s="57">
        <f t="shared" si="5046"/>
        <v>0</v>
      </c>
      <c r="Y1420" s="1">
        <v>0</v>
      </c>
      <c r="AA1420" s="5"/>
      <c r="AB1420" s="63">
        <f t="shared" ref="AB1420" si="5047">IF(R1420=0,0,R1420/(R1409+R1412+R1418))</f>
        <v>0.1111111111111111</v>
      </c>
      <c r="AC1420" s="63">
        <f t="shared" ref="AC1420" si="5048">IF(S1420=0,0,S1420/(S1409+S1412+S1418))</f>
        <v>0</v>
      </c>
      <c r="AD1420" s="63">
        <f t="shared" ref="AD1420" si="5049">IF(T1420=0,0,T1420/(T1409+T1412+T1418))</f>
        <v>0</v>
      </c>
      <c r="AE1420" s="63">
        <f t="shared" ref="AE1420" si="5050">IF(U1420=0,0,U1420/(U1409+U1412+U1418))</f>
        <v>0</v>
      </c>
      <c r="AF1420" s="63">
        <f t="shared" ref="AF1420" si="5051">IF(V1420=0,0,V1420/(V1409+V1412+V1418))</f>
        <v>0</v>
      </c>
      <c r="AG1420" s="63">
        <f t="shared" ref="AG1420" si="5052">IF(W1420=0,0,W1420/(W1409+W1412+W1418))</f>
        <v>0</v>
      </c>
      <c r="AH1420" s="63">
        <f t="shared" ref="AH1420" si="5053">IF(X1420=0,0,X1420/(X1409+X1412+X1418))</f>
        <v>0</v>
      </c>
      <c r="AI1420" s="63">
        <f t="shared" ref="AI1420" si="5054">IF(Y1420=0,0,Y1420/(Y1409+Y1412+Y1418))</f>
        <v>0</v>
      </c>
    </row>
    <row r="1421" spans="1:35" ht="14.25" customHeight="1" x14ac:dyDescent="0.25">
      <c r="A1421" s="17">
        <v>335</v>
      </c>
      <c r="B1421" s="12" t="s">
        <v>117</v>
      </c>
      <c r="C1421" s="8" t="s">
        <v>118</v>
      </c>
      <c r="D1421" s="54">
        <f>E1421/(E1408-E1425)</f>
        <v>4.1095890410958902E-2</v>
      </c>
      <c r="E1421" s="19">
        <f t="shared" si="4945"/>
        <v>3</v>
      </c>
      <c r="F1421" s="11">
        <v>2</v>
      </c>
      <c r="G1421" s="11">
        <v>0</v>
      </c>
      <c r="H1421" s="19">
        <v>0</v>
      </c>
      <c r="I1421" s="11">
        <v>1</v>
      </c>
      <c r="J1421" s="19">
        <v>0</v>
      </c>
      <c r="K1421" s="11">
        <v>0</v>
      </c>
      <c r="L1421" s="19">
        <v>0</v>
      </c>
      <c r="M1421" s="7"/>
      <c r="N1421" s="10"/>
      <c r="O1421" s="10"/>
      <c r="P1421" s="57">
        <f t="shared" si="4991"/>
        <v>3.0277777777777777</v>
      </c>
      <c r="Q1421" s="63">
        <f>P1421/P1408</f>
        <v>4.1492196421773882E-2</v>
      </c>
      <c r="R1421" s="75">
        <f t="shared" si="4571"/>
        <v>2</v>
      </c>
      <c r="S1421" s="57">
        <f t="shared" ref="S1421:X1421" si="5055">IF(G1425&lt;&gt;0,G1421+(G1421/G1408)*G1425,G1421)</f>
        <v>0</v>
      </c>
      <c r="T1421" s="57">
        <f t="shared" si="5055"/>
        <v>0</v>
      </c>
      <c r="U1421" s="57">
        <f t="shared" si="5055"/>
        <v>1.0277777777777777</v>
      </c>
      <c r="V1421" s="57">
        <f t="shared" si="5055"/>
        <v>0</v>
      </c>
      <c r="W1421" s="57">
        <f t="shared" si="5055"/>
        <v>0</v>
      </c>
      <c r="X1421" s="57">
        <f t="shared" si="5055"/>
        <v>0</v>
      </c>
      <c r="Y1421" s="1">
        <v>0</v>
      </c>
      <c r="AA1421" s="5"/>
      <c r="AB1421" s="63">
        <f t="shared" ref="AB1421" si="5056">IF(R1421=0,0,R1421/(R1409+R1412+R1418))</f>
        <v>5.5555555555555552E-2</v>
      </c>
      <c r="AC1421" s="63">
        <f t="shared" ref="AC1421" si="5057">IF(S1421=0,0,S1421/(S1409+S1412+S1418))</f>
        <v>0</v>
      </c>
      <c r="AD1421" s="63">
        <f t="shared" ref="AD1421" si="5058">IF(T1421=0,0,T1421/(T1409+T1412+T1418))</f>
        <v>0</v>
      </c>
      <c r="AE1421" s="63">
        <f t="shared" ref="AE1421" si="5059">IF(U1421=0,0,U1421/(U1409+U1412+U1418))</f>
        <v>2.8571428571428571E-2</v>
      </c>
      <c r="AF1421" s="63">
        <f t="shared" ref="AF1421" si="5060">IF(V1421=0,0,V1421/(V1409+V1412+V1418))</f>
        <v>0</v>
      </c>
      <c r="AG1421" s="63">
        <f t="shared" ref="AG1421" si="5061">IF(W1421=0,0,W1421/(W1409+W1412+W1418))</f>
        <v>0</v>
      </c>
      <c r="AH1421" s="63">
        <f t="shared" ref="AH1421" si="5062">IF(X1421=0,0,X1421/(X1409+X1412+X1418))</f>
        <v>0</v>
      </c>
      <c r="AI1421" s="63">
        <f t="shared" ref="AI1421" si="5063">IF(Y1421=0,0,Y1421/(Y1409+Y1412+Y1418))</f>
        <v>0</v>
      </c>
    </row>
    <row r="1422" spans="1:35" ht="14.25" customHeight="1" x14ac:dyDescent="0.25">
      <c r="A1422" s="17">
        <v>335</v>
      </c>
      <c r="B1422" s="12" t="s">
        <v>117</v>
      </c>
      <c r="C1422" s="8" t="s">
        <v>91</v>
      </c>
      <c r="D1422" s="54">
        <f>E1422/(E1408-E1425)</f>
        <v>1.3698630136986301E-2</v>
      </c>
      <c r="E1422" s="19">
        <f t="shared" si="4945"/>
        <v>1</v>
      </c>
      <c r="F1422" s="19">
        <v>0</v>
      </c>
      <c r="G1422" s="19">
        <v>0</v>
      </c>
      <c r="H1422" s="19">
        <v>0</v>
      </c>
      <c r="I1422" s="11">
        <v>0</v>
      </c>
      <c r="J1422" s="11">
        <v>1</v>
      </c>
      <c r="K1422" s="19">
        <v>0</v>
      </c>
      <c r="L1422" s="19">
        <v>0</v>
      </c>
      <c r="M1422" s="7"/>
      <c r="P1422" s="57">
        <f t="shared" si="4991"/>
        <v>1</v>
      </c>
      <c r="Q1422" s="63">
        <f>P1422/P1408</f>
        <v>1.3703844689760181E-2</v>
      </c>
      <c r="R1422" s="75">
        <f t="shared" si="4571"/>
        <v>0</v>
      </c>
      <c r="S1422" s="57">
        <f t="shared" ref="S1422:X1422" si="5064">IF(G1425&lt;&gt;0,G1422+(G1422/G1408)*G1425,G1422)</f>
        <v>0</v>
      </c>
      <c r="T1422" s="57">
        <f t="shared" si="5064"/>
        <v>0</v>
      </c>
      <c r="U1422" s="57">
        <f t="shared" si="5064"/>
        <v>0</v>
      </c>
      <c r="V1422" s="57">
        <f t="shared" si="5064"/>
        <v>1</v>
      </c>
      <c r="W1422" s="57">
        <f t="shared" si="5064"/>
        <v>0</v>
      </c>
      <c r="X1422" s="57">
        <f t="shared" si="5064"/>
        <v>0</v>
      </c>
      <c r="Y1422" s="1">
        <v>0</v>
      </c>
      <c r="AA1422" s="6"/>
      <c r="AB1422" s="63">
        <f t="shared" ref="AB1422" si="5065">IF(R1422=0,0,R1422/(R1409+R1412+R1418))</f>
        <v>0</v>
      </c>
      <c r="AC1422" s="63">
        <f t="shared" ref="AC1422" si="5066">IF(S1422=0,0,S1422/(S1409+S1412+S1418))</f>
        <v>0</v>
      </c>
      <c r="AD1422" s="63">
        <f t="shared" ref="AD1422" si="5067">IF(T1422=0,0,T1422/(T1409+T1412+T1418))</f>
        <v>0</v>
      </c>
      <c r="AE1422" s="63">
        <f t="shared" ref="AE1422" si="5068">IF(U1422=0,0,U1422/(U1409+U1412+U1418))</f>
        <v>0</v>
      </c>
      <c r="AF1422" s="63">
        <f t="shared" ref="AF1422" si="5069">IF(V1422=0,0,V1422/(V1409+V1412+V1418))</f>
        <v>1</v>
      </c>
      <c r="AG1422" s="63">
        <f t="shared" ref="AG1422" si="5070">IF(W1422=0,0,W1422/(W1409+W1412+W1418))</f>
        <v>0</v>
      </c>
      <c r="AH1422" s="63">
        <f t="shared" ref="AH1422" si="5071">IF(X1422=0,0,X1422/(X1409+X1412+X1418))</f>
        <v>0</v>
      </c>
      <c r="AI1422" s="63">
        <f t="shared" ref="AI1422" si="5072">IF(Y1422=0,0,Y1422/(Y1409+Y1412+Y1418))</f>
        <v>0</v>
      </c>
    </row>
    <row r="1423" spans="1:35" ht="14.25" customHeight="1" x14ac:dyDescent="0.25">
      <c r="A1423" s="17">
        <v>335</v>
      </c>
      <c r="B1423" s="12" t="s">
        <v>117</v>
      </c>
      <c r="C1423" s="8" t="s">
        <v>92</v>
      </c>
      <c r="D1423" s="54">
        <f>E1423/(E1408-E1425)</f>
        <v>0</v>
      </c>
      <c r="E1423" s="19">
        <f t="shared" si="4945"/>
        <v>0</v>
      </c>
      <c r="F1423" s="11">
        <v>0</v>
      </c>
      <c r="G1423" s="11">
        <v>0</v>
      </c>
      <c r="H1423" s="19">
        <v>0</v>
      </c>
      <c r="I1423" s="11">
        <v>0</v>
      </c>
      <c r="J1423" s="11">
        <v>0</v>
      </c>
      <c r="K1423" s="11">
        <v>0</v>
      </c>
      <c r="L1423" s="19">
        <v>0</v>
      </c>
      <c r="M1423" s="7"/>
      <c r="P1423" s="57">
        <f t="shared" si="4991"/>
        <v>0</v>
      </c>
      <c r="Q1423" s="63">
        <f>P1423/P1408</f>
        <v>0</v>
      </c>
      <c r="R1423" s="75">
        <f t="shared" ref="R1423:R1486" si="5073">F1423</f>
        <v>0</v>
      </c>
      <c r="S1423" s="57">
        <f t="shared" ref="S1423:X1423" si="5074">IF(G1425&lt;&gt;0,G1423+(G1423/G1408)*G1425,G1423)</f>
        <v>0</v>
      </c>
      <c r="T1423" s="57">
        <f t="shared" si="5074"/>
        <v>0</v>
      </c>
      <c r="U1423" s="57">
        <f t="shared" si="5074"/>
        <v>0</v>
      </c>
      <c r="V1423" s="57">
        <f t="shared" si="5074"/>
        <v>0</v>
      </c>
      <c r="W1423" s="57">
        <f t="shared" si="5074"/>
        <v>0</v>
      </c>
      <c r="X1423" s="57">
        <f t="shared" si="5074"/>
        <v>0</v>
      </c>
      <c r="Y1423" s="1">
        <v>0</v>
      </c>
      <c r="AA1423" s="5"/>
      <c r="AB1423" s="63">
        <f t="shared" ref="AB1423" si="5075">IF(R1423=0,0,R1423/(R1409+R1412+R1418))</f>
        <v>0</v>
      </c>
      <c r="AC1423" s="63">
        <f t="shared" ref="AC1423" si="5076">IF(S1423=0,0,S1423/(S1409+S1412+S1418))</f>
        <v>0</v>
      </c>
      <c r="AD1423" s="63">
        <f t="shared" ref="AD1423" si="5077">IF(T1423=0,0,T1423/(T1409+T1412+T1418))</f>
        <v>0</v>
      </c>
      <c r="AE1423" s="63">
        <f t="shared" ref="AE1423" si="5078">IF(U1423=0,0,U1423/(U1409+U1412+U1418))</f>
        <v>0</v>
      </c>
      <c r="AF1423" s="63">
        <f t="shared" ref="AF1423" si="5079">IF(V1423=0,0,V1423/(V1409+V1412+V1418))</f>
        <v>0</v>
      </c>
      <c r="AG1423" s="63">
        <f t="shared" ref="AG1423" si="5080">IF(W1423=0,0,W1423/(W1409+W1412+W1418))</f>
        <v>0</v>
      </c>
      <c r="AH1423" s="63">
        <f t="shared" ref="AH1423" si="5081">IF(X1423=0,0,X1423/(X1409+X1412+X1418))</f>
        <v>0</v>
      </c>
      <c r="AI1423" s="63">
        <f t="shared" ref="AI1423" si="5082">IF(Y1423=0,0,Y1423/(Y1409+Y1412+Y1418))</f>
        <v>0</v>
      </c>
    </row>
    <row r="1424" spans="1:35" ht="14.25" customHeight="1" x14ac:dyDescent="0.25">
      <c r="A1424" s="17">
        <v>335</v>
      </c>
      <c r="B1424" s="12" t="s">
        <v>117</v>
      </c>
      <c r="C1424" s="8" t="s">
        <v>93</v>
      </c>
      <c r="D1424" s="54">
        <f>E1424/(E1408-E1425)</f>
        <v>0</v>
      </c>
      <c r="E1424" s="19">
        <f t="shared" si="4945"/>
        <v>0</v>
      </c>
      <c r="F1424" s="19">
        <v>0</v>
      </c>
      <c r="G1424" s="11">
        <v>0</v>
      </c>
      <c r="H1424" s="19">
        <v>0</v>
      </c>
      <c r="I1424" s="19">
        <v>0</v>
      </c>
      <c r="J1424" s="19">
        <v>0</v>
      </c>
      <c r="K1424" s="11">
        <v>0</v>
      </c>
      <c r="L1424" s="19">
        <v>0</v>
      </c>
      <c r="M1424" s="7"/>
      <c r="N1424" s="10"/>
      <c r="O1424" s="10"/>
      <c r="P1424" s="57">
        <f t="shared" si="4991"/>
        <v>0</v>
      </c>
      <c r="Q1424" s="63">
        <f>P1424/P1408</f>
        <v>0</v>
      </c>
      <c r="R1424" s="75">
        <f t="shared" si="5073"/>
        <v>0</v>
      </c>
      <c r="S1424" s="57">
        <f t="shared" ref="S1424:X1424" si="5083">IF(G1425&lt;&gt;0,G1424+(G1424/G1408)*G1425,G1424)</f>
        <v>0</v>
      </c>
      <c r="T1424" s="57">
        <f t="shared" si="5083"/>
        <v>0</v>
      </c>
      <c r="U1424" s="57">
        <f t="shared" si="5083"/>
        <v>0</v>
      </c>
      <c r="V1424" s="57">
        <f t="shared" si="5083"/>
        <v>0</v>
      </c>
      <c r="W1424" s="57">
        <f t="shared" si="5083"/>
        <v>0</v>
      </c>
      <c r="X1424" s="57">
        <f t="shared" si="5083"/>
        <v>0</v>
      </c>
      <c r="Y1424" s="1">
        <v>0</v>
      </c>
      <c r="AA1424" s="5"/>
      <c r="AB1424" s="63">
        <f t="shared" ref="AB1424" si="5084">IF(R1424=0,0,R1424/(R1409+R1412+R1418))</f>
        <v>0</v>
      </c>
      <c r="AC1424" s="63">
        <f t="shared" ref="AC1424" si="5085">IF(S1424=0,0,S1424/(S1409+S1412+S1418))</f>
        <v>0</v>
      </c>
      <c r="AD1424" s="63">
        <f t="shared" ref="AD1424" si="5086">IF(T1424=0,0,T1424/(T1409+T1412+T1418))</f>
        <v>0</v>
      </c>
      <c r="AE1424" s="63">
        <f t="shared" ref="AE1424" si="5087">IF(U1424=0,0,U1424/(U1409+U1412+U1418))</f>
        <v>0</v>
      </c>
      <c r="AF1424" s="63">
        <f t="shared" ref="AF1424" si="5088">IF(V1424=0,0,V1424/(V1409+V1412+V1418))</f>
        <v>0</v>
      </c>
      <c r="AG1424" s="63">
        <f t="shared" ref="AG1424" si="5089">IF(W1424=0,0,W1424/(W1409+W1412+W1418))</f>
        <v>0</v>
      </c>
      <c r="AH1424" s="63">
        <f t="shared" ref="AH1424" si="5090">IF(X1424=0,0,X1424/(X1409+X1412+X1418))</f>
        <v>0</v>
      </c>
      <c r="AI1424" s="63">
        <f t="shared" ref="AI1424" si="5091">IF(Y1424=0,0,Y1424/(Y1409+Y1412+Y1418))</f>
        <v>0</v>
      </c>
    </row>
    <row r="1425" spans="1:35" ht="14.25" customHeight="1" x14ac:dyDescent="0.25">
      <c r="A1425" s="17">
        <v>335</v>
      </c>
      <c r="B1425" s="12" t="s">
        <v>117</v>
      </c>
      <c r="C1425" s="3" t="s">
        <v>94</v>
      </c>
      <c r="D1425" s="3"/>
      <c r="E1425" s="11">
        <v>1</v>
      </c>
      <c r="F1425" s="19">
        <v>0</v>
      </c>
      <c r="G1425" s="11">
        <v>0</v>
      </c>
      <c r="H1425" s="11">
        <v>0</v>
      </c>
      <c r="I1425" s="11">
        <v>1</v>
      </c>
      <c r="J1425" s="19">
        <v>0</v>
      </c>
      <c r="K1425" s="11">
        <v>0</v>
      </c>
      <c r="L1425" s="19">
        <v>0</v>
      </c>
      <c r="M1425" s="7"/>
      <c r="R1425" s="75">
        <f t="shared" si="5073"/>
        <v>0</v>
      </c>
    </row>
    <row r="1426" spans="1:35" ht="14.25" customHeight="1" x14ac:dyDescent="0.25">
      <c r="A1426" s="3"/>
      <c r="B1426" s="3"/>
      <c r="C1426" s="8"/>
      <c r="D1426" s="8"/>
      <c r="E1426" s="11"/>
      <c r="F1426" s="11"/>
      <c r="G1426" s="11"/>
      <c r="H1426" s="11"/>
      <c r="I1426" s="11"/>
      <c r="J1426" s="11"/>
      <c r="K1426" s="11"/>
      <c r="L1426" s="11"/>
      <c r="M1426" s="7"/>
      <c r="R1426" s="75">
        <f t="shared" si="5073"/>
        <v>0</v>
      </c>
      <c r="AA1426" s="10"/>
      <c r="AB1426" s="10"/>
    </row>
    <row r="1427" spans="1:35" ht="14.25" customHeight="1" x14ac:dyDescent="0.25">
      <c r="A1427" s="17">
        <v>336</v>
      </c>
      <c r="B1427" s="3" t="s">
        <v>114</v>
      </c>
      <c r="C1427" s="3" t="s">
        <v>120</v>
      </c>
      <c r="D1427" s="3"/>
      <c r="E1427" s="11">
        <v>275</v>
      </c>
      <c r="F1427" s="11">
        <v>132</v>
      </c>
      <c r="G1427" s="11">
        <v>2</v>
      </c>
      <c r="H1427" s="11">
        <v>3</v>
      </c>
      <c r="I1427" s="11">
        <v>127</v>
      </c>
      <c r="J1427" s="11">
        <v>3</v>
      </c>
      <c r="K1427" s="11">
        <v>3</v>
      </c>
      <c r="L1427" s="11">
        <v>5</v>
      </c>
      <c r="M1427" s="10">
        <f>VLOOKUP(A1427,'2010 Byproducts'!$A$14:$D$97,4,FALSE)</f>
        <v>2</v>
      </c>
      <c r="N1427" s="10">
        <f>L1427-M1427</f>
        <v>3</v>
      </c>
      <c r="O1427" s="10"/>
      <c r="P1427" s="10">
        <f>SUM(P1428,P1431,P1437)</f>
        <v>268.9766474057663</v>
      </c>
      <c r="Q1427" s="10"/>
      <c r="R1427" s="75">
        <f t="shared" si="5073"/>
        <v>132</v>
      </c>
      <c r="Z1427" s="63">
        <f>R1427/(P1427-R1427)</f>
        <v>0.96366791347269609</v>
      </c>
      <c r="AA1427" s="63">
        <f>(P1430-R1430)/(P1427-R1427)</f>
        <v>0.11861625732187989</v>
      </c>
      <c r="AB1427" s="63"/>
    </row>
    <row r="1428" spans="1:35" ht="14.25" customHeight="1" x14ac:dyDescent="0.25">
      <c r="A1428" s="17">
        <v>336</v>
      </c>
      <c r="B1428" s="3" t="s">
        <v>114</v>
      </c>
      <c r="C1428" s="3" t="s">
        <v>82</v>
      </c>
      <c r="D1428" s="54">
        <f>E1428/(E1427-E1444)</f>
        <v>0.13688212927756654</v>
      </c>
      <c r="E1428" s="19">
        <f t="shared" ref="E1428:E1443" si="5092">SUM(F1428:L1428)</f>
        <v>36</v>
      </c>
      <c r="F1428" s="11">
        <v>1</v>
      </c>
      <c r="G1428" s="11">
        <v>2</v>
      </c>
      <c r="H1428" s="19">
        <v>0</v>
      </c>
      <c r="I1428" s="11">
        <v>30</v>
      </c>
      <c r="J1428" s="19">
        <v>0</v>
      </c>
      <c r="K1428" s="11">
        <v>3</v>
      </c>
      <c r="L1428" s="19">
        <v>0</v>
      </c>
      <c r="P1428" s="57">
        <f>SUM(P1429:P1430)</f>
        <v>39.494506152510404</v>
      </c>
      <c r="Q1428" s="63">
        <f>P1428/P1427</f>
        <v>0.14683247238534702</v>
      </c>
      <c r="R1428" s="75">
        <f t="shared" si="5073"/>
        <v>1</v>
      </c>
      <c r="S1428" s="57">
        <f>SUM(S1429:S1430)</f>
        <v>3</v>
      </c>
      <c r="T1428" s="57">
        <f t="shared" ref="T1428:X1428" si="5093">SUM(T1429:T1430)</f>
        <v>0</v>
      </c>
      <c r="U1428" s="57">
        <f t="shared" si="5093"/>
        <v>29.228346456692911</v>
      </c>
      <c r="V1428" s="57">
        <f t="shared" si="5093"/>
        <v>0</v>
      </c>
      <c r="W1428" s="57">
        <f t="shared" si="5093"/>
        <v>3</v>
      </c>
      <c r="X1428" s="57">
        <f t="shared" si="5093"/>
        <v>0</v>
      </c>
      <c r="Y1428" s="76">
        <f>M1427*D1428</f>
        <v>0.27376425855513309</v>
      </c>
      <c r="Z1428" s="63"/>
      <c r="AB1428" s="63">
        <f t="shared" ref="AB1428" si="5094">IF(R1428=0,0,R1428/(R1428+R1431+R1437))</f>
        <v>7.8125E-3</v>
      </c>
      <c r="AC1428" s="63">
        <f t="shared" ref="AC1428" si="5095">IF(S1428=0,0,S1428/(S1428+S1431+S1437))</f>
        <v>1</v>
      </c>
      <c r="AD1428" s="63">
        <f t="shared" ref="AD1428" si="5096">IF(T1428=0,0,T1428/(T1428+T1431+T1437))</f>
        <v>0</v>
      </c>
      <c r="AE1428" s="63">
        <f t="shared" ref="AE1428" si="5097">IF(U1428=0,0,U1428/(U1428+U1431+U1437))</f>
        <v>0.23199999999999998</v>
      </c>
      <c r="AF1428" s="63">
        <f t="shared" ref="AF1428" si="5098">IF(V1428=0,0,V1428/(V1428+V1431+V1437))</f>
        <v>0</v>
      </c>
      <c r="AG1428" s="63">
        <f t="shared" ref="AG1428" si="5099">IF(W1428=0,0,W1428/(W1428+W1431+W1437))</f>
        <v>1</v>
      </c>
      <c r="AH1428" s="63">
        <f t="shared" ref="AH1428" si="5100">IF(X1428=0,0,X1428/(X1428+X1431+X1437))</f>
        <v>0</v>
      </c>
      <c r="AI1428" s="63">
        <f t="shared" ref="AI1428" si="5101">IF(Y1428=0,0,Y1428/(Y1428+Y1431+Y1437))</f>
        <v>0.13636363636363635</v>
      </c>
    </row>
    <row r="1429" spans="1:35" ht="14.25" customHeight="1" x14ac:dyDescent="0.25">
      <c r="A1429" s="17">
        <v>336</v>
      </c>
      <c r="B1429" s="3" t="s">
        <v>114</v>
      </c>
      <c r="C1429" s="8" t="s">
        <v>152</v>
      </c>
      <c r="D1429" s="54">
        <f>E1429/(E1427-E1444)</f>
        <v>7.2243346007604556E-2</v>
      </c>
      <c r="E1429" s="19">
        <f t="shared" si="5092"/>
        <v>19</v>
      </c>
      <c r="F1429" s="11">
        <v>1</v>
      </c>
      <c r="G1429" s="11">
        <v>2</v>
      </c>
      <c r="H1429" s="19">
        <v>0</v>
      </c>
      <c r="I1429" s="11">
        <v>13</v>
      </c>
      <c r="J1429" s="19">
        <v>0</v>
      </c>
      <c r="K1429" s="11">
        <v>3</v>
      </c>
      <c r="L1429" s="19">
        <v>0</v>
      </c>
      <c r="P1429" s="57">
        <f>SUM(R1429:Y1429)+N1427</f>
        <v>23.246848896739618</v>
      </c>
      <c r="Q1429" s="63">
        <f>P1429/P1427</f>
        <v>8.6427015582770828E-2</v>
      </c>
      <c r="R1429" s="75">
        <f t="shared" si="5073"/>
        <v>1</v>
      </c>
      <c r="S1429" s="57">
        <f t="shared" ref="S1429:X1429" si="5102">IF(G1444&lt;&gt;0,G1429+(G1429/G1427)*G1444,G1429)</f>
        <v>3</v>
      </c>
      <c r="T1429" s="57">
        <f t="shared" si="5102"/>
        <v>0</v>
      </c>
      <c r="U1429" s="57">
        <f t="shared" si="5102"/>
        <v>13.102362204724409</v>
      </c>
      <c r="V1429" s="57">
        <f t="shared" si="5102"/>
        <v>0</v>
      </c>
      <c r="W1429" s="57">
        <f t="shared" si="5102"/>
        <v>3</v>
      </c>
      <c r="X1429" s="57">
        <f t="shared" si="5102"/>
        <v>0</v>
      </c>
      <c r="Y1429" s="76">
        <f>M1427*D1429</f>
        <v>0.14448669201520911</v>
      </c>
      <c r="Z1429" s="5"/>
      <c r="AB1429" s="63">
        <f t="shared" ref="AB1429" si="5103">IF(R1429=0,0,R1429/(R1428+R1431+R1437))</f>
        <v>7.8125E-3</v>
      </c>
      <c r="AC1429" s="63">
        <f t="shared" ref="AC1429" si="5104">IF(S1429=0,0,S1429/(S1428+S1431+S1437))</f>
        <v>1</v>
      </c>
      <c r="AD1429" s="63">
        <f t="shared" ref="AD1429" si="5105">IF(T1429=0,0,T1429/(T1428+T1431+T1437))</f>
        <v>0</v>
      </c>
      <c r="AE1429" s="63">
        <f t="shared" ref="AE1429" si="5106">IF(U1429=0,0,U1429/(U1428+U1431+U1437))</f>
        <v>0.104</v>
      </c>
      <c r="AF1429" s="63">
        <f t="shared" ref="AF1429" si="5107">IF(V1429=0,0,V1429/(V1428+V1431+V1437))</f>
        <v>0</v>
      </c>
      <c r="AG1429" s="63">
        <f t="shared" ref="AG1429" si="5108">IF(W1429=0,0,W1429/(W1428+W1431+W1437))</f>
        <v>1</v>
      </c>
      <c r="AH1429" s="63">
        <f t="shared" ref="AH1429" si="5109">IF(X1429=0,0,X1429/(X1428+X1431+X1437))</f>
        <v>0</v>
      </c>
      <c r="AI1429" s="63">
        <f t="shared" ref="AI1429" si="5110">IF(Y1429=0,0,Y1429/(Y1428+Y1431+Y1437))</f>
        <v>7.1969696969696947E-2</v>
      </c>
    </row>
    <row r="1430" spans="1:35" ht="14.25" customHeight="1" x14ac:dyDescent="0.25">
      <c r="A1430" s="17">
        <v>336</v>
      </c>
      <c r="B1430" s="3" t="s">
        <v>114</v>
      </c>
      <c r="C1430" s="8" t="s">
        <v>151</v>
      </c>
      <c r="D1430" s="54">
        <f>E1430/(E1427-E1444)</f>
        <v>6.0836501901140684E-2</v>
      </c>
      <c r="E1430" s="19">
        <f t="shared" si="5092"/>
        <v>16</v>
      </c>
      <c r="F1430" s="11">
        <v>0</v>
      </c>
      <c r="G1430" s="11">
        <v>0</v>
      </c>
      <c r="H1430" s="19">
        <v>0</v>
      </c>
      <c r="I1430" s="11">
        <v>16</v>
      </c>
      <c r="J1430" s="19">
        <v>0</v>
      </c>
      <c r="K1430" s="11">
        <v>0</v>
      </c>
      <c r="L1430" s="19">
        <v>0</v>
      </c>
      <c r="P1430" s="57">
        <f>SUM(R1430:Y1430)</f>
        <v>16.247657255770786</v>
      </c>
      <c r="Q1430" s="63">
        <f>P1430/P1427</f>
        <v>6.0405456802576203E-2</v>
      </c>
      <c r="R1430" s="75">
        <f t="shared" si="5073"/>
        <v>0</v>
      </c>
      <c r="S1430" s="57">
        <f t="shared" ref="S1430:X1430" si="5111">IF(G1444&lt;&gt;0,G1430+(G1430/G1427)*G1444,G1430)</f>
        <v>0</v>
      </c>
      <c r="T1430" s="57">
        <f t="shared" si="5111"/>
        <v>0</v>
      </c>
      <c r="U1430" s="57">
        <f t="shared" si="5111"/>
        <v>16.125984251968504</v>
      </c>
      <c r="V1430" s="57">
        <f t="shared" si="5111"/>
        <v>0</v>
      </c>
      <c r="W1430" s="57">
        <f t="shared" si="5111"/>
        <v>0</v>
      </c>
      <c r="X1430" s="57">
        <f t="shared" si="5111"/>
        <v>0</v>
      </c>
      <c r="Y1430" s="76">
        <f>M1427*D1430</f>
        <v>0.12167300380228137</v>
      </c>
      <c r="Z1430" s="5"/>
      <c r="AB1430" s="63">
        <f t="shared" ref="AB1430" si="5112">IF(R1430=0,0,R1430/(R1428+R1431+R1437))</f>
        <v>0</v>
      </c>
      <c r="AC1430" s="63">
        <f t="shared" ref="AC1430" si="5113">IF(S1430=0,0,S1430/(S1428+S1431+S1437))</f>
        <v>0</v>
      </c>
      <c r="AD1430" s="63">
        <f t="shared" ref="AD1430" si="5114">IF(T1430=0,0,T1430/(T1428+T1431+T1437))</f>
        <v>0</v>
      </c>
      <c r="AE1430" s="63">
        <f t="shared" ref="AE1430" si="5115">IF(U1430=0,0,U1430/(U1428+U1431+U1437))</f>
        <v>0.128</v>
      </c>
      <c r="AF1430" s="63">
        <f t="shared" ref="AF1430" si="5116">IF(V1430=0,0,V1430/(V1428+V1431+V1437))</f>
        <v>0</v>
      </c>
      <c r="AG1430" s="63">
        <f t="shared" ref="AG1430" si="5117">IF(W1430=0,0,W1430/(W1428+W1431+W1437))</f>
        <v>0</v>
      </c>
      <c r="AH1430" s="63">
        <f t="shared" ref="AH1430" si="5118">IF(X1430=0,0,X1430/(X1428+X1431+X1437))</f>
        <v>0</v>
      </c>
      <c r="AI1430" s="63">
        <f t="shared" ref="AI1430" si="5119">IF(Y1430=0,0,Y1430/(Y1428+Y1431+Y1437))</f>
        <v>6.0606060606060594E-2</v>
      </c>
    </row>
    <row r="1431" spans="1:35" ht="14.25" customHeight="1" x14ac:dyDescent="0.25">
      <c r="A1431" s="17">
        <v>336</v>
      </c>
      <c r="B1431" s="3" t="s">
        <v>114</v>
      </c>
      <c r="C1431" s="3" t="s">
        <v>83</v>
      </c>
      <c r="D1431" s="54">
        <f>E1431/(E1427-E1444)</f>
        <v>0.49429657794676807</v>
      </c>
      <c r="E1431" s="19">
        <f t="shared" si="5092"/>
        <v>130</v>
      </c>
      <c r="F1431" s="11">
        <v>76</v>
      </c>
      <c r="G1431" s="19">
        <v>0</v>
      </c>
      <c r="H1431" s="11">
        <v>1</v>
      </c>
      <c r="I1431" s="11">
        <v>52</v>
      </c>
      <c r="J1431" s="11">
        <v>1</v>
      </c>
      <c r="K1431" s="11">
        <v>0</v>
      </c>
      <c r="L1431" s="19">
        <v>0</v>
      </c>
      <c r="P1431" s="57">
        <f>SUM(P1432:P1436)</f>
        <v>130.3825633963055</v>
      </c>
      <c r="Q1431" s="63">
        <f>P1431/P1427</f>
        <v>0.48473562539284726</v>
      </c>
      <c r="R1431" s="75">
        <f t="shared" si="5073"/>
        <v>76</v>
      </c>
      <c r="S1431" s="57">
        <f>SUM(S1432:S1436)</f>
        <v>0</v>
      </c>
      <c r="T1431" s="57">
        <f t="shared" ref="T1431:X1431" si="5120">SUM(T1432:T1436)</f>
        <v>1</v>
      </c>
      <c r="U1431" s="57">
        <f t="shared" si="5120"/>
        <v>51.401574803149607</v>
      </c>
      <c r="V1431" s="57">
        <f t="shared" si="5120"/>
        <v>1</v>
      </c>
      <c r="W1431" s="57">
        <f t="shared" si="5120"/>
        <v>0</v>
      </c>
      <c r="X1431" s="57">
        <f t="shared" si="5120"/>
        <v>0</v>
      </c>
      <c r="Y1431" s="76">
        <f>M1427*D1431</f>
        <v>0.98859315589353614</v>
      </c>
      <c r="Z1431" s="5"/>
      <c r="AB1431" s="63">
        <f t="shared" ref="AB1431" si="5121">IF(R1431=0,0,R1431/(R1428+R1431+R1437))</f>
        <v>0.59375</v>
      </c>
      <c r="AC1431" s="63">
        <f t="shared" ref="AC1431" si="5122">IF(S1431=0,0,S1431/(S1428+S1431+S1437))</f>
        <v>0</v>
      </c>
      <c r="AD1431" s="63">
        <f t="shared" ref="AD1431" si="5123">IF(T1431=0,0,T1431/(T1428+T1431+T1437))</f>
        <v>0.5</v>
      </c>
      <c r="AE1431" s="63">
        <f t="shared" ref="AE1431" si="5124">IF(U1431=0,0,U1431/(U1428+U1431+U1437))</f>
        <v>0.40799999999999997</v>
      </c>
      <c r="AF1431" s="63">
        <f t="shared" ref="AF1431" si="5125">IF(V1431=0,0,V1431/(V1428+V1431+V1437))</f>
        <v>0.5</v>
      </c>
      <c r="AG1431" s="63">
        <f t="shared" ref="AG1431" si="5126">IF(W1431=0,0,W1431/(W1428+W1431+W1437))</f>
        <v>0</v>
      </c>
      <c r="AH1431" s="63">
        <f t="shared" ref="AH1431" si="5127">IF(X1431=0,0,X1431/(X1428+X1431+X1437))</f>
        <v>0</v>
      </c>
      <c r="AI1431" s="63">
        <f t="shared" ref="AI1431" si="5128">IF(Y1431=0,0,Y1431/(Y1428+Y1431+Y1437))</f>
        <v>0.49242424242424238</v>
      </c>
    </row>
    <row r="1432" spans="1:35" ht="14.25" customHeight="1" x14ac:dyDescent="0.25">
      <c r="A1432" s="17">
        <v>336</v>
      </c>
      <c r="B1432" s="3" t="s">
        <v>114</v>
      </c>
      <c r="C1432" s="8" t="s">
        <v>84</v>
      </c>
      <c r="D1432" s="54">
        <f>E1432/(E1427-E1444)</f>
        <v>0.21673003802281368</v>
      </c>
      <c r="E1432" s="19">
        <f t="shared" si="5092"/>
        <v>57</v>
      </c>
      <c r="F1432" s="11">
        <v>14</v>
      </c>
      <c r="G1432" s="19">
        <v>0</v>
      </c>
      <c r="H1432" s="19">
        <v>0</v>
      </c>
      <c r="I1432" s="11">
        <v>43</v>
      </c>
      <c r="J1432" s="19">
        <v>0</v>
      </c>
      <c r="K1432" s="11">
        <v>0</v>
      </c>
      <c r="L1432" s="19">
        <v>0</v>
      </c>
      <c r="P1432" s="57">
        <f>SUM(R1432:Y1432)</f>
        <v>57.772042753210982</v>
      </c>
      <c r="Q1432" s="63">
        <f>P1432/P1427</f>
        <v>0.21478460420416584</v>
      </c>
      <c r="R1432" s="75">
        <f t="shared" si="5073"/>
        <v>14</v>
      </c>
      <c r="S1432" s="57">
        <f t="shared" ref="S1432:X1432" si="5129">IF(G1444&lt;&gt;0,G1432+(G1432/G1427)*G1444,G1432)</f>
        <v>0</v>
      </c>
      <c r="T1432" s="57">
        <f t="shared" si="5129"/>
        <v>0</v>
      </c>
      <c r="U1432" s="57">
        <f t="shared" si="5129"/>
        <v>43.338582677165356</v>
      </c>
      <c r="V1432" s="57">
        <f t="shared" si="5129"/>
        <v>0</v>
      </c>
      <c r="W1432" s="57">
        <f t="shared" si="5129"/>
        <v>0</v>
      </c>
      <c r="X1432" s="57">
        <f t="shared" si="5129"/>
        <v>0</v>
      </c>
      <c r="Y1432" s="76">
        <f>M1427*D1432</f>
        <v>0.43346007604562736</v>
      </c>
      <c r="Z1432" s="5"/>
      <c r="AB1432" s="63">
        <f t="shared" ref="AB1432" si="5130">IF(R1432=0,0,R1432/(R1428+R1431+R1437))</f>
        <v>0.109375</v>
      </c>
      <c r="AC1432" s="63">
        <f t="shared" ref="AC1432" si="5131">IF(S1432=0,0,S1432/(S1428+S1431+S1437))</f>
        <v>0</v>
      </c>
      <c r="AD1432" s="63">
        <f t="shared" ref="AD1432" si="5132">IF(T1432=0,0,T1432/(T1428+T1431+T1437))</f>
        <v>0</v>
      </c>
      <c r="AE1432" s="63">
        <f t="shared" ref="AE1432" si="5133">IF(U1432=0,0,U1432/(U1428+U1431+U1437))</f>
        <v>0.34399999999999997</v>
      </c>
      <c r="AF1432" s="63">
        <f t="shared" ref="AF1432" si="5134">IF(V1432=0,0,V1432/(V1428+V1431+V1437))</f>
        <v>0</v>
      </c>
      <c r="AG1432" s="63">
        <f t="shared" ref="AG1432" si="5135">IF(W1432=0,0,W1432/(W1428+W1431+W1437))</f>
        <v>0</v>
      </c>
      <c r="AH1432" s="63">
        <f t="shared" ref="AH1432" si="5136">IF(X1432=0,0,X1432/(X1428+X1431+X1437))</f>
        <v>0</v>
      </c>
      <c r="AI1432" s="63">
        <f t="shared" ref="AI1432" si="5137">IF(Y1432=0,0,Y1432/(Y1428+Y1431+Y1437))</f>
        <v>0.21590909090909088</v>
      </c>
    </row>
    <row r="1433" spans="1:35" ht="14.25" customHeight="1" x14ac:dyDescent="0.25">
      <c r="A1433" s="17">
        <v>336</v>
      </c>
      <c r="B1433" s="3" t="s">
        <v>114</v>
      </c>
      <c r="C1433" s="8" t="s">
        <v>85</v>
      </c>
      <c r="D1433" s="54">
        <f>E1433/(E1427-E1444)</f>
        <v>2.2813688212927757E-2</v>
      </c>
      <c r="E1433" s="19">
        <f t="shared" si="5092"/>
        <v>6</v>
      </c>
      <c r="F1433" s="11">
        <v>6</v>
      </c>
      <c r="G1433" s="19">
        <v>0</v>
      </c>
      <c r="H1433" s="19">
        <v>0</v>
      </c>
      <c r="I1433" s="19">
        <v>0</v>
      </c>
      <c r="J1433" s="11">
        <v>0</v>
      </c>
      <c r="K1433" s="11">
        <v>0</v>
      </c>
      <c r="L1433" s="19">
        <v>0</v>
      </c>
      <c r="P1433" s="57">
        <f t="shared" ref="P1433:P1443" si="5138">SUM(R1433:Y1433)</f>
        <v>6.0456273764258555</v>
      </c>
      <c r="Q1433" s="63">
        <f>P1433/P1427</f>
        <v>2.2476402448818128E-2</v>
      </c>
      <c r="R1433" s="75">
        <f t="shared" si="5073"/>
        <v>6</v>
      </c>
      <c r="S1433" s="57">
        <f t="shared" ref="S1433:X1433" si="5139">IF(G1444&lt;&gt;0,G1433+(G1433/G1427)*G1444,G1433)</f>
        <v>0</v>
      </c>
      <c r="T1433" s="57">
        <f t="shared" si="5139"/>
        <v>0</v>
      </c>
      <c r="U1433" s="57">
        <f t="shared" si="5139"/>
        <v>0</v>
      </c>
      <c r="V1433" s="57">
        <f t="shared" si="5139"/>
        <v>0</v>
      </c>
      <c r="W1433" s="57">
        <f t="shared" si="5139"/>
        <v>0</v>
      </c>
      <c r="X1433" s="57">
        <f t="shared" si="5139"/>
        <v>0</v>
      </c>
      <c r="Y1433" s="76">
        <f>M1427*D1433</f>
        <v>4.5627376425855515E-2</v>
      </c>
      <c r="Z1433" s="5"/>
      <c r="AB1433" s="63">
        <f t="shared" ref="AB1433" si="5140">IF(R1433=0,0,R1433/(R1428+R1431+R1437))</f>
        <v>4.6875E-2</v>
      </c>
      <c r="AC1433" s="63">
        <f t="shared" ref="AC1433" si="5141">IF(S1433=0,0,S1433/(S1428+S1431+S1437))</f>
        <v>0</v>
      </c>
      <c r="AD1433" s="63">
        <f t="shared" ref="AD1433" si="5142">IF(T1433=0,0,T1433/(T1428+T1431+T1437))</f>
        <v>0</v>
      </c>
      <c r="AE1433" s="63">
        <f t="shared" ref="AE1433" si="5143">IF(U1433=0,0,U1433/(U1428+U1431+U1437))</f>
        <v>0</v>
      </c>
      <c r="AF1433" s="63">
        <f t="shared" ref="AF1433" si="5144">IF(V1433=0,0,V1433/(V1428+V1431+V1437))</f>
        <v>0</v>
      </c>
      <c r="AG1433" s="63">
        <f t="shared" ref="AG1433" si="5145">IF(W1433=0,0,W1433/(W1428+W1431+W1437))</f>
        <v>0</v>
      </c>
      <c r="AH1433" s="63">
        <f t="shared" ref="AH1433" si="5146">IF(X1433=0,0,X1433/(X1428+X1431+X1437))</f>
        <v>0</v>
      </c>
      <c r="AI1433" s="63">
        <f t="shared" ref="AI1433" si="5147">IF(Y1433=0,0,Y1433/(Y1428+Y1431+Y1437))</f>
        <v>2.2727272727272724E-2</v>
      </c>
    </row>
    <row r="1434" spans="1:35" ht="14.25" customHeight="1" x14ac:dyDescent="0.25">
      <c r="A1434" s="17">
        <v>336</v>
      </c>
      <c r="B1434" s="3" t="s">
        <v>114</v>
      </c>
      <c r="C1434" s="8" t="s">
        <v>86</v>
      </c>
      <c r="D1434" s="54">
        <f>E1434/(E1427-E1444)</f>
        <v>0.19011406844106463</v>
      </c>
      <c r="E1434" s="19">
        <f t="shared" si="5092"/>
        <v>50</v>
      </c>
      <c r="F1434" s="11">
        <v>48</v>
      </c>
      <c r="G1434" s="11">
        <v>0</v>
      </c>
      <c r="H1434" s="53">
        <f>H1431</f>
        <v>1</v>
      </c>
      <c r="I1434" s="19">
        <v>0</v>
      </c>
      <c r="J1434" s="53">
        <f>J1431</f>
        <v>1</v>
      </c>
      <c r="K1434" s="11">
        <v>0</v>
      </c>
      <c r="L1434" s="19">
        <v>0</v>
      </c>
      <c r="P1434" s="57">
        <f t="shared" si="5138"/>
        <v>50.380228136882131</v>
      </c>
      <c r="Q1434" s="63">
        <f>P1434/P1427</f>
        <v>0.18730335374015106</v>
      </c>
      <c r="R1434" s="75">
        <f t="shared" si="5073"/>
        <v>48</v>
      </c>
      <c r="S1434" s="57">
        <f t="shared" ref="S1434:X1434" si="5148">IF(G1444&lt;&gt;0,G1434+(G1434/G1427)*G1444,G1434)</f>
        <v>0</v>
      </c>
      <c r="T1434" s="57">
        <f t="shared" si="5148"/>
        <v>1</v>
      </c>
      <c r="U1434" s="57">
        <f t="shared" si="5148"/>
        <v>0</v>
      </c>
      <c r="V1434" s="57">
        <f t="shared" si="5148"/>
        <v>1</v>
      </c>
      <c r="W1434" s="57">
        <f t="shared" si="5148"/>
        <v>0</v>
      </c>
      <c r="X1434" s="57">
        <f t="shared" si="5148"/>
        <v>0</v>
      </c>
      <c r="Y1434" s="76">
        <f>M1427*D1434</f>
        <v>0.38022813688212925</v>
      </c>
      <c r="Z1434" s="5"/>
      <c r="AB1434" s="63">
        <f t="shared" ref="AB1434" si="5149">IF(R1434=0,0,R1434/(R1428+R1431+R1437))</f>
        <v>0.375</v>
      </c>
      <c r="AC1434" s="63">
        <f t="shared" ref="AC1434" si="5150">IF(S1434=0,0,S1434/(S1428+S1431+S1437))</f>
        <v>0</v>
      </c>
      <c r="AD1434" s="63">
        <f t="shared" ref="AD1434" si="5151">IF(T1434=0,0,T1434/(T1428+T1431+T1437))</f>
        <v>0.5</v>
      </c>
      <c r="AE1434" s="63">
        <f t="shared" ref="AE1434" si="5152">IF(U1434=0,0,U1434/(U1428+U1431+U1437))</f>
        <v>0</v>
      </c>
      <c r="AF1434" s="63">
        <f t="shared" ref="AF1434" si="5153">IF(V1434=0,0,V1434/(V1428+V1431+V1437))</f>
        <v>0.5</v>
      </c>
      <c r="AG1434" s="63">
        <f t="shared" ref="AG1434" si="5154">IF(W1434=0,0,W1434/(W1428+W1431+W1437))</f>
        <v>0</v>
      </c>
      <c r="AH1434" s="63">
        <f t="shared" ref="AH1434" si="5155">IF(X1434=0,0,X1434/(X1428+X1431+X1437))</f>
        <v>0</v>
      </c>
      <c r="AI1434" s="63">
        <f t="shared" ref="AI1434" si="5156">IF(Y1434=0,0,Y1434/(Y1428+Y1431+Y1437))</f>
        <v>0.18939393939393936</v>
      </c>
    </row>
    <row r="1435" spans="1:35" ht="14.25" customHeight="1" x14ac:dyDescent="0.25">
      <c r="A1435" s="17">
        <v>336</v>
      </c>
      <c r="B1435" s="3" t="s">
        <v>114</v>
      </c>
      <c r="C1435" s="8" t="s">
        <v>87</v>
      </c>
      <c r="D1435" s="54">
        <f>E1435/(E1427-E1444)</f>
        <v>1.1406844106463879E-2</v>
      </c>
      <c r="E1435" s="19">
        <f t="shared" si="5092"/>
        <v>3</v>
      </c>
      <c r="F1435" s="11">
        <v>3</v>
      </c>
      <c r="G1435" s="19">
        <v>0</v>
      </c>
      <c r="H1435" s="19">
        <v>0</v>
      </c>
      <c r="I1435" s="19">
        <v>0</v>
      </c>
      <c r="J1435" s="19">
        <v>0</v>
      </c>
      <c r="K1435" s="19">
        <v>0</v>
      </c>
      <c r="L1435" s="19">
        <v>0</v>
      </c>
      <c r="N1435" s="10"/>
      <c r="O1435" s="10"/>
      <c r="P1435" s="57">
        <f t="shared" si="5138"/>
        <v>3.0228136882129277</v>
      </c>
      <c r="Q1435" s="63">
        <f>P1435/P1427</f>
        <v>1.1238201224409064E-2</v>
      </c>
      <c r="R1435" s="75">
        <f t="shared" si="5073"/>
        <v>3</v>
      </c>
      <c r="S1435" s="57">
        <f t="shared" ref="S1435:X1435" si="5157">IF(G1444&lt;&gt;0,G1435+(G1435/G1427)*G1444,G1435)</f>
        <v>0</v>
      </c>
      <c r="T1435" s="57">
        <f t="shared" si="5157"/>
        <v>0</v>
      </c>
      <c r="U1435" s="57">
        <f t="shared" si="5157"/>
        <v>0</v>
      </c>
      <c r="V1435" s="57">
        <f t="shared" si="5157"/>
        <v>0</v>
      </c>
      <c r="W1435" s="57">
        <f t="shared" si="5157"/>
        <v>0</v>
      </c>
      <c r="X1435" s="57">
        <f t="shared" si="5157"/>
        <v>0</v>
      </c>
      <c r="Y1435" s="76">
        <f>M1427*D1435</f>
        <v>2.2813688212927757E-2</v>
      </c>
      <c r="Z1435" s="5"/>
      <c r="AB1435" s="63">
        <f t="shared" ref="AB1435" si="5158">IF(R1435=0,0,R1435/(R1428+R1431+R1437))</f>
        <v>2.34375E-2</v>
      </c>
      <c r="AC1435" s="63">
        <f t="shared" ref="AC1435" si="5159">IF(S1435=0,0,S1435/(S1428+S1431+S1437))</f>
        <v>0</v>
      </c>
      <c r="AD1435" s="63">
        <f t="shared" ref="AD1435" si="5160">IF(T1435=0,0,T1435/(T1428+T1431+T1437))</f>
        <v>0</v>
      </c>
      <c r="AE1435" s="63">
        <f t="shared" ref="AE1435" si="5161">IF(U1435=0,0,U1435/(U1428+U1431+U1437))</f>
        <v>0</v>
      </c>
      <c r="AF1435" s="63">
        <f t="shared" ref="AF1435" si="5162">IF(V1435=0,0,V1435/(V1428+V1431+V1437))</f>
        <v>0</v>
      </c>
      <c r="AG1435" s="63">
        <f t="shared" ref="AG1435" si="5163">IF(W1435=0,0,W1435/(W1428+W1431+W1437))</f>
        <v>0</v>
      </c>
      <c r="AH1435" s="63">
        <f t="shared" ref="AH1435" si="5164">IF(X1435=0,0,X1435/(X1428+X1431+X1437))</f>
        <v>0</v>
      </c>
      <c r="AI1435" s="63">
        <f t="shared" ref="AI1435" si="5165">IF(Y1435=0,0,Y1435/(Y1428+Y1431+Y1437))</f>
        <v>1.1363636363636362E-2</v>
      </c>
    </row>
    <row r="1436" spans="1:35" ht="14.25" customHeight="1" x14ac:dyDescent="0.25">
      <c r="A1436" s="17">
        <v>336</v>
      </c>
      <c r="B1436" s="3" t="s">
        <v>114</v>
      </c>
      <c r="C1436" s="8" t="s">
        <v>88</v>
      </c>
      <c r="D1436" s="54">
        <f>E1436/(E1427-E1444)</f>
        <v>4.9429657794676805E-2</v>
      </c>
      <c r="E1436" s="19">
        <f t="shared" si="5092"/>
        <v>13</v>
      </c>
      <c r="F1436" s="11">
        <v>5</v>
      </c>
      <c r="G1436" s="11">
        <v>0</v>
      </c>
      <c r="H1436" s="19">
        <v>0</v>
      </c>
      <c r="I1436" s="11">
        <v>8</v>
      </c>
      <c r="J1436" s="19">
        <v>0</v>
      </c>
      <c r="K1436" s="11">
        <v>0</v>
      </c>
      <c r="L1436" s="19">
        <v>0</v>
      </c>
      <c r="P1436" s="57">
        <f t="shared" si="5138"/>
        <v>13.161851441573605</v>
      </c>
      <c r="Q1436" s="63">
        <f>P1436/P1427</f>
        <v>4.8933063775303202E-2</v>
      </c>
      <c r="R1436" s="75">
        <f t="shared" si="5073"/>
        <v>5</v>
      </c>
      <c r="S1436" s="57">
        <f t="shared" ref="S1436:X1436" si="5166">IF(G1444&lt;&gt;0,G1436+(G1436/G1427)*G1444,G1436)</f>
        <v>0</v>
      </c>
      <c r="T1436" s="57">
        <f t="shared" si="5166"/>
        <v>0</v>
      </c>
      <c r="U1436" s="57">
        <f t="shared" si="5166"/>
        <v>8.0629921259842519</v>
      </c>
      <c r="V1436" s="57">
        <f t="shared" si="5166"/>
        <v>0</v>
      </c>
      <c r="W1436" s="57">
        <f t="shared" si="5166"/>
        <v>0</v>
      </c>
      <c r="X1436" s="57">
        <f t="shared" si="5166"/>
        <v>0</v>
      </c>
      <c r="Y1436" s="76">
        <f>M1427*D1436</f>
        <v>9.8859315589353611E-2</v>
      </c>
      <c r="Z1436" s="5"/>
      <c r="AB1436" s="63">
        <f t="shared" ref="AB1436" si="5167">IF(R1436=0,0,R1436/(R1428+R1431+R1437))</f>
        <v>3.90625E-2</v>
      </c>
      <c r="AC1436" s="63">
        <f t="shared" ref="AC1436" si="5168">IF(S1436=0,0,S1436/(S1428+S1431+S1437))</f>
        <v>0</v>
      </c>
      <c r="AD1436" s="63">
        <f t="shared" ref="AD1436" si="5169">IF(T1436=0,0,T1436/(T1428+T1431+T1437))</f>
        <v>0</v>
      </c>
      <c r="AE1436" s="63">
        <f t="shared" ref="AE1436" si="5170">IF(U1436=0,0,U1436/(U1428+U1431+U1437))</f>
        <v>6.4000000000000001E-2</v>
      </c>
      <c r="AF1436" s="63">
        <f t="shared" ref="AF1436" si="5171">IF(V1436=0,0,V1436/(V1428+V1431+V1437))</f>
        <v>0</v>
      </c>
      <c r="AG1436" s="63">
        <f t="shared" ref="AG1436" si="5172">IF(W1436=0,0,W1436/(W1428+W1431+W1437))</f>
        <v>0</v>
      </c>
      <c r="AH1436" s="63">
        <f t="shared" ref="AH1436" si="5173">IF(X1436=0,0,X1436/(X1428+X1431+X1437))</f>
        <v>0</v>
      </c>
      <c r="AI1436" s="63">
        <f t="shared" ref="AI1436" si="5174">IF(Y1436=0,0,Y1436/(Y1428+Y1431+Y1437))</f>
        <v>4.9242424242424233E-2</v>
      </c>
    </row>
    <row r="1437" spans="1:35" ht="14.25" customHeight="1" x14ac:dyDescent="0.25">
      <c r="A1437" s="17">
        <v>336</v>
      </c>
      <c r="B1437" s="3" t="s">
        <v>114</v>
      </c>
      <c r="C1437" s="3" t="s">
        <v>89</v>
      </c>
      <c r="D1437" s="54">
        <f>E1437/(E1427-E1444)</f>
        <v>0.37262357414448671</v>
      </c>
      <c r="E1437" s="19">
        <f t="shared" si="5092"/>
        <v>98</v>
      </c>
      <c r="F1437" s="11">
        <v>51</v>
      </c>
      <c r="G1437" s="19">
        <v>0</v>
      </c>
      <c r="H1437" s="11">
        <v>1</v>
      </c>
      <c r="I1437" s="11">
        <v>44</v>
      </c>
      <c r="J1437" s="11">
        <v>2</v>
      </c>
      <c r="K1437" s="11">
        <v>0</v>
      </c>
      <c r="L1437" s="19">
        <v>0</v>
      </c>
      <c r="N1437" s="10"/>
      <c r="O1437" s="10"/>
      <c r="P1437" s="57">
        <f>SUM(P1438:P1443)</f>
        <v>99.09957785695039</v>
      </c>
      <c r="Q1437" s="63">
        <f>P1437/P1427</f>
        <v>0.36843190222180566</v>
      </c>
      <c r="R1437" s="75">
        <f t="shared" si="5073"/>
        <v>51</v>
      </c>
      <c r="S1437" s="57">
        <f>SUM(S1438:S1443)</f>
        <v>0</v>
      </c>
      <c r="T1437" s="57">
        <f t="shared" ref="T1437:X1437" si="5175">SUM(T1438:T1443)</f>
        <v>1</v>
      </c>
      <c r="U1437" s="57">
        <f t="shared" si="5175"/>
        <v>45.354330708661415</v>
      </c>
      <c r="V1437" s="57">
        <f t="shared" si="5175"/>
        <v>1</v>
      </c>
      <c r="W1437" s="57">
        <f t="shared" si="5175"/>
        <v>0</v>
      </c>
      <c r="X1437" s="57">
        <f t="shared" si="5175"/>
        <v>0</v>
      </c>
      <c r="Y1437" s="76">
        <f>M1427*D1437</f>
        <v>0.74524714828897343</v>
      </c>
      <c r="Z1437" s="5"/>
      <c r="AB1437" s="63">
        <f t="shared" ref="AB1437" si="5176">IF(R1437=0,0,R1437/(R1428+R1431+R1437))</f>
        <v>0.3984375</v>
      </c>
      <c r="AC1437" s="63">
        <f t="shared" ref="AC1437" si="5177">IF(S1437=0,0,S1437/(S1428+S1431+S1437))</f>
        <v>0</v>
      </c>
      <c r="AD1437" s="63">
        <f t="shared" ref="AD1437" si="5178">IF(T1437=0,0,T1437/(T1428+T1431+T1437))</f>
        <v>0.5</v>
      </c>
      <c r="AE1437" s="63">
        <f t="shared" ref="AE1437" si="5179">IF(U1437=0,0,U1437/(U1428+U1431+U1437))</f>
        <v>0.36</v>
      </c>
      <c r="AF1437" s="63">
        <f t="shared" ref="AF1437" si="5180">IF(V1437=0,0,V1437/(V1428+V1431+V1437))</f>
        <v>0.5</v>
      </c>
      <c r="AG1437" s="63">
        <f t="shared" ref="AG1437" si="5181">IF(W1437=0,0,W1437/(W1428+W1431+W1437))</f>
        <v>0</v>
      </c>
      <c r="AH1437" s="63">
        <f t="shared" ref="AH1437" si="5182">IF(X1437=0,0,X1437/(X1428+X1431+X1437))</f>
        <v>0</v>
      </c>
      <c r="AI1437" s="63">
        <f t="shared" ref="AI1437" si="5183">IF(Y1437=0,0,Y1437/(Y1428+Y1431+Y1437))</f>
        <v>0.37121212121212116</v>
      </c>
    </row>
    <row r="1438" spans="1:35" ht="14.25" customHeight="1" x14ac:dyDescent="0.25">
      <c r="A1438" s="17">
        <v>336</v>
      </c>
      <c r="B1438" s="3" t="s">
        <v>114</v>
      </c>
      <c r="C1438" s="8" t="s">
        <v>95</v>
      </c>
      <c r="D1438" s="54">
        <f>E1438/(E1427-E1444)</f>
        <v>0.2509505703422053</v>
      </c>
      <c r="E1438" s="19">
        <f t="shared" si="5092"/>
        <v>66</v>
      </c>
      <c r="F1438" s="11">
        <v>25</v>
      </c>
      <c r="G1438" s="19">
        <v>0</v>
      </c>
      <c r="H1438" s="19">
        <v>0</v>
      </c>
      <c r="I1438" s="11">
        <v>41</v>
      </c>
      <c r="J1438" s="19">
        <v>0</v>
      </c>
      <c r="K1438" s="11">
        <v>0</v>
      </c>
      <c r="L1438" s="19">
        <v>0</v>
      </c>
      <c r="P1438" s="57">
        <f t="shared" si="5138"/>
        <v>66.824735786353699</v>
      </c>
      <c r="Q1438" s="63">
        <f>P1438/P1427</f>
        <v>0.24844065992667702</v>
      </c>
      <c r="R1438" s="75">
        <f t="shared" si="5073"/>
        <v>25</v>
      </c>
      <c r="S1438" s="57">
        <f t="shared" ref="S1438:X1438" si="5184">IF(G1444&lt;&gt;0,G1438+(G1438/G1427)*G1444,G1438)</f>
        <v>0</v>
      </c>
      <c r="T1438" s="57">
        <f t="shared" si="5184"/>
        <v>0</v>
      </c>
      <c r="U1438" s="57">
        <f t="shared" si="5184"/>
        <v>41.322834645669289</v>
      </c>
      <c r="V1438" s="57">
        <f t="shared" si="5184"/>
        <v>0</v>
      </c>
      <c r="W1438" s="57">
        <f t="shared" si="5184"/>
        <v>0</v>
      </c>
      <c r="X1438" s="57">
        <f t="shared" si="5184"/>
        <v>0</v>
      </c>
      <c r="Y1438" s="76">
        <f>M1427*D1438</f>
        <v>0.50190114068441061</v>
      </c>
      <c r="Z1438" s="5"/>
      <c r="AB1438" s="63">
        <f t="shared" ref="AB1438" si="5185">IF(R1438=0,0,R1438/(R1428+R1431+R1437))</f>
        <v>0.1953125</v>
      </c>
      <c r="AC1438" s="63">
        <f t="shared" ref="AC1438" si="5186">IF(S1438=0,0,S1438/(S1428+S1431+S1437))</f>
        <v>0</v>
      </c>
      <c r="AD1438" s="63">
        <f t="shared" ref="AD1438" si="5187">IF(T1438=0,0,T1438/(T1428+T1431+T1437))</f>
        <v>0</v>
      </c>
      <c r="AE1438" s="63">
        <f t="shared" ref="AE1438" si="5188">IF(U1438=0,0,U1438/(U1428+U1431+U1437))</f>
        <v>0.32799999999999996</v>
      </c>
      <c r="AF1438" s="63">
        <f t="shared" ref="AF1438" si="5189">IF(V1438=0,0,V1438/(V1428+V1431+V1437))</f>
        <v>0</v>
      </c>
      <c r="AG1438" s="63">
        <f t="shared" ref="AG1438" si="5190">IF(W1438=0,0,W1438/(W1428+W1431+W1437))</f>
        <v>0</v>
      </c>
      <c r="AH1438" s="63">
        <f t="shared" ref="AH1438" si="5191">IF(X1438=0,0,X1438/(X1428+X1431+X1437))</f>
        <v>0</v>
      </c>
      <c r="AI1438" s="63">
        <f t="shared" ref="AI1438" si="5192">IF(Y1438=0,0,Y1438/(Y1428+Y1431+Y1437))</f>
        <v>0.24999999999999994</v>
      </c>
    </row>
    <row r="1439" spans="1:35" ht="14.25" customHeight="1" x14ac:dyDescent="0.25">
      <c r="A1439" s="17">
        <v>336</v>
      </c>
      <c r="B1439" s="3" t="s">
        <v>114</v>
      </c>
      <c r="C1439" s="8" t="s">
        <v>90</v>
      </c>
      <c r="D1439" s="54">
        <f>E1439/(E1427-E1444)</f>
        <v>7.2243346007604556E-2</v>
      </c>
      <c r="E1439" s="19">
        <f t="shared" si="5092"/>
        <v>19</v>
      </c>
      <c r="F1439" s="11">
        <v>19</v>
      </c>
      <c r="G1439" s="19">
        <v>0</v>
      </c>
      <c r="H1439" s="19">
        <v>0</v>
      </c>
      <c r="I1439" s="19">
        <v>0</v>
      </c>
      <c r="J1439" s="19">
        <v>0</v>
      </c>
      <c r="K1439" s="19">
        <v>0</v>
      </c>
      <c r="L1439" s="19">
        <v>0</v>
      </c>
      <c r="P1439" s="57">
        <f t="shared" si="5138"/>
        <v>19.14448669201521</v>
      </c>
      <c r="Q1439" s="63">
        <f>P1439/P1427</f>
        <v>7.1175274421257401E-2</v>
      </c>
      <c r="R1439" s="75">
        <f t="shared" si="5073"/>
        <v>19</v>
      </c>
      <c r="S1439" s="57">
        <f t="shared" ref="S1439:X1439" si="5193">IF(G1444&lt;&gt;0,G1439+(G1439/G1427)*G1444,G1439)</f>
        <v>0</v>
      </c>
      <c r="T1439" s="57">
        <f t="shared" si="5193"/>
        <v>0</v>
      </c>
      <c r="U1439" s="57">
        <f t="shared" si="5193"/>
        <v>0</v>
      </c>
      <c r="V1439" s="57">
        <f t="shared" si="5193"/>
        <v>0</v>
      </c>
      <c r="W1439" s="57">
        <f t="shared" si="5193"/>
        <v>0</v>
      </c>
      <c r="X1439" s="57">
        <f t="shared" si="5193"/>
        <v>0</v>
      </c>
      <c r="Y1439" s="76">
        <f>M1427*D1439</f>
        <v>0.14448669201520911</v>
      </c>
      <c r="Z1439" s="5"/>
      <c r="AB1439" s="63">
        <f t="shared" ref="AB1439" si="5194">IF(R1439=0,0,R1439/(R1428+R1431+R1437))</f>
        <v>0.1484375</v>
      </c>
      <c r="AC1439" s="63">
        <f t="shared" ref="AC1439" si="5195">IF(S1439=0,0,S1439/(S1428+S1431+S1437))</f>
        <v>0</v>
      </c>
      <c r="AD1439" s="63">
        <f t="shared" ref="AD1439" si="5196">IF(T1439=0,0,T1439/(T1428+T1431+T1437))</f>
        <v>0</v>
      </c>
      <c r="AE1439" s="63">
        <f t="shared" ref="AE1439" si="5197">IF(U1439=0,0,U1439/(U1428+U1431+U1437))</f>
        <v>0</v>
      </c>
      <c r="AF1439" s="63">
        <f t="shared" ref="AF1439" si="5198">IF(V1439=0,0,V1439/(V1428+V1431+V1437))</f>
        <v>0</v>
      </c>
      <c r="AG1439" s="63">
        <f t="shared" ref="AG1439" si="5199">IF(W1439=0,0,W1439/(W1428+W1431+W1437))</f>
        <v>0</v>
      </c>
      <c r="AH1439" s="63">
        <f t="shared" ref="AH1439" si="5200">IF(X1439=0,0,X1439/(X1428+X1431+X1437))</f>
        <v>0</v>
      </c>
      <c r="AI1439" s="63">
        <f t="shared" ref="AI1439" si="5201">IF(Y1439=0,0,Y1439/(Y1428+Y1431+Y1437))</f>
        <v>7.1969696969696947E-2</v>
      </c>
    </row>
    <row r="1440" spans="1:35" ht="14.25" customHeight="1" x14ac:dyDescent="0.25">
      <c r="A1440" s="17">
        <v>336</v>
      </c>
      <c r="B1440" s="3" t="s">
        <v>114</v>
      </c>
      <c r="C1440" s="8" t="s">
        <v>118</v>
      </c>
      <c r="D1440" s="54">
        <f>E1440/(E1427-E1444)</f>
        <v>3.0418250950570342E-2</v>
      </c>
      <c r="E1440" s="19">
        <f t="shared" si="5092"/>
        <v>8</v>
      </c>
      <c r="F1440" s="11">
        <v>5</v>
      </c>
      <c r="G1440" s="19">
        <v>0</v>
      </c>
      <c r="H1440" s="19">
        <v>0</v>
      </c>
      <c r="I1440" s="11">
        <v>3</v>
      </c>
      <c r="J1440" s="19">
        <v>0</v>
      </c>
      <c r="K1440" s="11">
        <v>0</v>
      </c>
      <c r="L1440" s="19">
        <v>0</v>
      </c>
      <c r="N1440" s="10"/>
      <c r="O1440" s="10"/>
      <c r="P1440" s="57">
        <f t="shared" si="5138"/>
        <v>8.0844585491452357</v>
      </c>
      <c r="Q1440" s="63">
        <f>P1440/P1427</f>
        <v>3.0056358524498145E-2</v>
      </c>
      <c r="R1440" s="75">
        <f t="shared" si="5073"/>
        <v>5</v>
      </c>
      <c r="S1440" s="57">
        <f t="shared" ref="S1440:X1440" si="5202">IF(G1444&lt;&gt;0,G1440+(G1440/G1427)*G1444,G1440)</f>
        <v>0</v>
      </c>
      <c r="T1440" s="57">
        <f t="shared" si="5202"/>
        <v>0</v>
      </c>
      <c r="U1440" s="57">
        <f t="shared" si="5202"/>
        <v>3.0236220472440944</v>
      </c>
      <c r="V1440" s="57">
        <f t="shared" si="5202"/>
        <v>0</v>
      </c>
      <c r="W1440" s="57">
        <f t="shared" si="5202"/>
        <v>0</v>
      </c>
      <c r="X1440" s="57">
        <f t="shared" si="5202"/>
        <v>0</v>
      </c>
      <c r="Y1440" s="76">
        <f>M1427*D1440</f>
        <v>6.0836501901140684E-2</v>
      </c>
      <c r="Z1440" s="5"/>
      <c r="AB1440" s="63">
        <f t="shared" ref="AB1440" si="5203">IF(R1440=0,0,R1440/(R1428+R1431+R1437))</f>
        <v>3.90625E-2</v>
      </c>
      <c r="AC1440" s="63">
        <f t="shared" ref="AC1440" si="5204">IF(S1440=0,0,S1440/(S1428+S1431+S1437))</f>
        <v>0</v>
      </c>
      <c r="AD1440" s="63">
        <f t="shared" ref="AD1440" si="5205">IF(T1440=0,0,T1440/(T1428+T1431+T1437))</f>
        <v>0</v>
      </c>
      <c r="AE1440" s="63">
        <f t="shared" ref="AE1440" si="5206">IF(U1440=0,0,U1440/(U1428+U1431+U1437))</f>
        <v>2.4E-2</v>
      </c>
      <c r="AF1440" s="63">
        <f t="shared" ref="AF1440" si="5207">IF(V1440=0,0,V1440/(V1428+V1431+V1437))</f>
        <v>0</v>
      </c>
      <c r="AG1440" s="63">
        <f t="shared" ref="AG1440" si="5208">IF(W1440=0,0,W1440/(W1428+W1431+W1437))</f>
        <v>0</v>
      </c>
      <c r="AH1440" s="63">
        <f t="shared" ref="AH1440" si="5209">IF(X1440=0,0,X1440/(X1428+X1431+X1437))</f>
        <v>0</v>
      </c>
      <c r="AI1440" s="63">
        <f t="shared" ref="AI1440" si="5210">IF(Y1440=0,0,Y1440/(Y1428+Y1431+Y1437))</f>
        <v>3.0303030303030297E-2</v>
      </c>
    </row>
    <row r="1441" spans="1:35" ht="14.25" customHeight="1" x14ac:dyDescent="0.25">
      <c r="A1441" s="17">
        <v>336</v>
      </c>
      <c r="B1441" s="3" t="s">
        <v>114</v>
      </c>
      <c r="C1441" s="8" t="s">
        <v>91</v>
      </c>
      <c r="D1441" s="54">
        <f>E1441/(E1427-E1444)</f>
        <v>1.1406844106463879E-2</v>
      </c>
      <c r="E1441" s="19">
        <f t="shared" si="5092"/>
        <v>3</v>
      </c>
      <c r="F1441" s="11">
        <v>1</v>
      </c>
      <c r="G1441" s="19">
        <v>0</v>
      </c>
      <c r="H1441" s="11">
        <v>1</v>
      </c>
      <c r="I1441" s="19">
        <v>0</v>
      </c>
      <c r="J1441" s="11">
        <v>1</v>
      </c>
      <c r="K1441" s="19">
        <v>0</v>
      </c>
      <c r="L1441" s="19">
        <v>0</v>
      </c>
      <c r="P1441" s="57">
        <f t="shared" si="5138"/>
        <v>3.0228136882129277</v>
      </c>
      <c r="Q1441" s="63">
        <f>P1441/P1427</f>
        <v>1.1238201224409064E-2</v>
      </c>
      <c r="R1441" s="75">
        <f t="shared" si="5073"/>
        <v>1</v>
      </c>
      <c r="S1441" s="57">
        <f t="shared" ref="S1441:X1441" si="5211">IF(G1444&lt;&gt;0,G1441+(G1441/G1427)*G1444,G1441)</f>
        <v>0</v>
      </c>
      <c r="T1441" s="57">
        <f t="shared" si="5211"/>
        <v>1</v>
      </c>
      <c r="U1441" s="57">
        <f t="shared" si="5211"/>
        <v>0</v>
      </c>
      <c r="V1441" s="57">
        <f t="shared" si="5211"/>
        <v>1</v>
      </c>
      <c r="W1441" s="57">
        <f t="shared" si="5211"/>
        <v>0</v>
      </c>
      <c r="X1441" s="57">
        <f t="shared" si="5211"/>
        <v>0</v>
      </c>
      <c r="Y1441" s="76">
        <f>M1427*D1441</f>
        <v>2.2813688212927757E-2</v>
      </c>
      <c r="Z1441" s="5"/>
      <c r="AB1441" s="63">
        <f t="shared" ref="AB1441" si="5212">IF(R1441=0,0,R1441/(R1428+R1431+R1437))</f>
        <v>7.8125E-3</v>
      </c>
      <c r="AC1441" s="63">
        <f t="shared" ref="AC1441" si="5213">IF(S1441=0,0,S1441/(S1428+S1431+S1437))</f>
        <v>0</v>
      </c>
      <c r="AD1441" s="63">
        <f t="shared" ref="AD1441" si="5214">IF(T1441=0,0,T1441/(T1428+T1431+T1437))</f>
        <v>0.5</v>
      </c>
      <c r="AE1441" s="63">
        <f t="shared" ref="AE1441" si="5215">IF(U1441=0,0,U1441/(U1428+U1431+U1437))</f>
        <v>0</v>
      </c>
      <c r="AF1441" s="63">
        <f t="shared" ref="AF1441" si="5216">IF(V1441=0,0,V1441/(V1428+V1431+V1437))</f>
        <v>0.5</v>
      </c>
      <c r="AG1441" s="63">
        <f t="shared" ref="AG1441" si="5217">IF(W1441=0,0,W1441/(W1428+W1431+W1437))</f>
        <v>0</v>
      </c>
      <c r="AH1441" s="63">
        <f t="shared" ref="AH1441" si="5218">IF(X1441=0,0,X1441/(X1428+X1431+X1437))</f>
        <v>0</v>
      </c>
      <c r="AI1441" s="63">
        <f t="shared" ref="AI1441" si="5219">IF(Y1441=0,0,Y1441/(Y1428+Y1431+Y1437))</f>
        <v>1.1363636363636362E-2</v>
      </c>
    </row>
    <row r="1442" spans="1:35" ht="14.25" customHeight="1" x14ac:dyDescent="0.25">
      <c r="A1442" s="17">
        <v>336</v>
      </c>
      <c r="B1442" s="3" t="s">
        <v>114</v>
      </c>
      <c r="C1442" s="8" t="s">
        <v>92</v>
      </c>
      <c r="D1442" s="54">
        <f>E1442/(E1427-E1444)</f>
        <v>3.8022813688212928E-3</v>
      </c>
      <c r="E1442" s="19">
        <f t="shared" si="5092"/>
        <v>1</v>
      </c>
      <c r="F1442" s="11">
        <v>0</v>
      </c>
      <c r="G1442" s="11">
        <v>0</v>
      </c>
      <c r="H1442" s="19">
        <v>0</v>
      </c>
      <c r="I1442" s="11">
        <v>1</v>
      </c>
      <c r="J1442" s="11">
        <v>0</v>
      </c>
      <c r="K1442" s="11">
        <v>0</v>
      </c>
      <c r="L1442" s="19">
        <v>0</v>
      </c>
      <c r="P1442" s="57">
        <f t="shared" si="5138"/>
        <v>1.0154785784856741</v>
      </c>
      <c r="Q1442" s="63">
        <f>P1442/P1427</f>
        <v>3.7753410501610127E-3</v>
      </c>
      <c r="R1442" s="75">
        <f t="shared" si="5073"/>
        <v>0</v>
      </c>
      <c r="S1442" s="57">
        <f t="shared" ref="S1442:X1442" si="5220">IF(G1444&lt;&gt;0,G1442+(G1442/G1427)*G1444,G1442)</f>
        <v>0</v>
      </c>
      <c r="T1442" s="57">
        <f t="shared" si="5220"/>
        <v>0</v>
      </c>
      <c r="U1442" s="57">
        <f t="shared" si="5220"/>
        <v>1.0078740157480315</v>
      </c>
      <c r="V1442" s="57">
        <f t="shared" si="5220"/>
        <v>0</v>
      </c>
      <c r="W1442" s="57">
        <f t="shared" si="5220"/>
        <v>0</v>
      </c>
      <c r="X1442" s="57">
        <f t="shared" si="5220"/>
        <v>0</v>
      </c>
      <c r="Y1442" s="76">
        <f>M1427*D1442</f>
        <v>7.6045627376425855E-3</v>
      </c>
      <c r="Z1442" s="6"/>
      <c r="AB1442" s="63">
        <f t="shared" ref="AB1442" si="5221">IF(R1442=0,0,R1442/(R1428+R1431+R1437))</f>
        <v>0</v>
      </c>
      <c r="AC1442" s="63">
        <f t="shared" ref="AC1442" si="5222">IF(S1442=0,0,S1442/(S1428+S1431+S1437))</f>
        <v>0</v>
      </c>
      <c r="AD1442" s="63">
        <f t="shared" ref="AD1442" si="5223">IF(T1442=0,0,T1442/(T1428+T1431+T1437))</f>
        <v>0</v>
      </c>
      <c r="AE1442" s="63">
        <f t="shared" ref="AE1442" si="5224">IF(U1442=0,0,U1442/(U1428+U1431+U1437))</f>
        <v>8.0000000000000002E-3</v>
      </c>
      <c r="AF1442" s="63">
        <f t="shared" ref="AF1442" si="5225">IF(V1442=0,0,V1442/(V1428+V1431+V1437))</f>
        <v>0</v>
      </c>
      <c r="AG1442" s="63">
        <f t="shared" ref="AG1442" si="5226">IF(W1442=0,0,W1442/(W1428+W1431+W1437))</f>
        <v>0</v>
      </c>
      <c r="AH1442" s="63">
        <f t="shared" ref="AH1442" si="5227">IF(X1442=0,0,X1442/(X1428+X1431+X1437))</f>
        <v>0</v>
      </c>
      <c r="AI1442" s="63">
        <f t="shared" ref="AI1442" si="5228">IF(Y1442=0,0,Y1442/(Y1428+Y1431+Y1437))</f>
        <v>3.7878787878787871E-3</v>
      </c>
    </row>
    <row r="1443" spans="1:35" ht="14.25" customHeight="1" x14ac:dyDescent="0.25">
      <c r="A1443" s="17">
        <v>336</v>
      </c>
      <c r="B1443" s="3" t="s">
        <v>114</v>
      </c>
      <c r="C1443" s="8" t="s">
        <v>93</v>
      </c>
      <c r="D1443" s="54">
        <f>E1443/(E1427-E1444)</f>
        <v>3.8022813688212928E-3</v>
      </c>
      <c r="E1443" s="19">
        <f t="shared" si="5092"/>
        <v>1</v>
      </c>
      <c r="F1443" s="11">
        <v>1</v>
      </c>
      <c r="G1443" s="11">
        <v>0</v>
      </c>
      <c r="H1443" s="19">
        <v>0</v>
      </c>
      <c r="I1443" s="19">
        <v>0</v>
      </c>
      <c r="J1443" s="19">
        <v>0</v>
      </c>
      <c r="K1443" s="11">
        <v>0</v>
      </c>
      <c r="L1443" s="19">
        <v>0</v>
      </c>
      <c r="P1443" s="57">
        <f t="shared" si="5138"/>
        <v>1.0076045627376427</v>
      </c>
      <c r="Q1443" s="63">
        <f>P1443/P1427</f>
        <v>3.7460670748030215E-3</v>
      </c>
      <c r="R1443" s="75">
        <f t="shared" si="5073"/>
        <v>1</v>
      </c>
      <c r="S1443" s="57">
        <f t="shared" ref="S1443:X1443" si="5229">IF(G1444&lt;&gt;0,G1443+(G1443/G1427)*G1444,G1443)</f>
        <v>0</v>
      </c>
      <c r="T1443" s="57">
        <f t="shared" si="5229"/>
        <v>0</v>
      </c>
      <c r="U1443" s="57">
        <f t="shared" si="5229"/>
        <v>0</v>
      </c>
      <c r="V1443" s="57">
        <f t="shared" si="5229"/>
        <v>0</v>
      </c>
      <c r="W1443" s="57">
        <f t="shared" si="5229"/>
        <v>0</v>
      </c>
      <c r="X1443" s="57">
        <f t="shared" si="5229"/>
        <v>0</v>
      </c>
      <c r="Y1443" s="76">
        <f>M1427*D1443</f>
        <v>7.6045627376425855E-3</v>
      </c>
      <c r="Z1443" s="5"/>
      <c r="AB1443" s="63">
        <f t="shared" ref="AB1443" si="5230">IF(R1443=0,0,R1443/(R1428+R1431+R1437))</f>
        <v>7.8125E-3</v>
      </c>
      <c r="AC1443" s="63">
        <f t="shared" ref="AC1443" si="5231">IF(S1443=0,0,S1443/(S1428+S1431+S1437))</f>
        <v>0</v>
      </c>
      <c r="AD1443" s="63">
        <f t="shared" ref="AD1443" si="5232">IF(T1443=0,0,T1443/(T1428+T1431+T1437))</f>
        <v>0</v>
      </c>
      <c r="AE1443" s="63">
        <f t="shared" ref="AE1443" si="5233">IF(U1443=0,0,U1443/(U1428+U1431+U1437))</f>
        <v>0</v>
      </c>
      <c r="AF1443" s="63">
        <f t="shared" ref="AF1443" si="5234">IF(V1443=0,0,V1443/(V1428+V1431+V1437))</f>
        <v>0</v>
      </c>
      <c r="AG1443" s="63">
        <f t="shared" ref="AG1443" si="5235">IF(W1443=0,0,W1443/(W1428+W1431+W1437))</f>
        <v>0</v>
      </c>
      <c r="AH1443" s="63">
        <f t="shared" ref="AH1443" si="5236">IF(X1443=0,0,X1443/(X1428+X1431+X1437))</f>
        <v>0</v>
      </c>
      <c r="AI1443" s="63">
        <f t="shared" ref="AI1443" si="5237">IF(Y1443=0,0,Y1443/(Y1428+Y1431+Y1437))</f>
        <v>3.7878787878787871E-3</v>
      </c>
    </row>
    <row r="1444" spans="1:35" ht="14.25" customHeight="1" x14ac:dyDescent="0.25">
      <c r="A1444" s="17">
        <v>336</v>
      </c>
      <c r="B1444" s="3" t="s">
        <v>114</v>
      </c>
      <c r="C1444" s="3" t="s">
        <v>94</v>
      </c>
      <c r="D1444" s="59"/>
      <c r="E1444" s="11">
        <v>12</v>
      </c>
      <c r="F1444" s="11">
        <v>5</v>
      </c>
      <c r="G1444" s="11">
        <v>1</v>
      </c>
      <c r="H1444" s="19">
        <v>0</v>
      </c>
      <c r="I1444" s="11">
        <v>1</v>
      </c>
      <c r="J1444" s="19">
        <v>0</v>
      </c>
      <c r="K1444" s="11">
        <v>0</v>
      </c>
      <c r="L1444" s="11">
        <v>5</v>
      </c>
      <c r="R1444" s="75">
        <f t="shared" si="5073"/>
        <v>5</v>
      </c>
      <c r="Z1444" s="5"/>
    </row>
    <row r="1445" spans="1:35" ht="14.25" customHeight="1" x14ac:dyDescent="0.25">
      <c r="C1445" s="4"/>
      <c r="D1445" s="8"/>
      <c r="E1445" s="11"/>
      <c r="F1445" s="11"/>
      <c r="G1445" s="11"/>
      <c r="H1445" s="11"/>
      <c r="I1445" s="11"/>
      <c r="J1445" s="11"/>
      <c r="K1445" s="11"/>
      <c r="L1445" s="11"/>
      <c r="P1445" s="10"/>
      <c r="Q1445" s="10"/>
      <c r="R1445" s="75">
        <f t="shared" si="5073"/>
        <v>0</v>
      </c>
      <c r="S1445" s="10"/>
      <c r="T1445" s="10"/>
      <c r="U1445" s="10"/>
      <c r="V1445" s="10"/>
      <c r="W1445" s="10"/>
      <c r="X1445" s="10"/>
    </row>
    <row r="1446" spans="1:35" ht="14.25" customHeight="1" x14ac:dyDescent="0.25">
      <c r="A1446" s="1">
        <v>336111</v>
      </c>
      <c r="B1446" s="2" t="s">
        <v>153</v>
      </c>
      <c r="C1446" s="3" t="s">
        <v>120</v>
      </c>
      <c r="D1446" s="3"/>
      <c r="E1446" s="11">
        <v>28</v>
      </c>
      <c r="F1446" s="11">
        <v>10</v>
      </c>
      <c r="G1446" s="11">
        <v>0</v>
      </c>
      <c r="H1446" s="19">
        <v>0</v>
      </c>
      <c r="I1446" s="11">
        <v>15</v>
      </c>
      <c r="J1446" s="19">
        <v>0</v>
      </c>
      <c r="K1446" s="11">
        <v>1</v>
      </c>
      <c r="L1446" s="11">
        <v>1</v>
      </c>
      <c r="M1446" s="10">
        <f>VLOOKUP(A1446,'2010 Byproducts'!$A$14:$D$97,4,FALSE)</f>
        <v>1</v>
      </c>
      <c r="N1446" s="10">
        <f>L1446-M1446</f>
        <v>0</v>
      </c>
      <c r="O1446" s="10"/>
      <c r="P1446" s="10">
        <f>SUM(P1447,P1450,P1456)</f>
        <v>26.962962962962962</v>
      </c>
      <c r="Q1446" s="10"/>
      <c r="R1446" s="75">
        <f t="shared" si="5073"/>
        <v>10</v>
      </c>
      <c r="Z1446" s="63">
        <f>R1446/(P1446-R1446)</f>
        <v>0.58951965065502188</v>
      </c>
      <c r="AA1446" s="63">
        <f>(P1449-R1449)/(P1446-R1446)</f>
        <v>6.1135371179039305E-2</v>
      </c>
      <c r="AB1446" s="63"/>
    </row>
    <row r="1447" spans="1:35" ht="14.25" customHeight="1" x14ac:dyDescent="0.25">
      <c r="A1447" s="1">
        <v>336111</v>
      </c>
      <c r="B1447" s="2" t="s">
        <v>153</v>
      </c>
      <c r="C1447" s="3" t="s">
        <v>82</v>
      </c>
      <c r="D1447" s="54">
        <f>E1447/(E1446-E1463)</f>
        <v>0.14814814814814814</v>
      </c>
      <c r="E1447" s="19">
        <f t="shared" ref="E1447:E1462" si="5238">SUM(F1447:L1447)</f>
        <v>4</v>
      </c>
      <c r="F1447" s="19">
        <v>0</v>
      </c>
      <c r="G1447" s="11">
        <v>0</v>
      </c>
      <c r="H1447" s="19">
        <v>0</v>
      </c>
      <c r="I1447" s="11">
        <v>3</v>
      </c>
      <c r="J1447" s="19">
        <v>0</v>
      </c>
      <c r="K1447" s="11">
        <v>1</v>
      </c>
      <c r="L1447" s="19">
        <v>0</v>
      </c>
      <c r="M1447" s="7"/>
      <c r="P1447" s="57">
        <f>SUM(P1448:P1449)</f>
        <v>4.1481481481481479</v>
      </c>
      <c r="Q1447" s="63">
        <f>P1447/P1446</f>
        <v>0.15384615384615385</v>
      </c>
      <c r="R1447" s="75">
        <f t="shared" si="5073"/>
        <v>0</v>
      </c>
      <c r="S1447" s="57">
        <f>SUM(S1448:S1449)</f>
        <v>0</v>
      </c>
      <c r="T1447" s="57">
        <f t="shared" ref="T1447:X1447" si="5239">SUM(T1448:T1449)</f>
        <v>0</v>
      </c>
      <c r="U1447" s="57">
        <f t="shared" si="5239"/>
        <v>3</v>
      </c>
      <c r="V1447" s="57">
        <f t="shared" si="5239"/>
        <v>0</v>
      </c>
      <c r="W1447" s="57">
        <f t="shared" si="5239"/>
        <v>1</v>
      </c>
      <c r="X1447" s="57">
        <f t="shared" si="5239"/>
        <v>0</v>
      </c>
      <c r="Y1447" s="76">
        <f>M1446*D1447</f>
        <v>0.14814814814814814</v>
      </c>
      <c r="Z1447" s="5"/>
      <c r="AB1447" s="63">
        <f t="shared" ref="AB1447" si="5240">IF(R1447=0,0,R1447/(R1447+R1450+R1456))</f>
        <v>0</v>
      </c>
      <c r="AC1447" s="63">
        <f t="shared" ref="AC1447" si="5241">IF(S1447=0,0,S1447/(S1447+S1450+S1456))</f>
        <v>0</v>
      </c>
      <c r="AD1447" s="63">
        <f t="shared" ref="AD1447" si="5242">IF(T1447=0,0,T1447/(T1447+T1450+T1456))</f>
        <v>0</v>
      </c>
      <c r="AE1447" s="63">
        <f t="shared" ref="AE1447" si="5243">IF(U1447=0,0,U1447/(U1447+U1450+U1456))</f>
        <v>0.2</v>
      </c>
      <c r="AF1447" s="63">
        <f t="shared" ref="AF1447" si="5244">IF(V1447=0,0,V1447/(V1447+V1450+V1456))</f>
        <v>0</v>
      </c>
      <c r="AG1447" s="63">
        <f t="shared" ref="AG1447" si="5245">IF(W1447=0,0,W1447/(W1447+W1450+W1456))</f>
        <v>1</v>
      </c>
      <c r="AH1447" s="63">
        <f t="shared" ref="AH1447" si="5246">IF(X1447=0,0,X1447/(X1447+X1450+X1456))</f>
        <v>0</v>
      </c>
      <c r="AI1447" s="63">
        <f t="shared" ref="AI1447" si="5247">IF(Y1447=0,0,Y1447/(Y1447+Y1450+Y1456))</f>
        <v>0.15384615384615385</v>
      </c>
    </row>
    <row r="1448" spans="1:35" ht="14.25" customHeight="1" x14ac:dyDescent="0.25">
      <c r="A1448" s="1">
        <v>336111</v>
      </c>
      <c r="B1448" s="2" t="s">
        <v>153</v>
      </c>
      <c r="C1448" s="8" t="s">
        <v>152</v>
      </c>
      <c r="D1448" s="54">
        <f>E1448/(E1446-E1463)</f>
        <v>0.1111111111111111</v>
      </c>
      <c r="E1448" s="19">
        <f t="shared" si="5238"/>
        <v>3</v>
      </c>
      <c r="F1448" s="19">
        <v>0</v>
      </c>
      <c r="G1448" s="11">
        <v>0</v>
      </c>
      <c r="H1448" s="19">
        <v>0</v>
      </c>
      <c r="I1448" s="11">
        <v>2</v>
      </c>
      <c r="J1448" s="19">
        <v>0</v>
      </c>
      <c r="K1448" s="11">
        <v>1</v>
      </c>
      <c r="L1448" s="19">
        <v>0</v>
      </c>
      <c r="M1448" s="7"/>
      <c r="P1448" s="57">
        <f>SUM(R1448:Y1448)+N1446</f>
        <v>3.1111111111111112</v>
      </c>
      <c r="Q1448" s="63">
        <f>P1448/P1446</f>
        <v>0.11538461538461539</v>
      </c>
      <c r="R1448" s="75">
        <f t="shared" si="5073"/>
        <v>0</v>
      </c>
      <c r="S1448" s="57">
        <f t="shared" ref="S1448:X1448" si="5248">IF(G1463&lt;&gt;0,G1448+(G1448/G1446)*G1463,G1448)</f>
        <v>0</v>
      </c>
      <c r="T1448" s="57">
        <f t="shared" si="5248"/>
        <v>0</v>
      </c>
      <c r="U1448" s="57">
        <f t="shared" si="5248"/>
        <v>2</v>
      </c>
      <c r="V1448" s="57">
        <f t="shared" si="5248"/>
        <v>0</v>
      </c>
      <c r="W1448" s="57">
        <f t="shared" si="5248"/>
        <v>1</v>
      </c>
      <c r="X1448" s="57">
        <f t="shared" si="5248"/>
        <v>0</v>
      </c>
      <c r="Y1448" s="76">
        <f>M1446*D1448</f>
        <v>0.1111111111111111</v>
      </c>
      <c r="Z1448" s="5"/>
      <c r="AB1448" s="63">
        <f t="shared" ref="AB1448" si="5249">IF(R1448=0,0,R1448/(R1447+R1450+R1456))</f>
        <v>0</v>
      </c>
      <c r="AC1448" s="63">
        <f t="shared" ref="AC1448" si="5250">IF(S1448=0,0,S1448/(S1447+S1450+S1456))</f>
        <v>0</v>
      </c>
      <c r="AD1448" s="63">
        <f t="shared" ref="AD1448" si="5251">IF(T1448=0,0,T1448/(T1447+T1450+T1456))</f>
        <v>0</v>
      </c>
      <c r="AE1448" s="63">
        <f t="shared" ref="AE1448" si="5252">IF(U1448=0,0,U1448/(U1447+U1450+U1456))</f>
        <v>0.13333333333333333</v>
      </c>
      <c r="AF1448" s="63">
        <f t="shared" ref="AF1448" si="5253">IF(V1448=0,0,V1448/(V1447+V1450+V1456))</f>
        <v>0</v>
      </c>
      <c r="AG1448" s="63">
        <f t="shared" ref="AG1448" si="5254">IF(W1448=0,0,W1448/(W1447+W1450+W1456))</f>
        <v>1</v>
      </c>
      <c r="AH1448" s="63">
        <f t="shared" ref="AH1448" si="5255">IF(X1448=0,0,X1448/(X1447+X1450+X1456))</f>
        <v>0</v>
      </c>
      <c r="AI1448" s="63">
        <f t="shared" ref="AI1448" si="5256">IF(Y1448=0,0,Y1448/(Y1447+Y1450+Y1456))</f>
        <v>0.11538461538461539</v>
      </c>
    </row>
    <row r="1449" spans="1:35" ht="14.25" customHeight="1" x14ac:dyDescent="0.25">
      <c r="A1449" s="1">
        <v>336111</v>
      </c>
      <c r="B1449" s="2" t="s">
        <v>153</v>
      </c>
      <c r="C1449" s="8" t="s">
        <v>151</v>
      </c>
      <c r="D1449" s="54">
        <f>E1449/(E1446-E1463)</f>
        <v>3.7037037037037035E-2</v>
      </c>
      <c r="E1449" s="19">
        <f t="shared" si="5238"/>
        <v>1</v>
      </c>
      <c r="F1449" s="11">
        <v>0</v>
      </c>
      <c r="G1449" s="11">
        <v>0</v>
      </c>
      <c r="H1449" s="11">
        <v>0</v>
      </c>
      <c r="I1449" s="11">
        <v>1</v>
      </c>
      <c r="J1449" s="11">
        <v>0</v>
      </c>
      <c r="K1449" s="11">
        <v>0</v>
      </c>
      <c r="L1449" s="19">
        <v>0</v>
      </c>
      <c r="M1449" s="7"/>
      <c r="P1449" s="57">
        <f>SUM(R1449:Y1449)</f>
        <v>1.037037037037037</v>
      </c>
      <c r="Q1449" s="63">
        <f>P1449/P1446</f>
        <v>3.8461538461538464E-2</v>
      </c>
      <c r="R1449" s="75">
        <f t="shared" si="5073"/>
        <v>0</v>
      </c>
      <c r="S1449" s="57">
        <f t="shared" ref="S1449:X1449" si="5257">IF(G1463&lt;&gt;0,G1449+(G1449/G1446)*G1463,G1449)</f>
        <v>0</v>
      </c>
      <c r="T1449" s="57">
        <f t="shared" si="5257"/>
        <v>0</v>
      </c>
      <c r="U1449" s="57">
        <f t="shared" si="5257"/>
        <v>1</v>
      </c>
      <c r="V1449" s="57">
        <f t="shared" si="5257"/>
        <v>0</v>
      </c>
      <c r="W1449" s="57">
        <f t="shared" si="5257"/>
        <v>0</v>
      </c>
      <c r="X1449" s="57">
        <f t="shared" si="5257"/>
        <v>0</v>
      </c>
      <c r="Y1449" s="76">
        <f>M1446*D1449</f>
        <v>3.7037037037037035E-2</v>
      </c>
      <c r="Z1449" s="5"/>
      <c r="AB1449" s="63">
        <f t="shared" ref="AB1449" si="5258">IF(R1449=0,0,R1449/(R1447+R1450+R1456))</f>
        <v>0</v>
      </c>
      <c r="AC1449" s="63">
        <f t="shared" ref="AC1449" si="5259">IF(S1449=0,0,S1449/(S1447+S1450+S1456))</f>
        <v>0</v>
      </c>
      <c r="AD1449" s="63">
        <f t="shared" ref="AD1449" si="5260">IF(T1449=0,0,T1449/(T1447+T1450+T1456))</f>
        <v>0</v>
      </c>
      <c r="AE1449" s="63">
        <f t="shared" ref="AE1449" si="5261">IF(U1449=0,0,U1449/(U1447+U1450+U1456))</f>
        <v>6.6666666666666666E-2</v>
      </c>
      <c r="AF1449" s="63">
        <f t="shared" ref="AF1449" si="5262">IF(V1449=0,0,V1449/(V1447+V1450+V1456))</f>
        <v>0</v>
      </c>
      <c r="AG1449" s="63">
        <f t="shared" ref="AG1449" si="5263">IF(W1449=0,0,W1449/(W1447+W1450+W1456))</f>
        <v>0</v>
      </c>
      <c r="AH1449" s="63">
        <f t="shared" ref="AH1449" si="5264">IF(X1449=0,0,X1449/(X1447+X1450+X1456))</f>
        <v>0</v>
      </c>
      <c r="AI1449" s="63">
        <f t="shared" ref="AI1449" si="5265">IF(Y1449=0,0,Y1449/(Y1447+Y1450+Y1456))</f>
        <v>3.8461538461538464E-2</v>
      </c>
    </row>
    <row r="1450" spans="1:35" ht="14.25" customHeight="1" x14ac:dyDescent="0.25">
      <c r="A1450" s="1">
        <v>336111</v>
      </c>
      <c r="B1450" s="2" t="s">
        <v>153</v>
      </c>
      <c r="C1450" s="3" t="s">
        <v>83</v>
      </c>
      <c r="D1450" s="54">
        <f>E1450/(E1446-E1463)</f>
        <v>0.51851851851851849</v>
      </c>
      <c r="E1450" s="19">
        <f t="shared" si="5238"/>
        <v>14</v>
      </c>
      <c r="F1450" s="11">
        <v>6</v>
      </c>
      <c r="G1450" s="11">
        <v>0</v>
      </c>
      <c r="H1450" s="19">
        <v>0</v>
      </c>
      <c r="I1450" s="11">
        <v>8</v>
      </c>
      <c r="J1450" s="19">
        <v>0</v>
      </c>
      <c r="K1450" s="11">
        <v>0</v>
      </c>
      <c r="L1450" s="19">
        <v>0</v>
      </c>
      <c r="M1450" s="7"/>
      <c r="P1450" s="57">
        <f>SUM(P1451:P1455)</f>
        <v>14.518518518518519</v>
      </c>
      <c r="Q1450" s="63">
        <f>P1450/P1446</f>
        <v>0.53846153846153855</v>
      </c>
      <c r="R1450" s="75">
        <f t="shared" si="5073"/>
        <v>6</v>
      </c>
      <c r="S1450" s="57">
        <f>SUM(S1451:S1455)</f>
        <v>0</v>
      </c>
      <c r="T1450" s="57">
        <f t="shared" ref="T1450:X1450" si="5266">SUM(T1451:T1455)</f>
        <v>0</v>
      </c>
      <c r="U1450" s="57">
        <f t="shared" si="5266"/>
        <v>8</v>
      </c>
      <c r="V1450" s="57">
        <f t="shared" si="5266"/>
        <v>0</v>
      </c>
      <c r="W1450" s="57">
        <f t="shared" si="5266"/>
        <v>0</v>
      </c>
      <c r="X1450" s="57">
        <f t="shared" si="5266"/>
        <v>0</v>
      </c>
      <c r="Y1450" s="76">
        <f>M1446*D1450</f>
        <v>0.51851851851851849</v>
      </c>
      <c r="Z1450" s="5"/>
      <c r="AB1450" s="63">
        <f t="shared" ref="AB1450" si="5267">IF(R1450=0,0,R1450/(R1447+R1450+R1456))</f>
        <v>0.6</v>
      </c>
      <c r="AC1450" s="63">
        <f t="shared" ref="AC1450" si="5268">IF(S1450=0,0,S1450/(S1447+S1450+S1456))</f>
        <v>0</v>
      </c>
      <c r="AD1450" s="63">
        <f t="shared" ref="AD1450" si="5269">IF(T1450=0,0,T1450/(T1447+T1450+T1456))</f>
        <v>0</v>
      </c>
      <c r="AE1450" s="63">
        <f t="shared" ref="AE1450" si="5270">IF(U1450=0,0,U1450/(U1447+U1450+U1456))</f>
        <v>0.53333333333333333</v>
      </c>
      <c r="AF1450" s="63">
        <f t="shared" ref="AF1450" si="5271">IF(V1450=0,0,V1450/(V1447+V1450+V1456))</f>
        <v>0</v>
      </c>
      <c r="AG1450" s="63">
        <f t="shared" ref="AG1450" si="5272">IF(W1450=0,0,W1450/(W1447+W1450+W1456))</f>
        <v>0</v>
      </c>
      <c r="AH1450" s="63">
        <f t="shared" ref="AH1450" si="5273">IF(X1450=0,0,X1450/(X1447+X1450+X1456))</f>
        <v>0</v>
      </c>
      <c r="AI1450" s="63">
        <f t="shared" ref="AI1450" si="5274">IF(Y1450=0,0,Y1450/(Y1447+Y1450+Y1456))</f>
        <v>0.53846153846153844</v>
      </c>
    </row>
    <row r="1451" spans="1:35" ht="14.25" customHeight="1" x14ac:dyDescent="0.25">
      <c r="A1451" s="1">
        <v>336111</v>
      </c>
      <c r="B1451" s="2" t="s">
        <v>153</v>
      </c>
      <c r="C1451" s="8" t="s">
        <v>84</v>
      </c>
      <c r="D1451" s="54">
        <f>E1451/(E1446-E1463)</f>
        <v>0.33333333333333331</v>
      </c>
      <c r="E1451" s="19">
        <f t="shared" si="5238"/>
        <v>9</v>
      </c>
      <c r="F1451" s="11">
        <v>1</v>
      </c>
      <c r="G1451" s="11">
        <v>0</v>
      </c>
      <c r="H1451" s="11">
        <v>0</v>
      </c>
      <c r="I1451" s="11">
        <v>8</v>
      </c>
      <c r="J1451" s="11">
        <v>0</v>
      </c>
      <c r="K1451" s="11">
        <v>0</v>
      </c>
      <c r="L1451" s="19">
        <v>0</v>
      </c>
      <c r="M1451" s="7"/>
      <c r="P1451" s="57">
        <f>SUM(R1451:Y1451)</f>
        <v>9.3333333333333339</v>
      </c>
      <c r="Q1451" s="63">
        <f>P1451/P1446</f>
        <v>0.3461538461538462</v>
      </c>
      <c r="R1451" s="75">
        <f t="shared" si="5073"/>
        <v>1</v>
      </c>
      <c r="S1451" s="57">
        <f t="shared" ref="S1451:X1451" si="5275">IF(G1463&lt;&gt;0,G1451+(G1451/G1446)*G1463,G1451)</f>
        <v>0</v>
      </c>
      <c r="T1451" s="57">
        <f t="shared" si="5275"/>
        <v>0</v>
      </c>
      <c r="U1451" s="57">
        <f t="shared" si="5275"/>
        <v>8</v>
      </c>
      <c r="V1451" s="57">
        <f t="shared" si="5275"/>
        <v>0</v>
      </c>
      <c r="W1451" s="57">
        <f t="shared" si="5275"/>
        <v>0</v>
      </c>
      <c r="X1451" s="57">
        <f t="shared" si="5275"/>
        <v>0</v>
      </c>
      <c r="Y1451" s="76">
        <f>M1446*D1451</f>
        <v>0.33333333333333331</v>
      </c>
      <c r="Z1451" s="5"/>
      <c r="AB1451" s="63">
        <f t="shared" ref="AB1451" si="5276">IF(R1451=0,0,R1451/(R1447+R1450+R1456))</f>
        <v>0.1</v>
      </c>
      <c r="AC1451" s="63">
        <f t="shared" ref="AC1451" si="5277">IF(S1451=0,0,S1451/(S1447+S1450+S1456))</f>
        <v>0</v>
      </c>
      <c r="AD1451" s="63">
        <f t="shared" ref="AD1451" si="5278">IF(T1451=0,0,T1451/(T1447+T1450+T1456))</f>
        <v>0</v>
      </c>
      <c r="AE1451" s="63">
        <f t="shared" ref="AE1451" si="5279">IF(U1451=0,0,U1451/(U1447+U1450+U1456))</f>
        <v>0.53333333333333333</v>
      </c>
      <c r="AF1451" s="63">
        <f t="shared" ref="AF1451" si="5280">IF(V1451=0,0,V1451/(V1447+V1450+V1456))</f>
        <v>0</v>
      </c>
      <c r="AG1451" s="63">
        <f t="shared" ref="AG1451" si="5281">IF(W1451=0,0,W1451/(W1447+W1450+W1456))</f>
        <v>0</v>
      </c>
      <c r="AH1451" s="63">
        <f t="shared" ref="AH1451" si="5282">IF(X1451=0,0,X1451/(X1447+X1450+X1456))</f>
        <v>0</v>
      </c>
      <c r="AI1451" s="63">
        <f t="shared" ref="AI1451" si="5283">IF(Y1451=0,0,Y1451/(Y1447+Y1450+Y1456))</f>
        <v>0.34615384615384615</v>
      </c>
    </row>
    <row r="1452" spans="1:35" ht="14.25" customHeight="1" x14ac:dyDescent="0.25">
      <c r="A1452" s="1">
        <v>336111</v>
      </c>
      <c r="B1452" s="2" t="s">
        <v>153</v>
      </c>
      <c r="C1452" s="8" t="s">
        <v>85</v>
      </c>
      <c r="D1452" s="54">
        <f>E1452/(E1446-E1463)</f>
        <v>3.7037037037037035E-2</v>
      </c>
      <c r="E1452" s="19">
        <f t="shared" si="5238"/>
        <v>1</v>
      </c>
      <c r="F1452" s="11">
        <v>1</v>
      </c>
      <c r="G1452" s="11">
        <v>0</v>
      </c>
      <c r="H1452" s="11">
        <v>0</v>
      </c>
      <c r="I1452" s="11">
        <v>0</v>
      </c>
      <c r="J1452" s="11">
        <v>0</v>
      </c>
      <c r="K1452" s="11">
        <v>0</v>
      </c>
      <c r="L1452" s="19">
        <v>0</v>
      </c>
      <c r="M1452" s="7"/>
      <c r="P1452" s="57">
        <f t="shared" ref="P1452:P1462" si="5284">SUM(R1452:Y1452)</f>
        <v>1.037037037037037</v>
      </c>
      <c r="Q1452" s="63">
        <f>P1452/P1446</f>
        <v>3.8461538461538464E-2</v>
      </c>
      <c r="R1452" s="75">
        <f t="shared" si="5073"/>
        <v>1</v>
      </c>
      <c r="S1452" s="57">
        <f t="shared" ref="S1452:X1452" si="5285">IF(G1463&lt;&gt;0,G1452+(G1452/G1446)*G1463,G1452)</f>
        <v>0</v>
      </c>
      <c r="T1452" s="57">
        <f t="shared" si="5285"/>
        <v>0</v>
      </c>
      <c r="U1452" s="57">
        <f t="shared" si="5285"/>
        <v>0</v>
      </c>
      <c r="V1452" s="57">
        <f t="shared" si="5285"/>
        <v>0</v>
      </c>
      <c r="W1452" s="57">
        <f t="shared" si="5285"/>
        <v>0</v>
      </c>
      <c r="X1452" s="57">
        <f t="shared" si="5285"/>
        <v>0</v>
      </c>
      <c r="Y1452" s="76">
        <f>M1446*D1452</f>
        <v>3.7037037037037035E-2</v>
      </c>
      <c r="Z1452" s="5"/>
      <c r="AB1452" s="63">
        <f t="shared" ref="AB1452" si="5286">IF(R1452=0,0,R1452/(R1447+R1450+R1456))</f>
        <v>0.1</v>
      </c>
      <c r="AC1452" s="63">
        <f t="shared" ref="AC1452" si="5287">IF(S1452=0,0,S1452/(S1447+S1450+S1456))</f>
        <v>0</v>
      </c>
      <c r="AD1452" s="63">
        <f t="shared" ref="AD1452" si="5288">IF(T1452=0,0,T1452/(T1447+T1450+T1456))</f>
        <v>0</v>
      </c>
      <c r="AE1452" s="63">
        <f t="shared" ref="AE1452" si="5289">IF(U1452=0,0,U1452/(U1447+U1450+U1456))</f>
        <v>0</v>
      </c>
      <c r="AF1452" s="63">
        <f t="shared" ref="AF1452" si="5290">IF(V1452=0,0,V1452/(V1447+V1450+V1456))</f>
        <v>0</v>
      </c>
      <c r="AG1452" s="63">
        <f t="shared" ref="AG1452" si="5291">IF(W1452=0,0,W1452/(W1447+W1450+W1456))</f>
        <v>0</v>
      </c>
      <c r="AH1452" s="63">
        <f t="shared" ref="AH1452" si="5292">IF(X1452=0,0,X1452/(X1447+X1450+X1456))</f>
        <v>0</v>
      </c>
      <c r="AI1452" s="63">
        <f t="shared" ref="AI1452" si="5293">IF(Y1452=0,0,Y1452/(Y1447+Y1450+Y1456))</f>
        <v>3.8461538461538464E-2</v>
      </c>
    </row>
    <row r="1453" spans="1:35" ht="14.25" customHeight="1" x14ac:dyDescent="0.25">
      <c r="A1453" s="1">
        <v>336111</v>
      </c>
      <c r="B1453" s="2" t="s">
        <v>153</v>
      </c>
      <c r="C1453" s="8" t="s">
        <v>86</v>
      </c>
      <c r="D1453" s="54">
        <f>E1453/(E1446-E1463)</f>
        <v>0.14814814814814814</v>
      </c>
      <c r="E1453" s="19">
        <f t="shared" si="5238"/>
        <v>4</v>
      </c>
      <c r="F1453" s="11">
        <v>4</v>
      </c>
      <c r="G1453" s="11">
        <v>0</v>
      </c>
      <c r="H1453" s="19">
        <v>0</v>
      </c>
      <c r="I1453" s="11">
        <v>0</v>
      </c>
      <c r="J1453" s="19">
        <v>0</v>
      </c>
      <c r="K1453" s="11">
        <v>0</v>
      </c>
      <c r="L1453" s="19">
        <v>0</v>
      </c>
      <c r="M1453" s="7"/>
      <c r="P1453" s="57">
        <f t="shared" si="5284"/>
        <v>4.1481481481481479</v>
      </c>
      <c r="Q1453" s="63">
        <f>P1453/P1446</f>
        <v>0.15384615384615385</v>
      </c>
      <c r="R1453" s="75">
        <f t="shared" si="5073"/>
        <v>4</v>
      </c>
      <c r="S1453" s="57">
        <f t="shared" ref="S1453:X1453" si="5294">IF(G1463&lt;&gt;0,G1453+(G1453/G1446)*G1463,G1453)</f>
        <v>0</v>
      </c>
      <c r="T1453" s="57">
        <f t="shared" si="5294"/>
        <v>0</v>
      </c>
      <c r="U1453" s="57">
        <f t="shared" si="5294"/>
        <v>0</v>
      </c>
      <c r="V1453" s="57">
        <f t="shared" si="5294"/>
        <v>0</v>
      </c>
      <c r="W1453" s="57">
        <f t="shared" si="5294"/>
        <v>0</v>
      </c>
      <c r="X1453" s="57">
        <f t="shared" si="5294"/>
        <v>0</v>
      </c>
      <c r="Y1453" s="76">
        <f>M1446*D1453</f>
        <v>0.14814814814814814</v>
      </c>
      <c r="Z1453" s="5"/>
      <c r="AB1453" s="63">
        <f t="shared" ref="AB1453" si="5295">IF(R1453=0,0,R1453/(R1447+R1450+R1456))</f>
        <v>0.4</v>
      </c>
      <c r="AC1453" s="63">
        <f t="shared" ref="AC1453" si="5296">IF(S1453=0,0,S1453/(S1447+S1450+S1456))</f>
        <v>0</v>
      </c>
      <c r="AD1453" s="63">
        <f t="shared" ref="AD1453" si="5297">IF(T1453=0,0,T1453/(T1447+T1450+T1456))</f>
        <v>0</v>
      </c>
      <c r="AE1453" s="63">
        <f t="shared" ref="AE1453" si="5298">IF(U1453=0,0,U1453/(U1447+U1450+U1456))</f>
        <v>0</v>
      </c>
      <c r="AF1453" s="63">
        <f t="shared" ref="AF1453" si="5299">IF(V1453=0,0,V1453/(V1447+V1450+V1456))</f>
        <v>0</v>
      </c>
      <c r="AG1453" s="63">
        <f t="shared" ref="AG1453" si="5300">IF(W1453=0,0,W1453/(W1447+W1450+W1456))</f>
        <v>0</v>
      </c>
      <c r="AH1453" s="63">
        <f t="shared" ref="AH1453" si="5301">IF(X1453=0,0,X1453/(X1447+X1450+X1456))</f>
        <v>0</v>
      </c>
      <c r="AI1453" s="63">
        <f t="shared" ref="AI1453" si="5302">IF(Y1453=0,0,Y1453/(Y1447+Y1450+Y1456))</f>
        <v>0.15384615384615385</v>
      </c>
    </row>
    <row r="1454" spans="1:35" ht="14.25" customHeight="1" x14ac:dyDescent="0.25">
      <c r="A1454" s="1">
        <v>336111</v>
      </c>
      <c r="B1454" s="2" t="s">
        <v>153</v>
      </c>
      <c r="C1454" s="8" t="s">
        <v>87</v>
      </c>
      <c r="D1454" s="54">
        <f>E1454/(E1446-E1463)</f>
        <v>0</v>
      </c>
      <c r="E1454" s="19">
        <f t="shared" si="5238"/>
        <v>0</v>
      </c>
      <c r="F1454" s="19">
        <v>0</v>
      </c>
      <c r="G1454" s="19">
        <v>0</v>
      </c>
      <c r="H1454" s="19">
        <v>0</v>
      </c>
      <c r="I1454" s="19">
        <v>0</v>
      </c>
      <c r="J1454" s="19">
        <v>0</v>
      </c>
      <c r="K1454" s="19">
        <v>0</v>
      </c>
      <c r="L1454" s="19">
        <v>0</v>
      </c>
      <c r="M1454" s="7"/>
      <c r="P1454" s="57">
        <f t="shared" si="5284"/>
        <v>0</v>
      </c>
      <c r="Q1454" s="63">
        <f>P1454/P1446</f>
        <v>0</v>
      </c>
      <c r="R1454" s="75">
        <f t="shared" si="5073"/>
        <v>0</v>
      </c>
      <c r="S1454" s="57">
        <f t="shared" ref="S1454:X1454" si="5303">IF(G1463&lt;&gt;0,G1454+(G1454/G1446)*G1463,G1454)</f>
        <v>0</v>
      </c>
      <c r="T1454" s="57">
        <f t="shared" si="5303"/>
        <v>0</v>
      </c>
      <c r="U1454" s="57">
        <f t="shared" si="5303"/>
        <v>0</v>
      </c>
      <c r="V1454" s="57">
        <f t="shared" si="5303"/>
        <v>0</v>
      </c>
      <c r="W1454" s="57">
        <f t="shared" si="5303"/>
        <v>0</v>
      </c>
      <c r="X1454" s="57">
        <f t="shared" si="5303"/>
        <v>0</v>
      </c>
      <c r="Y1454" s="76">
        <f>M1446*D1454</f>
        <v>0</v>
      </c>
      <c r="Z1454" s="5"/>
      <c r="AB1454" s="63">
        <f t="shared" ref="AB1454" si="5304">IF(R1454=0,0,R1454/(R1447+R1450+R1456))</f>
        <v>0</v>
      </c>
      <c r="AC1454" s="63">
        <f t="shared" ref="AC1454" si="5305">IF(S1454=0,0,S1454/(S1447+S1450+S1456))</f>
        <v>0</v>
      </c>
      <c r="AD1454" s="63">
        <f t="shared" ref="AD1454" si="5306">IF(T1454=0,0,T1454/(T1447+T1450+T1456))</f>
        <v>0</v>
      </c>
      <c r="AE1454" s="63">
        <f t="shared" ref="AE1454" si="5307">IF(U1454=0,0,U1454/(U1447+U1450+U1456))</f>
        <v>0</v>
      </c>
      <c r="AF1454" s="63">
        <f t="shared" ref="AF1454" si="5308">IF(V1454=0,0,V1454/(V1447+V1450+V1456))</f>
        <v>0</v>
      </c>
      <c r="AG1454" s="63">
        <f t="shared" ref="AG1454" si="5309">IF(W1454=0,0,W1454/(W1447+W1450+W1456))</f>
        <v>0</v>
      </c>
      <c r="AH1454" s="63">
        <f t="shared" ref="AH1454" si="5310">IF(X1454=0,0,X1454/(X1447+X1450+X1456))</f>
        <v>0</v>
      </c>
      <c r="AI1454" s="63">
        <f t="shared" ref="AI1454" si="5311">IF(Y1454=0,0,Y1454/(Y1447+Y1450+Y1456))</f>
        <v>0</v>
      </c>
    </row>
    <row r="1455" spans="1:35" ht="14.25" customHeight="1" x14ac:dyDescent="0.25">
      <c r="A1455" s="1">
        <v>336111</v>
      </c>
      <c r="B1455" s="2" t="s">
        <v>153</v>
      </c>
      <c r="C1455" s="8" t="s">
        <v>88</v>
      </c>
      <c r="D1455" s="54">
        <f>E1455/(E1446-E1463)</f>
        <v>0</v>
      </c>
      <c r="E1455" s="19">
        <f t="shared" si="5238"/>
        <v>0</v>
      </c>
      <c r="F1455" s="19">
        <v>0</v>
      </c>
      <c r="G1455" s="11">
        <v>0</v>
      </c>
      <c r="H1455" s="19">
        <v>0</v>
      </c>
      <c r="I1455" s="19">
        <v>0</v>
      </c>
      <c r="J1455" s="19">
        <v>0</v>
      </c>
      <c r="K1455" s="11">
        <v>0</v>
      </c>
      <c r="L1455" s="19">
        <v>0</v>
      </c>
      <c r="M1455" s="7"/>
      <c r="P1455" s="57">
        <f t="shared" si="5284"/>
        <v>0</v>
      </c>
      <c r="Q1455" s="63">
        <f>P1455/P1446</f>
        <v>0</v>
      </c>
      <c r="R1455" s="75">
        <f t="shared" si="5073"/>
        <v>0</v>
      </c>
      <c r="S1455" s="57">
        <f t="shared" ref="S1455:X1455" si="5312">IF(G1463&lt;&gt;0,G1455+(G1455/G1446)*G1463,G1455)</f>
        <v>0</v>
      </c>
      <c r="T1455" s="57">
        <f t="shared" si="5312"/>
        <v>0</v>
      </c>
      <c r="U1455" s="57">
        <f t="shared" si="5312"/>
        <v>0</v>
      </c>
      <c r="V1455" s="57">
        <f t="shared" si="5312"/>
        <v>0</v>
      </c>
      <c r="W1455" s="57">
        <f t="shared" si="5312"/>
        <v>0</v>
      </c>
      <c r="X1455" s="57">
        <f t="shared" si="5312"/>
        <v>0</v>
      </c>
      <c r="Y1455" s="76">
        <f>M1446*D1455</f>
        <v>0</v>
      </c>
      <c r="Z1455" s="5"/>
      <c r="AB1455" s="63">
        <f t="shared" ref="AB1455" si="5313">IF(R1455=0,0,R1455/(R1447+R1450+R1456))</f>
        <v>0</v>
      </c>
      <c r="AC1455" s="63">
        <f t="shared" ref="AC1455" si="5314">IF(S1455=0,0,S1455/(S1447+S1450+S1456))</f>
        <v>0</v>
      </c>
      <c r="AD1455" s="63">
        <f t="shared" ref="AD1455" si="5315">IF(T1455=0,0,T1455/(T1447+T1450+T1456))</f>
        <v>0</v>
      </c>
      <c r="AE1455" s="63">
        <f t="shared" ref="AE1455" si="5316">IF(U1455=0,0,U1455/(U1447+U1450+U1456))</f>
        <v>0</v>
      </c>
      <c r="AF1455" s="63">
        <f t="shared" ref="AF1455" si="5317">IF(V1455=0,0,V1455/(V1447+V1450+V1456))</f>
        <v>0</v>
      </c>
      <c r="AG1455" s="63">
        <f t="shared" ref="AG1455" si="5318">IF(W1455=0,0,W1455/(W1447+W1450+W1456))</f>
        <v>0</v>
      </c>
      <c r="AH1455" s="63">
        <f t="shared" ref="AH1455" si="5319">IF(X1455=0,0,X1455/(X1447+X1450+X1456))</f>
        <v>0</v>
      </c>
      <c r="AI1455" s="63">
        <f t="shared" ref="AI1455" si="5320">IF(Y1455=0,0,Y1455/(Y1447+Y1450+Y1456))</f>
        <v>0</v>
      </c>
    </row>
    <row r="1456" spans="1:35" ht="14.25" customHeight="1" x14ac:dyDescent="0.25">
      <c r="A1456" s="1">
        <v>336111</v>
      </c>
      <c r="B1456" s="2" t="s">
        <v>153</v>
      </c>
      <c r="C1456" s="3" t="s">
        <v>89</v>
      </c>
      <c r="D1456" s="54">
        <f>E1456/(E1446-E1463)</f>
        <v>0.29629629629629628</v>
      </c>
      <c r="E1456" s="19">
        <f t="shared" si="5238"/>
        <v>8</v>
      </c>
      <c r="F1456" s="11">
        <v>4</v>
      </c>
      <c r="G1456" s="11">
        <v>0</v>
      </c>
      <c r="H1456" s="19">
        <v>0</v>
      </c>
      <c r="I1456" s="11">
        <v>4</v>
      </c>
      <c r="J1456" s="19">
        <v>0</v>
      </c>
      <c r="K1456" s="11">
        <v>0</v>
      </c>
      <c r="L1456" s="19">
        <v>0</v>
      </c>
      <c r="M1456" s="7"/>
      <c r="P1456" s="57">
        <f>SUM(P1457:P1462)</f>
        <v>8.2962962962962958</v>
      </c>
      <c r="Q1456" s="63">
        <f>P1456/P1446</f>
        <v>0.30769230769230771</v>
      </c>
      <c r="R1456" s="75">
        <f t="shared" si="5073"/>
        <v>4</v>
      </c>
      <c r="S1456" s="57">
        <f>SUM(S1457:S1462)</f>
        <v>0</v>
      </c>
      <c r="T1456" s="57">
        <f t="shared" ref="T1456:X1456" si="5321">SUM(T1457:T1462)</f>
        <v>0</v>
      </c>
      <c r="U1456" s="57">
        <f t="shared" si="5321"/>
        <v>4</v>
      </c>
      <c r="V1456" s="57">
        <f t="shared" si="5321"/>
        <v>0</v>
      </c>
      <c r="W1456" s="57">
        <f t="shared" si="5321"/>
        <v>0</v>
      </c>
      <c r="X1456" s="57">
        <f t="shared" si="5321"/>
        <v>0</v>
      </c>
      <c r="Y1456" s="76">
        <f>M1446*D1456</f>
        <v>0.29629629629629628</v>
      </c>
      <c r="Z1456" s="5"/>
      <c r="AB1456" s="63">
        <f t="shared" ref="AB1456" si="5322">IF(R1456=0,0,R1456/(R1447+R1450+R1456))</f>
        <v>0.4</v>
      </c>
      <c r="AC1456" s="63">
        <f t="shared" ref="AC1456" si="5323">IF(S1456=0,0,S1456/(S1447+S1450+S1456))</f>
        <v>0</v>
      </c>
      <c r="AD1456" s="63">
        <f t="shared" ref="AD1456" si="5324">IF(T1456=0,0,T1456/(T1447+T1450+T1456))</f>
        <v>0</v>
      </c>
      <c r="AE1456" s="63">
        <f t="shared" ref="AE1456" si="5325">IF(U1456=0,0,U1456/(U1447+U1450+U1456))</f>
        <v>0.26666666666666666</v>
      </c>
      <c r="AF1456" s="63">
        <f t="shared" ref="AF1456" si="5326">IF(V1456=0,0,V1456/(V1447+V1450+V1456))</f>
        <v>0</v>
      </c>
      <c r="AG1456" s="63">
        <f t="shared" ref="AG1456" si="5327">IF(W1456=0,0,W1456/(W1447+W1450+W1456))</f>
        <v>0</v>
      </c>
      <c r="AH1456" s="63">
        <f t="shared" ref="AH1456" si="5328">IF(X1456=0,0,X1456/(X1447+X1450+X1456))</f>
        <v>0</v>
      </c>
      <c r="AI1456" s="63">
        <f t="shared" ref="AI1456" si="5329">IF(Y1456=0,0,Y1456/(Y1447+Y1450+Y1456))</f>
        <v>0.30769230769230771</v>
      </c>
    </row>
    <row r="1457" spans="1:35" ht="14.25" customHeight="1" x14ac:dyDescent="0.25">
      <c r="A1457" s="1">
        <v>336111</v>
      </c>
      <c r="B1457" s="2" t="s">
        <v>153</v>
      </c>
      <c r="C1457" s="8" t="s">
        <v>95</v>
      </c>
      <c r="D1457" s="54">
        <f>E1457/(E1446-E1463)</f>
        <v>0.18518518518518517</v>
      </c>
      <c r="E1457" s="19">
        <f t="shared" si="5238"/>
        <v>5</v>
      </c>
      <c r="F1457" s="11">
        <v>2</v>
      </c>
      <c r="G1457" s="11">
        <v>0</v>
      </c>
      <c r="H1457" s="11">
        <v>0</v>
      </c>
      <c r="I1457" s="11">
        <v>3</v>
      </c>
      <c r="J1457" s="19">
        <v>0</v>
      </c>
      <c r="K1457" s="11">
        <v>0</v>
      </c>
      <c r="L1457" s="19">
        <v>0</v>
      </c>
      <c r="M1457" s="7"/>
      <c r="P1457" s="57">
        <f t="shared" si="5284"/>
        <v>5.1851851851851851</v>
      </c>
      <c r="Q1457" s="63">
        <f>P1457/P1446</f>
        <v>0.19230769230769232</v>
      </c>
      <c r="R1457" s="75">
        <f t="shared" si="5073"/>
        <v>2</v>
      </c>
      <c r="S1457" s="57">
        <f t="shared" ref="S1457:X1457" si="5330">IF(G1463&lt;&gt;0,G1457+(G1457/G1446)*G1463,G1457)</f>
        <v>0</v>
      </c>
      <c r="T1457" s="57">
        <f t="shared" si="5330"/>
        <v>0</v>
      </c>
      <c r="U1457" s="57">
        <f t="shared" si="5330"/>
        <v>3</v>
      </c>
      <c r="V1457" s="57">
        <f t="shared" si="5330"/>
        <v>0</v>
      </c>
      <c r="W1457" s="57">
        <f t="shared" si="5330"/>
        <v>0</v>
      </c>
      <c r="X1457" s="57">
        <f t="shared" si="5330"/>
        <v>0</v>
      </c>
      <c r="Y1457" s="76">
        <f>M1446*D1457</f>
        <v>0.18518518518518517</v>
      </c>
      <c r="Z1457" s="5"/>
      <c r="AB1457" s="63">
        <f t="shared" ref="AB1457" si="5331">IF(R1457=0,0,R1457/(R1447+R1450+R1456))</f>
        <v>0.2</v>
      </c>
      <c r="AC1457" s="63">
        <f t="shared" ref="AC1457" si="5332">IF(S1457=0,0,S1457/(S1447+S1450+S1456))</f>
        <v>0</v>
      </c>
      <c r="AD1457" s="63">
        <f t="shared" ref="AD1457" si="5333">IF(T1457=0,0,T1457/(T1447+T1450+T1456))</f>
        <v>0</v>
      </c>
      <c r="AE1457" s="63">
        <f t="shared" ref="AE1457" si="5334">IF(U1457=0,0,U1457/(U1447+U1450+U1456))</f>
        <v>0.2</v>
      </c>
      <c r="AF1457" s="63">
        <f t="shared" ref="AF1457" si="5335">IF(V1457=0,0,V1457/(V1447+V1450+V1456))</f>
        <v>0</v>
      </c>
      <c r="AG1457" s="63">
        <f t="shared" ref="AG1457" si="5336">IF(W1457=0,0,W1457/(W1447+W1450+W1456))</f>
        <v>0</v>
      </c>
      <c r="AH1457" s="63">
        <f t="shared" ref="AH1457" si="5337">IF(X1457=0,0,X1457/(X1447+X1450+X1456))</f>
        <v>0</v>
      </c>
      <c r="AI1457" s="63">
        <f t="shared" ref="AI1457" si="5338">IF(Y1457=0,0,Y1457/(Y1447+Y1450+Y1456))</f>
        <v>0.19230769230769232</v>
      </c>
    </row>
    <row r="1458" spans="1:35" ht="14.25" customHeight="1" x14ac:dyDescent="0.25">
      <c r="A1458" s="1">
        <v>336111</v>
      </c>
      <c r="B1458" s="2" t="s">
        <v>153</v>
      </c>
      <c r="C1458" s="8" t="s">
        <v>90</v>
      </c>
      <c r="D1458" s="54">
        <f>E1458/(E1446-E1463)</f>
        <v>7.407407407407407E-2</v>
      </c>
      <c r="E1458" s="19">
        <f t="shared" si="5238"/>
        <v>2</v>
      </c>
      <c r="F1458" s="11">
        <v>2</v>
      </c>
      <c r="G1458" s="19">
        <v>0</v>
      </c>
      <c r="H1458" s="19">
        <v>0</v>
      </c>
      <c r="I1458" s="19">
        <v>0</v>
      </c>
      <c r="J1458" s="19">
        <v>0</v>
      </c>
      <c r="K1458" s="19">
        <v>0</v>
      </c>
      <c r="L1458" s="19">
        <v>0</v>
      </c>
      <c r="M1458" s="7"/>
      <c r="P1458" s="57">
        <f t="shared" si="5284"/>
        <v>2.074074074074074</v>
      </c>
      <c r="Q1458" s="63">
        <f>P1458/P1446</f>
        <v>7.6923076923076927E-2</v>
      </c>
      <c r="R1458" s="75">
        <f t="shared" si="5073"/>
        <v>2</v>
      </c>
      <c r="S1458" s="57">
        <f t="shared" ref="S1458:X1458" si="5339">IF(G1463&lt;&gt;0,G1458+(G1458/G1446)*G1463,G1458)</f>
        <v>0</v>
      </c>
      <c r="T1458" s="57">
        <f t="shared" si="5339"/>
        <v>0</v>
      </c>
      <c r="U1458" s="57">
        <f t="shared" si="5339"/>
        <v>0</v>
      </c>
      <c r="V1458" s="57">
        <f t="shared" si="5339"/>
        <v>0</v>
      </c>
      <c r="W1458" s="57">
        <f t="shared" si="5339"/>
        <v>0</v>
      </c>
      <c r="X1458" s="57">
        <f t="shared" si="5339"/>
        <v>0</v>
      </c>
      <c r="Y1458" s="76">
        <f>M1446*D1458</f>
        <v>7.407407407407407E-2</v>
      </c>
      <c r="Z1458" s="5"/>
      <c r="AB1458" s="63">
        <f t="shared" ref="AB1458" si="5340">IF(R1458=0,0,R1458/(R1447+R1450+R1456))</f>
        <v>0.2</v>
      </c>
      <c r="AC1458" s="63">
        <f t="shared" ref="AC1458" si="5341">IF(S1458=0,0,S1458/(S1447+S1450+S1456))</f>
        <v>0</v>
      </c>
      <c r="AD1458" s="63">
        <f t="shared" ref="AD1458" si="5342">IF(T1458=0,0,T1458/(T1447+T1450+T1456))</f>
        <v>0</v>
      </c>
      <c r="AE1458" s="63">
        <f t="shared" ref="AE1458" si="5343">IF(U1458=0,0,U1458/(U1447+U1450+U1456))</f>
        <v>0</v>
      </c>
      <c r="AF1458" s="63">
        <f t="shared" ref="AF1458" si="5344">IF(V1458=0,0,V1458/(V1447+V1450+V1456))</f>
        <v>0</v>
      </c>
      <c r="AG1458" s="63">
        <f t="shared" ref="AG1458" si="5345">IF(W1458=0,0,W1458/(W1447+W1450+W1456))</f>
        <v>0</v>
      </c>
      <c r="AH1458" s="63">
        <f t="shared" ref="AH1458" si="5346">IF(X1458=0,0,X1458/(X1447+X1450+X1456))</f>
        <v>0</v>
      </c>
      <c r="AI1458" s="63">
        <f t="shared" ref="AI1458" si="5347">IF(Y1458=0,0,Y1458/(Y1447+Y1450+Y1456))</f>
        <v>7.6923076923076927E-2</v>
      </c>
    </row>
    <row r="1459" spans="1:35" ht="14.25" customHeight="1" x14ac:dyDescent="0.25">
      <c r="A1459" s="1">
        <v>336111</v>
      </c>
      <c r="B1459" s="2" t="s">
        <v>153</v>
      </c>
      <c r="C1459" s="8" t="s">
        <v>118</v>
      </c>
      <c r="D1459" s="54">
        <f>E1459/(E1446-E1463)</f>
        <v>3.7037037037037035E-2</v>
      </c>
      <c r="E1459" s="19">
        <f t="shared" si="5238"/>
        <v>1</v>
      </c>
      <c r="F1459" s="19">
        <v>0</v>
      </c>
      <c r="G1459" s="11">
        <v>0</v>
      </c>
      <c r="H1459" s="19">
        <v>0</v>
      </c>
      <c r="I1459" s="11">
        <v>1</v>
      </c>
      <c r="J1459" s="19">
        <v>0</v>
      </c>
      <c r="K1459" s="11">
        <v>0</v>
      </c>
      <c r="L1459" s="19">
        <v>0</v>
      </c>
      <c r="M1459" s="7"/>
      <c r="N1459" s="10"/>
      <c r="O1459" s="10"/>
      <c r="P1459" s="57">
        <f t="shared" si="5284"/>
        <v>1.037037037037037</v>
      </c>
      <c r="Q1459" s="63">
        <f>P1459/P1446</f>
        <v>3.8461538461538464E-2</v>
      </c>
      <c r="R1459" s="75">
        <f t="shared" si="5073"/>
        <v>0</v>
      </c>
      <c r="S1459" s="57">
        <f t="shared" ref="S1459:X1459" si="5348">IF(G1463&lt;&gt;0,G1459+(G1459/G1446)*G1463,G1459)</f>
        <v>0</v>
      </c>
      <c r="T1459" s="57">
        <f t="shared" si="5348"/>
        <v>0</v>
      </c>
      <c r="U1459" s="57">
        <f t="shared" si="5348"/>
        <v>1</v>
      </c>
      <c r="V1459" s="57">
        <f t="shared" si="5348"/>
        <v>0</v>
      </c>
      <c r="W1459" s="57">
        <f t="shared" si="5348"/>
        <v>0</v>
      </c>
      <c r="X1459" s="57">
        <f t="shared" si="5348"/>
        <v>0</v>
      </c>
      <c r="Y1459" s="76">
        <f>M1446*D1459</f>
        <v>3.7037037037037035E-2</v>
      </c>
      <c r="Z1459" s="5"/>
      <c r="AB1459" s="63">
        <f t="shared" ref="AB1459" si="5349">IF(R1459=0,0,R1459/(R1447+R1450+R1456))</f>
        <v>0</v>
      </c>
      <c r="AC1459" s="63">
        <f t="shared" ref="AC1459" si="5350">IF(S1459=0,0,S1459/(S1447+S1450+S1456))</f>
        <v>0</v>
      </c>
      <c r="AD1459" s="63">
        <f t="shared" ref="AD1459" si="5351">IF(T1459=0,0,T1459/(T1447+T1450+T1456))</f>
        <v>0</v>
      </c>
      <c r="AE1459" s="63">
        <f t="shared" ref="AE1459" si="5352">IF(U1459=0,0,U1459/(U1447+U1450+U1456))</f>
        <v>6.6666666666666666E-2</v>
      </c>
      <c r="AF1459" s="63">
        <f t="shared" ref="AF1459" si="5353">IF(V1459=0,0,V1459/(V1447+V1450+V1456))</f>
        <v>0</v>
      </c>
      <c r="AG1459" s="63">
        <f t="shared" ref="AG1459" si="5354">IF(W1459=0,0,W1459/(W1447+W1450+W1456))</f>
        <v>0</v>
      </c>
      <c r="AH1459" s="63">
        <f t="shared" ref="AH1459" si="5355">IF(X1459=0,0,X1459/(X1447+X1450+X1456))</f>
        <v>0</v>
      </c>
      <c r="AI1459" s="63">
        <f t="shared" ref="AI1459" si="5356">IF(Y1459=0,0,Y1459/(Y1447+Y1450+Y1456))</f>
        <v>3.8461538461538464E-2</v>
      </c>
    </row>
    <row r="1460" spans="1:35" ht="14.25" customHeight="1" x14ac:dyDescent="0.25">
      <c r="A1460" s="1">
        <v>336111</v>
      </c>
      <c r="B1460" s="2" t="s">
        <v>153</v>
      </c>
      <c r="C1460" s="8" t="s">
        <v>91</v>
      </c>
      <c r="D1460" s="54">
        <f>E1460/(E1446-E1463)</f>
        <v>0</v>
      </c>
      <c r="E1460" s="19">
        <f t="shared" si="5238"/>
        <v>0</v>
      </c>
      <c r="F1460" s="19">
        <v>0</v>
      </c>
      <c r="G1460" s="19">
        <v>0</v>
      </c>
      <c r="H1460" s="19">
        <v>0</v>
      </c>
      <c r="I1460" s="11">
        <v>0</v>
      </c>
      <c r="J1460" s="19">
        <v>0</v>
      </c>
      <c r="K1460" s="19">
        <v>0</v>
      </c>
      <c r="L1460" s="19">
        <v>0</v>
      </c>
      <c r="M1460" s="7"/>
      <c r="P1460" s="57">
        <f t="shared" si="5284"/>
        <v>0</v>
      </c>
      <c r="Q1460" s="63">
        <f>P1460/P1446</f>
        <v>0</v>
      </c>
      <c r="R1460" s="75">
        <f t="shared" si="5073"/>
        <v>0</v>
      </c>
      <c r="S1460" s="57">
        <f t="shared" ref="S1460:X1460" si="5357">IF(G1463&lt;&gt;0,G1460+(G1460/G1446)*G1463,G1460)</f>
        <v>0</v>
      </c>
      <c r="T1460" s="57">
        <f t="shared" si="5357"/>
        <v>0</v>
      </c>
      <c r="U1460" s="57">
        <f t="shared" si="5357"/>
        <v>0</v>
      </c>
      <c r="V1460" s="57">
        <f t="shared" si="5357"/>
        <v>0</v>
      </c>
      <c r="W1460" s="57">
        <f t="shared" si="5357"/>
        <v>0</v>
      </c>
      <c r="X1460" s="57">
        <f t="shared" si="5357"/>
        <v>0</v>
      </c>
      <c r="Y1460" s="76">
        <f>M1446*D1460</f>
        <v>0</v>
      </c>
      <c r="Z1460" s="6"/>
      <c r="AB1460" s="63">
        <f t="shared" ref="AB1460" si="5358">IF(R1460=0,0,R1460/(R1447+R1450+R1456))</f>
        <v>0</v>
      </c>
      <c r="AC1460" s="63">
        <f t="shared" ref="AC1460" si="5359">IF(S1460=0,0,S1460/(S1447+S1450+S1456))</f>
        <v>0</v>
      </c>
      <c r="AD1460" s="63">
        <f t="shared" ref="AD1460" si="5360">IF(T1460=0,0,T1460/(T1447+T1450+T1456))</f>
        <v>0</v>
      </c>
      <c r="AE1460" s="63">
        <f t="shared" ref="AE1460" si="5361">IF(U1460=0,0,U1460/(U1447+U1450+U1456))</f>
        <v>0</v>
      </c>
      <c r="AF1460" s="63">
        <f t="shared" ref="AF1460" si="5362">IF(V1460=0,0,V1460/(V1447+V1450+V1456))</f>
        <v>0</v>
      </c>
      <c r="AG1460" s="63">
        <f t="shared" ref="AG1460" si="5363">IF(W1460=0,0,W1460/(W1447+W1450+W1456))</f>
        <v>0</v>
      </c>
      <c r="AH1460" s="63">
        <f t="shared" ref="AH1460" si="5364">IF(X1460=0,0,X1460/(X1447+X1450+X1456))</f>
        <v>0</v>
      </c>
      <c r="AI1460" s="63">
        <f t="shared" ref="AI1460" si="5365">IF(Y1460=0,0,Y1460/(Y1447+Y1450+Y1456))</f>
        <v>0</v>
      </c>
    </row>
    <row r="1461" spans="1:35" ht="14.25" customHeight="1" x14ac:dyDescent="0.25">
      <c r="A1461" s="1">
        <v>336111</v>
      </c>
      <c r="B1461" s="2" t="s">
        <v>153</v>
      </c>
      <c r="C1461" s="8" t="s">
        <v>92</v>
      </c>
      <c r="D1461" s="54">
        <f>E1461/(E1446-E1463)</f>
        <v>0</v>
      </c>
      <c r="E1461" s="19">
        <f t="shared" si="5238"/>
        <v>0</v>
      </c>
      <c r="F1461" s="11">
        <v>0</v>
      </c>
      <c r="G1461" s="11">
        <v>0</v>
      </c>
      <c r="H1461" s="19">
        <v>0</v>
      </c>
      <c r="I1461" s="11">
        <v>0</v>
      </c>
      <c r="J1461" s="11">
        <v>0</v>
      </c>
      <c r="K1461" s="11">
        <v>0</v>
      </c>
      <c r="L1461" s="19">
        <v>0</v>
      </c>
      <c r="M1461" s="7"/>
      <c r="P1461" s="57">
        <f t="shared" si="5284"/>
        <v>0</v>
      </c>
      <c r="Q1461" s="63">
        <f>P1461/P1446</f>
        <v>0</v>
      </c>
      <c r="R1461" s="75">
        <f t="shared" si="5073"/>
        <v>0</v>
      </c>
      <c r="S1461" s="57">
        <f t="shared" ref="S1461:X1461" si="5366">IF(G1463&lt;&gt;0,G1461+(G1461/G1446)*G1463,G1461)</f>
        <v>0</v>
      </c>
      <c r="T1461" s="57">
        <f t="shared" si="5366"/>
        <v>0</v>
      </c>
      <c r="U1461" s="57">
        <f t="shared" si="5366"/>
        <v>0</v>
      </c>
      <c r="V1461" s="57">
        <f t="shared" si="5366"/>
        <v>0</v>
      </c>
      <c r="W1461" s="57">
        <f t="shared" si="5366"/>
        <v>0</v>
      </c>
      <c r="X1461" s="57">
        <f t="shared" si="5366"/>
        <v>0</v>
      </c>
      <c r="Y1461" s="76">
        <f>M1446*D1461</f>
        <v>0</v>
      </c>
      <c r="Z1461" s="5"/>
      <c r="AB1461" s="63">
        <f t="shared" ref="AB1461" si="5367">IF(R1461=0,0,R1461/(R1447+R1450+R1456))</f>
        <v>0</v>
      </c>
      <c r="AC1461" s="63">
        <f t="shared" ref="AC1461" si="5368">IF(S1461=0,0,S1461/(S1447+S1450+S1456))</f>
        <v>0</v>
      </c>
      <c r="AD1461" s="63">
        <f t="shared" ref="AD1461" si="5369">IF(T1461=0,0,T1461/(T1447+T1450+T1456))</f>
        <v>0</v>
      </c>
      <c r="AE1461" s="63">
        <f t="shared" ref="AE1461" si="5370">IF(U1461=0,0,U1461/(U1447+U1450+U1456))</f>
        <v>0</v>
      </c>
      <c r="AF1461" s="63">
        <f t="shared" ref="AF1461" si="5371">IF(V1461=0,0,V1461/(V1447+V1450+V1456))</f>
        <v>0</v>
      </c>
      <c r="AG1461" s="63">
        <f t="shared" ref="AG1461" si="5372">IF(W1461=0,0,W1461/(W1447+W1450+W1456))</f>
        <v>0</v>
      </c>
      <c r="AH1461" s="63">
        <f t="shared" ref="AH1461" si="5373">IF(X1461=0,0,X1461/(X1447+X1450+X1456))</f>
        <v>0</v>
      </c>
      <c r="AI1461" s="63">
        <f t="shared" ref="AI1461" si="5374">IF(Y1461=0,0,Y1461/(Y1447+Y1450+Y1456))</f>
        <v>0</v>
      </c>
    </row>
    <row r="1462" spans="1:35" ht="14.25" customHeight="1" x14ac:dyDescent="0.25">
      <c r="A1462" s="1">
        <v>336111</v>
      </c>
      <c r="B1462" s="2" t="s">
        <v>153</v>
      </c>
      <c r="C1462" s="8" t="s">
        <v>93</v>
      </c>
      <c r="D1462" s="54">
        <f>E1462/(E1446-E1463)</f>
        <v>0</v>
      </c>
      <c r="E1462" s="19">
        <f t="shared" si="5238"/>
        <v>0</v>
      </c>
      <c r="F1462" s="19">
        <v>0</v>
      </c>
      <c r="G1462" s="11">
        <v>0</v>
      </c>
      <c r="H1462" s="19">
        <v>0</v>
      </c>
      <c r="I1462" s="11">
        <v>0</v>
      </c>
      <c r="J1462" s="19">
        <v>0</v>
      </c>
      <c r="K1462" s="11">
        <v>0</v>
      </c>
      <c r="L1462" s="19">
        <v>0</v>
      </c>
      <c r="M1462" s="7"/>
      <c r="N1462" s="10"/>
      <c r="O1462" s="10"/>
      <c r="P1462" s="57">
        <f t="shared" si="5284"/>
        <v>0</v>
      </c>
      <c r="Q1462" s="63">
        <f>P1462/P1446</f>
        <v>0</v>
      </c>
      <c r="R1462" s="75">
        <f t="shared" si="5073"/>
        <v>0</v>
      </c>
      <c r="S1462" s="57">
        <f t="shared" ref="S1462:X1462" si="5375">IF(G1463&lt;&gt;0,G1462+(G1462/G1446)*G1463,G1462)</f>
        <v>0</v>
      </c>
      <c r="T1462" s="57">
        <f t="shared" si="5375"/>
        <v>0</v>
      </c>
      <c r="U1462" s="57">
        <f t="shared" si="5375"/>
        <v>0</v>
      </c>
      <c r="V1462" s="57">
        <f t="shared" si="5375"/>
        <v>0</v>
      </c>
      <c r="W1462" s="57">
        <f t="shared" si="5375"/>
        <v>0</v>
      </c>
      <c r="X1462" s="57">
        <f t="shared" si="5375"/>
        <v>0</v>
      </c>
      <c r="Y1462" s="76">
        <f>M1446*D1462</f>
        <v>0</v>
      </c>
      <c r="Z1462" s="5"/>
      <c r="AB1462" s="63">
        <f t="shared" ref="AB1462" si="5376">IF(R1462=0,0,R1462/(R1447+R1450+R1456))</f>
        <v>0</v>
      </c>
      <c r="AC1462" s="63">
        <f t="shared" ref="AC1462" si="5377">IF(S1462=0,0,S1462/(S1447+S1450+S1456))</f>
        <v>0</v>
      </c>
      <c r="AD1462" s="63">
        <f t="shared" ref="AD1462" si="5378">IF(T1462=0,0,T1462/(T1447+T1450+T1456))</f>
        <v>0</v>
      </c>
      <c r="AE1462" s="63">
        <f t="shared" ref="AE1462" si="5379">IF(U1462=0,0,U1462/(U1447+U1450+U1456))</f>
        <v>0</v>
      </c>
      <c r="AF1462" s="63">
        <f t="shared" ref="AF1462" si="5380">IF(V1462=0,0,V1462/(V1447+V1450+V1456))</f>
        <v>0</v>
      </c>
      <c r="AG1462" s="63">
        <f t="shared" ref="AG1462" si="5381">IF(W1462=0,0,W1462/(W1447+W1450+W1456))</f>
        <v>0</v>
      </c>
      <c r="AH1462" s="63">
        <f t="shared" ref="AH1462" si="5382">IF(X1462=0,0,X1462/(X1447+X1450+X1456))</f>
        <v>0</v>
      </c>
      <c r="AI1462" s="63">
        <f t="shared" ref="AI1462" si="5383">IF(Y1462=0,0,Y1462/(Y1447+Y1450+Y1456))</f>
        <v>0</v>
      </c>
    </row>
    <row r="1463" spans="1:35" ht="14.25" customHeight="1" x14ac:dyDescent="0.25">
      <c r="A1463" s="1">
        <v>336111</v>
      </c>
      <c r="B1463" s="2" t="s">
        <v>153</v>
      </c>
      <c r="C1463" s="3" t="s">
        <v>94</v>
      </c>
      <c r="D1463" s="3"/>
      <c r="E1463" s="11">
        <v>1</v>
      </c>
      <c r="F1463" s="11">
        <v>0</v>
      </c>
      <c r="G1463" s="11">
        <v>0</v>
      </c>
      <c r="H1463" s="11">
        <v>0</v>
      </c>
      <c r="I1463" s="11">
        <v>0</v>
      </c>
      <c r="J1463" s="11">
        <v>0</v>
      </c>
      <c r="K1463" s="11">
        <v>0</v>
      </c>
      <c r="L1463" s="11">
        <v>1</v>
      </c>
      <c r="M1463" s="7"/>
      <c r="R1463" s="75">
        <f t="shared" si="5073"/>
        <v>0</v>
      </c>
    </row>
    <row r="1464" spans="1:35" ht="14.25" customHeight="1" x14ac:dyDescent="0.25">
      <c r="C1464" s="4"/>
      <c r="D1464" s="8"/>
      <c r="E1464" s="11"/>
      <c r="F1464" s="11"/>
      <c r="G1464" s="11"/>
      <c r="H1464" s="11"/>
      <c r="I1464" s="11"/>
      <c r="J1464" s="11"/>
      <c r="K1464" s="11"/>
      <c r="L1464" s="11"/>
      <c r="M1464" s="10"/>
      <c r="R1464" s="75">
        <f t="shared" si="5073"/>
        <v>0</v>
      </c>
      <c r="Z1464" s="10"/>
      <c r="AC1464" s="10"/>
      <c r="AD1464" s="10"/>
      <c r="AE1464" s="10"/>
      <c r="AF1464" s="10"/>
      <c r="AG1464" s="10"/>
      <c r="AH1464" s="10"/>
      <c r="AI1464" s="10"/>
    </row>
    <row r="1465" spans="1:35" ht="14.25" customHeight="1" x14ac:dyDescent="0.25">
      <c r="A1465" s="17">
        <v>336112</v>
      </c>
      <c r="B1465" s="3" t="s">
        <v>149</v>
      </c>
      <c r="C1465" s="3" t="s">
        <v>120</v>
      </c>
      <c r="D1465" s="3"/>
      <c r="E1465" s="11">
        <v>38</v>
      </c>
      <c r="F1465" s="11">
        <v>12</v>
      </c>
      <c r="G1465" s="11">
        <v>0</v>
      </c>
      <c r="H1465" s="19">
        <v>0</v>
      </c>
      <c r="I1465" s="11">
        <v>23</v>
      </c>
      <c r="J1465" s="19">
        <v>0</v>
      </c>
      <c r="K1465" s="11">
        <v>1</v>
      </c>
      <c r="L1465" s="11">
        <v>1</v>
      </c>
      <c r="M1465" s="10">
        <f>VLOOKUP(A1465,'2010 Byproducts'!$A$14:$D$97,4,FALSE)</f>
        <v>1</v>
      </c>
      <c r="N1465" s="10">
        <f>L1465-M1465</f>
        <v>0</v>
      </c>
      <c r="O1465" s="10"/>
      <c r="P1465" s="10">
        <f>SUM(P1466,P1469,P1475)</f>
        <v>34.013883217639858</v>
      </c>
      <c r="Q1465" s="10"/>
      <c r="R1465" s="75">
        <f t="shared" si="5073"/>
        <v>12</v>
      </c>
      <c r="Z1465" s="63">
        <f>R1465/(P1465-R1465)</f>
        <v>0.54511055052678425</v>
      </c>
      <c r="AA1465" s="63">
        <f>(P1468-R1468)/(P1465-R1465)</f>
        <v>0.13633328387001037</v>
      </c>
      <c r="AB1465" s="63"/>
    </row>
    <row r="1466" spans="1:35" ht="14.25" customHeight="1" x14ac:dyDescent="0.25">
      <c r="A1466" s="17">
        <v>336112</v>
      </c>
      <c r="B1466" s="3" t="s">
        <v>149</v>
      </c>
      <c r="C1466" s="3" t="s">
        <v>82</v>
      </c>
      <c r="D1466" s="54">
        <f>E1466/(E$534-E$551)</f>
        <v>2.4499795835034709E-3</v>
      </c>
      <c r="E1466" s="19">
        <f t="shared" ref="E1466:E1481" si="5384">SUM(F1466:L1466)</f>
        <v>6</v>
      </c>
      <c r="F1466" s="19">
        <v>0</v>
      </c>
      <c r="G1466" s="11">
        <v>0</v>
      </c>
      <c r="H1466" s="19">
        <v>0</v>
      </c>
      <c r="I1466" s="11">
        <v>5</v>
      </c>
      <c r="J1466" s="11">
        <v>0</v>
      </c>
      <c r="K1466" s="11">
        <v>1</v>
      </c>
      <c r="L1466" s="19">
        <v>0</v>
      </c>
      <c r="M1466" s="7"/>
      <c r="P1466" s="57">
        <f>SUM(P1467:P1468)</f>
        <v>6.0024499795835036</v>
      </c>
      <c r="Q1466" s="63">
        <f>P1466/P1465</f>
        <v>0.1764705882352941</v>
      </c>
      <c r="R1466" s="75">
        <f t="shared" si="5073"/>
        <v>0</v>
      </c>
      <c r="S1466" s="57">
        <f>SUM(S1467:S1468)</f>
        <v>0</v>
      </c>
      <c r="T1466" s="57">
        <f t="shared" ref="T1466:X1466" si="5385">SUM(T1467:T1468)</f>
        <v>0</v>
      </c>
      <c r="U1466" s="57">
        <f t="shared" si="5385"/>
        <v>5</v>
      </c>
      <c r="V1466" s="57">
        <f t="shared" si="5385"/>
        <v>0</v>
      </c>
      <c r="W1466" s="57">
        <f t="shared" si="5385"/>
        <v>1</v>
      </c>
      <c r="X1466" s="57">
        <f t="shared" si="5385"/>
        <v>0</v>
      </c>
      <c r="Y1466" s="76">
        <f>M1465*D1466</f>
        <v>2.4499795835034709E-3</v>
      </c>
      <c r="Z1466" s="63"/>
      <c r="AB1466" s="63">
        <f t="shared" ref="AB1466" si="5386">IF(R1466=0,0,R1466/(R1466+R1469+R1475))</f>
        <v>0</v>
      </c>
      <c r="AC1466" s="63">
        <f t="shared" ref="AC1466" si="5387">IF(S1466=0,0,S1466/(S1466+S1469+S1475))</f>
        <v>0</v>
      </c>
      <c r="AD1466" s="63">
        <f t="shared" ref="AD1466" si="5388">IF(T1466=0,0,T1466/(T1466+T1469+T1475))</f>
        <v>0</v>
      </c>
      <c r="AE1466" s="63">
        <f t="shared" ref="AE1466" si="5389">IF(U1466=0,0,U1466/(U1466+U1469+U1475))</f>
        <v>0.22727272727272727</v>
      </c>
      <c r="AF1466" s="63">
        <f t="shared" ref="AF1466" si="5390">IF(V1466=0,0,V1466/(V1466+V1469+V1475))</f>
        <v>0</v>
      </c>
      <c r="AG1466" s="63">
        <f t="shared" ref="AG1466" si="5391">IF(W1466=0,0,W1466/(W1466+W1469+W1475))</f>
        <v>1</v>
      </c>
      <c r="AH1466" s="63">
        <f t="shared" ref="AH1466" si="5392">IF(X1466=0,0,X1466/(X1466+X1469+X1475))</f>
        <v>0</v>
      </c>
      <c r="AI1466" s="63">
        <f t="shared" ref="AI1466" si="5393">IF(Y1466=0,0,Y1466/(Y1466+Y1469+Y1475))</f>
        <v>0.16666666666666666</v>
      </c>
    </row>
    <row r="1467" spans="1:35" ht="14.25" customHeight="1" x14ac:dyDescent="0.25">
      <c r="A1467" s="17">
        <v>336112</v>
      </c>
      <c r="B1467" s="3" t="s">
        <v>149</v>
      </c>
      <c r="C1467" s="8" t="s">
        <v>152</v>
      </c>
      <c r="D1467" s="54">
        <f t="shared" ref="D1467:D1481" si="5394">E1467/(E$534-E$551)</f>
        <v>1.2249897917517355E-3</v>
      </c>
      <c r="E1467" s="19">
        <f t="shared" si="5384"/>
        <v>3</v>
      </c>
      <c r="F1467" s="19">
        <v>0</v>
      </c>
      <c r="G1467" s="11">
        <v>0</v>
      </c>
      <c r="H1467" s="11">
        <v>0</v>
      </c>
      <c r="I1467" s="11">
        <v>2</v>
      </c>
      <c r="J1467" s="11">
        <v>0</v>
      </c>
      <c r="K1467" s="11">
        <v>1</v>
      </c>
      <c r="L1467" s="19">
        <v>0</v>
      </c>
      <c r="M1467" s="7"/>
      <c r="P1467" s="57">
        <f>SUM(R1467:Y1467)+N1465</f>
        <v>3.0012249897917518</v>
      </c>
      <c r="Q1467" s="63">
        <f>P1467/P1465</f>
        <v>8.8235294117647051E-2</v>
      </c>
      <c r="R1467" s="75">
        <f t="shared" si="5073"/>
        <v>0</v>
      </c>
      <c r="S1467" s="57">
        <f t="shared" ref="S1467:X1467" si="5395">IF(G1482&lt;&gt;0,G1467+(G1467/G1465)*G1482,G1467)</f>
        <v>0</v>
      </c>
      <c r="T1467" s="57">
        <f t="shared" si="5395"/>
        <v>0</v>
      </c>
      <c r="U1467" s="57">
        <f t="shared" si="5395"/>
        <v>2</v>
      </c>
      <c r="V1467" s="57">
        <f t="shared" si="5395"/>
        <v>0</v>
      </c>
      <c r="W1467" s="57">
        <f t="shared" si="5395"/>
        <v>1</v>
      </c>
      <c r="X1467" s="57">
        <f t="shared" si="5395"/>
        <v>0</v>
      </c>
      <c r="Y1467" s="76">
        <f>M1465*D1467</f>
        <v>1.2249897917517355E-3</v>
      </c>
      <c r="AB1467" s="63">
        <f t="shared" ref="AB1467" si="5396">IF(R1467=0,0,R1467/(R1466+R1469+R1475))</f>
        <v>0</v>
      </c>
      <c r="AC1467" s="63">
        <f t="shared" ref="AC1467" si="5397">IF(S1467=0,0,S1467/(S1466+S1469+S1475))</f>
        <v>0</v>
      </c>
      <c r="AD1467" s="63">
        <f t="shared" ref="AD1467" si="5398">IF(T1467=0,0,T1467/(T1466+T1469+T1475))</f>
        <v>0</v>
      </c>
      <c r="AE1467" s="63">
        <f t="shared" ref="AE1467" si="5399">IF(U1467=0,0,U1467/(U1466+U1469+U1475))</f>
        <v>9.0909090909090912E-2</v>
      </c>
      <c r="AF1467" s="63">
        <f t="shared" ref="AF1467" si="5400">IF(V1467=0,0,V1467/(V1466+V1469+V1475))</f>
        <v>0</v>
      </c>
      <c r="AG1467" s="63">
        <f t="shared" ref="AG1467" si="5401">IF(W1467=0,0,W1467/(W1466+W1469+W1475))</f>
        <v>1</v>
      </c>
      <c r="AH1467" s="63">
        <f t="shared" ref="AH1467" si="5402">IF(X1467=0,0,X1467/(X1466+X1469+X1475))</f>
        <v>0</v>
      </c>
      <c r="AI1467" s="63">
        <f t="shared" ref="AI1467" si="5403">IF(Y1467=0,0,Y1467/(Y1466+Y1469+Y1475))</f>
        <v>8.3333333333333329E-2</v>
      </c>
    </row>
    <row r="1468" spans="1:35" ht="14.25" customHeight="1" x14ac:dyDescent="0.25">
      <c r="A1468" s="17">
        <v>336112</v>
      </c>
      <c r="B1468" s="3" t="s">
        <v>149</v>
      </c>
      <c r="C1468" s="8" t="s">
        <v>151</v>
      </c>
      <c r="D1468" s="54">
        <f t="shared" si="5394"/>
        <v>1.2249897917517355E-3</v>
      </c>
      <c r="E1468" s="19">
        <f t="shared" si="5384"/>
        <v>3</v>
      </c>
      <c r="F1468" s="11">
        <v>0</v>
      </c>
      <c r="G1468" s="11">
        <v>0</v>
      </c>
      <c r="H1468" s="19">
        <v>0</v>
      </c>
      <c r="I1468" s="11">
        <v>3</v>
      </c>
      <c r="J1468" s="11">
        <v>0</v>
      </c>
      <c r="K1468" s="11">
        <v>0</v>
      </c>
      <c r="L1468" s="19">
        <v>0</v>
      </c>
      <c r="M1468" s="7"/>
      <c r="P1468" s="57">
        <f>SUM(R1468:Y1468)</f>
        <v>3.0012249897917518</v>
      </c>
      <c r="Q1468" s="63">
        <f>P1468/P1465</f>
        <v>8.8235294117647051E-2</v>
      </c>
      <c r="R1468" s="75">
        <f t="shared" si="5073"/>
        <v>0</v>
      </c>
      <c r="S1468" s="57">
        <f t="shared" ref="S1468:X1468" si="5404">IF(G1482&lt;&gt;0,G1468+(G1468/G1465)*G1482,G1468)</f>
        <v>0</v>
      </c>
      <c r="T1468" s="57">
        <f t="shared" si="5404"/>
        <v>0</v>
      </c>
      <c r="U1468" s="57">
        <f t="shared" si="5404"/>
        <v>3</v>
      </c>
      <c r="V1468" s="57">
        <f t="shared" si="5404"/>
        <v>0</v>
      </c>
      <c r="W1468" s="57">
        <f t="shared" si="5404"/>
        <v>0</v>
      </c>
      <c r="X1468" s="57">
        <f t="shared" si="5404"/>
        <v>0</v>
      </c>
      <c r="Y1468" s="76">
        <f>M1465*D1468</f>
        <v>1.2249897917517355E-3</v>
      </c>
      <c r="AB1468" s="63">
        <f t="shared" ref="AB1468" si="5405">IF(R1468=0,0,R1468/(R1466+R1469+R1475))</f>
        <v>0</v>
      </c>
      <c r="AC1468" s="63">
        <f t="shared" ref="AC1468" si="5406">IF(S1468=0,0,S1468/(S1466+S1469+S1475))</f>
        <v>0</v>
      </c>
      <c r="AD1468" s="63">
        <f t="shared" ref="AD1468" si="5407">IF(T1468=0,0,T1468/(T1466+T1469+T1475))</f>
        <v>0</v>
      </c>
      <c r="AE1468" s="63">
        <f t="shared" ref="AE1468" si="5408">IF(U1468=0,0,U1468/(U1466+U1469+U1475))</f>
        <v>0.13636363636363635</v>
      </c>
      <c r="AF1468" s="63">
        <f t="shared" ref="AF1468" si="5409">IF(V1468=0,0,V1468/(V1466+V1469+V1475))</f>
        <v>0</v>
      </c>
      <c r="AG1468" s="63">
        <f t="shared" ref="AG1468" si="5410">IF(W1468=0,0,W1468/(W1466+W1469+W1475))</f>
        <v>0</v>
      </c>
      <c r="AH1468" s="63">
        <f t="shared" ref="AH1468" si="5411">IF(X1468=0,0,X1468/(X1466+X1469+X1475))</f>
        <v>0</v>
      </c>
      <c r="AI1468" s="63">
        <f t="shared" ref="AI1468" si="5412">IF(Y1468=0,0,Y1468/(Y1466+Y1469+Y1475))</f>
        <v>8.3333333333333329E-2</v>
      </c>
    </row>
    <row r="1469" spans="1:35" ht="14.25" customHeight="1" x14ac:dyDescent="0.25">
      <c r="A1469" s="17">
        <v>336112</v>
      </c>
      <c r="B1469" s="3" t="s">
        <v>149</v>
      </c>
      <c r="C1469" s="3" t="s">
        <v>83</v>
      </c>
      <c r="D1469" s="54">
        <f t="shared" si="5394"/>
        <v>8.1665986116782364E-3</v>
      </c>
      <c r="E1469" s="19">
        <f t="shared" si="5384"/>
        <v>20</v>
      </c>
      <c r="F1469" s="11">
        <v>8</v>
      </c>
      <c r="G1469" s="11">
        <v>0</v>
      </c>
      <c r="H1469" s="19">
        <v>0</v>
      </c>
      <c r="I1469" s="11">
        <v>12</v>
      </c>
      <c r="J1469" s="19">
        <v>0</v>
      </c>
      <c r="K1469" s="11">
        <v>0</v>
      </c>
      <c r="L1469" s="19">
        <v>0</v>
      </c>
      <c r="M1469" s="7"/>
      <c r="P1469" s="57">
        <f>SUM(P1470:P1474)</f>
        <v>20.00816659861168</v>
      </c>
      <c r="Q1469" s="63">
        <f>P1469/P1465</f>
        <v>0.58823529411764708</v>
      </c>
      <c r="R1469" s="75">
        <f t="shared" si="5073"/>
        <v>8</v>
      </c>
      <c r="S1469" s="57">
        <f>SUM(S1470:S1474)</f>
        <v>0</v>
      </c>
      <c r="T1469" s="57">
        <f t="shared" ref="T1469:X1469" si="5413">SUM(T1470:T1474)</f>
        <v>0</v>
      </c>
      <c r="U1469" s="57">
        <f t="shared" si="5413"/>
        <v>12</v>
      </c>
      <c r="V1469" s="57">
        <f t="shared" si="5413"/>
        <v>0</v>
      </c>
      <c r="W1469" s="57">
        <f t="shared" si="5413"/>
        <v>0</v>
      </c>
      <c r="X1469" s="57">
        <f t="shared" si="5413"/>
        <v>0</v>
      </c>
      <c r="Y1469" s="76">
        <f>M1465*D1469</f>
        <v>8.1665986116782364E-3</v>
      </c>
      <c r="AB1469" s="63">
        <f t="shared" ref="AB1469" si="5414">IF(R1469=0,0,R1469/(R1466+R1469+R1475))</f>
        <v>0.66666666666666663</v>
      </c>
      <c r="AC1469" s="63">
        <f t="shared" ref="AC1469" si="5415">IF(S1469=0,0,S1469/(S1466+S1469+S1475))</f>
        <v>0</v>
      </c>
      <c r="AD1469" s="63">
        <f t="shared" ref="AD1469" si="5416">IF(T1469=0,0,T1469/(T1466+T1469+T1475))</f>
        <v>0</v>
      </c>
      <c r="AE1469" s="63">
        <f t="shared" ref="AE1469" si="5417">IF(U1469=0,0,U1469/(U1466+U1469+U1475))</f>
        <v>0.54545454545454541</v>
      </c>
      <c r="AF1469" s="63">
        <f t="shared" ref="AF1469" si="5418">IF(V1469=0,0,V1469/(V1466+V1469+V1475))</f>
        <v>0</v>
      </c>
      <c r="AG1469" s="63">
        <f t="shared" ref="AG1469" si="5419">IF(W1469=0,0,W1469/(W1466+W1469+W1475))</f>
        <v>0</v>
      </c>
      <c r="AH1469" s="63">
        <f t="shared" ref="AH1469" si="5420">IF(X1469=0,0,X1469/(X1466+X1469+X1475))</f>
        <v>0</v>
      </c>
      <c r="AI1469" s="63">
        <f t="shared" ref="AI1469" si="5421">IF(Y1469=0,0,Y1469/(Y1466+Y1469+Y1475))</f>
        <v>0.55555555555555558</v>
      </c>
    </row>
    <row r="1470" spans="1:35" ht="14.25" customHeight="1" x14ac:dyDescent="0.25">
      <c r="A1470" s="17">
        <v>336112</v>
      </c>
      <c r="B1470" s="3" t="s">
        <v>149</v>
      </c>
      <c r="C1470" s="8" t="s">
        <v>84</v>
      </c>
      <c r="D1470" s="54">
        <f t="shared" si="5394"/>
        <v>4.8999591670069419E-3</v>
      </c>
      <c r="E1470" s="19">
        <f t="shared" si="5384"/>
        <v>12</v>
      </c>
      <c r="F1470" s="11">
        <v>1</v>
      </c>
      <c r="G1470" s="11">
        <v>0</v>
      </c>
      <c r="H1470" s="11">
        <v>0</v>
      </c>
      <c r="I1470" s="11">
        <v>11</v>
      </c>
      <c r="J1470" s="11">
        <v>0</v>
      </c>
      <c r="K1470" s="11">
        <v>0</v>
      </c>
      <c r="L1470" s="19">
        <v>0</v>
      </c>
      <c r="M1470" s="7"/>
      <c r="P1470" s="57">
        <f>SUM(R1470:Y1470)</f>
        <v>12.004899959167007</v>
      </c>
      <c r="Q1470" s="63">
        <f>P1470/P1465</f>
        <v>0.3529411764705882</v>
      </c>
      <c r="R1470" s="75">
        <f t="shared" si="5073"/>
        <v>1</v>
      </c>
      <c r="S1470" s="57">
        <f t="shared" ref="S1470:X1470" si="5422">IF(G1482&lt;&gt;0,G1470+(G1470/G1465)*G1482,G1470)</f>
        <v>0</v>
      </c>
      <c r="T1470" s="57">
        <f t="shared" si="5422"/>
        <v>0</v>
      </c>
      <c r="U1470" s="57">
        <f t="shared" si="5422"/>
        <v>11</v>
      </c>
      <c r="V1470" s="57">
        <f t="shared" si="5422"/>
        <v>0</v>
      </c>
      <c r="W1470" s="57">
        <f t="shared" si="5422"/>
        <v>0</v>
      </c>
      <c r="X1470" s="57">
        <f t="shared" si="5422"/>
        <v>0</v>
      </c>
      <c r="Y1470" s="76">
        <f>M1465*D1470</f>
        <v>4.8999591670069419E-3</v>
      </c>
      <c r="AB1470" s="63">
        <f t="shared" ref="AB1470" si="5423">IF(R1470=0,0,R1470/(R1466+R1469+R1475))</f>
        <v>8.3333333333333329E-2</v>
      </c>
      <c r="AC1470" s="63">
        <f t="shared" ref="AC1470" si="5424">IF(S1470=0,0,S1470/(S1466+S1469+S1475))</f>
        <v>0</v>
      </c>
      <c r="AD1470" s="63">
        <f t="shared" ref="AD1470" si="5425">IF(T1470=0,0,T1470/(T1466+T1469+T1475))</f>
        <v>0</v>
      </c>
      <c r="AE1470" s="63">
        <f t="shared" ref="AE1470" si="5426">IF(U1470=0,0,U1470/(U1466+U1469+U1475))</f>
        <v>0.5</v>
      </c>
      <c r="AF1470" s="63">
        <f t="shared" ref="AF1470" si="5427">IF(V1470=0,0,V1470/(V1466+V1469+V1475))</f>
        <v>0</v>
      </c>
      <c r="AG1470" s="63">
        <f t="shared" ref="AG1470" si="5428">IF(W1470=0,0,W1470/(W1466+W1469+W1475))</f>
        <v>0</v>
      </c>
      <c r="AH1470" s="63">
        <f t="shared" ref="AH1470" si="5429">IF(X1470=0,0,X1470/(X1466+X1469+X1475))</f>
        <v>0</v>
      </c>
      <c r="AI1470" s="63">
        <f t="shared" ref="AI1470" si="5430">IF(Y1470=0,0,Y1470/(Y1466+Y1469+Y1475))</f>
        <v>0.33333333333333331</v>
      </c>
    </row>
    <row r="1471" spans="1:35" ht="14.25" customHeight="1" x14ac:dyDescent="0.25">
      <c r="A1471" s="17">
        <v>336112</v>
      </c>
      <c r="B1471" s="3" t="s">
        <v>149</v>
      </c>
      <c r="C1471" s="8" t="s">
        <v>85</v>
      </c>
      <c r="D1471" s="54">
        <f t="shared" si="5394"/>
        <v>4.0832993058391182E-4</v>
      </c>
      <c r="E1471" s="19">
        <f t="shared" si="5384"/>
        <v>1</v>
      </c>
      <c r="F1471" s="11">
        <v>1</v>
      </c>
      <c r="G1471" s="11">
        <v>0</v>
      </c>
      <c r="H1471" s="11">
        <v>0</v>
      </c>
      <c r="I1471" s="19">
        <v>0</v>
      </c>
      <c r="J1471" s="11">
        <v>0</v>
      </c>
      <c r="K1471" s="11">
        <v>0</v>
      </c>
      <c r="L1471" s="19">
        <v>0</v>
      </c>
      <c r="M1471" s="7"/>
      <c r="P1471" s="57">
        <f t="shared" ref="P1471:P1481" si="5431">SUM(R1471:Y1471)</f>
        <v>1.0004083299305839</v>
      </c>
      <c r="Q1471" s="63">
        <f>P1471/P1465</f>
        <v>2.9411764705882349E-2</v>
      </c>
      <c r="R1471" s="75">
        <f t="shared" si="5073"/>
        <v>1</v>
      </c>
      <c r="S1471" s="57">
        <f t="shared" ref="S1471:X1471" si="5432">IF(G1482&lt;&gt;0,G1471+(G1471/G1465)*G1482,G1471)</f>
        <v>0</v>
      </c>
      <c r="T1471" s="57">
        <f t="shared" si="5432"/>
        <v>0</v>
      </c>
      <c r="U1471" s="57">
        <f t="shared" si="5432"/>
        <v>0</v>
      </c>
      <c r="V1471" s="57">
        <f t="shared" si="5432"/>
        <v>0</v>
      </c>
      <c r="W1471" s="57">
        <f t="shared" si="5432"/>
        <v>0</v>
      </c>
      <c r="X1471" s="57">
        <f t="shared" si="5432"/>
        <v>0</v>
      </c>
      <c r="Y1471" s="76">
        <f>M1465*D1471</f>
        <v>4.0832993058391182E-4</v>
      </c>
      <c r="AB1471" s="63">
        <f t="shared" ref="AB1471" si="5433">IF(R1471=0,0,R1471/(R1466+R1469+R1475))</f>
        <v>8.3333333333333329E-2</v>
      </c>
      <c r="AC1471" s="63">
        <f t="shared" ref="AC1471" si="5434">IF(S1471=0,0,S1471/(S1466+S1469+S1475))</f>
        <v>0</v>
      </c>
      <c r="AD1471" s="63">
        <f t="shared" ref="AD1471" si="5435">IF(T1471=0,0,T1471/(T1466+T1469+T1475))</f>
        <v>0</v>
      </c>
      <c r="AE1471" s="63">
        <f t="shared" ref="AE1471" si="5436">IF(U1471=0,0,U1471/(U1466+U1469+U1475))</f>
        <v>0</v>
      </c>
      <c r="AF1471" s="63">
        <f t="shared" ref="AF1471" si="5437">IF(V1471=0,0,V1471/(V1466+V1469+V1475))</f>
        <v>0</v>
      </c>
      <c r="AG1471" s="63">
        <f t="shared" ref="AG1471" si="5438">IF(W1471=0,0,W1471/(W1466+W1469+W1475))</f>
        <v>0</v>
      </c>
      <c r="AH1471" s="63">
        <f t="shared" ref="AH1471" si="5439">IF(X1471=0,0,X1471/(X1466+X1469+X1475))</f>
        <v>0</v>
      </c>
      <c r="AI1471" s="63">
        <f t="shared" ref="AI1471" si="5440">IF(Y1471=0,0,Y1471/(Y1466+Y1469+Y1475))</f>
        <v>2.7777777777777776E-2</v>
      </c>
    </row>
    <row r="1472" spans="1:35" ht="14.25" customHeight="1" x14ac:dyDescent="0.25">
      <c r="A1472" s="17">
        <v>336112</v>
      </c>
      <c r="B1472" s="3" t="s">
        <v>149</v>
      </c>
      <c r="C1472" s="8" t="s">
        <v>86</v>
      </c>
      <c r="D1472" s="54">
        <f t="shared" si="5394"/>
        <v>2.0416496529195591E-3</v>
      </c>
      <c r="E1472" s="19">
        <f t="shared" si="5384"/>
        <v>5</v>
      </c>
      <c r="F1472" s="11">
        <v>5</v>
      </c>
      <c r="G1472" s="11">
        <v>0</v>
      </c>
      <c r="H1472" s="19">
        <v>0</v>
      </c>
      <c r="I1472" s="19">
        <v>0</v>
      </c>
      <c r="J1472" s="19">
        <v>0</v>
      </c>
      <c r="K1472" s="11">
        <v>0</v>
      </c>
      <c r="L1472" s="19">
        <v>0</v>
      </c>
      <c r="M1472" s="7"/>
      <c r="P1472" s="57">
        <f t="shared" si="5431"/>
        <v>5.0020416496529192</v>
      </c>
      <c r="Q1472" s="63">
        <f>P1472/P1465</f>
        <v>0.14705882352941174</v>
      </c>
      <c r="R1472" s="75">
        <f t="shared" si="5073"/>
        <v>5</v>
      </c>
      <c r="S1472" s="57">
        <f t="shared" ref="S1472:X1472" si="5441">IF(G1482&lt;&gt;0,G1472+(G1472/G1465)*G1482,G1472)</f>
        <v>0</v>
      </c>
      <c r="T1472" s="57">
        <f t="shared" si="5441"/>
        <v>0</v>
      </c>
      <c r="U1472" s="57">
        <f t="shared" si="5441"/>
        <v>0</v>
      </c>
      <c r="V1472" s="57">
        <f t="shared" si="5441"/>
        <v>0</v>
      </c>
      <c r="W1472" s="57">
        <f t="shared" si="5441"/>
        <v>0</v>
      </c>
      <c r="X1472" s="57">
        <f t="shared" si="5441"/>
        <v>0</v>
      </c>
      <c r="Y1472" s="76">
        <f>M1465*D1472</f>
        <v>2.0416496529195591E-3</v>
      </c>
      <c r="AB1472" s="63">
        <f t="shared" ref="AB1472" si="5442">IF(R1472=0,0,R1472/(R1466+R1469+R1475))</f>
        <v>0.41666666666666669</v>
      </c>
      <c r="AC1472" s="63">
        <f t="shared" ref="AC1472" si="5443">IF(S1472=0,0,S1472/(S1466+S1469+S1475))</f>
        <v>0</v>
      </c>
      <c r="AD1472" s="63">
        <f t="shared" ref="AD1472" si="5444">IF(T1472=0,0,T1472/(T1466+T1469+T1475))</f>
        <v>0</v>
      </c>
      <c r="AE1472" s="63">
        <f t="shared" ref="AE1472" si="5445">IF(U1472=0,0,U1472/(U1466+U1469+U1475))</f>
        <v>0</v>
      </c>
      <c r="AF1472" s="63">
        <f t="shared" ref="AF1472" si="5446">IF(V1472=0,0,V1472/(V1466+V1469+V1475))</f>
        <v>0</v>
      </c>
      <c r="AG1472" s="63">
        <f t="shared" ref="AG1472" si="5447">IF(W1472=0,0,W1472/(W1466+W1469+W1475))</f>
        <v>0</v>
      </c>
      <c r="AH1472" s="63">
        <f t="shared" ref="AH1472" si="5448">IF(X1472=0,0,X1472/(X1466+X1469+X1475))</f>
        <v>0</v>
      </c>
      <c r="AI1472" s="63">
        <f t="shared" ref="AI1472" si="5449">IF(Y1472=0,0,Y1472/(Y1466+Y1469+Y1475))</f>
        <v>0.1388888888888889</v>
      </c>
    </row>
    <row r="1473" spans="1:35" ht="14.25" customHeight="1" x14ac:dyDescent="0.25">
      <c r="A1473" s="17">
        <v>336112</v>
      </c>
      <c r="B1473" s="3" t="s">
        <v>149</v>
      </c>
      <c r="C1473" s="8" t="s">
        <v>87</v>
      </c>
      <c r="D1473" s="54">
        <f t="shared" si="5394"/>
        <v>0</v>
      </c>
      <c r="E1473" s="19">
        <f t="shared" si="5384"/>
        <v>0</v>
      </c>
      <c r="F1473" s="19">
        <v>0</v>
      </c>
      <c r="G1473" s="19">
        <v>0</v>
      </c>
      <c r="H1473" s="19">
        <v>0</v>
      </c>
      <c r="I1473" s="19">
        <v>0</v>
      </c>
      <c r="J1473" s="19">
        <v>0</v>
      </c>
      <c r="K1473" s="19">
        <v>0</v>
      </c>
      <c r="L1473" s="19">
        <v>0</v>
      </c>
      <c r="M1473" s="7"/>
      <c r="P1473" s="57">
        <f t="shared" si="5431"/>
        <v>0</v>
      </c>
      <c r="Q1473" s="63">
        <f>P1473/P1465</f>
        <v>0</v>
      </c>
      <c r="R1473" s="75">
        <f t="shared" si="5073"/>
        <v>0</v>
      </c>
      <c r="S1473" s="57">
        <f t="shared" ref="S1473:X1473" si="5450">IF(G1482&lt;&gt;0,G1473+(G1473/G1465)*G1482,G1473)</f>
        <v>0</v>
      </c>
      <c r="T1473" s="57">
        <f t="shared" si="5450"/>
        <v>0</v>
      </c>
      <c r="U1473" s="57">
        <f t="shared" si="5450"/>
        <v>0</v>
      </c>
      <c r="V1473" s="57">
        <f t="shared" si="5450"/>
        <v>0</v>
      </c>
      <c r="W1473" s="57">
        <f t="shared" si="5450"/>
        <v>0</v>
      </c>
      <c r="X1473" s="57">
        <f t="shared" si="5450"/>
        <v>0</v>
      </c>
      <c r="Y1473" s="76">
        <f>M1465*D1473</f>
        <v>0</v>
      </c>
      <c r="AB1473" s="63">
        <f t="shared" ref="AB1473" si="5451">IF(R1473=0,0,R1473/(R1466+R1469+R1475))</f>
        <v>0</v>
      </c>
      <c r="AC1473" s="63">
        <f t="shared" ref="AC1473" si="5452">IF(S1473=0,0,S1473/(S1466+S1469+S1475))</f>
        <v>0</v>
      </c>
      <c r="AD1473" s="63">
        <f t="shared" ref="AD1473" si="5453">IF(T1473=0,0,T1473/(T1466+T1469+T1475))</f>
        <v>0</v>
      </c>
      <c r="AE1473" s="63">
        <f t="shared" ref="AE1473" si="5454">IF(U1473=0,0,U1473/(U1466+U1469+U1475))</f>
        <v>0</v>
      </c>
      <c r="AF1473" s="63">
        <f t="shared" ref="AF1473" si="5455">IF(V1473=0,0,V1473/(V1466+V1469+V1475))</f>
        <v>0</v>
      </c>
      <c r="AG1473" s="63">
        <f t="shared" ref="AG1473" si="5456">IF(W1473=0,0,W1473/(W1466+W1469+W1475))</f>
        <v>0</v>
      </c>
      <c r="AH1473" s="63">
        <f t="shared" ref="AH1473" si="5457">IF(X1473=0,0,X1473/(X1466+X1469+X1475))</f>
        <v>0</v>
      </c>
      <c r="AI1473" s="63">
        <f t="shared" ref="AI1473" si="5458">IF(Y1473=0,0,Y1473/(Y1466+Y1469+Y1475))</f>
        <v>0</v>
      </c>
    </row>
    <row r="1474" spans="1:35" ht="14.25" customHeight="1" x14ac:dyDescent="0.25">
      <c r="A1474" s="17">
        <v>336112</v>
      </c>
      <c r="B1474" s="3" t="s">
        <v>149</v>
      </c>
      <c r="C1474" s="8" t="s">
        <v>88</v>
      </c>
      <c r="D1474" s="54">
        <f t="shared" si="5394"/>
        <v>8.1665986116782364E-4</v>
      </c>
      <c r="E1474" s="19">
        <f t="shared" si="5384"/>
        <v>2</v>
      </c>
      <c r="F1474" s="11">
        <v>1</v>
      </c>
      <c r="G1474" s="11">
        <v>0</v>
      </c>
      <c r="H1474" s="19">
        <v>0</v>
      </c>
      <c r="I1474" s="11">
        <v>1</v>
      </c>
      <c r="J1474" s="19">
        <v>0</v>
      </c>
      <c r="K1474" s="11">
        <v>0</v>
      </c>
      <c r="L1474" s="19">
        <v>0</v>
      </c>
      <c r="M1474" s="7"/>
      <c r="P1474" s="57">
        <f t="shared" si="5431"/>
        <v>2.0008166598611679</v>
      </c>
      <c r="Q1474" s="63">
        <f>P1474/P1465</f>
        <v>5.8823529411764698E-2</v>
      </c>
      <c r="R1474" s="75">
        <f t="shared" si="5073"/>
        <v>1</v>
      </c>
      <c r="S1474" s="57">
        <f t="shared" ref="S1474:X1474" si="5459">IF(G1482&lt;&gt;0,G1474+(G1474/G1465)*G1482,G1474)</f>
        <v>0</v>
      </c>
      <c r="T1474" s="57">
        <f t="shared" si="5459"/>
        <v>0</v>
      </c>
      <c r="U1474" s="57">
        <f t="shared" si="5459"/>
        <v>1</v>
      </c>
      <c r="V1474" s="57">
        <f t="shared" si="5459"/>
        <v>0</v>
      </c>
      <c r="W1474" s="57">
        <f t="shared" si="5459"/>
        <v>0</v>
      </c>
      <c r="X1474" s="57">
        <f t="shared" si="5459"/>
        <v>0</v>
      </c>
      <c r="Y1474" s="76">
        <f>M1465*D1474</f>
        <v>8.1665986116782364E-4</v>
      </c>
      <c r="AB1474" s="63">
        <f t="shared" ref="AB1474" si="5460">IF(R1474=0,0,R1474/(R1466+R1469+R1475))</f>
        <v>8.3333333333333329E-2</v>
      </c>
      <c r="AC1474" s="63">
        <f t="shared" ref="AC1474" si="5461">IF(S1474=0,0,S1474/(S1466+S1469+S1475))</f>
        <v>0</v>
      </c>
      <c r="AD1474" s="63">
        <f t="shared" ref="AD1474" si="5462">IF(T1474=0,0,T1474/(T1466+T1469+T1475))</f>
        <v>0</v>
      </c>
      <c r="AE1474" s="63">
        <f t="shared" ref="AE1474" si="5463">IF(U1474=0,0,U1474/(U1466+U1469+U1475))</f>
        <v>4.5454545454545456E-2</v>
      </c>
      <c r="AF1474" s="63">
        <f t="shared" ref="AF1474" si="5464">IF(V1474=0,0,V1474/(V1466+V1469+V1475))</f>
        <v>0</v>
      </c>
      <c r="AG1474" s="63">
        <f t="shared" ref="AG1474" si="5465">IF(W1474=0,0,W1474/(W1466+W1469+W1475))</f>
        <v>0</v>
      </c>
      <c r="AH1474" s="63">
        <f t="shared" ref="AH1474" si="5466">IF(X1474=0,0,X1474/(X1466+X1469+X1475))</f>
        <v>0</v>
      </c>
      <c r="AI1474" s="63">
        <f t="shared" ref="AI1474" si="5467">IF(Y1474=0,0,Y1474/(Y1466+Y1469+Y1475))</f>
        <v>5.5555555555555552E-2</v>
      </c>
    </row>
    <row r="1475" spans="1:35" ht="14.25" customHeight="1" x14ac:dyDescent="0.25">
      <c r="A1475" s="17">
        <v>336112</v>
      </c>
      <c r="B1475" s="3" t="s">
        <v>149</v>
      </c>
      <c r="C1475" s="3" t="s">
        <v>89</v>
      </c>
      <c r="D1475" s="54">
        <f t="shared" si="5394"/>
        <v>4.0832993058391182E-3</v>
      </c>
      <c r="E1475" s="19">
        <f t="shared" si="5384"/>
        <v>10</v>
      </c>
      <c r="F1475" s="11">
        <v>4</v>
      </c>
      <c r="G1475" s="11">
        <v>0</v>
      </c>
      <c r="H1475" s="19">
        <v>0</v>
      </c>
      <c r="I1475" s="11">
        <v>6</v>
      </c>
      <c r="J1475" s="19">
        <v>0</v>
      </c>
      <c r="K1475" s="11">
        <v>0</v>
      </c>
      <c r="L1475" s="19">
        <v>0</v>
      </c>
      <c r="M1475" s="7"/>
      <c r="P1475" s="57">
        <f>SUM(P1476:P1481)</f>
        <v>8.0032666394446714</v>
      </c>
      <c r="Q1475" s="63">
        <f>P1475/P1465</f>
        <v>0.23529411764705879</v>
      </c>
      <c r="R1475" s="75">
        <f t="shared" si="5073"/>
        <v>4</v>
      </c>
      <c r="S1475" s="57">
        <f>SUM(S1476:S1481)</f>
        <v>0</v>
      </c>
      <c r="T1475" s="57">
        <f t="shared" ref="T1475:X1475" si="5468">SUM(T1476:T1481)</f>
        <v>0</v>
      </c>
      <c r="U1475" s="57">
        <f t="shared" si="5468"/>
        <v>5</v>
      </c>
      <c r="V1475" s="57">
        <f t="shared" si="5468"/>
        <v>0</v>
      </c>
      <c r="W1475" s="57">
        <f t="shared" si="5468"/>
        <v>0</v>
      </c>
      <c r="X1475" s="57">
        <f t="shared" si="5468"/>
        <v>0</v>
      </c>
      <c r="Y1475" s="76">
        <f>M1465*D1475</f>
        <v>4.0832993058391182E-3</v>
      </c>
      <c r="AB1475" s="63">
        <f t="shared" ref="AB1475" si="5469">IF(R1475=0,0,R1475/(R1466+R1469+R1475))</f>
        <v>0.33333333333333331</v>
      </c>
      <c r="AC1475" s="63">
        <f t="shared" ref="AC1475" si="5470">IF(S1475=0,0,S1475/(S1466+S1469+S1475))</f>
        <v>0</v>
      </c>
      <c r="AD1475" s="63">
        <f t="shared" ref="AD1475" si="5471">IF(T1475=0,0,T1475/(T1466+T1469+T1475))</f>
        <v>0</v>
      </c>
      <c r="AE1475" s="63">
        <f t="shared" ref="AE1475" si="5472">IF(U1475=0,0,U1475/(U1466+U1469+U1475))</f>
        <v>0.22727272727272727</v>
      </c>
      <c r="AF1475" s="63">
        <f t="shared" ref="AF1475" si="5473">IF(V1475=0,0,V1475/(V1466+V1469+V1475))</f>
        <v>0</v>
      </c>
      <c r="AG1475" s="63">
        <f t="shared" ref="AG1475" si="5474">IF(W1475=0,0,W1475/(W1466+W1469+W1475))</f>
        <v>0</v>
      </c>
      <c r="AH1475" s="63">
        <f t="shared" ref="AH1475" si="5475">IF(X1475=0,0,X1475/(X1466+X1469+X1475))</f>
        <v>0</v>
      </c>
      <c r="AI1475" s="63">
        <f t="shared" ref="AI1475" si="5476">IF(Y1475=0,0,Y1475/(Y1466+Y1469+Y1475))</f>
        <v>0.27777777777777779</v>
      </c>
    </row>
    <row r="1476" spans="1:35" ht="14.25" customHeight="1" x14ac:dyDescent="0.25">
      <c r="A1476" s="17">
        <v>336112</v>
      </c>
      <c r="B1476" s="3" t="s">
        <v>149</v>
      </c>
      <c r="C1476" s="8" t="s">
        <v>95</v>
      </c>
      <c r="D1476" s="54">
        <f t="shared" si="5394"/>
        <v>2.8583095140873828E-3</v>
      </c>
      <c r="E1476" s="19">
        <f t="shared" si="5384"/>
        <v>7</v>
      </c>
      <c r="F1476" s="11">
        <v>2</v>
      </c>
      <c r="G1476" s="11">
        <v>0</v>
      </c>
      <c r="H1476" s="11">
        <v>0</v>
      </c>
      <c r="I1476" s="11">
        <v>5</v>
      </c>
      <c r="J1476" s="19">
        <v>0</v>
      </c>
      <c r="K1476" s="11">
        <v>0</v>
      </c>
      <c r="L1476" s="19">
        <v>0</v>
      </c>
      <c r="M1476" s="7"/>
      <c r="P1476" s="57">
        <f t="shared" si="5431"/>
        <v>7.0028583095140871</v>
      </c>
      <c r="Q1476" s="63">
        <f>P1476/P1465</f>
        <v>0.20588235294117643</v>
      </c>
      <c r="R1476" s="75">
        <f t="shared" si="5073"/>
        <v>2</v>
      </c>
      <c r="S1476" s="57">
        <f t="shared" ref="S1476:X1476" si="5477">IF(G1482&lt;&gt;0,G1476+(G1476/G1465)*G1482,G1476)</f>
        <v>0</v>
      </c>
      <c r="T1476" s="57">
        <f t="shared" si="5477"/>
        <v>0</v>
      </c>
      <c r="U1476" s="57">
        <f t="shared" si="5477"/>
        <v>5</v>
      </c>
      <c r="V1476" s="57">
        <f t="shared" si="5477"/>
        <v>0</v>
      </c>
      <c r="W1476" s="57">
        <f t="shared" si="5477"/>
        <v>0</v>
      </c>
      <c r="X1476" s="57">
        <f t="shared" si="5477"/>
        <v>0</v>
      </c>
      <c r="Y1476" s="76">
        <f>M1465*D1476</f>
        <v>2.8583095140873828E-3</v>
      </c>
      <c r="AB1476" s="63">
        <f t="shared" ref="AB1476" si="5478">IF(R1476=0,0,R1476/(R1466+R1469+R1475))</f>
        <v>0.16666666666666666</v>
      </c>
      <c r="AC1476" s="63">
        <f t="shared" ref="AC1476" si="5479">IF(S1476=0,0,S1476/(S1466+S1469+S1475))</f>
        <v>0</v>
      </c>
      <c r="AD1476" s="63">
        <f t="shared" ref="AD1476" si="5480">IF(T1476=0,0,T1476/(T1466+T1469+T1475))</f>
        <v>0</v>
      </c>
      <c r="AE1476" s="63">
        <f t="shared" ref="AE1476" si="5481">IF(U1476=0,0,U1476/(U1466+U1469+U1475))</f>
        <v>0.22727272727272727</v>
      </c>
      <c r="AF1476" s="63">
        <f t="shared" ref="AF1476" si="5482">IF(V1476=0,0,V1476/(V1466+V1469+V1475))</f>
        <v>0</v>
      </c>
      <c r="AG1476" s="63">
        <f t="shared" ref="AG1476" si="5483">IF(W1476=0,0,W1476/(W1466+W1469+W1475))</f>
        <v>0</v>
      </c>
      <c r="AH1476" s="63">
        <f t="shared" ref="AH1476" si="5484">IF(X1476=0,0,X1476/(X1466+X1469+X1475))</f>
        <v>0</v>
      </c>
      <c r="AI1476" s="63">
        <f t="shared" ref="AI1476" si="5485">IF(Y1476=0,0,Y1476/(Y1466+Y1469+Y1475))</f>
        <v>0.19444444444444445</v>
      </c>
    </row>
    <row r="1477" spans="1:35" ht="14.25" customHeight="1" x14ac:dyDescent="0.25">
      <c r="A1477" s="17">
        <v>336112</v>
      </c>
      <c r="B1477" s="3" t="s">
        <v>149</v>
      </c>
      <c r="C1477" s="8" t="s">
        <v>90</v>
      </c>
      <c r="D1477" s="54">
        <f t="shared" si="5394"/>
        <v>4.0832993058391182E-4</v>
      </c>
      <c r="E1477" s="19">
        <f t="shared" si="5384"/>
        <v>1</v>
      </c>
      <c r="F1477" s="11">
        <v>1</v>
      </c>
      <c r="G1477" s="19">
        <v>0</v>
      </c>
      <c r="H1477" s="19">
        <v>0</v>
      </c>
      <c r="I1477" s="19">
        <v>0</v>
      </c>
      <c r="J1477" s="19">
        <v>0</v>
      </c>
      <c r="K1477" s="19">
        <v>0</v>
      </c>
      <c r="L1477" s="19">
        <v>0</v>
      </c>
      <c r="M1477" s="7"/>
      <c r="P1477" s="57">
        <f t="shared" si="5431"/>
        <v>1.0004083299305839</v>
      </c>
      <c r="Q1477" s="63">
        <f>P1477/P1465</f>
        <v>2.9411764705882349E-2</v>
      </c>
      <c r="R1477" s="75">
        <f t="shared" si="5073"/>
        <v>1</v>
      </c>
      <c r="S1477" s="57">
        <f t="shared" ref="S1477:X1477" si="5486">IF(G1482&lt;&gt;0,G1477+(G1477/G1465)*G1482,G1477)</f>
        <v>0</v>
      </c>
      <c r="T1477" s="57">
        <f t="shared" si="5486"/>
        <v>0</v>
      </c>
      <c r="U1477" s="57">
        <f t="shared" si="5486"/>
        <v>0</v>
      </c>
      <c r="V1477" s="57">
        <f t="shared" si="5486"/>
        <v>0</v>
      </c>
      <c r="W1477" s="57">
        <f t="shared" si="5486"/>
        <v>0</v>
      </c>
      <c r="X1477" s="57">
        <f t="shared" si="5486"/>
        <v>0</v>
      </c>
      <c r="Y1477" s="76">
        <f>M1465*D1477</f>
        <v>4.0832993058391182E-4</v>
      </c>
      <c r="AB1477" s="63">
        <f t="shared" ref="AB1477" si="5487">IF(R1477=0,0,R1477/(R1466+R1469+R1475))</f>
        <v>8.3333333333333329E-2</v>
      </c>
      <c r="AC1477" s="63">
        <f t="shared" ref="AC1477" si="5488">IF(S1477=0,0,S1477/(S1466+S1469+S1475))</f>
        <v>0</v>
      </c>
      <c r="AD1477" s="63">
        <f t="shared" ref="AD1477" si="5489">IF(T1477=0,0,T1477/(T1466+T1469+T1475))</f>
        <v>0</v>
      </c>
      <c r="AE1477" s="63">
        <f t="shared" ref="AE1477" si="5490">IF(U1477=0,0,U1477/(U1466+U1469+U1475))</f>
        <v>0</v>
      </c>
      <c r="AF1477" s="63">
        <f t="shared" ref="AF1477" si="5491">IF(V1477=0,0,V1477/(V1466+V1469+V1475))</f>
        <v>0</v>
      </c>
      <c r="AG1477" s="63">
        <f t="shared" ref="AG1477" si="5492">IF(W1477=0,0,W1477/(W1466+W1469+W1475))</f>
        <v>0</v>
      </c>
      <c r="AH1477" s="63">
        <f t="shared" ref="AH1477" si="5493">IF(X1477=0,0,X1477/(X1466+X1469+X1475))</f>
        <v>0</v>
      </c>
      <c r="AI1477" s="63">
        <f t="shared" ref="AI1477" si="5494">IF(Y1477=0,0,Y1477/(Y1466+Y1469+Y1475))</f>
        <v>2.7777777777777776E-2</v>
      </c>
    </row>
    <row r="1478" spans="1:35" ht="14.25" customHeight="1" x14ac:dyDescent="0.25">
      <c r="A1478" s="17">
        <v>336112</v>
      </c>
      <c r="B1478" s="3" t="s">
        <v>149</v>
      </c>
      <c r="C1478" s="8" t="s">
        <v>118</v>
      </c>
      <c r="D1478" s="54">
        <f t="shared" si="5394"/>
        <v>0</v>
      </c>
      <c r="E1478" s="19">
        <f t="shared" si="5384"/>
        <v>0</v>
      </c>
      <c r="F1478" s="19">
        <v>0</v>
      </c>
      <c r="G1478" s="11">
        <v>0</v>
      </c>
      <c r="H1478" s="19">
        <v>0</v>
      </c>
      <c r="I1478" s="19">
        <v>0</v>
      </c>
      <c r="J1478" s="19">
        <v>0</v>
      </c>
      <c r="K1478" s="11">
        <v>0</v>
      </c>
      <c r="L1478" s="19">
        <v>0</v>
      </c>
      <c r="M1478" s="7"/>
      <c r="P1478" s="57">
        <f t="shared" si="5431"/>
        <v>0</v>
      </c>
      <c r="Q1478" s="63">
        <f>P1478/P1465</f>
        <v>0</v>
      </c>
      <c r="R1478" s="75">
        <f t="shared" si="5073"/>
        <v>0</v>
      </c>
      <c r="S1478" s="57">
        <f t="shared" ref="S1478:X1478" si="5495">IF(G1482&lt;&gt;0,G1478+(G1478/G1465)*G1482,G1478)</f>
        <v>0</v>
      </c>
      <c r="T1478" s="57">
        <f t="shared" si="5495"/>
        <v>0</v>
      </c>
      <c r="U1478" s="57">
        <f t="shared" si="5495"/>
        <v>0</v>
      </c>
      <c r="V1478" s="57">
        <f t="shared" si="5495"/>
        <v>0</v>
      </c>
      <c r="W1478" s="57">
        <f t="shared" si="5495"/>
        <v>0</v>
      </c>
      <c r="X1478" s="57">
        <f t="shared" si="5495"/>
        <v>0</v>
      </c>
      <c r="Y1478" s="76">
        <f>M1465*D1478</f>
        <v>0</v>
      </c>
      <c r="AB1478" s="63">
        <f t="shared" ref="AB1478" si="5496">IF(R1478=0,0,R1478/(R1466+R1469+R1475))</f>
        <v>0</v>
      </c>
      <c r="AC1478" s="63">
        <f t="shared" ref="AC1478" si="5497">IF(S1478=0,0,S1478/(S1466+S1469+S1475))</f>
        <v>0</v>
      </c>
      <c r="AD1478" s="63">
        <f t="shared" ref="AD1478" si="5498">IF(T1478=0,0,T1478/(T1466+T1469+T1475))</f>
        <v>0</v>
      </c>
      <c r="AE1478" s="63">
        <f t="shared" ref="AE1478" si="5499">IF(U1478=0,0,U1478/(U1466+U1469+U1475))</f>
        <v>0</v>
      </c>
      <c r="AF1478" s="63">
        <f t="shared" ref="AF1478" si="5500">IF(V1478=0,0,V1478/(V1466+V1469+V1475))</f>
        <v>0</v>
      </c>
      <c r="AG1478" s="63">
        <f t="shared" ref="AG1478" si="5501">IF(W1478=0,0,W1478/(W1466+W1469+W1475))</f>
        <v>0</v>
      </c>
      <c r="AH1478" s="63">
        <f t="shared" ref="AH1478" si="5502">IF(X1478=0,0,X1478/(X1466+X1469+X1475))</f>
        <v>0</v>
      </c>
      <c r="AI1478" s="63">
        <f t="shared" ref="AI1478" si="5503">IF(Y1478=0,0,Y1478/(Y1466+Y1469+Y1475))</f>
        <v>0</v>
      </c>
    </row>
    <row r="1479" spans="1:35" ht="14.25" customHeight="1" x14ac:dyDescent="0.25">
      <c r="A1479" s="17">
        <v>336112</v>
      </c>
      <c r="B1479" s="3" t="s">
        <v>149</v>
      </c>
      <c r="C1479" s="8" t="s">
        <v>91</v>
      </c>
      <c r="D1479" s="54">
        <f t="shared" si="5394"/>
        <v>0</v>
      </c>
      <c r="E1479" s="19">
        <f t="shared" si="5384"/>
        <v>0</v>
      </c>
      <c r="F1479" s="19">
        <v>0</v>
      </c>
      <c r="G1479" s="19">
        <v>0</v>
      </c>
      <c r="H1479" s="19">
        <v>0</v>
      </c>
      <c r="I1479" s="11">
        <v>0</v>
      </c>
      <c r="J1479" s="19">
        <v>0</v>
      </c>
      <c r="K1479" s="19">
        <v>0</v>
      </c>
      <c r="L1479" s="19">
        <v>0</v>
      </c>
      <c r="M1479" s="7"/>
      <c r="P1479" s="57">
        <f t="shared" si="5431"/>
        <v>0</v>
      </c>
      <c r="Q1479" s="63">
        <f>P1479/P1465</f>
        <v>0</v>
      </c>
      <c r="R1479" s="75">
        <f t="shared" si="5073"/>
        <v>0</v>
      </c>
      <c r="S1479" s="57">
        <f t="shared" ref="S1479:X1479" si="5504">IF(G1482&lt;&gt;0,G1479+(G1479/G1465)*G1482,G1479)</f>
        <v>0</v>
      </c>
      <c r="T1479" s="57">
        <f t="shared" si="5504"/>
        <v>0</v>
      </c>
      <c r="U1479" s="57">
        <f t="shared" si="5504"/>
        <v>0</v>
      </c>
      <c r="V1479" s="57">
        <f t="shared" si="5504"/>
        <v>0</v>
      </c>
      <c r="W1479" s="57">
        <f t="shared" si="5504"/>
        <v>0</v>
      </c>
      <c r="X1479" s="57">
        <f t="shared" si="5504"/>
        <v>0</v>
      </c>
      <c r="Y1479" s="76">
        <f>M1465*D1479</f>
        <v>0</v>
      </c>
      <c r="AB1479" s="63">
        <f t="shared" ref="AB1479" si="5505">IF(R1479=0,0,R1479/(R1466+R1469+R1475))</f>
        <v>0</v>
      </c>
      <c r="AC1479" s="63">
        <f t="shared" ref="AC1479" si="5506">IF(S1479=0,0,S1479/(S1466+S1469+S1475))</f>
        <v>0</v>
      </c>
      <c r="AD1479" s="63">
        <f t="shared" ref="AD1479" si="5507">IF(T1479=0,0,T1479/(T1466+T1469+T1475))</f>
        <v>0</v>
      </c>
      <c r="AE1479" s="63">
        <f t="shared" ref="AE1479" si="5508">IF(U1479=0,0,U1479/(U1466+U1469+U1475))</f>
        <v>0</v>
      </c>
      <c r="AF1479" s="63">
        <f t="shared" ref="AF1479" si="5509">IF(V1479=0,0,V1479/(V1466+V1469+V1475))</f>
        <v>0</v>
      </c>
      <c r="AG1479" s="63">
        <f t="shared" ref="AG1479" si="5510">IF(W1479=0,0,W1479/(W1466+W1469+W1475))</f>
        <v>0</v>
      </c>
      <c r="AH1479" s="63">
        <f t="shared" ref="AH1479" si="5511">IF(X1479=0,0,X1479/(X1466+X1469+X1475))</f>
        <v>0</v>
      </c>
      <c r="AI1479" s="63">
        <f t="shared" ref="AI1479" si="5512">IF(Y1479=0,0,Y1479/(Y1466+Y1469+Y1475))</f>
        <v>0</v>
      </c>
    </row>
    <row r="1480" spans="1:35" ht="14.25" customHeight="1" x14ac:dyDescent="0.25">
      <c r="A1480" s="17">
        <v>336112</v>
      </c>
      <c r="B1480" s="3" t="s">
        <v>149</v>
      </c>
      <c r="C1480" s="8" t="s">
        <v>92</v>
      </c>
      <c r="D1480" s="54">
        <f t="shared" si="5394"/>
        <v>0</v>
      </c>
      <c r="E1480" s="19">
        <f t="shared" si="5384"/>
        <v>0</v>
      </c>
      <c r="F1480" s="11">
        <v>0</v>
      </c>
      <c r="G1480" s="11">
        <v>0</v>
      </c>
      <c r="H1480" s="19">
        <v>0</v>
      </c>
      <c r="I1480" s="19">
        <v>0</v>
      </c>
      <c r="J1480" s="11">
        <v>0</v>
      </c>
      <c r="K1480" s="11">
        <v>0</v>
      </c>
      <c r="L1480" s="19">
        <v>0</v>
      </c>
      <c r="M1480" s="7"/>
      <c r="P1480" s="57">
        <f t="shared" si="5431"/>
        <v>0</v>
      </c>
      <c r="Q1480" s="63">
        <f>P1480/P1465</f>
        <v>0</v>
      </c>
      <c r="R1480" s="75">
        <f t="shared" si="5073"/>
        <v>0</v>
      </c>
      <c r="S1480" s="57">
        <f t="shared" ref="S1480:X1480" si="5513">IF(G1482&lt;&gt;0,G1480+(G1480/G1465)*G1482,G1480)</f>
        <v>0</v>
      </c>
      <c r="T1480" s="57">
        <f t="shared" si="5513"/>
        <v>0</v>
      </c>
      <c r="U1480" s="57">
        <f t="shared" si="5513"/>
        <v>0</v>
      </c>
      <c r="V1480" s="57">
        <f t="shared" si="5513"/>
        <v>0</v>
      </c>
      <c r="W1480" s="57">
        <f t="shared" si="5513"/>
        <v>0</v>
      </c>
      <c r="X1480" s="57">
        <f t="shared" si="5513"/>
        <v>0</v>
      </c>
      <c r="Y1480" s="76">
        <f>M1465*D1480</f>
        <v>0</v>
      </c>
      <c r="AB1480" s="63">
        <f t="shared" ref="AB1480" si="5514">IF(R1480=0,0,R1480/(R1466+R1469+R1475))</f>
        <v>0</v>
      </c>
      <c r="AC1480" s="63">
        <f t="shared" ref="AC1480" si="5515">IF(S1480=0,0,S1480/(S1466+S1469+S1475))</f>
        <v>0</v>
      </c>
      <c r="AD1480" s="63">
        <f t="shared" ref="AD1480" si="5516">IF(T1480=0,0,T1480/(T1466+T1469+T1475))</f>
        <v>0</v>
      </c>
      <c r="AE1480" s="63">
        <f t="shared" ref="AE1480" si="5517">IF(U1480=0,0,U1480/(U1466+U1469+U1475))</f>
        <v>0</v>
      </c>
      <c r="AF1480" s="63">
        <f t="shared" ref="AF1480" si="5518">IF(V1480=0,0,V1480/(V1466+V1469+V1475))</f>
        <v>0</v>
      </c>
      <c r="AG1480" s="63">
        <f t="shared" ref="AG1480" si="5519">IF(W1480=0,0,W1480/(W1466+W1469+W1475))</f>
        <v>0</v>
      </c>
      <c r="AH1480" s="63">
        <f t="shared" ref="AH1480" si="5520">IF(X1480=0,0,X1480/(X1466+X1469+X1475))</f>
        <v>0</v>
      </c>
      <c r="AI1480" s="63">
        <f t="shared" ref="AI1480" si="5521">IF(Y1480=0,0,Y1480/(Y1466+Y1469+Y1475))</f>
        <v>0</v>
      </c>
    </row>
    <row r="1481" spans="1:35" ht="14.25" customHeight="1" x14ac:dyDescent="0.25">
      <c r="A1481" s="17">
        <v>336112</v>
      </c>
      <c r="B1481" s="3" t="s">
        <v>149</v>
      </c>
      <c r="C1481" s="8" t="s">
        <v>93</v>
      </c>
      <c r="D1481" s="54">
        <f t="shared" si="5394"/>
        <v>0</v>
      </c>
      <c r="E1481" s="19">
        <f t="shared" si="5384"/>
        <v>0</v>
      </c>
      <c r="F1481" s="19">
        <v>0</v>
      </c>
      <c r="G1481" s="11">
        <v>0</v>
      </c>
      <c r="H1481" s="19">
        <v>0</v>
      </c>
      <c r="I1481" s="11">
        <v>0</v>
      </c>
      <c r="J1481" s="19">
        <v>0</v>
      </c>
      <c r="K1481" s="11">
        <v>0</v>
      </c>
      <c r="L1481" s="19">
        <v>0</v>
      </c>
      <c r="M1481" s="7"/>
      <c r="P1481" s="57">
        <f t="shared" si="5431"/>
        <v>0</v>
      </c>
      <c r="Q1481" s="63">
        <f>P1481/P1465</f>
        <v>0</v>
      </c>
      <c r="R1481" s="75">
        <f t="shared" si="5073"/>
        <v>0</v>
      </c>
      <c r="S1481" s="57">
        <f t="shared" ref="S1481:X1481" si="5522">IF(G1482&lt;&gt;0,G1481+(G1481/G1465)*G1482,G1481)</f>
        <v>0</v>
      </c>
      <c r="T1481" s="57">
        <f t="shared" si="5522"/>
        <v>0</v>
      </c>
      <c r="U1481" s="57">
        <f t="shared" si="5522"/>
        <v>0</v>
      </c>
      <c r="V1481" s="57">
        <f t="shared" si="5522"/>
        <v>0</v>
      </c>
      <c r="W1481" s="57">
        <f t="shared" si="5522"/>
        <v>0</v>
      </c>
      <c r="X1481" s="57">
        <f t="shared" si="5522"/>
        <v>0</v>
      </c>
      <c r="Y1481" s="76">
        <f>M1465*D1481</f>
        <v>0</v>
      </c>
      <c r="AB1481" s="63">
        <f t="shared" ref="AB1481" si="5523">IF(R1481=0,0,R1481/(R1466+R1469+R1475))</f>
        <v>0</v>
      </c>
      <c r="AC1481" s="63">
        <f t="shared" ref="AC1481" si="5524">IF(S1481=0,0,S1481/(S1466+S1469+S1475))</f>
        <v>0</v>
      </c>
      <c r="AD1481" s="63">
        <f t="shared" ref="AD1481" si="5525">IF(T1481=0,0,T1481/(T1466+T1469+T1475))</f>
        <v>0</v>
      </c>
      <c r="AE1481" s="63">
        <f t="shared" ref="AE1481" si="5526">IF(U1481=0,0,U1481/(U1466+U1469+U1475))</f>
        <v>0</v>
      </c>
      <c r="AF1481" s="63">
        <f t="shared" ref="AF1481" si="5527">IF(V1481=0,0,V1481/(V1466+V1469+V1475))</f>
        <v>0</v>
      </c>
      <c r="AG1481" s="63">
        <f t="shared" ref="AG1481" si="5528">IF(W1481=0,0,W1481/(W1466+W1469+W1475))</f>
        <v>0</v>
      </c>
      <c r="AH1481" s="63">
        <f t="shared" ref="AH1481" si="5529">IF(X1481=0,0,X1481/(X1466+X1469+X1475))</f>
        <v>0</v>
      </c>
      <c r="AI1481" s="63">
        <f t="shared" ref="AI1481" si="5530">IF(Y1481=0,0,Y1481/(Y1466+Y1469+Y1475))</f>
        <v>0</v>
      </c>
    </row>
    <row r="1482" spans="1:35" ht="14.25" customHeight="1" x14ac:dyDescent="0.25">
      <c r="A1482" s="17">
        <v>336112</v>
      </c>
      <c r="B1482" s="3" t="s">
        <v>149</v>
      </c>
      <c r="C1482" s="3" t="s">
        <v>94</v>
      </c>
      <c r="D1482" s="54"/>
      <c r="E1482" s="11">
        <v>1</v>
      </c>
      <c r="F1482" s="11">
        <v>0</v>
      </c>
      <c r="G1482" s="11">
        <v>0</v>
      </c>
      <c r="H1482" s="11">
        <v>0</v>
      </c>
      <c r="I1482" s="11">
        <v>0</v>
      </c>
      <c r="J1482" s="11">
        <v>0</v>
      </c>
      <c r="K1482" s="11">
        <v>0</v>
      </c>
      <c r="L1482" s="11">
        <v>1</v>
      </c>
      <c r="M1482" s="7"/>
      <c r="R1482" s="75">
        <f t="shared" si="5073"/>
        <v>0</v>
      </c>
    </row>
    <row r="1483" spans="1:35" ht="14.25" customHeight="1" x14ac:dyDescent="0.25">
      <c r="C1483" s="4"/>
      <c r="D1483" s="8"/>
      <c r="E1483" s="11"/>
      <c r="F1483" s="11"/>
      <c r="G1483" s="11"/>
      <c r="H1483" s="11"/>
      <c r="I1483" s="11"/>
      <c r="J1483" s="11"/>
      <c r="K1483" s="11"/>
      <c r="L1483" s="11"/>
      <c r="M1483" s="7"/>
      <c r="R1483" s="75">
        <f t="shared" si="5073"/>
        <v>0</v>
      </c>
      <c r="S1483" s="10"/>
      <c r="T1483" s="10"/>
      <c r="U1483" s="10"/>
      <c r="V1483" s="10"/>
      <c r="W1483" s="10"/>
      <c r="AA1483" s="10"/>
      <c r="AB1483" s="10"/>
    </row>
    <row r="1484" spans="1:35" ht="14.25" customHeight="1" x14ac:dyDescent="0.25">
      <c r="A1484" s="17">
        <v>3364</v>
      </c>
      <c r="B1484" s="3" t="s">
        <v>155</v>
      </c>
      <c r="C1484" s="3" t="s">
        <v>120</v>
      </c>
      <c r="D1484" s="3"/>
      <c r="E1484" s="11">
        <v>67</v>
      </c>
      <c r="F1484" s="11">
        <v>32</v>
      </c>
      <c r="G1484" s="11">
        <v>1</v>
      </c>
      <c r="H1484" s="11">
        <v>1</v>
      </c>
      <c r="I1484" s="11">
        <v>30</v>
      </c>
      <c r="J1484" s="19">
        <v>0</v>
      </c>
      <c r="K1484" s="19">
        <v>0</v>
      </c>
      <c r="L1484" s="11">
        <v>2</v>
      </c>
      <c r="M1484" s="10">
        <f>VLOOKUP(A1484,'2010 Byproducts'!$A$14:$D$97,4,FALSE)</f>
        <v>1</v>
      </c>
      <c r="N1484" s="10">
        <f>L1484-M1484</f>
        <v>1</v>
      </c>
      <c r="O1484" s="10"/>
      <c r="P1484" s="10">
        <f>SUM(P1485,P1488,P1494)</f>
        <v>62.968253968253961</v>
      </c>
      <c r="Q1484" s="10"/>
      <c r="R1484" s="75">
        <f t="shared" si="5073"/>
        <v>32</v>
      </c>
      <c r="Z1484" s="63">
        <f>R1484/(P1484-R1484)</f>
        <v>1.033316248077909</v>
      </c>
      <c r="AA1484" s="63">
        <f>(P1487-R1487)/(P1484-R1484)</f>
        <v>0.22962583290620198</v>
      </c>
      <c r="AB1484" s="63"/>
    </row>
    <row r="1485" spans="1:35" ht="14.25" customHeight="1" x14ac:dyDescent="0.25">
      <c r="A1485" s="17">
        <v>3364</v>
      </c>
      <c r="B1485" s="3" t="s">
        <v>155</v>
      </c>
      <c r="C1485" s="3" t="s">
        <v>82</v>
      </c>
      <c r="D1485" s="54">
        <f>E1485/(E1484-E1501)</f>
        <v>0.22222222222222221</v>
      </c>
      <c r="E1485" s="19">
        <f t="shared" ref="E1485:E1500" si="5531">SUM(F1485:L1485)</f>
        <v>14</v>
      </c>
      <c r="F1485" s="19">
        <v>0</v>
      </c>
      <c r="G1485" s="19">
        <v>0</v>
      </c>
      <c r="H1485" s="19">
        <v>0</v>
      </c>
      <c r="I1485" s="11">
        <v>14</v>
      </c>
      <c r="J1485" s="19">
        <v>0</v>
      </c>
      <c r="K1485" s="19">
        <v>0</v>
      </c>
      <c r="L1485" s="19">
        <v>0</v>
      </c>
      <c r="M1485" s="7"/>
      <c r="P1485" s="57">
        <f>SUM(P1486:P1487)</f>
        <v>15.222222222222221</v>
      </c>
      <c r="Q1485" s="63">
        <f>P1485/P1484</f>
        <v>0.24174439122762795</v>
      </c>
      <c r="R1485" s="75">
        <f t="shared" si="5073"/>
        <v>0</v>
      </c>
      <c r="S1485" s="57">
        <f>SUM(S1486:S1487)</f>
        <v>0</v>
      </c>
      <c r="T1485" s="57">
        <f t="shared" ref="T1485:X1485" si="5532">SUM(T1486:T1487)</f>
        <v>0</v>
      </c>
      <c r="U1485" s="57">
        <f t="shared" si="5532"/>
        <v>14</v>
      </c>
      <c r="V1485" s="57">
        <f t="shared" si="5532"/>
        <v>0</v>
      </c>
      <c r="W1485" s="57">
        <f t="shared" si="5532"/>
        <v>0</v>
      </c>
      <c r="X1485" s="57">
        <f t="shared" si="5532"/>
        <v>0</v>
      </c>
      <c r="Y1485" s="76">
        <f>M1484*D1485</f>
        <v>0.22222222222222221</v>
      </c>
      <c r="Z1485" s="5"/>
      <c r="AB1485" s="63">
        <f t="shared" ref="AB1485" si="5533">IF(R1485=0,0,R1485/(R1485+R1488+R1494))</f>
        <v>0</v>
      </c>
      <c r="AC1485" s="63">
        <f t="shared" ref="AC1485" si="5534">IF(S1485=0,0,S1485/(S1485+S1488+S1494))</f>
        <v>0</v>
      </c>
      <c r="AD1485" s="63">
        <f t="shared" ref="AD1485" si="5535">IF(T1485=0,0,T1485/(T1485+T1488+T1494))</f>
        <v>0</v>
      </c>
      <c r="AE1485" s="63">
        <f t="shared" ref="AE1485" si="5536">IF(U1485=0,0,U1485/(U1485+U1488+U1494))</f>
        <v>0.48275862068965519</v>
      </c>
      <c r="AF1485" s="63">
        <f t="shared" ref="AF1485" si="5537">IF(V1485=0,0,V1485/(V1485+V1488+V1494))</f>
        <v>0</v>
      </c>
      <c r="AG1485" s="63">
        <f t="shared" ref="AG1485" si="5538">IF(W1485=0,0,W1485/(W1485+W1488+W1494))</f>
        <v>0</v>
      </c>
      <c r="AH1485" s="63">
        <f t="shared" ref="AH1485" si="5539">IF(X1485=0,0,X1485/(X1485+X1488+X1494))</f>
        <v>0</v>
      </c>
      <c r="AI1485" s="63">
        <f t="shared" ref="AI1485" si="5540">IF(Y1485=0,0,Y1485/(Y1485+Y1488+Y1494))</f>
        <v>0.22950819672131148</v>
      </c>
    </row>
    <row r="1486" spans="1:35" ht="14.25" customHeight="1" x14ac:dyDescent="0.25">
      <c r="A1486" s="17">
        <v>3364</v>
      </c>
      <c r="B1486" s="3" t="s">
        <v>155</v>
      </c>
      <c r="C1486" s="8" t="s">
        <v>152</v>
      </c>
      <c r="D1486" s="54">
        <f>E1486/(E1484-E1501)</f>
        <v>0.1111111111111111</v>
      </c>
      <c r="E1486" s="19">
        <f t="shared" si="5531"/>
        <v>7</v>
      </c>
      <c r="F1486" s="19">
        <v>0</v>
      </c>
      <c r="G1486" s="19">
        <v>0</v>
      </c>
      <c r="H1486" s="19">
        <v>0</v>
      </c>
      <c r="I1486" s="11">
        <v>7</v>
      </c>
      <c r="J1486" s="19">
        <v>0</v>
      </c>
      <c r="K1486" s="19">
        <v>0</v>
      </c>
      <c r="L1486" s="19">
        <v>0</v>
      </c>
      <c r="M1486" s="7"/>
      <c r="P1486" s="57">
        <f>SUM(R1486:Y1486)+N1484</f>
        <v>8.1111111111111107</v>
      </c>
      <c r="Q1486" s="63">
        <f>P1486/P1484</f>
        <v>0.12881270481472146</v>
      </c>
      <c r="R1486" s="75">
        <f t="shared" si="5073"/>
        <v>0</v>
      </c>
      <c r="S1486" s="57">
        <f t="shared" ref="S1486:X1486" si="5541">IF(G1501&lt;&gt;0,G1486+(G1486/G1484)*G1501,G1486)</f>
        <v>0</v>
      </c>
      <c r="T1486" s="57">
        <f t="shared" si="5541"/>
        <v>0</v>
      </c>
      <c r="U1486" s="57">
        <f t="shared" si="5541"/>
        <v>7</v>
      </c>
      <c r="V1486" s="57">
        <f t="shared" si="5541"/>
        <v>0</v>
      </c>
      <c r="W1486" s="57">
        <f t="shared" si="5541"/>
        <v>0</v>
      </c>
      <c r="X1486" s="57">
        <f t="shared" si="5541"/>
        <v>0</v>
      </c>
      <c r="Y1486" s="76">
        <f>M1484*D1486</f>
        <v>0.1111111111111111</v>
      </c>
      <c r="Z1486" s="5"/>
      <c r="AB1486" s="63">
        <f t="shared" ref="AB1486" si="5542">IF(R1486=0,0,R1486/(R1485+R1488+R1494))</f>
        <v>0</v>
      </c>
      <c r="AC1486" s="63">
        <f t="shared" ref="AC1486" si="5543">IF(S1486=0,0,S1486/(S1485+S1488+S1494))</f>
        <v>0</v>
      </c>
      <c r="AD1486" s="63">
        <f t="shared" ref="AD1486" si="5544">IF(T1486=0,0,T1486/(T1485+T1488+T1494))</f>
        <v>0</v>
      </c>
      <c r="AE1486" s="63">
        <f t="shared" ref="AE1486" si="5545">IF(U1486=0,0,U1486/(U1485+U1488+U1494))</f>
        <v>0.2413793103448276</v>
      </c>
      <c r="AF1486" s="63">
        <f t="shared" ref="AF1486" si="5546">IF(V1486=0,0,V1486/(V1485+V1488+V1494))</f>
        <v>0</v>
      </c>
      <c r="AG1486" s="63">
        <f t="shared" ref="AG1486" si="5547">IF(W1486=0,0,W1486/(W1485+W1488+W1494))</f>
        <v>0</v>
      </c>
      <c r="AH1486" s="63">
        <f t="shared" ref="AH1486" si="5548">IF(X1486=0,0,X1486/(X1485+X1488+X1494))</f>
        <v>0</v>
      </c>
      <c r="AI1486" s="63">
        <f t="shared" ref="AI1486" si="5549">IF(Y1486=0,0,Y1486/(Y1485+Y1488+Y1494))</f>
        <v>0.11475409836065574</v>
      </c>
    </row>
    <row r="1487" spans="1:35" ht="14.25" customHeight="1" x14ac:dyDescent="0.25">
      <c r="A1487" s="17">
        <v>3364</v>
      </c>
      <c r="B1487" s="3" t="s">
        <v>155</v>
      </c>
      <c r="C1487" s="8" t="s">
        <v>151</v>
      </c>
      <c r="D1487" s="54">
        <f>E1487/(E1484-E1501)</f>
        <v>0.1111111111111111</v>
      </c>
      <c r="E1487" s="19">
        <f t="shared" si="5531"/>
        <v>7</v>
      </c>
      <c r="F1487" s="11">
        <v>0</v>
      </c>
      <c r="G1487" s="11">
        <v>0</v>
      </c>
      <c r="H1487" s="19">
        <v>0</v>
      </c>
      <c r="I1487" s="11">
        <v>7</v>
      </c>
      <c r="J1487" s="19">
        <v>0</v>
      </c>
      <c r="K1487" s="11">
        <v>0</v>
      </c>
      <c r="L1487" s="19">
        <v>0</v>
      </c>
      <c r="M1487" s="7"/>
      <c r="P1487" s="57">
        <f>SUM(R1487:Y1487)</f>
        <v>7.1111111111111107</v>
      </c>
      <c r="Q1487" s="63">
        <f>P1487/P1484</f>
        <v>0.11293168641290649</v>
      </c>
      <c r="R1487" s="75">
        <f t="shared" ref="R1487:R1550" si="5550">F1487</f>
        <v>0</v>
      </c>
      <c r="S1487" s="57">
        <f t="shared" ref="S1487:X1487" si="5551">IF(G1501&lt;&gt;0,G1487+(G1487/G1484)*G1501,G1487)</f>
        <v>0</v>
      </c>
      <c r="T1487" s="57">
        <f t="shared" si="5551"/>
        <v>0</v>
      </c>
      <c r="U1487" s="57">
        <f t="shared" si="5551"/>
        <v>7</v>
      </c>
      <c r="V1487" s="57">
        <f t="shared" si="5551"/>
        <v>0</v>
      </c>
      <c r="W1487" s="57">
        <f t="shared" si="5551"/>
        <v>0</v>
      </c>
      <c r="X1487" s="57">
        <f t="shared" si="5551"/>
        <v>0</v>
      </c>
      <c r="Y1487" s="76">
        <f>M1484*D1487</f>
        <v>0.1111111111111111</v>
      </c>
      <c r="Z1487" s="5"/>
      <c r="AB1487" s="63">
        <f t="shared" ref="AB1487" si="5552">IF(R1487=0,0,R1487/(R1485+R1488+R1494))</f>
        <v>0</v>
      </c>
      <c r="AC1487" s="63">
        <f t="shared" ref="AC1487" si="5553">IF(S1487=0,0,S1487/(S1485+S1488+S1494))</f>
        <v>0</v>
      </c>
      <c r="AD1487" s="63">
        <f t="shared" ref="AD1487" si="5554">IF(T1487=0,0,T1487/(T1485+T1488+T1494))</f>
        <v>0</v>
      </c>
      <c r="AE1487" s="63">
        <f t="shared" ref="AE1487" si="5555">IF(U1487=0,0,U1487/(U1485+U1488+U1494))</f>
        <v>0.2413793103448276</v>
      </c>
      <c r="AF1487" s="63">
        <f t="shared" ref="AF1487" si="5556">IF(V1487=0,0,V1487/(V1485+V1488+V1494))</f>
        <v>0</v>
      </c>
      <c r="AG1487" s="63">
        <f t="shared" ref="AG1487" si="5557">IF(W1487=0,0,W1487/(W1485+W1488+W1494))</f>
        <v>0</v>
      </c>
      <c r="AH1487" s="63">
        <f t="shared" ref="AH1487" si="5558">IF(X1487=0,0,X1487/(X1485+X1488+X1494))</f>
        <v>0</v>
      </c>
      <c r="AI1487" s="63">
        <f t="shared" ref="AI1487" si="5559">IF(Y1487=0,0,Y1487/(Y1485+Y1488+Y1494))</f>
        <v>0.11475409836065574</v>
      </c>
    </row>
    <row r="1488" spans="1:35" ht="14.25" customHeight="1" x14ac:dyDescent="0.25">
      <c r="A1488" s="17">
        <v>3364</v>
      </c>
      <c r="B1488" s="3" t="s">
        <v>155</v>
      </c>
      <c r="C1488" s="3" t="s">
        <v>83</v>
      </c>
      <c r="D1488" s="54">
        <f>E1488/(E1484-E1501)</f>
        <v>0.31746031746031744</v>
      </c>
      <c r="E1488" s="19">
        <f t="shared" si="5531"/>
        <v>20</v>
      </c>
      <c r="F1488" s="11">
        <v>15</v>
      </c>
      <c r="G1488" s="19">
        <v>0</v>
      </c>
      <c r="H1488" s="19">
        <v>0</v>
      </c>
      <c r="I1488" s="11">
        <v>5</v>
      </c>
      <c r="J1488" s="19">
        <v>0</v>
      </c>
      <c r="K1488" s="11">
        <v>0</v>
      </c>
      <c r="L1488" s="19">
        <v>0</v>
      </c>
      <c r="M1488" s="7"/>
      <c r="P1488" s="57">
        <f>SUM(P1489:P1493)</f>
        <v>20.317460317460316</v>
      </c>
      <c r="Q1488" s="63">
        <f>P1488/P1484</f>
        <v>0.32266196117973284</v>
      </c>
      <c r="R1488" s="75">
        <f t="shared" si="5550"/>
        <v>15</v>
      </c>
      <c r="S1488" s="57">
        <f>SUM(S1489:S1493)</f>
        <v>0</v>
      </c>
      <c r="T1488" s="57">
        <f t="shared" ref="T1488:X1488" si="5560">SUM(T1489:T1493)</f>
        <v>0</v>
      </c>
      <c r="U1488" s="57">
        <f t="shared" si="5560"/>
        <v>5</v>
      </c>
      <c r="V1488" s="57">
        <f t="shared" si="5560"/>
        <v>0</v>
      </c>
      <c r="W1488" s="57">
        <f t="shared" si="5560"/>
        <v>0</v>
      </c>
      <c r="X1488" s="57">
        <f t="shared" si="5560"/>
        <v>0</v>
      </c>
      <c r="Y1488" s="76">
        <f>M1484*D1488</f>
        <v>0.31746031746031744</v>
      </c>
      <c r="Z1488" s="5"/>
      <c r="AB1488" s="63">
        <f t="shared" ref="AB1488" si="5561">IF(R1488=0,0,R1488/(R1485+R1488+R1494))</f>
        <v>0.46875</v>
      </c>
      <c r="AC1488" s="63">
        <f t="shared" ref="AC1488" si="5562">IF(S1488=0,0,S1488/(S1485+S1488+S1494))</f>
        <v>0</v>
      </c>
      <c r="AD1488" s="63">
        <f t="shared" ref="AD1488" si="5563">IF(T1488=0,0,T1488/(T1485+T1488+T1494))</f>
        <v>0</v>
      </c>
      <c r="AE1488" s="63">
        <f t="shared" ref="AE1488" si="5564">IF(U1488=0,0,U1488/(U1485+U1488+U1494))</f>
        <v>0.17241379310344829</v>
      </c>
      <c r="AF1488" s="63">
        <f t="shared" ref="AF1488" si="5565">IF(V1488=0,0,V1488/(V1485+V1488+V1494))</f>
        <v>0</v>
      </c>
      <c r="AG1488" s="63">
        <f t="shared" ref="AG1488" si="5566">IF(W1488=0,0,W1488/(W1485+W1488+W1494))</f>
        <v>0</v>
      </c>
      <c r="AH1488" s="63">
        <f t="shared" ref="AH1488" si="5567">IF(X1488=0,0,X1488/(X1485+X1488+X1494))</f>
        <v>0</v>
      </c>
      <c r="AI1488" s="63">
        <f t="shared" ref="AI1488" si="5568">IF(Y1488=0,0,Y1488/(Y1485+Y1488+Y1494))</f>
        <v>0.32786885245901642</v>
      </c>
    </row>
    <row r="1489" spans="1:35" ht="14.25" customHeight="1" x14ac:dyDescent="0.25">
      <c r="A1489" s="17">
        <v>3364</v>
      </c>
      <c r="B1489" s="3" t="s">
        <v>155</v>
      </c>
      <c r="C1489" s="8" t="s">
        <v>84</v>
      </c>
      <c r="D1489" s="54">
        <f>E1489/(E1484-E1501)</f>
        <v>0.14285714285714285</v>
      </c>
      <c r="E1489" s="19">
        <f t="shared" si="5531"/>
        <v>9</v>
      </c>
      <c r="F1489" s="11">
        <v>4</v>
      </c>
      <c r="G1489" s="19">
        <v>0</v>
      </c>
      <c r="H1489" s="19">
        <v>0</v>
      </c>
      <c r="I1489" s="11">
        <v>5</v>
      </c>
      <c r="J1489" s="19">
        <v>0</v>
      </c>
      <c r="K1489" s="11">
        <v>0</v>
      </c>
      <c r="L1489" s="19">
        <v>0</v>
      </c>
      <c r="M1489" s="7"/>
      <c r="P1489" s="57">
        <f>SUM(R1489:Y1489)</f>
        <v>9.1428571428571423</v>
      </c>
      <c r="Q1489" s="63">
        <f>P1489/P1484</f>
        <v>0.14519788253087976</v>
      </c>
      <c r="R1489" s="75">
        <f t="shared" si="5550"/>
        <v>4</v>
      </c>
      <c r="S1489" s="57">
        <f t="shared" ref="S1489:X1489" si="5569">IF(G1501&lt;&gt;0,G1489+(G1489/G1484)*G1501,G1489)</f>
        <v>0</v>
      </c>
      <c r="T1489" s="57">
        <f t="shared" si="5569"/>
        <v>0</v>
      </c>
      <c r="U1489" s="57">
        <f t="shared" si="5569"/>
        <v>5</v>
      </c>
      <c r="V1489" s="57">
        <f t="shared" si="5569"/>
        <v>0</v>
      </c>
      <c r="W1489" s="57">
        <f t="shared" si="5569"/>
        <v>0</v>
      </c>
      <c r="X1489" s="57">
        <f t="shared" si="5569"/>
        <v>0</v>
      </c>
      <c r="Y1489" s="76">
        <f>M1484*D1489</f>
        <v>0.14285714285714285</v>
      </c>
      <c r="Z1489" s="5"/>
      <c r="AB1489" s="63">
        <f t="shared" ref="AB1489" si="5570">IF(R1489=0,0,R1489/(R1485+R1488+R1494))</f>
        <v>0.125</v>
      </c>
      <c r="AC1489" s="63">
        <f t="shared" ref="AC1489" si="5571">IF(S1489=0,0,S1489/(S1485+S1488+S1494))</f>
        <v>0</v>
      </c>
      <c r="AD1489" s="63">
        <f t="shared" ref="AD1489" si="5572">IF(T1489=0,0,T1489/(T1485+T1488+T1494))</f>
        <v>0</v>
      </c>
      <c r="AE1489" s="63">
        <f t="shared" ref="AE1489" si="5573">IF(U1489=0,0,U1489/(U1485+U1488+U1494))</f>
        <v>0.17241379310344829</v>
      </c>
      <c r="AF1489" s="63">
        <f t="shared" ref="AF1489" si="5574">IF(V1489=0,0,V1489/(V1485+V1488+V1494))</f>
        <v>0</v>
      </c>
      <c r="AG1489" s="63">
        <f t="shared" ref="AG1489" si="5575">IF(W1489=0,0,W1489/(W1485+W1488+W1494))</f>
        <v>0</v>
      </c>
      <c r="AH1489" s="63">
        <f t="shared" ref="AH1489" si="5576">IF(X1489=0,0,X1489/(X1485+X1488+X1494))</f>
        <v>0</v>
      </c>
      <c r="AI1489" s="63">
        <f t="shared" ref="AI1489" si="5577">IF(Y1489=0,0,Y1489/(Y1485+Y1488+Y1494))</f>
        <v>0.14754098360655737</v>
      </c>
    </row>
    <row r="1490" spans="1:35" ht="14.25" customHeight="1" x14ac:dyDescent="0.25">
      <c r="A1490" s="17">
        <v>3364</v>
      </c>
      <c r="B1490" s="3" t="s">
        <v>155</v>
      </c>
      <c r="C1490" s="8" t="s">
        <v>85</v>
      </c>
      <c r="D1490" s="54">
        <f>E1490/(E1484-E1501)</f>
        <v>3.1746031746031744E-2</v>
      </c>
      <c r="E1490" s="19">
        <f t="shared" si="5531"/>
        <v>2</v>
      </c>
      <c r="F1490" s="11">
        <v>2</v>
      </c>
      <c r="G1490" s="19">
        <v>0</v>
      </c>
      <c r="H1490" s="19">
        <v>0</v>
      </c>
      <c r="I1490" s="19">
        <v>0</v>
      </c>
      <c r="J1490" s="11">
        <v>0</v>
      </c>
      <c r="K1490" s="11">
        <v>0</v>
      </c>
      <c r="L1490" s="19">
        <v>0</v>
      </c>
      <c r="M1490" s="7"/>
      <c r="P1490" s="57">
        <f t="shared" ref="P1490:P1500" si="5578">SUM(R1490:Y1490)</f>
        <v>2.0317460317460316</v>
      </c>
      <c r="Q1490" s="63">
        <f>P1490/P1484</f>
        <v>3.2266196117973281E-2</v>
      </c>
      <c r="R1490" s="75">
        <f t="shared" si="5550"/>
        <v>2</v>
      </c>
      <c r="S1490" s="57">
        <f t="shared" ref="S1490:X1490" si="5579">IF(G1501&lt;&gt;0,G1490+(G1490/G1484)*G1501,G1490)</f>
        <v>0</v>
      </c>
      <c r="T1490" s="57">
        <f t="shared" si="5579"/>
        <v>0</v>
      </c>
      <c r="U1490" s="57">
        <f t="shared" si="5579"/>
        <v>0</v>
      </c>
      <c r="V1490" s="57">
        <f t="shared" si="5579"/>
        <v>0</v>
      </c>
      <c r="W1490" s="57">
        <f t="shared" si="5579"/>
        <v>0</v>
      </c>
      <c r="X1490" s="57">
        <f t="shared" si="5579"/>
        <v>0</v>
      </c>
      <c r="Y1490" s="76">
        <f>M1484*D1490</f>
        <v>3.1746031746031744E-2</v>
      </c>
      <c r="Z1490" s="5"/>
      <c r="AB1490" s="63">
        <f t="shared" ref="AB1490" si="5580">IF(R1490=0,0,R1490/(R1485+R1488+R1494))</f>
        <v>6.25E-2</v>
      </c>
      <c r="AC1490" s="63">
        <f t="shared" ref="AC1490" si="5581">IF(S1490=0,0,S1490/(S1485+S1488+S1494))</f>
        <v>0</v>
      </c>
      <c r="AD1490" s="63">
        <f t="shared" ref="AD1490" si="5582">IF(T1490=0,0,T1490/(T1485+T1488+T1494))</f>
        <v>0</v>
      </c>
      <c r="AE1490" s="63">
        <f t="shared" ref="AE1490" si="5583">IF(U1490=0,0,U1490/(U1485+U1488+U1494))</f>
        <v>0</v>
      </c>
      <c r="AF1490" s="63">
        <f t="shared" ref="AF1490" si="5584">IF(V1490=0,0,V1490/(V1485+V1488+V1494))</f>
        <v>0</v>
      </c>
      <c r="AG1490" s="63">
        <f t="shared" ref="AG1490" si="5585">IF(W1490=0,0,W1490/(W1485+W1488+W1494))</f>
        <v>0</v>
      </c>
      <c r="AH1490" s="63">
        <f t="shared" ref="AH1490" si="5586">IF(X1490=0,0,X1490/(X1485+X1488+X1494))</f>
        <v>0</v>
      </c>
      <c r="AI1490" s="63">
        <f t="shared" ref="AI1490" si="5587">IF(Y1490=0,0,Y1490/(Y1485+Y1488+Y1494))</f>
        <v>3.2786885245901641E-2</v>
      </c>
    </row>
    <row r="1491" spans="1:35" ht="14.25" customHeight="1" x14ac:dyDescent="0.25">
      <c r="A1491" s="17">
        <v>3364</v>
      </c>
      <c r="B1491" s="3" t="s">
        <v>155</v>
      </c>
      <c r="C1491" s="8" t="s">
        <v>86</v>
      </c>
      <c r="D1491" s="54">
        <f>E1491/(E1484-E1501)</f>
        <v>0.1111111111111111</v>
      </c>
      <c r="E1491" s="19">
        <f t="shared" si="5531"/>
        <v>7</v>
      </c>
      <c r="F1491" s="11">
        <v>7</v>
      </c>
      <c r="G1491" s="11">
        <v>0</v>
      </c>
      <c r="H1491" s="19">
        <v>0</v>
      </c>
      <c r="I1491" s="19">
        <v>0</v>
      </c>
      <c r="J1491" s="19">
        <v>0</v>
      </c>
      <c r="K1491" s="11">
        <v>0</v>
      </c>
      <c r="L1491" s="19">
        <v>0</v>
      </c>
      <c r="M1491" s="7"/>
      <c r="P1491" s="57">
        <f t="shared" si="5578"/>
        <v>7.1111111111111107</v>
      </c>
      <c r="Q1491" s="63">
        <f>P1491/P1484</f>
        <v>0.11293168641290649</v>
      </c>
      <c r="R1491" s="75">
        <f t="shared" si="5550"/>
        <v>7</v>
      </c>
      <c r="S1491" s="57">
        <f t="shared" ref="S1491:X1491" si="5588">IF(G1501&lt;&gt;0,G1491+(G1491/G1484)*G1501,G1491)</f>
        <v>0</v>
      </c>
      <c r="T1491" s="57">
        <f t="shared" si="5588"/>
        <v>0</v>
      </c>
      <c r="U1491" s="57">
        <f t="shared" si="5588"/>
        <v>0</v>
      </c>
      <c r="V1491" s="57">
        <f t="shared" si="5588"/>
        <v>0</v>
      </c>
      <c r="W1491" s="57">
        <f t="shared" si="5588"/>
        <v>0</v>
      </c>
      <c r="X1491" s="57">
        <f t="shared" si="5588"/>
        <v>0</v>
      </c>
      <c r="Y1491" s="76">
        <f>M1484*D1491</f>
        <v>0.1111111111111111</v>
      </c>
      <c r="Z1491" s="5"/>
      <c r="AB1491" s="63">
        <f t="shared" ref="AB1491" si="5589">IF(R1491=0,0,R1491/(R1485+R1488+R1494))</f>
        <v>0.21875</v>
      </c>
      <c r="AC1491" s="63">
        <f t="shared" ref="AC1491" si="5590">IF(S1491=0,0,S1491/(S1485+S1488+S1494))</f>
        <v>0</v>
      </c>
      <c r="AD1491" s="63">
        <f t="shared" ref="AD1491" si="5591">IF(T1491=0,0,T1491/(T1485+T1488+T1494))</f>
        <v>0</v>
      </c>
      <c r="AE1491" s="63">
        <f t="shared" ref="AE1491" si="5592">IF(U1491=0,0,U1491/(U1485+U1488+U1494))</f>
        <v>0</v>
      </c>
      <c r="AF1491" s="63">
        <f t="shared" ref="AF1491" si="5593">IF(V1491=0,0,V1491/(V1485+V1488+V1494))</f>
        <v>0</v>
      </c>
      <c r="AG1491" s="63">
        <f t="shared" ref="AG1491" si="5594">IF(W1491=0,0,W1491/(W1485+W1488+W1494))</f>
        <v>0</v>
      </c>
      <c r="AH1491" s="63">
        <f t="shared" ref="AH1491" si="5595">IF(X1491=0,0,X1491/(X1485+X1488+X1494))</f>
        <v>0</v>
      </c>
      <c r="AI1491" s="63">
        <f t="shared" ref="AI1491" si="5596">IF(Y1491=0,0,Y1491/(Y1485+Y1488+Y1494))</f>
        <v>0.11475409836065574</v>
      </c>
    </row>
    <row r="1492" spans="1:35" ht="14.25" customHeight="1" x14ac:dyDescent="0.25">
      <c r="A1492" s="17">
        <v>3364</v>
      </c>
      <c r="B1492" s="3" t="s">
        <v>155</v>
      </c>
      <c r="C1492" s="8" t="s">
        <v>87</v>
      </c>
      <c r="D1492" s="54">
        <f>E1492/(E1484-E1501)</f>
        <v>1.5873015873015872E-2</v>
      </c>
      <c r="E1492" s="19">
        <f t="shared" si="5531"/>
        <v>1</v>
      </c>
      <c r="F1492" s="11">
        <v>1</v>
      </c>
      <c r="G1492" s="19">
        <v>0</v>
      </c>
      <c r="H1492" s="19">
        <v>0</v>
      </c>
      <c r="I1492" s="19">
        <v>0</v>
      </c>
      <c r="J1492" s="19">
        <v>0</v>
      </c>
      <c r="K1492" s="19">
        <v>0</v>
      </c>
      <c r="L1492" s="19">
        <v>0</v>
      </c>
      <c r="M1492" s="7"/>
      <c r="P1492" s="57">
        <f t="shared" si="5578"/>
        <v>1.0158730158730158</v>
      </c>
      <c r="Q1492" s="63">
        <f>P1492/P1484</f>
        <v>1.613309805898664E-2</v>
      </c>
      <c r="R1492" s="75">
        <f t="shared" si="5550"/>
        <v>1</v>
      </c>
      <c r="S1492" s="57">
        <f t="shared" ref="S1492:X1492" si="5597">IF(G1501&lt;&gt;0,G1492+(G1492/G1484)*G1501,G1492)</f>
        <v>0</v>
      </c>
      <c r="T1492" s="57">
        <f t="shared" si="5597"/>
        <v>0</v>
      </c>
      <c r="U1492" s="57">
        <f t="shared" si="5597"/>
        <v>0</v>
      </c>
      <c r="V1492" s="57">
        <f t="shared" si="5597"/>
        <v>0</v>
      </c>
      <c r="W1492" s="57">
        <f t="shared" si="5597"/>
        <v>0</v>
      </c>
      <c r="X1492" s="57">
        <f t="shared" si="5597"/>
        <v>0</v>
      </c>
      <c r="Y1492" s="76">
        <f>M1484*D1492</f>
        <v>1.5873015873015872E-2</v>
      </c>
      <c r="Z1492" s="5"/>
      <c r="AB1492" s="63">
        <f t="shared" ref="AB1492" si="5598">IF(R1492=0,0,R1492/(R1485+R1488+R1494))</f>
        <v>3.125E-2</v>
      </c>
      <c r="AC1492" s="63">
        <f t="shared" ref="AC1492" si="5599">IF(S1492=0,0,S1492/(S1485+S1488+S1494))</f>
        <v>0</v>
      </c>
      <c r="AD1492" s="63">
        <f t="shared" ref="AD1492" si="5600">IF(T1492=0,0,T1492/(T1485+T1488+T1494))</f>
        <v>0</v>
      </c>
      <c r="AE1492" s="63">
        <f t="shared" ref="AE1492" si="5601">IF(U1492=0,0,U1492/(U1485+U1488+U1494))</f>
        <v>0</v>
      </c>
      <c r="AF1492" s="63">
        <f t="shared" ref="AF1492" si="5602">IF(V1492=0,0,V1492/(V1485+V1488+V1494))</f>
        <v>0</v>
      </c>
      <c r="AG1492" s="63">
        <f t="shared" ref="AG1492" si="5603">IF(W1492=0,0,W1492/(W1485+W1488+W1494))</f>
        <v>0</v>
      </c>
      <c r="AH1492" s="63">
        <f t="shared" ref="AH1492" si="5604">IF(X1492=0,0,X1492/(X1485+X1488+X1494))</f>
        <v>0</v>
      </c>
      <c r="AI1492" s="63">
        <f t="shared" ref="AI1492" si="5605">IF(Y1492=0,0,Y1492/(Y1485+Y1488+Y1494))</f>
        <v>1.6393442622950821E-2</v>
      </c>
    </row>
    <row r="1493" spans="1:35" ht="14.25" customHeight="1" x14ac:dyDescent="0.25">
      <c r="A1493" s="17">
        <v>3364</v>
      </c>
      <c r="B1493" s="3" t="s">
        <v>155</v>
      </c>
      <c r="C1493" s="8" t="s">
        <v>88</v>
      </c>
      <c r="D1493" s="54">
        <f>E1493/(E1484-E1501)</f>
        <v>1.5873015873015872E-2</v>
      </c>
      <c r="E1493" s="19">
        <f t="shared" si="5531"/>
        <v>1</v>
      </c>
      <c r="F1493" s="11">
        <v>1</v>
      </c>
      <c r="G1493" s="11">
        <v>0</v>
      </c>
      <c r="H1493" s="19">
        <v>0</v>
      </c>
      <c r="I1493" s="19">
        <v>0</v>
      </c>
      <c r="J1493" s="19">
        <v>0</v>
      </c>
      <c r="K1493" s="11">
        <v>0</v>
      </c>
      <c r="L1493" s="19">
        <v>0</v>
      </c>
      <c r="M1493" s="7"/>
      <c r="P1493" s="57">
        <f t="shared" si="5578"/>
        <v>1.0158730158730158</v>
      </c>
      <c r="Q1493" s="63">
        <f>P1493/P1484</f>
        <v>1.613309805898664E-2</v>
      </c>
      <c r="R1493" s="75">
        <f t="shared" si="5550"/>
        <v>1</v>
      </c>
      <c r="S1493" s="57">
        <f t="shared" ref="S1493:X1493" si="5606">IF(G1501&lt;&gt;0,G1493+(G1493/G1484)*G1501,G1493)</f>
        <v>0</v>
      </c>
      <c r="T1493" s="57">
        <f t="shared" si="5606"/>
        <v>0</v>
      </c>
      <c r="U1493" s="57">
        <f t="shared" si="5606"/>
        <v>0</v>
      </c>
      <c r="V1493" s="57">
        <f t="shared" si="5606"/>
        <v>0</v>
      </c>
      <c r="W1493" s="57">
        <f t="shared" si="5606"/>
        <v>0</v>
      </c>
      <c r="X1493" s="57">
        <f t="shared" si="5606"/>
        <v>0</v>
      </c>
      <c r="Y1493" s="76">
        <f>M1484*D1493</f>
        <v>1.5873015873015872E-2</v>
      </c>
      <c r="Z1493" s="5"/>
      <c r="AB1493" s="63">
        <f t="shared" ref="AB1493" si="5607">IF(R1493=0,0,R1493/(R1485+R1488+R1494))</f>
        <v>3.125E-2</v>
      </c>
      <c r="AC1493" s="63">
        <f t="shared" ref="AC1493" si="5608">IF(S1493=0,0,S1493/(S1485+S1488+S1494))</f>
        <v>0</v>
      </c>
      <c r="AD1493" s="63">
        <f t="shared" ref="AD1493" si="5609">IF(T1493=0,0,T1493/(T1485+T1488+T1494))</f>
        <v>0</v>
      </c>
      <c r="AE1493" s="63">
        <f t="shared" ref="AE1493" si="5610">IF(U1493=0,0,U1493/(U1485+U1488+U1494))</f>
        <v>0</v>
      </c>
      <c r="AF1493" s="63">
        <f t="shared" ref="AF1493" si="5611">IF(V1493=0,0,V1493/(V1485+V1488+V1494))</f>
        <v>0</v>
      </c>
      <c r="AG1493" s="63">
        <f t="shared" ref="AG1493" si="5612">IF(W1493=0,0,W1493/(W1485+W1488+W1494))</f>
        <v>0</v>
      </c>
      <c r="AH1493" s="63">
        <f t="shared" ref="AH1493" si="5613">IF(X1493=0,0,X1493/(X1485+X1488+X1494))</f>
        <v>0</v>
      </c>
      <c r="AI1493" s="63">
        <f t="shared" ref="AI1493" si="5614">IF(Y1493=0,0,Y1493/(Y1485+Y1488+Y1494))</f>
        <v>1.6393442622950821E-2</v>
      </c>
    </row>
    <row r="1494" spans="1:35" ht="14.25" customHeight="1" x14ac:dyDescent="0.25">
      <c r="A1494" s="17">
        <v>3364</v>
      </c>
      <c r="B1494" s="3" t="s">
        <v>155</v>
      </c>
      <c r="C1494" s="3" t="s">
        <v>89</v>
      </c>
      <c r="D1494" s="54">
        <f>E1494/(E1484-E1501)</f>
        <v>0.42857142857142855</v>
      </c>
      <c r="E1494" s="19">
        <f t="shared" si="5531"/>
        <v>27</v>
      </c>
      <c r="F1494" s="11">
        <v>17</v>
      </c>
      <c r="G1494" s="19">
        <v>0</v>
      </c>
      <c r="H1494" s="19">
        <v>0</v>
      </c>
      <c r="I1494" s="11">
        <v>10</v>
      </c>
      <c r="J1494" s="19">
        <v>0</v>
      </c>
      <c r="K1494" s="11">
        <v>0</v>
      </c>
      <c r="L1494" s="19">
        <v>0</v>
      </c>
      <c r="M1494" s="7"/>
      <c r="P1494" s="57">
        <f>SUM(P1495:P1500)</f>
        <v>27.428571428571427</v>
      </c>
      <c r="Q1494" s="63">
        <f>P1494/P1484</f>
        <v>0.4355936475926393</v>
      </c>
      <c r="R1494" s="75">
        <f t="shared" si="5550"/>
        <v>17</v>
      </c>
      <c r="S1494" s="57">
        <f>SUM(S1495:S1500)</f>
        <v>0</v>
      </c>
      <c r="T1494" s="57">
        <f t="shared" ref="T1494:X1494" si="5615">SUM(T1495:T1500)</f>
        <v>0</v>
      </c>
      <c r="U1494" s="57">
        <f t="shared" si="5615"/>
        <v>10</v>
      </c>
      <c r="V1494" s="57">
        <f t="shared" si="5615"/>
        <v>0</v>
      </c>
      <c r="W1494" s="57">
        <f t="shared" si="5615"/>
        <v>0</v>
      </c>
      <c r="X1494" s="57">
        <f t="shared" si="5615"/>
        <v>0</v>
      </c>
      <c r="Y1494" s="76">
        <f>M1484*D1494</f>
        <v>0.42857142857142855</v>
      </c>
      <c r="Z1494" s="5"/>
      <c r="AB1494" s="63">
        <f t="shared" ref="AB1494" si="5616">IF(R1494=0,0,R1494/(R1485+R1488+R1494))</f>
        <v>0.53125</v>
      </c>
      <c r="AC1494" s="63">
        <f t="shared" ref="AC1494" si="5617">IF(S1494=0,0,S1494/(S1485+S1488+S1494))</f>
        <v>0</v>
      </c>
      <c r="AD1494" s="63">
        <f t="shared" ref="AD1494" si="5618">IF(T1494=0,0,T1494/(T1485+T1488+T1494))</f>
        <v>0</v>
      </c>
      <c r="AE1494" s="63">
        <f t="shared" ref="AE1494" si="5619">IF(U1494=0,0,U1494/(U1485+U1488+U1494))</f>
        <v>0.34482758620689657</v>
      </c>
      <c r="AF1494" s="63">
        <f t="shared" ref="AF1494" si="5620">IF(V1494=0,0,V1494/(V1485+V1488+V1494))</f>
        <v>0</v>
      </c>
      <c r="AG1494" s="63">
        <f t="shared" ref="AG1494" si="5621">IF(W1494=0,0,W1494/(W1485+W1488+W1494))</f>
        <v>0</v>
      </c>
      <c r="AH1494" s="63">
        <f t="shared" ref="AH1494" si="5622">IF(X1494=0,0,X1494/(X1485+X1488+X1494))</f>
        <v>0</v>
      </c>
      <c r="AI1494" s="63">
        <f t="shared" ref="AI1494" si="5623">IF(Y1494=0,0,Y1494/(Y1485+Y1488+Y1494))</f>
        <v>0.44262295081967218</v>
      </c>
    </row>
    <row r="1495" spans="1:35" ht="14.25" customHeight="1" x14ac:dyDescent="0.25">
      <c r="A1495" s="17">
        <v>3364</v>
      </c>
      <c r="B1495" s="3" t="s">
        <v>155</v>
      </c>
      <c r="C1495" s="8" t="s">
        <v>95</v>
      </c>
      <c r="D1495" s="54">
        <f>E1495/(E1484-E1501)</f>
        <v>0.2857142857142857</v>
      </c>
      <c r="E1495" s="19">
        <f t="shared" si="5531"/>
        <v>18</v>
      </c>
      <c r="F1495" s="11">
        <v>9</v>
      </c>
      <c r="G1495" s="19">
        <v>0</v>
      </c>
      <c r="H1495" s="19">
        <v>0</v>
      </c>
      <c r="I1495" s="11">
        <v>9</v>
      </c>
      <c r="J1495" s="19">
        <v>0</v>
      </c>
      <c r="K1495" s="11">
        <v>0</v>
      </c>
      <c r="L1495" s="19">
        <v>0</v>
      </c>
      <c r="M1495" s="7"/>
      <c r="P1495" s="57">
        <f t="shared" si="5578"/>
        <v>18.285714285714285</v>
      </c>
      <c r="Q1495" s="63">
        <f>P1495/P1484</f>
        <v>0.29039576506175951</v>
      </c>
      <c r="R1495" s="75">
        <f t="shared" si="5550"/>
        <v>9</v>
      </c>
      <c r="S1495" s="57">
        <f t="shared" ref="S1495:X1495" si="5624">IF(G1501&lt;&gt;0,G1495+(G1495/G1484)*G1501,G1495)</f>
        <v>0</v>
      </c>
      <c r="T1495" s="57">
        <f t="shared" si="5624"/>
        <v>0</v>
      </c>
      <c r="U1495" s="57">
        <f t="shared" si="5624"/>
        <v>9</v>
      </c>
      <c r="V1495" s="57">
        <f t="shared" si="5624"/>
        <v>0</v>
      </c>
      <c r="W1495" s="57">
        <f t="shared" si="5624"/>
        <v>0</v>
      </c>
      <c r="X1495" s="57">
        <f t="shared" si="5624"/>
        <v>0</v>
      </c>
      <c r="Y1495" s="76">
        <f>M1484*D1495</f>
        <v>0.2857142857142857</v>
      </c>
      <c r="Z1495" s="5"/>
      <c r="AB1495" s="63">
        <f t="shared" ref="AB1495" si="5625">IF(R1495=0,0,R1495/(R1485+R1488+R1494))</f>
        <v>0.28125</v>
      </c>
      <c r="AC1495" s="63">
        <f t="shared" ref="AC1495" si="5626">IF(S1495=0,0,S1495/(S1485+S1488+S1494))</f>
        <v>0</v>
      </c>
      <c r="AD1495" s="63">
        <f t="shared" ref="AD1495" si="5627">IF(T1495=0,0,T1495/(T1485+T1488+T1494))</f>
        <v>0</v>
      </c>
      <c r="AE1495" s="63">
        <f t="shared" ref="AE1495" si="5628">IF(U1495=0,0,U1495/(U1485+U1488+U1494))</f>
        <v>0.31034482758620691</v>
      </c>
      <c r="AF1495" s="63">
        <f t="shared" ref="AF1495" si="5629">IF(V1495=0,0,V1495/(V1485+V1488+V1494))</f>
        <v>0</v>
      </c>
      <c r="AG1495" s="63">
        <f t="shared" ref="AG1495" si="5630">IF(W1495=0,0,W1495/(W1485+W1488+W1494))</f>
        <v>0</v>
      </c>
      <c r="AH1495" s="63">
        <f t="shared" ref="AH1495" si="5631">IF(X1495=0,0,X1495/(X1485+X1488+X1494))</f>
        <v>0</v>
      </c>
      <c r="AI1495" s="63">
        <f t="shared" ref="AI1495" si="5632">IF(Y1495=0,0,Y1495/(Y1485+Y1488+Y1494))</f>
        <v>0.29508196721311475</v>
      </c>
    </row>
    <row r="1496" spans="1:35" ht="14.25" customHeight="1" x14ac:dyDescent="0.25">
      <c r="A1496" s="17">
        <v>3364</v>
      </c>
      <c r="B1496" s="3" t="s">
        <v>155</v>
      </c>
      <c r="C1496" s="8" t="s">
        <v>90</v>
      </c>
      <c r="D1496" s="54">
        <f>E1496/(E1484-E1501)</f>
        <v>9.5238095238095233E-2</v>
      </c>
      <c r="E1496" s="19">
        <f t="shared" si="5531"/>
        <v>6</v>
      </c>
      <c r="F1496" s="11">
        <v>6</v>
      </c>
      <c r="G1496" s="19">
        <v>0</v>
      </c>
      <c r="H1496" s="19">
        <v>0</v>
      </c>
      <c r="I1496" s="19">
        <v>0</v>
      </c>
      <c r="J1496" s="19">
        <v>0</v>
      </c>
      <c r="K1496" s="19">
        <v>0</v>
      </c>
      <c r="L1496" s="19">
        <v>0</v>
      </c>
      <c r="M1496" s="7"/>
      <c r="P1496" s="57">
        <f t="shared" si="5578"/>
        <v>6.0952380952380949</v>
      </c>
      <c r="Q1496" s="63">
        <f>P1496/P1484</f>
        <v>9.6798588353919843E-2</v>
      </c>
      <c r="R1496" s="75">
        <f t="shared" si="5550"/>
        <v>6</v>
      </c>
      <c r="S1496" s="57">
        <f t="shared" ref="S1496:X1496" si="5633">IF(G1501&lt;&gt;0,G1496+(G1496/G1484)*G1501,G1496)</f>
        <v>0</v>
      </c>
      <c r="T1496" s="57">
        <f t="shared" si="5633"/>
        <v>0</v>
      </c>
      <c r="U1496" s="57">
        <f t="shared" si="5633"/>
        <v>0</v>
      </c>
      <c r="V1496" s="57">
        <f t="shared" si="5633"/>
        <v>0</v>
      </c>
      <c r="W1496" s="57">
        <f t="shared" si="5633"/>
        <v>0</v>
      </c>
      <c r="X1496" s="57">
        <f t="shared" si="5633"/>
        <v>0</v>
      </c>
      <c r="Y1496" s="76">
        <f>M1484*D1496</f>
        <v>9.5238095238095233E-2</v>
      </c>
      <c r="Z1496" s="5"/>
      <c r="AB1496" s="63">
        <f t="shared" ref="AB1496" si="5634">IF(R1496=0,0,R1496/(R1485+R1488+R1494))</f>
        <v>0.1875</v>
      </c>
      <c r="AC1496" s="63">
        <f t="shared" ref="AC1496" si="5635">IF(S1496=0,0,S1496/(S1485+S1488+S1494))</f>
        <v>0</v>
      </c>
      <c r="AD1496" s="63">
        <f t="shared" ref="AD1496" si="5636">IF(T1496=0,0,T1496/(T1485+T1488+T1494))</f>
        <v>0</v>
      </c>
      <c r="AE1496" s="63">
        <f t="shared" ref="AE1496" si="5637">IF(U1496=0,0,U1496/(U1485+U1488+U1494))</f>
        <v>0</v>
      </c>
      <c r="AF1496" s="63">
        <f t="shared" ref="AF1496" si="5638">IF(V1496=0,0,V1496/(V1485+V1488+V1494))</f>
        <v>0</v>
      </c>
      <c r="AG1496" s="63">
        <f t="shared" ref="AG1496" si="5639">IF(W1496=0,0,W1496/(W1485+W1488+W1494))</f>
        <v>0</v>
      </c>
      <c r="AH1496" s="63">
        <f t="shared" ref="AH1496" si="5640">IF(X1496=0,0,X1496/(X1485+X1488+X1494))</f>
        <v>0</v>
      </c>
      <c r="AI1496" s="63">
        <f t="shared" ref="AI1496" si="5641">IF(Y1496=0,0,Y1496/(Y1485+Y1488+Y1494))</f>
        <v>9.836065573770493E-2</v>
      </c>
    </row>
    <row r="1497" spans="1:35" ht="14.25" customHeight="1" x14ac:dyDescent="0.25">
      <c r="A1497" s="17">
        <v>3364</v>
      </c>
      <c r="B1497" s="3" t="s">
        <v>155</v>
      </c>
      <c r="C1497" s="8" t="s">
        <v>118</v>
      </c>
      <c r="D1497" s="54">
        <f>E1497/(E1484-E1501)</f>
        <v>4.7619047619047616E-2</v>
      </c>
      <c r="E1497" s="19">
        <f t="shared" si="5531"/>
        <v>3</v>
      </c>
      <c r="F1497" s="11">
        <v>2</v>
      </c>
      <c r="G1497" s="19">
        <v>0</v>
      </c>
      <c r="H1497" s="19">
        <v>0</v>
      </c>
      <c r="I1497" s="11">
        <v>1</v>
      </c>
      <c r="J1497" s="19">
        <v>0</v>
      </c>
      <c r="K1497" s="11">
        <v>0</v>
      </c>
      <c r="L1497" s="19">
        <v>0</v>
      </c>
      <c r="M1497" s="7"/>
      <c r="N1497" s="10"/>
      <c r="O1497" s="10"/>
      <c r="P1497" s="57">
        <f t="shared" si="5578"/>
        <v>3.0476190476190474</v>
      </c>
      <c r="Q1497" s="63">
        <f>P1497/P1484</f>
        <v>4.8399294176959921E-2</v>
      </c>
      <c r="R1497" s="75">
        <f t="shared" si="5550"/>
        <v>2</v>
      </c>
      <c r="S1497" s="57">
        <f t="shared" ref="S1497:X1497" si="5642">IF(G1501&lt;&gt;0,G1497+(G1497/G1484)*G1501,G1497)</f>
        <v>0</v>
      </c>
      <c r="T1497" s="57">
        <f t="shared" si="5642"/>
        <v>0</v>
      </c>
      <c r="U1497" s="57">
        <f t="shared" si="5642"/>
        <v>1</v>
      </c>
      <c r="V1497" s="57">
        <f t="shared" si="5642"/>
        <v>0</v>
      </c>
      <c r="W1497" s="57">
        <f t="shared" si="5642"/>
        <v>0</v>
      </c>
      <c r="X1497" s="57">
        <f t="shared" si="5642"/>
        <v>0</v>
      </c>
      <c r="Y1497" s="76">
        <f>M1484*D1497</f>
        <v>4.7619047619047616E-2</v>
      </c>
      <c r="Z1497" s="5"/>
      <c r="AB1497" s="63">
        <f t="shared" ref="AB1497" si="5643">IF(R1497=0,0,R1497/(R1485+R1488+R1494))</f>
        <v>6.25E-2</v>
      </c>
      <c r="AC1497" s="63">
        <f t="shared" ref="AC1497" si="5644">IF(S1497=0,0,S1497/(S1485+S1488+S1494))</f>
        <v>0</v>
      </c>
      <c r="AD1497" s="63">
        <f t="shared" ref="AD1497" si="5645">IF(T1497=0,0,T1497/(T1485+T1488+T1494))</f>
        <v>0</v>
      </c>
      <c r="AE1497" s="63">
        <f t="shared" ref="AE1497" si="5646">IF(U1497=0,0,U1497/(U1485+U1488+U1494))</f>
        <v>3.4482758620689655E-2</v>
      </c>
      <c r="AF1497" s="63">
        <f t="shared" ref="AF1497" si="5647">IF(V1497=0,0,V1497/(V1485+V1488+V1494))</f>
        <v>0</v>
      </c>
      <c r="AG1497" s="63">
        <f t="shared" ref="AG1497" si="5648">IF(W1497=0,0,W1497/(W1485+W1488+W1494))</f>
        <v>0</v>
      </c>
      <c r="AH1497" s="63">
        <f t="shared" ref="AH1497" si="5649">IF(X1497=0,0,X1497/(X1485+X1488+X1494))</f>
        <v>0</v>
      </c>
      <c r="AI1497" s="63">
        <f t="shared" ref="AI1497" si="5650">IF(Y1497=0,0,Y1497/(Y1485+Y1488+Y1494))</f>
        <v>4.9180327868852465E-2</v>
      </c>
    </row>
    <row r="1498" spans="1:35" ht="14.25" customHeight="1" x14ac:dyDescent="0.25">
      <c r="A1498" s="17">
        <v>3364</v>
      </c>
      <c r="B1498" s="3" t="s">
        <v>155</v>
      </c>
      <c r="C1498" s="8" t="s">
        <v>91</v>
      </c>
      <c r="D1498" s="54">
        <f>E1498/(E1484-E1501)</f>
        <v>0</v>
      </c>
      <c r="E1498" s="19">
        <f t="shared" si="5531"/>
        <v>0</v>
      </c>
      <c r="F1498" s="19">
        <v>0</v>
      </c>
      <c r="G1498" s="19">
        <v>0</v>
      </c>
      <c r="H1498" s="19">
        <v>0</v>
      </c>
      <c r="I1498" s="19">
        <v>0</v>
      </c>
      <c r="J1498" s="19">
        <v>0</v>
      </c>
      <c r="K1498" s="19">
        <v>0</v>
      </c>
      <c r="L1498" s="19">
        <v>0</v>
      </c>
      <c r="M1498" s="7"/>
      <c r="P1498" s="57">
        <f t="shared" si="5578"/>
        <v>0</v>
      </c>
      <c r="Q1498" s="63">
        <f>P1498/P1484</f>
        <v>0</v>
      </c>
      <c r="R1498" s="75">
        <f t="shared" si="5550"/>
        <v>0</v>
      </c>
      <c r="S1498" s="57">
        <f t="shared" ref="S1498:X1498" si="5651">IF(G1501&lt;&gt;0,G1498+(G1498/G1484)*G1501,G1498)</f>
        <v>0</v>
      </c>
      <c r="T1498" s="57">
        <f t="shared" si="5651"/>
        <v>0</v>
      </c>
      <c r="U1498" s="57">
        <f t="shared" si="5651"/>
        <v>0</v>
      </c>
      <c r="V1498" s="57">
        <f t="shared" si="5651"/>
        <v>0</v>
      </c>
      <c r="W1498" s="57">
        <f t="shared" si="5651"/>
        <v>0</v>
      </c>
      <c r="X1498" s="57">
        <f t="shared" si="5651"/>
        <v>0</v>
      </c>
      <c r="Y1498" s="76">
        <f>M1484*D1498</f>
        <v>0</v>
      </c>
      <c r="Z1498" s="6"/>
      <c r="AB1498" s="63">
        <f t="shared" ref="AB1498" si="5652">IF(R1498=0,0,R1498/(R1485+R1488+R1494))</f>
        <v>0</v>
      </c>
      <c r="AC1498" s="63">
        <f t="shared" ref="AC1498" si="5653">IF(S1498=0,0,S1498/(S1485+S1488+S1494))</f>
        <v>0</v>
      </c>
      <c r="AD1498" s="63">
        <f t="shared" ref="AD1498" si="5654">IF(T1498=0,0,T1498/(T1485+T1488+T1494))</f>
        <v>0</v>
      </c>
      <c r="AE1498" s="63">
        <f t="shared" ref="AE1498" si="5655">IF(U1498=0,0,U1498/(U1485+U1488+U1494))</f>
        <v>0</v>
      </c>
      <c r="AF1498" s="63">
        <f t="shared" ref="AF1498" si="5656">IF(V1498=0,0,V1498/(V1485+V1488+V1494))</f>
        <v>0</v>
      </c>
      <c r="AG1498" s="63">
        <f t="shared" ref="AG1498" si="5657">IF(W1498=0,0,W1498/(W1485+W1488+W1494))</f>
        <v>0</v>
      </c>
      <c r="AH1498" s="63">
        <f t="shared" ref="AH1498" si="5658">IF(X1498=0,0,X1498/(X1485+X1488+X1494))</f>
        <v>0</v>
      </c>
      <c r="AI1498" s="63">
        <f t="shared" ref="AI1498" si="5659">IF(Y1498=0,0,Y1498/(Y1485+Y1488+Y1494))</f>
        <v>0</v>
      </c>
    </row>
    <row r="1499" spans="1:35" ht="14.25" customHeight="1" x14ac:dyDescent="0.25">
      <c r="A1499" s="17">
        <v>3364</v>
      </c>
      <c r="B1499" s="3" t="s">
        <v>155</v>
      </c>
      <c r="C1499" s="8" t="s">
        <v>92</v>
      </c>
      <c r="D1499" s="54">
        <f>E1499/(E1484-E1501)</f>
        <v>0</v>
      </c>
      <c r="E1499" s="19">
        <f t="shared" si="5531"/>
        <v>0</v>
      </c>
      <c r="F1499" s="11">
        <v>0</v>
      </c>
      <c r="G1499" s="11">
        <v>0</v>
      </c>
      <c r="H1499" s="19">
        <v>0</v>
      </c>
      <c r="I1499" s="53">
        <v>0</v>
      </c>
      <c r="J1499" s="11">
        <v>0</v>
      </c>
      <c r="K1499" s="11">
        <v>0</v>
      </c>
      <c r="L1499" s="19">
        <v>0</v>
      </c>
      <c r="M1499" s="7"/>
      <c r="P1499" s="57">
        <f t="shared" si="5578"/>
        <v>0</v>
      </c>
      <c r="Q1499" s="63">
        <f>P1499/P1484</f>
        <v>0</v>
      </c>
      <c r="R1499" s="75">
        <f t="shared" si="5550"/>
        <v>0</v>
      </c>
      <c r="S1499" s="57">
        <f t="shared" ref="S1499:X1499" si="5660">IF(G1501&lt;&gt;0,G1499+(G1499/G1484)*G1501,G1499)</f>
        <v>0</v>
      </c>
      <c r="T1499" s="57">
        <f t="shared" si="5660"/>
        <v>0</v>
      </c>
      <c r="U1499" s="57">
        <f t="shared" si="5660"/>
        <v>0</v>
      </c>
      <c r="V1499" s="57">
        <f t="shared" si="5660"/>
        <v>0</v>
      </c>
      <c r="W1499" s="57">
        <f t="shared" si="5660"/>
        <v>0</v>
      </c>
      <c r="X1499" s="57">
        <f t="shared" si="5660"/>
        <v>0</v>
      </c>
      <c r="Y1499" s="76">
        <f>M1484*D1499</f>
        <v>0</v>
      </c>
      <c r="Z1499" s="5"/>
      <c r="AB1499" s="63">
        <f t="shared" ref="AB1499" si="5661">IF(R1499=0,0,R1499/(R1485+R1488+R1494))</f>
        <v>0</v>
      </c>
      <c r="AC1499" s="63">
        <f t="shared" ref="AC1499" si="5662">IF(S1499=0,0,S1499/(S1485+S1488+S1494))</f>
        <v>0</v>
      </c>
      <c r="AD1499" s="63">
        <f t="shared" ref="AD1499" si="5663">IF(T1499=0,0,T1499/(T1485+T1488+T1494))</f>
        <v>0</v>
      </c>
      <c r="AE1499" s="63">
        <f t="shared" ref="AE1499" si="5664">IF(U1499=0,0,U1499/(U1485+U1488+U1494))</f>
        <v>0</v>
      </c>
      <c r="AF1499" s="63">
        <f t="shared" ref="AF1499" si="5665">IF(V1499=0,0,V1499/(V1485+V1488+V1494))</f>
        <v>0</v>
      </c>
      <c r="AG1499" s="63">
        <f t="shared" ref="AG1499" si="5666">IF(W1499=0,0,W1499/(W1485+W1488+W1494))</f>
        <v>0</v>
      </c>
      <c r="AH1499" s="63">
        <f t="shared" ref="AH1499" si="5667">IF(X1499=0,0,X1499/(X1485+X1488+X1494))</f>
        <v>0</v>
      </c>
      <c r="AI1499" s="63">
        <f t="shared" ref="AI1499" si="5668">IF(Y1499=0,0,Y1499/(Y1485+Y1488+Y1494))</f>
        <v>0</v>
      </c>
    </row>
    <row r="1500" spans="1:35" ht="14.25" customHeight="1" x14ac:dyDescent="0.25">
      <c r="A1500" s="17">
        <v>3364</v>
      </c>
      <c r="B1500" s="3" t="s">
        <v>155</v>
      </c>
      <c r="C1500" s="8" t="s">
        <v>93</v>
      </c>
      <c r="D1500" s="54">
        <f>E1500/(E1484-E1501)</f>
        <v>0</v>
      </c>
      <c r="E1500" s="19">
        <f t="shared" si="5531"/>
        <v>0</v>
      </c>
      <c r="F1500" s="19">
        <v>0</v>
      </c>
      <c r="G1500" s="11">
        <v>0</v>
      </c>
      <c r="H1500" s="19">
        <v>0</v>
      </c>
      <c r="I1500" s="19">
        <v>0</v>
      </c>
      <c r="J1500" s="19">
        <v>0</v>
      </c>
      <c r="K1500" s="11">
        <v>0</v>
      </c>
      <c r="L1500" s="19">
        <v>0</v>
      </c>
      <c r="M1500" s="7"/>
      <c r="N1500" s="10"/>
      <c r="O1500" s="10"/>
      <c r="P1500" s="57">
        <f t="shared" si="5578"/>
        <v>0</v>
      </c>
      <c r="Q1500" s="63">
        <f>P1500/P1484</f>
        <v>0</v>
      </c>
      <c r="R1500" s="75">
        <f t="shared" si="5550"/>
        <v>0</v>
      </c>
      <c r="S1500" s="57">
        <f t="shared" ref="S1500:X1500" si="5669">IF(G1501&lt;&gt;0,G1500+(G1500/G1484)*G1501,G1500)</f>
        <v>0</v>
      </c>
      <c r="T1500" s="57">
        <f t="shared" si="5669"/>
        <v>0</v>
      </c>
      <c r="U1500" s="57">
        <f t="shared" si="5669"/>
        <v>0</v>
      </c>
      <c r="V1500" s="57">
        <f t="shared" si="5669"/>
        <v>0</v>
      </c>
      <c r="W1500" s="57">
        <f t="shared" si="5669"/>
        <v>0</v>
      </c>
      <c r="X1500" s="57">
        <f t="shared" si="5669"/>
        <v>0</v>
      </c>
      <c r="Y1500" s="76">
        <f>M1484*D1500</f>
        <v>0</v>
      </c>
      <c r="Z1500" s="5"/>
      <c r="AB1500" s="63">
        <f t="shared" ref="AB1500" si="5670">IF(R1500=0,0,R1500/(R1485+R1488+R1494))</f>
        <v>0</v>
      </c>
      <c r="AC1500" s="63">
        <f t="shared" ref="AC1500" si="5671">IF(S1500=0,0,S1500/(S1485+S1488+S1494))</f>
        <v>0</v>
      </c>
      <c r="AD1500" s="63">
        <f t="shared" ref="AD1500" si="5672">IF(T1500=0,0,T1500/(T1485+T1488+T1494))</f>
        <v>0</v>
      </c>
      <c r="AE1500" s="63">
        <f t="shared" ref="AE1500" si="5673">IF(U1500=0,0,U1500/(U1485+U1488+U1494))</f>
        <v>0</v>
      </c>
      <c r="AF1500" s="63">
        <f t="shared" ref="AF1500" si="5674">IF(V1500=0,0,V1500/(V1485+V1488+V1494))</f>
        <v>0</v>
      </c>
      <c r="AG1500" s="63">
        <f t="shared" ref="AG1500" si="5675">IF(W1500=0,0,W1500/(W1485+W1488+W1494))</f>
        <v>0</v>
      </c>
      <c r="AH1500" s="63">
        <f t="shared" ref="AH1500" si="5676">IF(X1500=0,0,X1500/(X1485+X1488+X1494))</f>
        <v>0</v>
      </c>
      <c r="AI1500" s="63">
        <f t="shared" ref="AI1500" si="5677">IF(Y1500=0,0,Y1500/(Y1485+Y1488+Y1494))</f>
        <v>0</v>
      </c>
    </row>
    <row r="1501" spans="1:35" ht="14.25" customHeight="1" x14ac:dyDescent="0.25">
      <c r="A1501" s="17">
        <v>3364</v>
      </c>
      <c r="B1501" s="3" t="s">
        <v>155</v>
      </c>
      <c r="C1501" s="3" t="s">
        <v>94</v>
      </c>
      <c r="D1501" s="59"/>
      <c r="E1501" s="11">
        <v>4</v>
      </c>
      <c r="F1501" s="11">
        <v>1</v>
      </c>
      <c r="G1501" s="11">
        <v>1</v>
      </c>
      <c r="H1501" s="11">
        <v>0</v>
      </c>
      <c r="I1501" s="19">
        <v>0</v>
      </c>
      <c r="J1501" s="19">
        <v>0</v>
      </c>
      <c r="K1501" s="11">
        <v>0</v>
      </c>
      <c r="L1501" s="11">
        <v>2</v>
      </c>
      <c r="M1501" s="7"/>
      <c r="R1501" s="75">
        <f t="shared" si="5550"/>
        <v>1</v>
      </c>
    </row>
    <row r="1502" spans="1:35" ht="14.25" customHeight="1" x14ac:dyDescent="0.25">
      <c r="C1502" s="4"/>
      <c r="D1502" s="8"/>
      <c r="E1502" s="11"/>
      <c r="F1502" s="11"/>
      <c r="G1502" s="11"/>
      <c r="H1502" s="11"/>
      <c r="I1502" s="11"/>
      <c r="J1502" s="11"/>
      <c r="K1502" s="11"/>
      <c r="L1502" s="11"/>
      <c r="M1502" s="7"/>
      <c r="R1502" s="75">
        <f t="shared" si="5550"/>
        <v>0</v>
      </c>
      <c r="Z1502" s="10"/>
    </row>
    <row r="1503" spans="1:35" ht="14.25" customHeight="1" x14ac:dyDescent="0.25">
      <c r="A1503" s="17">
        <v>336411</v>
      </c>
      <c r="B1503" s="3" t="s">
        <v>157</v>
      </c>
      <c r="C1503" s="3" t="s">
        <v>120</v>
      </c>
      <c r="D1503" s="3"/>
      <c r="E1503" s="11">
        <v>19</v>
      </c>
      <c r="F1503" s="11">
        <v>9</v>
      </c>
      <c r="G1503" s="19">
        <v>0</v>
      </c>
      <c r="H1503" s="19">
        <v>0</v>
      </c>
      <c r="I1503" s="11">
        <v>10</v>
      </c>
      <c r="J1503" s="19">
        <v>0</v>
      </c>
      <c r="K1503" s="11">
        <v>0</v>
      </c>
      <c r="L1503" s="19">
        <v>0</v>
      </c>
      <c r="M1503" s="10">
        <f>VLOOKUP(A1503,'2010 Byproducts'!$A$14:$D$97,4,FALSE)</f>
        <v>0</v>
      </c>
      <c r="N1503" s="10">
        <f>L1503-M1503</f>
        <v>0</v>
      </c>
      <c r="O1503" s="10"/>
      <c r="P1503" s="10">
        <f>SUM(P1504,P1507,P1513)</f>
        <v>16</v>
      </c>
      <c r="Q1503" s="10"/>
      <c r="R1503" s="75">
        <f t="shared" si="5550"/>
        <v>9</v>
      </c>
      <c r="Z1503" s="63">
        <f>R1503/(P1503-R1503)</f>
        <v>1.2857142857142858</v>
      </c>
      <c r="AA1503" s="63">
        <f>(P1506-R1506)/(P1503-R1503)</f>
        <v>0.2857142857142857</v>
      </c>
      <c r="AB1503" s="63"/>
    </row>
    <row r="1504" spans="1:35" ht="14.25" customHeight="1" x14ac:dyDescent="0.25">
      <c r="A1504" s="17">
        <v>336411</v>
      </c>
      <c r="B1504" s="3" t="s">
        <v>157</v>
      </c>
      <c r="C1504" s="3" t="s">
        <v>82</v>
      </c>
      <c r="D1504" s="54">
        <f>E1504/(E1503-E1520)</f>
        <v>0.27777777777777779</v>
      </c>
      <c r="E1504" s="19">
        <f t="shared" ref="E1504:E1519" si="5678">SUM(F1504:L1504)</f>
        <v>5</v>
      </c>
      <c r="F1504" s="19">
        <v>0</v>
      </c>
      <c r="G1504" s="19">
        <v>0</v>
      </c>
      <c r="H1504" s="19">
        <v>0</v>
      </c>
      <c r="I1504" s="11">
        <v>5</v>
      </c>
      <c r="J1504" s="19">
        <v>0</v>
      </c>
      <c r="K1504" s="11">
        <v>0</v>
      </c>
      <c r="L1504" s="19">
        <v>0</v>
      </c>
      <c r="M1504" s="7"/>
      <c r="P1504" s="57">
        <f>SUM(P1505:P1506)</f>
        <v>5</v>
      </c>
      <c r="Q1504" s="63">
        <f>P1504/P1503</f>
        <v>0.3125</v>
      </c>
      <c r="R1504" s="75">
        <f t="shared" si="5550"/>
        <v>0</v>
      </c>
      <c r="S1504" s="57">
        <f>SUM(S1505:S1506)</f>
        <v>0</v>
      </c>
      <c r="T1504" s="57">
        <f t="shared" ref="T1504:X1504" si="5679">SUM(T1505:T1506)</f>
        <v>0</v>
      </c>
      <c r="U1504" s="57">
        <f t="shared" si="5679"/>
        <v>5</v>
      </c>
      <c r="V1504" s="57">
        <f t="shared" si="5679"/>
        <v>0</v>
      </c>
      <c r="W1504" s="57">
        <f t="shared" si="5679"/>
        <v>0</v>
      </c>
      <c r="X1504" s="57">
        <f t="shared" si="5679"/>
        <v>0</v>
      </c>
      <c r="Y1504" s="76">
        <f>M1503*D1504</f>
        <v>0</v>
      </c>
      <c r="AB1504" s="63">
        <f t="shared" ref="AB1504" si="5680">IF(R1504=0,0,R1504/(R1504+R1507+R1513))</f>
        <v>0</v>
      </c>
      <c r="AC1504" s="63">
        <f t="shared" ref="AC1504" si="5681">IF(S1504=0,0,S1504/(S1504+S1507+S1513))</f>
        <v>0</v>
      </c>
      <c r="AD1504" s="63">
        <f t="shared" ref="AD1504" si="5682">IF(T1504=0,0,T1504/(T1504+T1507+T1513))</f>
        <v>0</v>
      </c>
      <c r="AE1504" s="63">
        <f t="shared" ref="AE1504" si="5683">IF(U1504=0,0,U1504/(U1504+U1507+U1513))</f>
        <v>0.55555555555555558</v>
      </c>
      <c r="AF1504" s="63">
        <f t="shared" ref="AF1504" si="5684">IF(V1504=0,0,V1504/(V1504+V1507+V1513))</f>
        <v>0</v>
      </c>
      <c r="AG1504" s="63">
        <f t="shared" ref="AG1504" si="5685">IF(W1504=0,0,W1504/(W1504+W1507+W1513))</f>
        <v>0</v>
      </c>
      <c r="AH1504" s="63">
        <f t="shared" ref="AH1504" si="5686">IF(X1504=0,0,X1504/(X1504+X1507+X1513))</f>
        <v>0</v>
      </c>
      <c r="AI1504" s="63">
        <f t="shared" ref="AI1504" si="5687">IF(Y1504=0,0,Y1504/(Y1504+Y1507+Y1513))</f>
        <v>0</v>
      </c>
    </row>
    <row r="1505" spans="1:35" ht="14.25" customHeight="1" x14ac:dyDescent="0.25">
      <c r="A1505" s="17">
        <v>336411</v>
      </c>
      <c r="B1505" s="3" t="s">
        <v>157</v>
      </c>
      <c r="C1505" s="8" t="s">
        <v>152</v>
      </c>
      <c r="D1505" s="54">
        <f>E1505/(E1503-E1520)</f>
        <v>0.16666666666666666</v>
      </c>
      <c r="E1505" s="19">
        <f t="shared" si="5678"/>
        <v>3</v>
      </c>
      <c r="F1505" s="19">
        <v>0</v>
      </c>
      <c r="G1505" s="19">
        <v>0</v>
      </c>
      <c r="H1505" s="19">
        <v>0</v>
      </c>
      <c r="I1505" s="11">
        <v>3</v>
      </c>
      <c r="J1505" s="19">
        <v>0</v>
      </c>
      <c r="K1505" s="11">
        <v>0</v>
      </c>
      <c r="L1505" s="19">
        <v>0</v>
      </c>
      <c r="M1505" s="7"/>
      <c r="P1505" s="57">
        <f>SUM(R1505:Y1505)+N1503</f>
        <v>3</v>
      </c>
      <c r="Q1505" s="63">
        <f>P1505/P1503</f>
        <v>0.1875</v>
      </c>
      <c r="R1505" s="75">
        <f t="shared" si="5550"/>
        <v>0</v>
      </c>
      <c r="S1505" s="57">
        <f t="shared" ref="S1505:X1505" si="5688">IF(G1520&lt;&gt;0,G1505+(G1505/G1503)*G1520,G1505)</f>
        <v>0</v>
      </c>
      <c r="T1505" s="57">
        <f t="shared" si="5688"/>
        <v>0</v>
      </c>
      <c r="U1505" s="57">
        <f t="shared" si="5688"/>
        <v>3</v>
      </c>
      <c r="V1505" s="57">
        <f t="shared" si="5688"/>
        <v>0</v>
      </c>
      <c r="W1505" s="57">
        <f t="shared" si="5688"/>
        <v>0</v>
      </c>
      <c r="X1505" s="57">
        <f t="shared" si="5688"/>
        <v>0</v>
      </c>
      <c r="Y1505" s="76">
        <f>M1503*D1505</f>
        <v>0</v>
      </c>
      <c r="AB1505" s="63">
        <f t="shared" ref="AB1505" si="5689">IF(R1505=0,0,R1505/(R1504+R1507+R1513))</f>
        <v>0</v>
      </c>
      <c r="AC1505" s="63">
        <f t="shared" ref="AC1505" si="5690">IF(S1505=0,0,S1505/(S1504+S1507+S1513))</f>
        <v>0</v>
      </c>
      <c r="AD1505" s="63">
        <f t="shared" ref="AD1505" si="5691">IF(T1505=0,0,T1505/(T1504+T1507+T1513))</f>
        <v>0</v>
      </c>
      <c r="AE1505" s="63">
        <f t="shared" ref="AE1505" si="5692">IF(U1505=0,0,U1505/(U1504+U1507+U1513))</f>
        <v>0.33333333333333331</v>
      </c>
      <c r="AF1505" s="63">
        <f t="shared" ref="AF1505" si="5693">IF(V1505=0,0,V1505/(V1504+V1507+V1513))</f>
        <v>0</v>
      </c>
      <c r="AG1505" s="63">
        <f t="shared" ref="AG1505" si="5694">IF(W1505=0,0,W1505/(W1504+W1507+W1513))</f>
        <v>0</v>
      </c>
      <c r="AH1505" s="63">
        <f t="shared" ref="AH1505" si="5695">IF(X1505=0,0,X1505/(X1504+X1507+X1513))</f>
        <v>0</v>
      </c>
      <c r="AI1505" s="63">
        <f t="shared" ref="AI1505" si="5696">IF(Y1505=0,0,Y1505/(Y1504+Y1507+Y1513))</f>
        <v>0</v>
      </c>
    </row>
    <row r="1506" spans="1:35" ht="14.25" customHeight="1" x14ac:dyDescent="0.25">
      <c r="A1506" s="17">
        <v>336411</v>
      </c>
      <c r="B1506" s="3" t="s">
        <v>157</v>
      </c>
      <c r="C1506" s="8" t="s">
        <v>151</v>
      </c>
      <c r="D1506" s="54">
        <f>E1506/(E1503-E1520)</f>
        <v>0.1111111111111111</v>
      </c>
      <c r="E1506" s="19">
        <f t="shared" si="5678"/>
        <v>2</v>
      </c>
      <c r="F1506" s="11">
        <v>0</v>
      </c>
      <c r="G1506" s="11">
        <v>0</v>
      </c>
      <c r="H1506" s="11">
        <v>0</v>
      </c>
      <c r="I1506" s="11">
        <v>2</v>
      </c>
      <c r="J1506" s="11">
        <v>0</v>
      </c>
      <c r="K1506" s="11">
        <v>0</v>
      </c>
      <c r="L1506" s="19">
        <v>0</v>
      </c>
      <c r="M1506" s="7"/>
      <c r="P1506" s="57">
        <f>SUM(R1506:Y1506)</f>
        <v>2</v>
      </c>
      <c r="Q1506" s="63">
        <f>P1506/P1503</f>
        <v>0.125</v>
      </c>
      <c r="R1506" s="75">
        <f t="shared" si="5550"/>
        <v>0</v>
      </c>
      <c r="S1506" s="57">
        <f t="shared" ref="S1506:X1506" si="5697">IF(G1520&lt;&gt;0,G1506+(G1506/G1503)*G1520,G1506)</f>
        <v>0</v>
      </c>
      <c r="T1506" s="57">
        <f t="shared" si="5697"/>
        <v>0</v>
      </c>
      <c r="U1506" s="57">
        <f t="shared" si="5697"/>
        <v>2</v>
      </c>
      <c r="V1506" s="57">
        <f t="shared" si="5697"/>
        <v>0</v>
      </c>
      <c r="W1506" s="57">
        <f t="shared" si="5697"/>
        <v>0</v>
      </c>
      <c r="X1506" s="57">
        <f t="shared" si="5697"/>
        <v>0</v>
      </c>
      <c r="Y1506" s="76">
        <f>M1503*D1506</f>
        <v>0</v>
      </c>
      <c r="Z1506" s="10"/>
      <c r="AB1506" s="63">
        <f t="shared" ref="AB1506" si="5698">IF(R1506=0,0,R1506/(R1504+R1507+R1513))</f>
        <v>0</v>
      </c>
      <c r="AC1506" s="63">
        <f t="shared" ref="AC1506" si="5699">IF(S1506=0,0,S1506/(S1504+S1507+S1513))</f>
        <v>0</v>
      </c>
      <c r="AD1506" s="63">
        <f t="shared" ref="AD1506" si="5700">IF(T1506=0,0,T1506/(T1504+T1507+T1513))</f>
        <v>0</v>
      </c>
      <c r="AE1506" s="63">
        <f t="shared" ref="AE1506" si="5701">IF(U1506=0,0,U1506/(U1504+U1507+U1513))</f>
        <v>0.22222222222222221</v>
      </c>
      <c r="AF1506" s="63">
        <f t="shared" ref="AF1506" si="5702">IF(V1506=0,0,V1506/(V1504+V1507+V1513))</f>
        <v>0</v>
      </c>
      <c r="AG1506" s="63">
        <f t="shared" ref="AG1506" si="5703">IF(W1506=0,0,W1506/(W1504+W1507+W1513))</f>
        <v>0</v>
      </c>
      <c r="AH1506" s="63">
        <f t="shared" ref="AH1506" si="5704">IF(X1506=0,0,X1506/(X1504+X1507+X1513))</f>
        <v>0</v>
      </c>
      <c r="AI1506" s="63">
        <f t="shared" ref="AI1506" si="5705">IF(Y1506=0,0,Y1506/(Y1504+Y1507+Y1513))</f>
        <v>0</v>
      </c>
    </row>
    <row r="1507" spans="1:35" ht="14.25" customHeight="1" x14ac:dyDescent="0.25">
      <c r="A1507" s="17">
        <v>336411</v>
      </c>
      <c r="B1507" s="3" t="s">
        <v>157</v>
      </c>
      <c r="C1507" s="3" t="s">
        <v>83</v>
      </c>
      <c r="D1507" s="54">
        <f>E1507/(E1503-E1520)</f>
        <v>0.22222222222222221</v>
      </c>
      <c r="E1507" s="19">
        <f t="shared" si="5678"/>
        <v>4</v>
      </c>
      <c r="F1507" s="11">
        <v>3</v>
      </c>
      <c r="G1507" s="19">
        <v>0</v>
      </c>
      <c r="H1507" s="19">
        <v>0</v>
      </c>
      <c r="I1507" s="11">
        <v>1</v>
      </c>
      <c r="J1507" s="19">
        <v>0</v>
      </c>
      <c r="K1507" s="11">
        <v>0</v>
      </c>
      <c r="L1507" s="19">
        <v>0</v>
      </c>
      <c r="M1507" s="7"/>
      <c r="P1507" s="57">
        <f>SUM(P1508:P1512)</f>
        <v>3</v>
      </c>
      <c r="Q1507" s="63">
        <f>P1507/P1503</f>
        <v>0.1875</v>
      </c>
      <c r="R1507" s="75">
        <f t="shared" si="5550"/>
        <v>3</v>
      </c>
      <c r="S1507" s="57">
        <f>SUM(S1508:S1512)</f>
        <v>0</v>
      </c>
      <c r="T1507" s="57">
        <f t="shared" ref="T1507:X1507" si="5706">SUM(T1508:T1512)</f>
        <v>0</v>
      </c>
      <c r="U1507" s="57">
        <f t="shared" si="5706"/>
        <v>1</v>
      </c>
      <c r="V1507" s="57">
        <f t="shared" si="5706"/>
        <v>0</v>
      </c>
      <c r="W1507" s="57">
        <f t="shared" si="5706"/>
        <v>0</v>
      </c>
      <c r="X1507" s="57">
        <f t="shared" si="5706"/>
        <v>0</v>
      </c>
      <c r="Y1507" s="76">
        <f>M1503*D1507</f>
        <v>0</v>
      </c>
      <c r="AB1507" s="63">
        <f t="shared" ref="AB1507" si="5707">IF(R1507=0,0,R1507/(R1504+R1507+R1513))</f>
        <v>0.33333333333333331</v>
      </c>
      <c r="AC1507" s="63">
        <f t="shared" ref="AC1507" si="5708">IF(S1507=0,0,S1507/(S1504+S1507+S1513))</f>
        <v>0</v>
      </c>
      <c r="AD1507" s="63">
        <f t="shared" ref="AD1507" si="5709">IF(T1507=0,0,T1507/(T1504+T1507+T1513))</f>
        <v>0</v>
      </c>
      <c r="AE1507" s="63">
        <f t="shared" ref="AE1507" si="5710">IF(U1507=0,0,U1507/(U1504+U1507+U1513))</f>
        <v>0.1111111111111111</v>
      </c>
      <c r="AF1507" s="63">
        <f t="shared" ref="AF1507" si="5711">IF(V1507=0,0,V1507/(V1504+V1507+V1513))</f>
        <v>0</v>
      </c>
      <c r="AG1507" s="63">
        <f t="shared" ref="AG1507" si="5712">IF(W1507=0,0,W1507/(W1504+W1507+W1513))</f>
        <v>0</v>
      </c>
      <c r="AH1507" s="63">
        <f t="shared" ref="AH1507" si="5713">IF(X1507=0,0,X1507/(X1504+X1507+X1513))</f>
        <v>0</v>
      </c>
      <c r="AI1507" s="63">
        <f t="shared" ref="AI1507" si="5714">IF(Y1507=0,0,Y1507/(Y1504+Y1507+Y1513))</f>
        <v>0</v>
      </c>
    </row>
    <row r="1508" spans="1:35" ht="14.25" customHeight="1" x14ac:dyDescent="0.25">
      <c r="A1508" s="17">
        <v>336411</v>
      </c>
      <c r="B1508" s="3" t="s">
        <v>157</v>
      </c>
      <c r="C1508" s="8" t="s">
        <v>84</v>
      </c>
      <c r="D1508" s="54">
        <f>E1508/(E1503-E1520)</f>
        <v>5.5555555555555552E-2</v>
      </c>
      <c r="E1508" s="19">
        <f t="shared" si="5678"/>
        <v>1</v>
      </c>
      <c r="F1508" s="19">
        <v>0</v>
      </c>
      <c r="G1508" s="19">
        <v>0</v>
      </c>
      <c r="H1508" s="19">
        <v>0</v>
      </c>
      <c r="I1508" s="11">
        <v>1</v>
      </c>
      <c r="J1508" s="19">
        <v>0</v>
      </c>
      <c r="K1508" s="11">
        <v>0</v>
      </c>
      <c r="L1508" s="19">
        <v>0</v>
      </c>
      <c r="M1508" s="7"/>
      <c r="P1508" s="57">
        <f>SUM(R1508:Y1508)</f>
        <v>1</v>
      </c>
      <c r="Q1508" s="63">
        <f>P1508/P1503</f>
        <v>6.25E-2</v>
      </c>
      <c r="R1508" s="75">
        <f t="shared" si="5550"/>
        <v>0</v>
      </c>
      <c r="S1508" s="57">
        <f t="shared" ref="S1508:X1508" si="5715">IF(G1520&lt;&gt;0,G1508+(G1508/G1503)*G1520,G1508)</f>
        <v>0</v>
      </c>
      <c r="T1508" s="57">
        <f t="shared" si="5715"/>
        <v>0</v>
      </c>
      <c r="U1508" s="57">
        <f t="shared" si="5715"/>
        <v>1</v>
      </c>
      <c r="V1508" s="57">
        <f t="shared" si="5715"/>
        <v>0</v>
      </c>
      <c r="W1508" s="57">
        <f t="shared" si="5715"/>
        <v>0</v>
      </c>
      <c r="X1508" s="57">
        <f t="shared" si="5715"/>
        <v>0</v>
      </c>
      <c r="Y1508" s="76">
        <f>M1503*D1508</f>
        <v>0</v>
      </c>
      <c r="AB1508" s="63">
        <f t="shared" ref="AB1508" si="5716">IF(R1508=0,0,R1508/(R1504+R1507+R1513))</f>
        <v>0</v>
      </c>
      <c r="AC1508" s="63">
        <f t="shared" ref="AC1508" si="5717">IF(S1508=0,0,S1508/(S1504+S1507+S1513))</f>
        <v>0</v>
      </c>
      <c r="AD1508" s="63">
        <f t="shared" ref="AD1508" si="5718">IF(T1508=0,0,T1508/(T1504+T1507+T1513))</f>
        <v>0</v>
      </c>
      <c r="AE1508" s="63">
        <f t="shared" ref="AE1508" si="5719">IF(U1508=0,0,U1508/(U1504+U1507+U1513))</f>
        <v>0.1111111111111111</v>
      </c>
      <c r="AF1508" s="63">
        <f t="shared" ref="AF1508" si="5720">IF(V1508=0,0,V1508/(V1504+V1507+V1513))</f>
        <v>0</v>
      </c>
      <c r="AG1508" s="63">
        <f t="shared" ref="AG1508" si="5721">IF(W1508=0,0,W1508/(W1504+W1507+W1513))</f>
        <v>0</v>
      </c>
      <c r="AH1508" s="63">
        <f t="shared" ref="AH1508" si="5722">IF(X1508=0,0,X1508/(X1504+X1507+X1513))</f>
        <v>0</v>
      </c>
      <c r="AI1508" s="63">
        <f t="shared" ref="AI1508" si="5723">IF(Y1508=0,0,Y1508/(Y1504+Y1507+Y1513))</f>
        <v>0</v>
      </c>
    </row>
    <row r="1509" spans="1:35" ht="14.25" customHeight="1" x14ac:dyDescent="0.25">
      <c r="A1509" s="17">
        <v>336411</v>
      </c>
      <c r="B1509" s="3" t="s">
        <v>157</v>
      </c>
      <c r="C1509" s="8" t="s">
        <v>85</v>
      </c>
      <c r="D1509" s="54">
        <f>E1509/(E1503-E1520)</f>
        <v>5.5555555555555552E-2</v>
      </c>
      <c r="E1509" s="19">
        <f t="shared" si="5678"/>
        <v>1</v>
      </c>
      <c r="F1509" s="11">
        <v>1</v>
      </c>
      <c r="G1509" s="19">
        <v>0</v>
      </c>
      <c r="H1509" s="11">
        <v>0</v>
      </c>
      <c r="I1509" s="19">
        <v>0</v>
      </c>
      <c r="J1509" s="11">
        <v>0</v>
      </c>
      <c r="K1509" s="11">
        <v>0</v>
      </c>
      <c r="L1509" s="19">
        <v>0</v>
      </c>
      <c r="M1509" s="7"/>
      <c r="P1509" s="57">
        <f t="shared" ref="P1509:P1519" si="5724">SUM(R1509:Y1509)</f>
        <v>1</v>
      </c>
      <c r="Q1509" s="63">
        <f>P1509/P1503</f>
        <v>6.25E-2</v>
      </c>
      <c r="R1509" s="75">
        <f t="shared" si="5550"/>
        <v>1</v>
      </c>
      <c r="S1509" s="57">
        <f t="shared" ref="S1509:X1509" si="5725">IF(G1520&lt;&gt;0,G1509+(G1509/G1503)*G1520,G1509)</f>
        <v>0</v>
      </c>
      <c r="T1509" s="57">
        <f t="shared" si="5725"/>
        <v>0</v>
      </c>
      <c r="U1509" s="57">
        <f t="shared" si="5725"/>
        <v>0</v>
      </c>
      <c r="V1509" s="57">
        <f t="shared" si="5725"/>
        <v>0</v>
      </c>
      <c r="W1509" s="57">
        <f t="shared" si="5725"/>
        <v>0</v>
      </c>
      <c r="X1509" s="57">
        <f t="shared" si="5725"/>
        <v>0</v>
      </c>
      <c r="Y1509" s="76">
        <f>M1503*D1509</f>
        <v>0</v>
      </c>
      <c r="AB1509" s="63">
        <f t="shared" ref="AB1509" si="5726">IF(R1509=0,0,R1509/(R1504+R1507+R1513))</f>
        <v>0.1111111111111111</v>
      </c>
      <c r="AC1509" s="63">
        <f t="shared" ref="AC1509" si="5727">IF(S1509=0,0,S1509/(S1504+S1507+S1513))</f>
        <v>0</v>
      </c>
      <c r="AD1509" s="63">
        <f t="shared" ref="AD1509" si="5728">IF(T1509=0,0,T1509/(T1504+T1507+T1513))</f>
        <v>0</v>
      </c>
      <c r="AE1509" s="63">
        <f t="shared" ref="AE1509" si="5729">IF(U1509=0,0,U1509/(U1504+U1507+U1513))</f>
        <v>0</v>
      </c>
      <c r="AF1509" s="63">
        <f t="shared" ref="AF1509" si="5730">IF(V1509=0,0,V1509/(V1504+V1507+V1513))</f>
        <v>0</v>
      </c>
      <c r="AG1509" s="63">
        <f t="shared" ref="AG1509" si="5731">IF(W1509=0,0,W1509/(W1504+W1507+W1513))</f>
        <v>0</v>
      </c>
      <c r="AH1509" s="63">
        <f t="shared" ref="AH1509" si="5732">IF(X1509=0,0,X1509/(X1504+X1507+X1513))</f>
        <v>0</v>
      </c>
      <c r="AI1509" s="63">
        <f t="shared" ref="AI1509" si="5733">IF(Y1509=0,0,Y1509/(Y1504+Y1507+Y1513))</f>
        <v>0</v>
      </c>
    </row>
    <row r="1510" spans="1:35" ht="14.25" customHeight="1" x14ac:dyDescent="0.25">
      <c r="A1510" s="17">
        <v>336411</v>
      </c>
      <c r="B1510" s="3" t="s">
        <v>157</v>
      </c>
      <c r="C1510" s="8" t="s">
        <v>86</v>
      </c>
      <c r="D1510" s="54">
        <f>E1510/(E1503-E1520)</f>
        <v>5.5555555555555552E-2</v>
      </c>
      <c r="E1510" s="19">
        <f t="shared" si="5678"/>
        <v>1</v>
      </c>
      <c r="F1510" s="11">
        <v>1</v>
      </c>
      <c r="G1510" s="11">
        <v>0</v>
      </c>
      <c r="H1510" s="19">
        <v>0</v>
      </c>
      <c r="I1510" s="19">
        <v>0</v>
      </c>
      <c r="J1510" s="19">
        <v>0</v>
      </c>
      <c r="K1510" s="11">
        <v>0</v>
      </c>
      <c r="L1510" s="19">
        <v>0</v>
      </c>
      <c r="M1510" s="7"/>
      <c r="P1510" s="57">
        <f t="shared" si="5724"/>
        <v>1</v>
      </c>
      <c r="Q1510" s="63">
        <f>P1510/P1503</f>
        <v>6.25E-2</v>
      </c>
      <c r="R1510" s="75">
        <f t="shared" si="5550"/>
        <v>1</v>
      </c>
      <c r="S1510" s="57">
        <f t="shared" ref="S1510:X1510" si="5734">IF(G1520&lt;&gt;0,G1510+(G1510/G1503)*G1520,G1510)</f>
        <v>0</v>
      </c>
      <c r="T1510" s="57">
        <f t="shared" si="5734"/>
        <v>0</v>
      </c>
      <c r="U1510" s="57">
        <f t="shared" si="5734"/>
        <v>0</v>
      </c>
      <c r="V1510" s="57">
        <f t="shared" si="5734"/>
        <v>0</v>
      </c>
      <c r="W1510" s="57">
        <f t="shared" si="5734"/>
        <v>0</v>
      </c>
      <c r="X1510" s="57">
        <f t="shared" si="5734"/>
        <v>0</v>
      </c>
      <c r="Y1510" s="76">
        <f>M1503*D1510</f>
        <v>0</v>
      </c>
      <c r="AB1510" s="63">
        <f t="shared" ref="AB1510" si="5735">IF(R1510=0,0,R1510/(R1504+R1507+R1513))</f>
        <v>0.1111111111111111</v>
      </c>
      <c r="AC1510" s="63">
        <f t="shared" ref="AC1510" si="5736">IF(S1510=0,0,S1510/(S1504+S1507+S1513))</f>
        <v>0</v>
      </c>
      <c r="AD1510" s="63">
        <f t="shared" ref="AD1510" si="5737">IF(T1510=0,0,T1510/(T1504+T1507+T1513))</f>
        <v>0</v>
      </c>
      <c r="AE1510" s="63">
        <f t="shared" ref="AE1510" si="5738">IF(U1510=0,0,U1510/(U1504+U1507+U1513))</f>
        <v>0</v>
      </c>
      <c r="AF1510" s="63">
        <f t="shared" ref="AF1510" si="5739">IF(V1510=0,0,V1510/(V1504+V1507+V1513))</f>
        <v>0</v>
      </c>
      <c r="AG1510" s="63">
        <f t="shared" ref="AG1510" si="5740">IF(W1510=0,0,W1510/(W1504+W1507+W1513))</f>
        <v>0</v>
      </c>
      <c r="AH1510" s="63">
        <f t="shared" ref="AH1510" si="5741">IF(X1510=0,0,X1510/(X1504+X1507+X1513))</f>
        <v>0</v>
      </c>
      <c r="AI1510" s="63">
        <f t="shared" ref="AI1510" si="5742">IF(Y1510=0,0,Y1510/(Y1504+Y1507+Y1513))</f>
        <v>0</v>
      </c>
    </row>
    <row r="1511" spans="1:35" ht="14.25" customHeight="1" x14ac:dyDescent="0.25">
      <c r="A1511" s="17">
        <v>336411</v>
      </c>
      <c r="B1511" s="3" t="s">
        <v>157</v>
      </c>
      <c r="C1511" s="8" t="s">
        <v>87</v>
      </c>
      <c r="D1511" s="54">
        <f>E1511/(E1503-E1520)</f>
        <v>0</v>
      </c>
      <c r="E1511" s="19">
        <f t="shared" si="5678"/>
        <v>0</v>
      </c>
      <c r="F1511" s="19">
        <v>0</v>
      </c>
      <c r="G1511" s="19">
        <v>0</v>
      </c>
      <c r="H1511" s="19">
        <v>0</v>
      </c>
      <c r="I1511" s="19">
        <v>0</v>
      </c>
      <c r="J1511" s="19">
        <v>0</v>
      </c>
      <c r="K1511" s="19">
        <v>0</v>
      </c>
      <c r="L1511" s="19">
        <v>0</v>
      </c>
      <c r="M1511" s="7"/>
      <c r="N1511" s="10"/>
      <c r="O1511" s="10"/>
      <c r="P1511" s="57">
        <f t="shared" si="5724"/>
        <v>0</v>
      </c>
      <c r="Q1511" s="63">
        <f>P1511/P1503</f>
        <v>0</v>
      </c>
      <c r="R1511" s="75">
        <f t="shared" si="5550"/>
        <v>0</v>
      </c>
      <c r="S1511" s="57">
        <f t="shared" ref="S1511:X1511" si="5743">IF(G1520&lt;&gt;0,G1511+(G1511/G1503)*G1520,G1511)</f>
        <v>0</v>
      </c>
      <c r="T1511" s="57">
        <f t="shared" si="5743"/>
        <v>0</v>
      </c>
      <c r="U1511" s="57">
        <f t="shared" si="5743"/>
        <v>0</v>
      </c>
      <c r="V1511" s="57">
        <f t="shared" si="5743"/>
        <v>0</v>
      </c>
      <c r="W1511" s="57">
        <f t="shared" si="5743"/>
        <v>0</v>
      </c>
      <c r="X1511" s="57">
        <f t="shared" si="5743"/>
        <v>0</v>
      </c>
      <c r="Y1511" s="76">
        <f>M1503*D1511</f>
        <v>0</v>
      </c>
      <c r="AB1511" s="63">
        <f t="shared" ref="AB1511" si="5744">IF(R1511=0,0,R1511/(R1504+R1507+R1513))</f>
        <v>0</v>
      </c>
      <c r="AC1511" s="63">
        <f t="shared" ref="AC1511" si="5745">IF(S1511=0,0,S1511/(S1504+S1507+S1513))</f>
        <v>0</v>
      </c>
      <c r="AD1511" s="63">
        <f t="shared" ref="AD1511" si="5746">IF(T1511=0,0,T1511/(T1504+T1507+T1513))</f>
        <v>0</v>
      </c>
      <c r="AE1511" s="63">
        <f t="shared" ref="AE1511" si="5747">IF(U1511=0,0,U1511/(U1504+U1507+U1513))</f>
        <v>0</v>
      </c>
      <c r="AF1511" s="63">
        <f t="shared" ref="AF1511" si="5748">IF(V1511=0,0,V1511/(V1504+V1507+V1513))</f>
        <v>0</v>
      </c>
      <c r="AG1511" s="63">
        <f t="shared" ref="AG1511" si="5749">IF(W1511=0,0,W1511/(W1504+W1507+W1513))</f>
        <v>0</v>
      </c>
      <c r="AH1511" s="63">
        <f t="shared" ref="AH1511" si="5750">IF(X1511=0,0,X1511/(X1504+X1507+X1513))</f>
        <v>0</v>
      </c>
      <c r="AI1511" s="63">
        <f t="shared" ref="AI1511" si="5751">IF(Y1511=0,0,Y1511/(Y1504+Y1507+Y1513))</f>
        <v>0</v>
      </c>
    </row>
    <row r="1512" spans="1:35" ht="14.25" customHeight="1" x14ac:dyDescent="0.25">
      <c r="A1512" s="17">
        <v>336411</v>
      </c>
      <c r="B1512" s="3" t="s">
        <v>157</v>
      </c>
      <c r="C1512" s="8" t="s">
        <v>88</v>
      </c>
      <c r="D1512" s="54">
        <f>E1512/(E1503-E1520)</f>
        <v>0</v>
      </c>
      <c r="E1512" s="19">
        <f t="shared" si="5678"/>
        <v>0</v>
      </c>
      <c r="F1512" s="19">
        <v>0</v>
      </c>
      <c r="G1512" s="11">
        <v>0</v>
      </c>
      <c r="H1512" s="11">
        <v>0</v>
      </c>
      <c r="I1512" s="19">
        <v>0</v>
      </c>
      <c r="J1512" s="11">
        <v>0</v>
      </c>
      <c r="K1512" s="11">
        <v>0</v>
      </c>
      <c r="L1512" s="19">
        <v>0</v>
      </c>
      <c r="M1512" s="7"/>
      <c r="P1512" s="57">
        <f t="shared" si="5724"/>
        <v>0</v>
      </c>
      <c r="Q1512" s="63">
        <f>P1512/P1503</f>
        <v>0</v>
      </c>
      <c r="R1512" s="75">
        <f t="shared" si="5550"/>
        <v>0</v>
      </c>
      <c r="S1512" s="57">
        <f t="shared" ref="S1512:X1512" si="5752">IF(G1520&lt;&gt;0,G1512+(G1512/G1503)*G1520,G1512)</f>
        <v>0</v>
      </c>
      <c r="T1512" s="57">
        <f t="shared" si="5752"/>
        <v>0</v>
      </c>
      <c r="U1512" s="57">
        <f t="shared" si="5752"/>
        <v>0</v>
      </c>
      <c r="V1512" s="57">
        <f t="shared" si="5752"/>
        <v>0</v>
      </c>
      <c r="W1512" s="57">
        <f t="shared" si="5752"/>
        <v>0</v>
      </c>
      <c r="X1512" s="57">
        <f t="shared" si="5752"/>
        <v>0</v>
      </c>
      <c r="Y1512" s="76">
        <f>M1503*D1512</f>
        <v>0</v>
      </c>
      <c r="AB1512" s="63">
        <f t="shared" ref="AB1512" si="5753">IF(R1512=0,0,R1512/(R1504+R1507+R1513))</f>
        <v>0</v>
      </c>
      <c r="AC1512" s="63">
        <f t="shared" ref="AC1512" si="5754">IF(S1512=0,0,S1512/(S1504+S1507+S1513))</f>
        <v>0</v>
      </c>
      <c r="AD1512" s="63">
        <f t="shared" ref="AD1512" si="5755">IF(T1512=0,0,T1512/(T1504+T1507+T1513))</f>
        <v>0</v>
      </c>
      <c r="AE1512" s="63">
        <f t="shared" ref="AE1512" si="5756">IF(U1512=0,0,U1512/(U1504+U1507+U1513))</f>
        <v>0</v>
      </c>
      <c r="AF1512" s="63">
        <f t="shared" ref="AF1512" si="5757">IF(V1512=0,0,V1512/(V1504+V1507+V1513))</f>
        <v>0</v>
      </c>
      <c r="AG1512" s="63">
        <f t="shared" ref="AG1512" si="5758">IF(W1512=0,0,W1512/(W1504+W1507+W1513))</f>
        <v>0</v>
      </c>
      <c r="AH1512" s="63">
        <f t="shared" ref="AH1512" si="5759">IF(X1512=0,0,X1512/(X1504+X1507+X1513))</f>
        <v>0</v>
      </c>
      <c r="AI1512" s="63">
        <f t="shared" ref="AI1512" si="5760">IF(Y1512=0,0,Y1512/(Y1504+Y1507+Y1513))</f>
        <v>0</v>
      </c>
    </row>
    <row r="1513" spans="1:35" ht="14.25" customHeight="1" x14ac:dyDescent="0.25">
      <c r="A1513" s="17">
        <v>336411</v>
      </c>
      <c r="B1513" s="3" t="s">
        <v>157</v>
      </c>
      <c r="C1513" s="3" t="s">
        <v>89</v>
      </c>
      <c r="D1513" s="54">
        <f>E1513/(E1503-E1520)</f>
        <v>0.55555555555555558</v>
      </c>
      <c r="E1513" s="19">
        <f t="shared" si="5678"/>
        <v>10</v>
      </c>
      <c r="F1513" s="11">
        <v>6</v>
      </c>
      <c r="G1513" s="19">
        <v>0</v>
      </c>
      <c r="H1513" s="19">
        <v>0</v>
      </c>
      <c r="I1513" s="11">
        <v>4</v>
      </c>
      <c r="J1513" s="19">
        <v>0</v>
      </c>
      <c r="K1513" s="11">
        <v>0</v>
      </c>
      <c r="L1513" s="19">
        <v>0</v>
      </c>
      <c r="M1513" s="7"/>
      <c r="N1513" s="10"/>
      <c r="O1513" s="10"/>
      <c r="P1513" s="57">
        <f>SUM(P1514:P1519)</f>
        <v>8</v>
      </c>
      <c r="Q1513" s="63">
        <f>P1513/P1503</f>
        <v>0.5</v>
      </c>
      <c r="R1513" s="75">
        <f t="shared" si="5550"/>
        <v>6</v>
      </c>
      <c r="S1513" s="57">
        <f>SUM(S1514:S1519)</f>
        <v>0</v>
      </c>
      <c r="T1513" s="57">
        <f t="shared" ref="T1513:X1513" si="5761">SUM(T1514:T1519)</f>
        <v>0</v>
      </c>
      <c r="U1513" s="57">
        <f t="shared" si="5761"/>
        <v>3</v>
      </c>
      <c r="V1513" s="57">
        <f t="shared" si="5761"/>
        <v>0</v>
      </c>
      <c r="W1513" s="57">
        <f t="shared" si="5761"/>
        <v>0</v>
      </c>
      <c r="X1513" s="57">
        <f t="shared" si="5761"/>
        <v>0</v>
      </c>
      <c r="Y1513" s="76">
        <f>M1503*D1513</f>
        <v>0</v>
      </c>
      <c r="AB1513" s="63">
        <f t="shared" ref="AB1513" si="5762">IF(R1513=0,0,R1513/(R1504+R1507+R1513))</f>
        <v>0.66666666666666663</v>
      </c>
      <c r="AC1513" s="63">
        <f t="shared" ref="AC1513" si="5763">IF(S1513=0,0,S1513/(S1504+S1507+S1513))</f>
        <v>0</v>
      </c>
      <c r="AD1513" s="63">
        <f t="shared" ref="AD1513" si="5764">IF(T1513=0,0,T1513/(T1504+T1507+T1513))</f>
        <v>0</v>
      </c>
      <c r="AE1513" s="63">
        <f t="shared" ref="AE1513" si="5765">IF(U1513=0,0,U1513/(U1504+U1507+U1513))</f>
        <v>0.33333333333333331</v>
      </c>
      <c r="AF1513" s="63">
        <f t="shared" ref="AF1513" si="5766">IF(V1513=0,0,V1513/(V1504+V1507+V1513))</f>
        <v>0</v>
      </c>
      <c r="AG1513" s="63">
        <f t="shared" ref="AG1513" si="5767">IF(W1513=0,0,W1513/(W1504+W1507+W1513))</f>
        <v>0</v>
      </c>
      <c r="AH1513" s="63">
        <f t="shared" ref="AH1513" si="5768">IF(X1513=0,0,X1513/(X1504+X1507+X1513))</f>
        <v>0</v>
      </c>
      <c r="AI1513" s="63">
        <f t="shared" ref="AI1513" si="5769">IF(Y1513=0,0,Y1513/(Y1504+Y1507+Y1513))</f>
        <v>0</v>
      </c>
    </row>
    <row r="1514" spans="1:35" ht="14.25" customHeight="1" x14ac:dyDescent="0.25">
      <c r="A1514" s="17">
        <v>336411</v>
      </c>
      <c r="B1514" s="3" t="s">
        <v>157</v>
      </c>
      <c r="C1514" s="8" t="s">
        <v>95</v>
      </c>
      <c r="D1514" s="54">
        <f>E1514/(E1503-E1520)</f>
        <v>0.33333333333333331</v>
      </c>
      <c r="E1514" s="19">
        <f t="shared" si="5678"/>
        <v>6</v>
      </c>
      <c r="F1514" s="11">
        <v>3</v>
      </c>
      <c r="G1514" s="19">
        <v>0</v>
      </c>
      <c r="H1514" s="19">
        <v>0</v>
      </c>
      <c r="I1514" s="11">
        <v>3</v>
      </c>
      <c r="J1514" s="19">
        <v>0</v>
      </c>
      <c r="K1514" s="11">
        <v>0</v>
      </c>
      <c r="L1514" s="19">
        <v>0</v>
      </c>
      <c r="M1514" s="7"/>
      <c r="P1514" s="57">
        <f t="shared" si="5724"/>
        <v>6</v>
      </c>
      <c r="Q1514" s="63">
        <f>P1514/P1503</f>
        <v>0.375</v>
      </c>
      <c r="R1514" s="75">
        <f t="shared" si="5550"/>
        <v>3</v>
      </c>
      <c r="S1514" s="57">
        <f t="shared" ref="S1514:X1514" si="5770">IF(G1520&lt;&gt;0,G1514+(G1514/G1503)*G1520,G1514)</f>
        <v>0</v>
      </c>
      <c r="T1514" s="57">
        <f t="shared" si="5770"/>
        <v>0</v>
      </c>
      <c r="U1514" s="57">
        <f t="shared" si="5770"/>
        <v>3</v>
      </c>
      <c r="V1514" s="57">
        <f t="shared" si="5770"/>
        <v>0</v>
      </c>
      <c r="W1514" s="57">
        <f t="shared" si="5770"/>
        <v>0</v>
      </c>
      <c r="X1514" s="57">
        <f t="shared" si="5770"/>
        <v>0</v>
      </c>
      <c r="Y1514" s="76">
        <f>M1503*D1514</f>
        <v>0</v>
      </c>
      <c r="AB1514" s="63">
        <f t="shared" ref="AB1514" si="5771">IF(R1514=0,0,R1514/(R1504+R1507+R1513))</f>
        <v>0.33333333333333331</v>
      </c>
      <c r="AC1514" s="63">
        <f t="shared" ref="AC1514" si="5772">IF(S1514=0,0,S1514/(S1504+S1507+S1513))</f>
        <v>0</v>
      </c>
      <c r="AD1514" s="63">
        <f t="shared" ref="AD1514" si="5773">IF(T1514=0,0,T1514/(T1504+T1507+T1513))</f>
        <v>0</v>
      </c>
      <c r="AE1514" s="63">
        <f t="shared" ref="AE1514" si="5774">IF(U1514=0,0,U1514/(U1504+U1507+U1513))</f>
        <v>0.33333333333333331</v>
      </c>
      <c r="AF1514" s="63">
        <f t="shared" ref="AF1514" si="5775">IF(V1514=0,0,V1514/(V1504+V1507+V1513))</f>
        <v>0</v>
      </c>
      <c r="AG1514" s="63">
        <f t="shared" ref="AG1514" si="5776">IF(W1514=0,0,W1514/(W1504+W1507+W1513))</f>
        <v>0</v>
      </c>
      <c r="AH1514" s="63">
        <f t="shared" ref="AH1514" si="5777">IF(X1514=0,0,X1514/(X1504+X1507+X1513))</f>
        <v>0</v>
      </c>
      <c r="AI1514" s="63">
        <f t="shared" ref="AI1514" si="5778">IF(Y1514=0,0,Y1514/(Y1504+Y1507+Y1513))</f>
        <v>0</v>
      </c>
    </row>
    <row r="1515" spans="1:35" ht="14.25" customHeight="1" x14ac:dyDescent="0.25">
      <c r="A1515" s="17">
        <v>336411</v>
      </c>
      <c r="B1515" s="3" t="s">
        <v>157</v>
      </c>
      <c r="C1515" s="8" t="s">
        <v>90</v>
      </c>
      <c r="D1515" s="54">
        <f>E1515/(E1503-E1520)</f>
        <v>0.1111111111111111</v>
      </c>
      <c r="E1515" s="19">
        <f t="shared" si="5678"/>
        <v>2</v>
      </c>
      <c r="F1515" s="11">
        <v>2</v>
      </c>
      <c r="G1515" s="19">
        <v>0</v>
      </c>
      <c r="H1515" s="19">
        <v>0</v>
      </c>
      <c r="I1515" s="19">
        <v>0</v>
      </c>
      <c r="J1515" s="19">
        <v>0</v>
      </c>
      <c r="K1515" s="19">
        <v>0</v>
      </c>
      <c r="L1515" s="19">
        <v>0</v>
      </c>
      <c r="M1515" s="7"/>
      <c r="P1515" s="57">
        <f t="shared" si="5724"/>
        <v>2</v>
      </c>
      <c r="Q1515" s="63">
        <f>P1515/P1503</f>
        <v>0.125</v>
      </c>
      <c r="R1515" s="75">
        <f t="shared" si="5550"/>
        <v>2</v>
      </c>
      <c r="S1515" s="57">
        <f t="shared" ref="S1515:X1515" si="5779">IF(G1520&lt;&gt;0,G1515+(G1515/G1503)*G1520,G1515)</f>
        <v>0</v>
      </c>
      <c r="T1515" s="57">
        <f t="shared" si="5779"/>
        <v>0</v>
      </c>
      <c r="U1515" s="57">
        <f t="shared" si="5779"/>
        <v>0</v>
      </c>
      <c r="V1515" s="57">
        <f t="shared" si="5779"/>
        <v>0</v>
      </c>
      <c r="W1515" s="57">
        <f t="shared" si="5779"/>
        <v>0</v>
      </c>
      <c r="X1515" s="57">
        <f t="shared" si="5779"/>
        <v>0</v>
      </c>
      <c r="Y1515" s="76">
        <f>M1503*D1515</f>
        <v>0</v>
      </c>
      <c r="AB1515" s="63">
        <f t="shared" ref="AB1515" si="5780">IF(R1515=0,0,R1515/(R1504+R1507+R1513))</f>
        <v>0.22222222222222221</v>
      </c>
      <c r="AC1515" s="63">
        <f t="shared" ref="AC1515" si="5781">IF(S1515=0,0,S1515/(S1504+S1507+S1513))</f>
        <v>0</v>
      </c>
      <c r="AD1515" s="63">
        <f t="shared" ref="AD1515" si="5782">IF(T1515=0,0,T1515/(T1504+T1507+T1513))</f>
        <v>0</v>
      </c>
      <c r="AE1515" s="63">
        <f t="shared" ref="AE1515" si="5783">IF(U1515=0,0,U1515/(U1504+U1507+U1513))</f>
        <v>0</v>
      </c>
      <c r="AF1515" s="63">
        <f t="shared" ref="AF1515" si="5784">IF(V1515=0,0,V1515/(V1504+V1507+V1513))</f>
        <v>0</v>
      </c>
      <c r="AG1515" s="63">
        <f t="shared" ref="AG1515" si="5785">IF(W1515=0,0,W1515/(W1504+W1507+W1513))</f>
        <v>0</v>
      </c>
      <c r="AH1515" s="63">
        <f t="shared" ref="AH1515" si="5786">IF(X1515=0,0,X1515/(X1504+X1507+X1513))</f>
        <v>0</v>
      </c>
      <c r="AI1515" s="63">
        <f t="shared" ref="AI1515" si="5787">IF(Y1515=0,0,Y1515/(Y1504+Y1507+Y1513))</f>
        <v>0</v>
      </c>
    </row>
    <row r="1516" spans="1:35" ht="14.25" customHeight="1" x14ac:dyDescent="0.25">
      <c r="A1516" s="17">
        <v>336411</v>
      </c>
      <c r="B1516" s="3" t="s">
        <v>157</v>
      </c>
      <c r="C1516" s="8" t="s">
        <v>118</v>
      </c>
      <c r="D1516" s="54">
        <f>E1516/(E1503-E1520)</f>
        <v>0</v>
      </c>
      <c r="E1516" s="19">
        <f t="shared" si="5678"/>
        <v>0</v>
      </c>
      <c r="F1516" s="19">
        <v>0</v>
      </c>
      <c r="G1516" s="19">
        <v>0</v>
      </c>
      <c r="H1516" s="11">
        <v>0</v>
      </c>
      <c r="I1516" s="19">
        <v>0</v>
      </c>
      <c r="J1516" s="19">
        <v>0</v>
      </c>
      <c r="K1516" s="11">
        <v>0</v>
      </c>
      <c r="L1516" s="19">
        <v>0</v>
      </c>
      <c r="M1516" s="7"/>
      <c r="N1516" s="10"/>
      <c r="O1516" s="10"/>
      <c r="P1516" s="57">
        <f t="shared" si="5724"/>
        <v>0</v>
      </c>
      <c r="Q1516" s="63">
        <f>P1516/P1503</f>
        <v>0</v>
      </c>
      <c r="R1516" s="75">
        <f t="shared" si="5550"/>
        <v>0</v>
      </c>
      <c r="S1516" s="57">
        <f t="shared" ref="S1516:X1516" si="5788">IF(G1520&lt;&gt;0,G1516+(G1516/G1503)*G1520,G1516)</f>
        <v>0</v>
      </c>
      <c r="T1516" s="57">
        <f t="shared" si="5788"/>
        <v>0</v>
      </c>
      <c r="U1516" s="57">
        <f t="shared" si="5788"/>
        <v>0</v>
      </c>
      <c r="V1516" s="57">
        <f t="shared" si="5788"/>
        <v>0</v>
      </c>
      <c r="W1516" s="57">
        <f t="shared" si="5788"/>
        <v>0</v>
      </c>
      <c r="X1516" s="57">
        <f t="shared" si="5788"/>
        <v>0</v>
      </c>
      <c r="Y1516" s="76">
        <f>M1503*D1516</f>
        <v>0</v>
      </c>
      <c r="AB1516" s="63">
        <f t="shared" ref="AB1516" si="5789">IF(R1516=0,0,R1516/(R1504+R1507+R1513))</f>
        <v>0</v>
      </c>
      <c r="AC1516" s="63">
        <f t="shared" ref="AC1516" si="5790">IF(S1516=0,0,S1516/(S1504+S1507+S1513))</f>
        <v>0</v>
      </c>
      <c r="AD1516" s="63">
        <f t="shared" ref="AD1516" si="5791">IF(T1516=0,0,T1516/(T1504+T1507+T1513))</f>
        <v>0</v>
      </c>
      <c r="AE1516" s="63">
        <f t="shared" ref="AE1516" si="5792">IF(U1516=0,0,U1516/(U1504+U1507+U1513))</f>
        <v>0</v>
      </c>
      <c r="AF1516" s="63">
        <f t="shared" ref="AF1516" si="5793">IF(V1516=0,0,V1516/(V1504+V1507+V1513))</f>
        <v>0</v>
      </c>
      <c r="AG1516" s="63">
        <f t="shared" ref="AG1516" si="5794">IF(W1516=0,0,W1516/(W1504+W1507+W1513))</f>
        <v>0</v>
      </c>
      <c r="AH1516" s="63">
        <f t="shared" ref="AH1516" si="5795">IF(X1516=0,0,X1516/(X1504+X1507+X1513))</f>
        <v>0</v>
      </c>
      <c r="AI1516" s="63">
        <f t="shared" ref="AI1516" si="5796">IF(Y1516=0,0,Y1516/(Y1504+Y1507+Y1513))</f>
        <v>0</v>
      </c>
    </row>
    <row r="1517" spans="1:35" ht="14.25" customHeight="1" x14ac:dyDescent="0.25">
      <c r="A1517" s="17">
        <v>336411</v>
      </c>
      <c r="B1517" s="3" t="s">
        <v>157</v>
      </c>
      <c r="C1517" s="8" t="s">
        <v>91</v>
      </c>
      <c r="D1517" s="54">
        <f>E1517/(E1503-E1520)</f>
        <v>0</v>
      </c>
      <c r="E1517" s="19">
        <f t="shared" si="5678"/>
        <v>0</v>
      </c>
      <c r="F1517" s="19">
        <v>0</v>
      </c>
      <c r="G1517" s="19">
        <v>0</v>
      </c>
      <c r="H1517" s="19">
        <v>0</v>
      </c>
      <c r="I1517" s="19">
        <v>0</v>
      </c>
      <c r="J1517" s="19">
        <v>0</v>
      </c>
      <c r="K1517" s="19">
        <v>0</v>
      </c>
      <c r="L1517" s="19">
        <v>0</v>
      </c>
      <c r="M1517" s="7"/>
      <c r="P1517" s="57">
        <f t="shared" si="5724"/>
        <v>0</v>
      </c>
      <c r="Q1517" s="63">
        <f>P1517/P1503</f>
        <v>0</v>
      </c>
      <c r="R1517" s="75">
        <f t="shared" si="5550"/>
        <v>0</v>
      </c>
      <c r="S1517" s="57">
        <f t="shared" ref="S1517:X1517" si="5797">IF(G1520&lt;&gt;0,G1517+(G1517/G1503)*G1520,G1517)</f>
        <v>0</v>
      </c>
      <c r="T1517" s="57">
        <f t="shared" si="5797"/>
        <v>0</v>
      </c>
      <c r="U1517" s="57">
        <f t="shared" si="5797"/>
        <v>0</v>
      </c>
      <c r="V1517" s="57">
        <f t="shared" si="5797"/>
        <v>0</v>
      </c>
      <c r="W1517" s="57">
        <f t="shared" si="5797"/>
        <v>0</v>
      </c>
      <c r="X1517" s="57">
        <f t="shared" si="5797"/>
        <v>0</v>
      </c>
      <c r="Y1517" s="76">
        <f>M1503*D1517</f>
        <v>0</v>
      </c>
      <c r="AB1517" s="63">
        <f t="shared" ref="AB1517" si="5798">IF(R1517=0,0,R1517/(R1504+R1507+R1513))</f>
        <v>0</v>
      </c>
      <c r="AC1517" s="63">
        <f t="shared" ref="AC1517" si="5799">IF(S1517=0,0,S1517/(S1504+S1507+S1513))</f>
        <v>0</v>
      </c>
      <c r="AD1517" s="63">
        <f t="shared" ref="AD1517" si="5800">IF(T1517=0,0,T1517/(T1504+T1507+T1513))</f>
        <v>0</v>
      </c>
      <c r="AE1517" s="63">
        <f t="shared" ref="AE1517" si="5801">IF(U1517=0,0,U1517/(U1504+U1507+U1513))</f>
        <v>0</v>
      </c>
      <c r="AF1517" s="63">
        <f t="shared" ref="AF1517" si="5802">IF(V1517=0,0,V1517/(V1504+V1507+V1513))</f>
        <v>0</v>
      </c>
      <c r="AG1517" s="63">
        <f t="shared" ref="AG1517" si="5803">IF(W1517=0,0,W1517/(W1504+W1507+W1513))</f>
        <v>0</v>
      </c>
      <c r="AH1517" s="63">
        <f t="shared" ref="AH1517" si="5804">IF(X1517=0,0,X1517/(X1504+X1507+X1513))</f>
        <v>0</v>
      </c>
      <c r="AI1517" s="63">
        <f t="shared" ref="AI1517" si="5805">IF(Y1517=0,0,Y1517/(Y1504+Y1507+Y1513))</f>
        <v>0</v>
      </c>
    </row>
    <row r="1518" spans="1:35" ht="14.25" customHeight="1" x14ac:dyDescent="0.25">
      <c r="A1518" s="17">
        <v>336411</v>
      </c>
      <c r="B1518" s="3" t="s">
        <v>157</v>
      </c>
      <c r="C1518" s="8" t="s">
        <v>92</v>
      </c>
      <c r="D1518" s="54">
        <f>E1518/(E1503-E1520)</f>
        <v>0</v>
      </c>
      <c r="E1518" s="19">
        <f t="shared" si="5678"/>
        <v>0</v>
      </c>
      <c r="F1518" s="11">
        <v>0</v>
      </c>
      <c r="G1518" s="11">
        <v>0</v>
      </c>
      <c r="H1518" s="19">
        <v>0</v>
      </c>
      <c r="I1518" s="11">
        <v>0</v>
      </c>
      <c r="J1518" s="11">
        <v>0</v>
      </c>
      <c r="K1518" s="11">
        <v>0</v>
      </c>
      <c r="L1518" s="19">
        <v>0</v>
      </c>
      <c r="M1518" s="7"/>
      <c r="P1518" s="57">
        <f t="shared" si="5724"/>
        <v>0</v>
      </c>
      <c r="Q1518" s="63">
        <f>P1518/P1503</f>
        <v>0</v>
      </c>
      <c r="R1518" s="75">
        <f t="shared" si="5550"/>
        <v>0</v>
      </c>
      <c r="S1518" s="57">
        <f t="shared" ref="S1518:X1518" si="5806">IF(G1520&lt;&gt;0,G1518+(G1518/G1503)*G1520,G1518)</f>
        <v>0</v>
      </c>
      <c r="T1518" s="57">
        <f t="shared" si="5806"/>
        <v>0</v>
      </c>
      <c r="U1518" s="57">
        <f t="shared" si="5806"/>
        <v>0</v>
      </c>
      <c r="V1518" s="57">
        <f t="shared" si="5806"/>
        <v>0</v>
      </c>
      <c r="W1518" s="57">
        <f t="shared" si="5806"/>
        <v>0</v>
      </c>
      <c r="X1518" s="57">
        <f t="shared" si="5806"/>
        <v>0</v>
      </c>
      <c r="Y1518" s="76">
        <f>M1503*D1518</f>
        <v>0</v>
      </c>
      <c r="AB1518" s="63">
        <f t="shared" ref="AB1518" si="5807">IF(R1518=0,0,R1518/(R1504+R1507+R1513))</f>
        <v>0</v>
      </c>
      <c r="AC1518" s="63">
        <f t="shared" ref="AC1518" si="5808">IF(S1518=0,0,S1518/(S1504+S1507+S1513))</f>
        <v>0</v>
      </c>
      <c r="AD1518" s="63">
        <f t="shared" ref="AD1518" si="5809">IF(T1518=0,0,T1518/(T1504+T1507+T1513))</f>
        <v>0</v>
      </c>
      <c r="AE1518" s="63">
        <f t="shared" ref="AE1518" si="5810">IF(U1518=0,0,U1518/(U1504+U1507+U1513))</f>
        <v>0</v>
      </c>
      <c r="AF1518" s="63">
        <f t="shared" ref="AF1518" si="5811">IF(V1518=0,0,V1518/(V1504+V1507+V1513))</f>
        <v>0</v>
      </c>
      <c r="AG1518" s="63">
        <f t="shared" ref="AG1518" si="5812">IF(W1518=0,0,W1518/(W1504+W1507+W1513))</f>
        <v>0</v>
      </c>
      <c r="AH1518" s="63">
        <f t="shared" ref="AH1518" si="5813">IF(X1518=0,0,X1518/(X1504+X1507+X1513))</f>
        <v>0</v>
      </c>
      <c r="AI1518" s="63">
        <f t="shared" ref="AI1518" si="5814">IF(Y1518=0,0,Y1518/(Y1504+Y1507+Y1513))</f>
        <v>0</v>
      </c>
    </row>
    <row r="1519" spans="1:35" ht="14.25" customHeight="1" x14ac:dyDescent="0.25">
      <c r="A1519" s="17">
        <v>336411</v>
      </c>
      <c r="B1519" s="3" t="s">
        <v>157</v>
      </c>
      <c r="C1519" s="8" t="s">
        <v>93</v>
      </c>
      <c r="D1519" s="54">
        <f>E1519/(E1503-E1520)</f>
        <v>0</v>
      </c>
      <c r="E1519" s="19">
        <f t="shared" si="5678"/>
        <v>0</v>
      </c>
      <c r="F1519" s="19">
        <v>0</v>
      </c>
      <c r="G1519" s="11">
        <v>0</v>
      </c>
      <c r="H1519" s="19">
        <v>0</v>
      </c>
      <c r="I1519" s="11">
        <v>0</v>
      </c>
      <c r="J1519" s="19">
        <v>0</v>
      </c>
      <c r="K1519" s="11">
        <v>0</v>
      </c>
      <c r="L1519" s="19">
        <v>0</v>
      </c>
      <c r="M1519" s="7"/>
      <c r="P1519" s="57">
        <f t="shared" si="5724"/>
        <v>0</v>
      </c>
      <c r="Q1519" s="63">
        <f>P1519/P1503</f>
        <v>0</v>
      </c>
      <c r="R1519" s="75">
        <f t="shared" si="5550"/>
        <v>0</v>
      </c>
      <c r="S1519" s="57">
        <f t="shared" ref="S1519:X1519" si="5815">IF(G1520&lt;&gt;0,G1519+(G1519/G1503)*G1520,G1519)</f>
        <v>0</v>
      </c>
      <c r="T1519" s="57">
        <f t="shared" si="5815"/>
        <v>0</v>
      </c>
      <c r="U1519" s="57">
        <f t="shared" si="5815"/>
        <v>0</v>
      </c>
      <c r="V1519" s="57">
        <f t="shared" si="5815"/>
        <v>0</v>
      </c>
      <c r="W1519" s="57">
        <f t="shared" si="5815"/>
        <v>0</v>
      </c>
      <c r="X1519" s="57">
        <f t="shared" si="5815"/>
        <v>0</v>
      </c>
      <c r="Y1519" s="76">
        <f>M1503*D1519</f>
        <v>0</v>
      </c>
      <c r="AB1519" s="63">
        <f t="shared" ref="AB1519" si="5816">IF(R1519=0,0,R1519/(R1504+R1507+R1513))</f>
        <v>0</v>
      </c>
      <c r="AC1519" s="63">
        <f t="shared" ref="AC1519" si="5817">IF(S1519=0,0,S1519/(S1504+S1507+S1513))</f>
        <v>0</v>
      </c>
      <c r="AD1519" s="63">
        <f t="shared" ref="AD1519" si="5818">IF(T1519=0,0,T1519/(T1504+T1507+T1513))</f>
        <v>0</v>
      </c>
      <c r="AE1519" s="63">
        <f t="shared" ref="AE1519" si="5819">IF(U1519=0,0,U1519/(U1504+U1507+U1513))</f>
        <v>0</v>
      </c>
      <c r="AF1519" s="63">
        <f t="shared" ref="AF1519" si="5820">IF(V1519=0,0,V1519/(V1504+V1507+V1513))</f>
        <v>0</v>
      </c>
      <c r="AG1519" s="63">
        <f t="shared" ref="AG1519" si="5821">IF(W1519=0,0,W1519/(W1504+W1507+W1513))</f>
        <v>0</v>
      </c>
      <c r="AH1519" s="63">
        <f t="shared" ref="AH1519" si="5822">IF(X1519=0,0,X1519/(X1504+X1507+X1513))</f>
        <v>0</v>
      </c>
      <c r="AI1519" s="63">
        <f t="shared" ref="AI1519" si="5823">IF(Y1519=0,0,Y1519/(Y1504+Y1507+Y1513))</f>
        <v>0</v>
      </c>
    </row>
    <row r="1520" spans="1:35" ht="14.25" customHeight="1" x14ac:dyDescent="0.25">
      <c r="A1520" s="17">
        <v>336411</v>
      </c>
      <c r="B1520" s="3" t="s">
        <v>157</v>
      </c>
      <c r="C1520" s="3" t="s">
        <v>94</v>
      </c>
      <c r="D1520" s="3"/>
      <c r="E1520" s="11">
        <v>1</v>
      </c>
      <c r="F1520" s="11">
        <v>1</v>
      </c>
      <c r="G1520" s="11">
        <v>0</v>
      </c>
      <c r="H1520" s="11">
        <v>0</v>
      </c>
      <c r="I1520" s="11">
        <v>0</v>
      </c>
      <c r="J1520" s="19">
        <v>0</v>
      </c>
      <c r="K1520" s="11">
        <v>0</v>
      </c>
      <c r="L1520" s="19">
        <v>0</v>
      </c>
      <c r="M1520" s="7"/>
      <c r="R1520" s="75">
        <f t="shared" si="5550"/>
        <v>1</v>
      </c>
    </row>
    <row r="1521" spans="1:35" ht="14.25" customHeight="1" x14ac:dyDescent="0.25">
      <c r="C1521" s="4"/>
      <c r="D1521" s="8"/>
      <c r="E1521" s="11"/>
      <c r="F1521" s="11"/>
      <c r="G1521" s="11"/>
      <c r="H1521" s="11"/>
      <c r="I1521" s="11"/>
      <c r="J1521" s="11"/>
      <c r="K1521" s="11"/>
      <c r="L1521" s="11"/>
      <c r="M1521" s="10"/>
      <c r="P1521" s="10"/>
      <c r="Q1521" s="10"/>
      <c r="R1521" s="75">
        <f t="shared" si="5550"/>
        <v>0</v>
      </c>
      <c r="X1521" s="10"/>
      <c r="AB1521" s="10"/>
      <c r="AC1521" s="10"/>
      <c r="AD1521" s="10"/>
      <c r="AE1521" s="10"/>
      <c r="AF1521" s="10"/>
      <c r="AG1521" s="10"/>
      <c r="AH1521" s="10"/>
      <c r="AI1521" s="10"/>
    </row>
    <row r="1522" spans="1:35" ht="14.25" customHeight="1" x14ac:dyDescent="0.25">
      <c r="A1522" s="17">
        <v>337</v>
      </c>
      <c r="B1522" s="3" t="s">
        <v>115</v>
      </c>
      <c r="C1522" s="3" t="s">
        <v>120</v>
      </c>
      <c r="D1522" s="3"/>
      <c r="E1522" s="11">
        <v>36</v>
      </c>
      <c r="F1522" s="11">
        <v>17</v>
      </c>
      <c r="G1522" s="11">
        <v>0</v>
      </c>
      <c r="H1522" s="19">
        <v>0</v>
      </c>
      <c r="I1522" s="11">
        <v>13</v>
      </c>
      <c r="J1522" s="11">
        <v>1</v>
      </c>
      <c r="K1522" s="53">
        <f>E1522-SUM(F1522:J1522,L1522)</f>
        <v>1</v>
      </c>
      <c r="L1522" s="11">
        <v>4</v>
      </c>
      <c r="M1522" s="10">
        <f>VLOOKUP(A1522,'2010 Byproducts'!$A$14:$D$97,4,FALSE)</f>
        <v>4</v>
      </c>
      <c r="N1522" s="10">
        <f>L1522-M1522</f>
        <v>0</v>
      </c>
      <c r="O1522" s="10"/>
      <c r="P1522" s="10">
        <f>SUM(P1523,P1526,P1532)</f>
        <v>31.612903225806448</v>
      </c>
      <c r="Q1522" s="10"/>
      <c r="R1522" s="75">
        <f t="shared" si="5550"/>
        <v>17</v>
      </c>
      <c r="Z1522" s="63">
        <f>R1522/(P1522-R1522)</f>
        <v>1.1633554083885211</v>
      </c>
      <c r="AA1522" s="63">
        <f>(P1525-R1525)/(P1522-R1522)</f>
        <v>7.7262693156732898E-2</v>
      </c>
      <c r="AB1522" s="63"/>
    </row>
    <row r="1523" spans="1:35" ht="14.25" customHeight="1" x14ac:dyDescent="0.25">
      <c r="A1523" s="17">
        <v>337</v>
      </c>
      <c r="B1523" s="3" t="s">
        <v>115</v>
      </c>
      <c r="C1523" s="3" t="s">
        <v>82</v>
      </c>
      <c r="D1523" s="54">
        <f>E1523/(E1522-E1539)</f>
        <v>3.2258064516129031E-2</v>
      </c>
      <c r="E1523" s="19">
        <f t="shared" ref="E1523:E1538" si="5824">SUM(F1523:L1523)</f>
        <v>1</v>
      </c>
      <c r="F1523" s="19">
        <v>0</v>
      </c>
      <c r="G1523" s="11">
        <v>0</v>
      </c>
      <c r="H1523" s="11">
        <v>0</v>
      </c>
      <c r="I1523" s="11">
        <v>1</v>
      </c>
      <c r="J1523" s="11">
        <v>0</v>
      </c>
      <c r="K1523" s="19">
        <v>0</v>
      </c>
      <c r="L1523" s="19">
        <v>0</v>
      </c>
      <c r="M1523" s="7"/>
      <c r="P1523" s="57">
        <f>SUM(P1524:P1525)</f>
        <v>1.129032258064516</v>
      </c>
      <c r="Q1523" s="63">
        <f>P1523/P1522</f>
        <v>3.5714285714285712E-2</v>
      </c>
      <c r="R1523" s="75">
        <f t="shared" si="5550"/>
        <v>0</v>
      </c>
      <c r="S1523" s="57">
        <f>SUM(S1524:S1525)</f>
        <v>0</v>
      </c>
      <c r="T1523" s="57">
        <f t="shared" ref="T1523:X1523" si="5825">SUM(T1524:T1525)</f>
        <v>0</v>
      </c>
      <c r="U1523" s="57">
        <f t="shared" si="5825"/>
        <v>1</v>
      </c>
      <c r="V1523" s="57">
        <f t="shared" si="5825"/>
        <v>0</v>
      </c>
      <c r="W1523" s="57">
        <f t="shared" si="5825"/>
        <v>0</v>
      </c>
      <c r="X1523" s="57">
        <f t="shared" si="5825"/>
        <v>0</v>
      </c>
      <c r="Y1523" s="76">
        <f>M1522*D1523</f>
        <v>0.12903225806451613</v>
      </c>
      <c r="AB1523" s="63">
        <f t="shared" ref="AB1523" si="5826">IF(R1523=0,0,R1523/(R1523+R1526+R1532))</f>
        <v>0</v>
      </c>
      <c r="AC1523" s="63">
        <f t="shared" ref="AC1523" si="5827">IF(S1523=0,0,S1523/(S1523+S1526+S1532))</f>
        <v>0</v>
      </c>
      <c r="AD1523" s="63">
        <f t="shared" ref="AD1523" si="5828">IF(T1523=0,0,T1523/(T1523+T1526+T1532))</f>
        <v>0</v>
      </c>
      <c r="AE1523" s="63">
        <f t="shared" ref="AE1523" si="5829">IF(U1523=0,0,U1523/(U1523+U1526+U1532))</f>
        <v>8.3333333333333329E-2</v>
      </c>
      <c r="AF1523" s="63">
        <f t="shared" ref="AF1523" si="5830">IF(V1523=0,0,V1523/(V1523+V1526+V1532))</f>
        <v>0</v>
      </c>
      <c r="AG1523" s="63">
        <f t="shared" ref="AG1523" si="5831">IF(W1523=0,0,W1523/(W1523+W1526+W1532))</f>
        <v>0</v>
      </c>
      <c r="AH1523" s="63">
        <f t="shared" ref="AH1523" si="5832">IF(X1523=0,0,X1523/(X1523+X1526+X1532))</f>
        <v>0</v>
      </c>
      <c r="AI1523" s="63">
        <f t="shared" ref="AI1523" si="5833">IF(Y1523=0,0,Y1523/(Y1523+Y1526+Y1532))</f>
        <v>3.4482758620689655E-2</v>
      </c>
    </row>
    <row r="1524" spans="1:35" ht="14.25" customHeight="1" x14ac:dyDescent="0.25">
      <c r="A1524" s="17">
        <v>337</v>
      </c>
      <c r="B1524" s="3" t="s">
        <v>115</v>
      </c>
      <c r="C1524" s="8" t="s">
        <v>152</v>
      </c>
      <c r="D1524" s="54">
        <f>E1524/(E1522-E1539)</f>
        <v>0</v>
      </c>
      <c r="E1524" s="19">
        <f t="shared" si="5824"/>
        <v>0</v>
      </c>
      <c r="F1524" s="19">
        <v>0</v>
      </c>
      <c r="G1524" s="11">
        <v>0</v>
      </c>
      <c r="H1524" s="11">
        <v>0</v>
      </c>
      <c r="I1524" s="19">
        <v>0</v>
      </c>
      <c r="J1524" s="11">
        <v>0</v>
      </c>
      <c r="K1524" s="19">
        <v>0</v>
      </c>
      <c r="L1524" s="19">
        <v>0</v>
      </c>
      <c r="M1524" s="7"/>
      <c r="P1524" s="57">
        <f>SUM(R1524:Y1524)+N1522</f>
        <v>0</v>
      </c>
      <c r="Q1524" s="63">
        <f>P1524/P1522</f>
        <v>0</v>
      </c>
      <c r="R1524" s="75">
        <f t="shared" si="5550"/>
        <v>0</v>
      </c>
      <c r="S1524" s="57">
        <f t="shared" ref="S1524:X1524" si="5834">IF(G1539&lt;&gt;0,G1524+(G1524/G1522)*G1539,G1524)</f>
        <v>0</v>
      </c>
      <c r="T1524" s="57">
        <f t="shared" si="5834"/>
        <v>0</v>
      </c>
      <c r="U1524" s="57">
        <f t="shared" si="5834"/>
        <v>0</v>
      </c>
      <c r="V1524" s="57">
        <f t="shared" si="5834"/>
        <v>0</v>
      </c>
      <c r="W1524" s="57">
        <f t="shared" si="5834"/>
        <v>0</v>
      </c>
      <c r="X1524" s="57">
        <f t="shared" si="5834"/>
        <v>0</v>
      </c>
      <c r="Y1524" s="76">
        <f>M1522*D1524</f>
        <v>0</v>
      </c>
      <c r="AB1524" s="63">
        <f t="shared" ref="AB1524" si="5835">IF(R1524=0,0,R1524/(R1523+R1526+R1532))</f>
        <v>0</v>
      </c>
      <c r="AC1524" s="63">
        <f t="shared" ref="AC1524" si="5836">IF(S1524=0,0,S1524/(S1523+S1526+S1532))</f>
        <v>0</v>
      </c>
      <c r="AD1524" s="63">
        <f t="shared" ref="AD1524" si="5837">IF(T1524=0,0,T1524/(T1523+T1526+T1532))</f>
        <v>0</v>
      </c>
      <c r="AE1524" s="63">
        <f t="shared" ref="AE1524" si="5838">IF(U1524=0,0,U1524/(U1523+U1526+U1532))</f>
        <v>0</v>
      </c>
      <c r="AF1524" s="63">
        <f t="shared" ref="AF1524" si="5839">IF(V1524=0,0,V1524/(V1523+V1526+V1532))</f>
        <v>0</v>
      </c>
      <c r="AG1524" s="63">
        <f t="shared" ref="AG1524" si="5840">IF(W1524=0,0,W1524/(W1523+W1526+W1532))</f>
        <v>0</v>
      </c>
      <c r="AH1524" s="63">
        <f t="shared" ref="AH1524" si="5841">IF(X1524=0,0,X1524/(X1523+X1526+X1532))</f>
        <v>0</v>
      </c>
      <c r="AI1524" s="63">
        <f t="shared" ref="AI1524" si="5842">IF(Y1524=0,0,Y1524/(Y1523+Y1526+Y1532))</f>
        <v>0</v>
      </c>
    </row>
    <row r="1525" spans="1:35" ht="14.25" customHeight="1" x14ac:dyDescent="0.25">
      <c r="A1525" s="17">
        <v>337</v>
      </c>
      <c r="B1525" s="3" t="s">
        <v>115</v>
      </c>
      <c r="C1525" s="8" t="s">
        <v>151</v>
      </c>
      <c r="D1525" s="54">
        <f>E1525/(E1522-E1539)</f>
        <v>3.2258064516129031E-2</v>
      </c>
      <c r="E1525" s="19">
        <f t="shared" si="5824"/>
        <v>1</v>
      </c>
      <c r="F1525" s="11">
        <v>0</v>
      </c>
      <c r="G1525" s="11">
        <v>0</v>
      </c>
      <c r="H1525" s="11">
        <v>0</v>
      </c>
      <c r="I1525" s="11">
        <v>1</v>
      </c>
      <c r="J1525" s="11">
        <v>0</v>
      </c>
      <c r="K1525" s="11">
        <v>0</v>
      </c>
      <c r="L1525" s="19">
        <v>0</v>
      </c>
      <c r="M1525" s="7"/>
      <c r="P1525" s="57">
        <f>SUM(R1525:Y1525)</f>
        <v>1.129032258064516</v>
      </c>
      <c r="Q1525" s="63">
        <f>P1525/P1522</f>
        <v>3.5714285714285712E-2</v>
      </c>
      <c r="R1525" s="75">
        <f t="shared" si="5550"/>
        <v>0</v>
      </c>
      <c r="S1525" s="57">
        <f t="shared" ref="S1525:X1525" si="5843">IF(G1539&lt;&gt;0,G1525+(G1525/G1522)*G1539,G1525)</f>
        <v>0</v>
      </c>
      <c r="T1525" s="57">
        <f t="shared" si="5843"/>
        <v>0</v>
      </c>
      <c r="U1525" s="57">
        <f t="shared" si="5843"/>
        <v>1</v>
      </c>
      <c r="V1525" s="57">
        <f t="shared" si="5843"/>
        <v>0</v>
      </c>
      <c r="W1525" s="57">
        <f t="shared" si="5843"/>
        <v>0</v>
      </c>
      <c r="X1525" s="57">
        <f t="shared" si="5843"/>
        <v>0</v>
      </c>
      <c r="Y1525" s="76">
        <f>M1522*D1525</f>
        <v>0.12903225806451613</v>
      </c>
      <c r="AB1525" s="63">
        <f t="shared" ref="AB1525" si="5844">IF(R1525=0,0,R1525/(R1523+R1526+R1532))</f>
        <v>0</v>
      </c>
      <c r="AC1525" s="63">
        <f t="shared" ref="AC1525" si="5845">IF(S1525=0,0,S1525/(S1523+S1526+S1532))</f>
        <v>0</v>
      </c>
      <c r="AD1525" s="63">
        <f t="shared" ref="AD1525" si="5846">IF(T1525=0,0,T1525/(T1523+T1526+T1532))</f>
        <v>0</v>
      </c>
      <c r="AE1525" s="63">
        <f t="shared" ref="AE1525" si="5847">IF(U1525=0,0,U1525/(U1523+U1526+U1532))</f>
        <v>8.3333333333333329E-2</v>
      </c>
      <c r="AF1525" s="63">
        <f t="shared" ref="AF1525" si="5848">IF(V1525=0,0,V1525/(V1523+V1526+V1532))</f>
        <v>0</v>
      </c>
      <c r="AG1525" s="63">
        <f t="shared" ref="AG1525" si="5849">IF(W1525=0,0,W1525/(W1523+W1526+W1532))</f>
        <v>0</v>
      </c>
      <c r="AH1525" s="63">
        <f t="shared" ref="AH1525" si="5850">IF(X1525=0,0,X1525/(X1523+X1526+X1532))</f>
        <v>0</v>
      </c>
      <c r="AI1525" s="63">
        <f t="shared" ref="AI1525" si="5851">IF(Y1525=0,0,Y1525/(Y1523+Y1526+Y1532))</f>
        <v>3.4482758620689655E-2</v>
      </c>
    </row>
    <row r="1526" spans="1:35" ht="14.25" customHeight="1" x14ac:dyDescent="0.25">
      <c r="A1526" s="17">
        <v>337</v>
      </c>
      <c r="B1526" s="3" t="s">
        <v>115</v>
      </c>
      <c r="C1526" s="3" t="s">
        <v>83</v>
      </c>
      <c r="D1526" s="54">
        <f>E1526/(E1522-E1539)</f>
        <v>0.45161290322580644</v>
      </c>
      <c r="E1526" s="19">
        <f t="shared" si="5824"/>
        <v>14</v>
      </c>
      <c r="F1526" s="11">
        <v>9</v>
      </c>
      <c r="G1526" s="11">
        <v>0</v>
      </c>
      <c r="H1526" s="19">
        <v>0</v>
      </c>
      <c r="I1526" s="11">
        <v>5</v>
      </c>
      <c r="J1526" s="19">
        <v>0</v>
      </c>
      <c r="K1526" s="11">
        <v>0</v>
      </c>
      <c r="L1526" s="19">
        <v>0</v>
      </c>
      <c r="M1526" s="7"/>
      <c r="P1526" s="57">
        <f>SUM(P1527:P1531)</f>
        <v>15.806451612903224</v>
      </c>
      <c r="Q1526" s="63">
        <f>P1526/P1522</f>
        <v>0.5</v>
      </c>
      <c r="R1526" s="75">
        <f t="shared" si="5550"/>
        <v>9</v>
      </c>
      <c r="S1526" s="57">
        <f>SUM(S1527:S1531)</f>
        <v>0</v>
      </c>
      <c r="T1526" s="57">
        <f t="shared" ref="T1526:X1526" si="5852">SUM(T1527:T1531)</f>
        <v>0</v>
      </c>
      <c r="U1526" s="57">
        <f t="shared" si="5852"/>
        <v>5</v>
      </c>
      <c r="V1526" s="57">
        <f t="shared" si="5852"/>
        <v>0</v>
      </c>
      <c r="W1526" s="57">
        <f t="shared" si="5852"/>
        <v>0</v>
      </c>
      <c r="X1526" s="57">
        <f t="shared" si="5852"/>
        <v>0</v>
      </c>
      <c r="Y1526" s="76">
        <f>M1522*D1526</f>
        <v>1.8064516129032258</v>
      </c>
      <c r="AB1526" s="63">
        <f t="shared" ref="AB1526" si="5853">IF(R1526=0,0,R1526/(R1523+R1526+R1532))</f>
        <v>0.5625</v>
      </c>
      <c r="AC1526" s="63">
        <f t="shared" ref="AC1526" si="5854">IF(S1526=0,0,S1526/(S1523+S1526+S1532))</f>
        <v>0</v>
      </c>
      <c r="AD1526" s="63">
        <f t="shared" ref="AD1526" si="5855">IF(T1526=0,0,T1526/(T1523+T1526+T1532))</f>
        <v>0</v>
      </c>
      <c r="AE1526" s="63">
        <f t="shared" ref="AE1526" si="5856">IF(U1526=0,0,U1526/(U1523+U1526+U1532))</f>
        <v>0.41666666666666669</v>
      </c>
      <c r="AF1526" s="63">
        <f t="shared" ref="AF1526" si="5857">IF(V1526=0,0,V1526/(V1523+V1526+V1532))</f>
        <v>0</v>
      </c>
      <c r="AG1526" s="63">
        <f t="shared" ref="AG1526" si="5858">IF(W1526=0,0,W1526/(W1523+W1526+W1532))</f>
        <v>0</v>
      </c>
      <c r="AH1526" s="63">
        <f t="shared" ref="AH1526" si="5859">IF(X1526=0,0,X1526/(X1523+X1526+X1532))</f>
        <v>0</v>
      </c>
      <c r="AI1526" s="63">
        <f t="shared" ref="AI1526" si="5860">IF(Y1526=0,0,Y1526/(Y1523+Y1526+Y1532))</f>
        <v>0.48275862068965514</v>
      </c>
    </row>
    <row r="1527" spans="1:35" ht="14.25" customHeight="1" x14ac:dyDescent="0.25">
      <c r="A1527" s="17">
        <v>337</v>
      </c>
      <c r="B1527" s="3" t="s">
        <v>115</v>
      </c>
      <c r="C1527" s="8" t="s">
        <v>84</v>
      </c>
      <c r="D1527" s="54">
        <f>E1527/(E1522-E1539)</f>
        <v>0.19354838709677419</v>
      </c>
      <c r="E1527" s="19">
        <f t="shared" si="5824"/>
        <v>6</v>
      </c>
      <c r="F1527" s="11">
        <v>1</v>
      </c>
      <c r="G1527" s="11">
        <v>0</v>
      </c>
      <c r="H1527" s="19">
        <v>0</v>
      </c>
      <c r="I1527" s="11">
        <v>5</v>
      </c>
      <c r="J1527" s="19">
        <v>0</v>
      </c>
      <c r="K1527" s="11">
        <v>0</v>
      </c>
      <c r="L1527" s="19">
        <v>0</v>
      </c>
      <c r="M1527" s="7"/>
      <c r="P1527" s="57">
        <f>SUM(R1527:Y1527)</f>
        <v>6.774193548387097</v>
      </c>
      <c r="Q1527" s="63">
        <f>P1527/P1522</f>
        <v>0.2142857142857143</v>
      </c>
      <c r="R1527" s="75">
        <f t="shared" si="5550"/>
        <v>1</v>
      </c>
      <c r="S1527" s="57">
        <f t="shared" ref="S1527:X1527" si="5861">IF(G1539&lt;&gt;0,G1527+(G1527/G1522)*G1539,G1527)</f>
        <v>0</v>
      </c>
      <c r="T1527" s="57">
        <f t="shared" si="5861"/>
        <v>0</v>
      </c>
      <c r="U1527" s="57">
        <f t="shared" si="5861"/>
        <v>5</v>
      </c>
      <c r="V1527" s="57">
        <f t="shared" si="5861"/>
        <v>0</v>
      </c>
      <c r="W1527" s="57">
        <f t="shared" si="5861"/>
        <v>0</v>
      </c>
      <c r="X1527" s="57">
        <f t="shared" si="5861"/>
        <v>0</v>
      </c>
      <c r="Y1527" s="76">
        <f>M1522*D1527</f>
        <v>0.77419354838709675</v>
      </c>
      <c r="AB1527" s="63">
        <f t="shared" ref="AB1527" si="5862">IF(R1527=0,0,R1527/(R1523+R1526+R1532))</f>
        <v>6.25E-2</v>
      </c>
      <c r="AC1527" s="63">
        <f t="shared" ref="AC1527" si="5863">IF(S1527=0,0,S1527/(S1523+S1526+S1532))</f>
        <v>0</v>
      </c>
      <c r="AD1527" s="63">
        <f t="shared" ref="AD1527" si="5864">IF(T1527=0,0,T1527/(T1523+T1526+T1532))</f>
        <v>0</v>
      </c>
      <c r="AE1527" s="63">
        <f t="shared" ref="AE1527" si="5865">IF(U1527=0,0,U1527/(U1523+U1526+U1532))</f>
        <v>0.41666666666666669</v>
      </c>
      <c r="AF1527" s="63">
        <f t="shared" ref="AF1527" si="5866">IF(V1527=0,0,V1527/(V1523+V1526+V1532))</f>
        <v>0</v>
      </c>
      <c r="AG1527" s="63">
        <f t="shared" ref="AG1527" si="5867">IF(W1527=0,0,W1527/(W1523+W1526+W1532))</f>
        <v>0</v>
      </c>
      <c r="AH1527" s="63">
        <f t="shared" ref="AH1527" si="5868">IF(X1527=0,0,X1527/(X1523+X1526+X1532))</f>
        <v>0</v>
      </c>
      <c r="AI1527" s="63">
        <f t="shared" ref="AI1527" si="5869">IF(Y1527=0,0,Y1527/(Y1523+Y1526+Y1532))</f>
        <v>0.2068965517241379</v>
      </c>
    </row>
    <row r="1528" spans="1:35" ht="14.25" customHeight="1" x14ac:dyDescent="0.25">
      <c r="A1528" s="17">
        <v>337</v>
      </c>
      <c r="B1528" s="3" t="s">
        <v>115</v>
      </c>
      <c r="C1528" s="8" t="s">
        <v>85</v>
      </c>
      <c r="D1528" s="54">
        <f>E1528/(E1522-E1539)</f>
        <v>0</v>
      </c>
      <c r="E1528" s="19">
        <f t="shared" si="5824"/>
        <v>0</v>
      </c>
      <c r="F1528" s="19">
        <v>0</v>
      </c>
      <c r="G1528" s="11">
        <v>0</v>
      </c>
      <c r="H1528" s="11">
        <v>0</v>
      </c>
      <c r="I1528" s="11">
        <v>0</v>
      </c>
      <c r="J1528" s="11">
        <v>0</v>
      </c>
      <c r="K1528" s="11">
        <v>0</v>
      </c>
      <c r="L1528" s="19">
        <v>0</v>
      </c>
      <c r="M1528" s="7"/>
      <c r="P1528" s="57">
        <f t="shared" ref="P1528:P1538" si="5870">SUM(R1528:Y1528)</f>
        <v>0</v>
      </c>
      <c r="Q1528" s="63">
        <f>P1528/P1522</f>
        <v>0</v>
      </c>
      <c r="R1528" s="75">
        <f t="shared" si="5550"/>
        <v>0</v>
      </c>
      <c r="S1528" s="57">
        <f t="shared" ref="S1528:X1528" si="5871">IF(G1539&lt;&gt;0,G1528+(G1528/G1522)*G1539,G1528)</f>
        <v>0</v>
      </c>
      <c r="T1528" s="57">
        <f t="shared" si="5871"/>
        <v>0</v>
      </c>
      <c r="U1528" s="57">
        <f t="shared" si="5871"/>
        <v>0</v>
      </c>
      <c r="V1528" s="57">
        <f t="shared" si="5871"/>
        <v>0</v>
      </c>
      <c r="W1528" s="57">
        <f t="shared" si="5871"/>
        <v>0</v>
      </c>
      <c r="X1528" s="57">
        <f t="shared" si="5871"/>
        <v>0</v>
      </c>
      <c r="Y1528" s="76">
        <f>M1522*D1528</f>
        <v>0</v>
      </c>
      <c r="AB1528" s="63">
        <f t="shared" ref="AB1528" si="5872">IF(R1528=0,0,R1528/(R1523+R1526+R1532))</f>
        <v>0</v>
      </c>
      <c r="AC1528" s="63">
        <f t="shared" ref="AC1528" si="5873">IF(S1528=0,0,S1528/(S1523+S1526+S1532))</f>
        <v>0</v>
      </c>
      <c r="AD1528" s="63">
        <f t="shared" ref="AD1528" si="5874">IF(T1528=0,0,T1528/(T1523+T1526+T1532))</f>
        <v>0</v>
      </c>
      <c r="AE1528" s="63">
        <f t="shared" ref="AE1528" si="5875">IF(U1528=0,0,U1528/(U1523+U1526+U1532))</f>
        <v>0</v>
      </c>
      <c r="AF1528" s="63">
        <f t="shared" ref="AF1528" si="5876">IF(V1528=0,0,V1528/(V1523+V1526+V1532))</f>
        <v>0</v>
      </c>
      <c r="AG1528" s="63">
        <f t="shared" ref="AG1528" si="5877">IF(W1528=0,0,W1528/(W1523+W1526+W1532))</f>
        <v>0</v>
      </c>
      <c r="AH1528" s="63">
        <f t="shared" ref="AH1528" si="5878">IF(X1528=0,0,X1528/(X1523+X1526+X1532))</f>
        <v>0</v>
      </c>
      <c r="AI1528" s="63">
        <f t="shared" ref="AI1528" si="5879">IF(Y1528=0,0,Y1528/(Y1523+Y1526+Y1532))</f>
        <v>0</v>
      </c>
    </row>
    <row r="1529" spans="1:35" ht="14.25" customHeight="1" x14ac:dyDescent="0.25">
      <c r="A1529" s="17">
        <v>337</v>
      </c>
      <c r="B1529" s="3" t="s">
        <v>115</v>
      </c>
      <c r="C1529" s="8" t="s">
        <v>86</v>
      </c>
      <c r="D1529" s="54">
        <f>E1529/(E1522-E1539)</f>
        <v>0.25806451612903225</v>
      </c>
      <c r="E1529" s="19">
        <f t="shared" si="5824"/>
        <v>8</v>
      </c>
      <c r="F1529" s="11">
        <v>8</v>
      </c>
      <c r="G1529" s="11">
        <v>0</v>
      </c>
      <c r="H1529" s="19">
        <v>0</v>
      </c>
      <c r="I1529" s="19">
        <v>0</v>
      </c>
      <c r="J1529" s="19">
        <v>0</v>
      </c>
      <c r="K1529" s="11">
        <v>0</v>
      </c>
      <c r="L1529" s="19">
        <v>0</v>
      </c>
      <c r="M1529" s="7"/>
      <c r="P1529" s="57">
        <f t="shared" si="5870"/>
        <v>9.0322580645161281</v>
      </c>
      <c r="Q1529" s="63">
        <f>P1529/P1522</f>
        <v>0.2857142857142857</v>
      </c>
      <c r="R1529" s="75">
        <f t="shared" si="5550"/>
        <v>8</v>
      </c>
      <c r="S1529" s="57">
        <f t="shared" ref="S1529:X1529" si="5880">IF(G1539&lt;&gt;0,G1529+(G1529/G1522)*G1539,G1529)</f>
        <v>0</v>
      </c>
      <c r="T1529" s="57">
        <f t="shared" si="5880"/>
        <v>0</v>
      </c>
      <c r="U1529" s="57">
        <f t="shared" si="5880"/>
        <v>0</v>
      </c>
      <c r="V1529" s="57">
        <f t="shared" si="5880"/>
        <v>0</v>
      </c>
      <c r="W1529" s="57">
        <f t="shared" si="5880"/>
        <v>0</v>
      </c>
      <c r="X1529" s="57">
        <f t="shared" si="5880"/>
        <v>0</v>
      </c>
      <c r="Y1529" s="76">
        <f>M1522*D1529</f>
        <v>1.032258064516129</v>
      </c>
      <c r="AB1529" s="63">
        <f t="shared" ref="AB1529" si="5881">IF(R1529=0,0,R1529/(R1523+R1526+R1532))</f>
        <v>0.5</v>
      </c>
      <c r="AC1529" s="63">
        <f t="shared" ref="AC1529" si="5882">IF(S1529=0,0,S1529/(S1523+S1526+S1532))</f>
        <v>0</v>
      </c>
      <c r="AD1529" s="63">
        <f t="shared" ref="AD1529" si="5883">IF(T1529=0,0,T1529/(T1523+T1526+T1532))</f>
        <v>0</v>
      </c>
      <c r="AE1529" s="63">
        <f t="shared" ref="AE1529" si="5884">IF(U1529=0,0,U1529/(U1523+U1526+U1532))</f>
        <v>0</v>
      </c>
      <c r="AF1529" s="63">
        <f t="shared" ref="AF1529" si="5885">IF(V1529=0,0,V1529/(V1523+V1526+V1532))</f>
        <v>0</v>
      </c>
      <c r="AG1529" s="63">
        <f t="shared" ref="AG1529" si="5886">IF(W1529=0,0,W1529/(W1523+W1526+W1532))</f>
        <v>0</v>
      </c>
      <c r="AH1529" s="63">
        <f t="shared" ref="AH1529" si="5887">IF(X1529=0,0,X1529/(X1523+X1526+X1532))</f>
        <v>0</v>
      </c>
      <c r="AI1529" s="63">
        <f t="shared" ref="AI1529" si="5888">IF(Y1529=0,0,Y1529/(Y1523+Y1526+Y1532))</f>
        <v>0.27586206896551724</v>
      </c>
    </row>
    <row r="1530" spans="1:35" ht="14.25" customHeight="1" x14ac:dyDescent="0.25">
      <c r="A1530" s="17">
        <v>337</v>
      </c>
      <c r="B1530" s="3" t="s">
        <v>115</v>
      </c>
      <c r="C1530" s="8" t="s">
        <v>87</v>
      </c>
      <c r="D1530" s="54">
        <f>E1530/(E1522-E1539)</f>
        <v>0</v>
      </c>
      <c r="E1530" s="19">
        <f t="shared" si="5824"/>
        <v>0</v>
      </c>
      <c r="F1530" s="19">
        <v>0</v>
      </c>
      <c r="G1530" s="19">
        <v>0</v>
      </c>
      <c r="H1530" s="19">
        <v>0</v>
      </c>
      <c r="I1530" s="19">
        <v>0</v>
      </c>
      <c r="J1530" s="19">
        <v>0</v>
      </c>
      <c r="K1530" s="19">
        <v>0</v>
      </c>
      <c r="L1530" s="19">
        <v>0</v>
      </c>
      <c r="M1530" s="7"/>
      <c r="P1530" s="57">
        <f t="shared" si="5870"/>
        <v>0</v>
      </c>
      <c r="Q1530" s="63">
        <f>P1530/P1522</f>
        <v>0</v>
      </c>
      <c r="R1530" s="75">
        <f t="shared" si="5550"/>
        <v>0</v>
      </c>
      <c r="S1530" s="57">
        <f t="shared" ref="S1530:X1530" si="5889">IF(G1539&lt;&gt;0,G1530+(G1530/G1522)*G1539,G1530)</f>
        <v>0</v>
      </c>
      <c r="T1530" s="57">
        <f t="shared" si="5889"/>
        <v>0</v>
      </c>
      <c r="U1530" s="57">
        <f t="shared" si="5889"/>
        <v>0</v>
      </c>
      <c r="V1530" s="57">
        <f t="shared" si="5889"/>
        <v>0</v>
      </c>
      <c r="W1530" s="57">
        <f t="shared" si="5889"/>
        <v>0</v>
      </c>
      <c r="X1530" s="57">
        <f t="shared" si="5889"/>
        <v>0</v>
      </c>
      <c r="Y1530" s="76">
        <f>M1522*D1530</f>
        <v>0</v>
      </c>
      <c r="AB1530" s="63">
        <f t="shared" ref="AB1530" si="5890">IF(R1530=0,0,R1530/(R1523+R1526+R1532))</f>
        <v>0</v>
      </c>
      <c r="AC1530" s="63">
        <f t="shared" ref="AC1530" si="5891">IF(S1530=0,0,S1530/(S1523+S1526+S1532))</f>
        <v>0</v>
      </c>
      <c r="AD1530" s="63">
        <f t="shared" ref="AD1530" si="5892">IF(T1530=0,0,T1530/(T1523+T1526+T1532))</f>
        <v>0</v>
      </c>
      <c r="AE1530" s="63">
        <f t="shared" ref="AE1530" si="5893">IF(U1530=0,0,U1530/(U1523+U1526+U1532))</f>
        <v>0</v>
      </c>
      <c r="AF1530" s="63">
        <f t="shared" ref="AF1530" si="5894">IF(V1530=0,0,V1530/(V1523+V1526+V1532))</f>
        <v>0</v>
      </c>
      <c r="AG1530" s="63">
        <f t="shared" ref="AG1530" si="5895">IF(W1530=0,0,W1530/(W1523+W1526+W1532))</f>
        <v>0</v>
      </c>
      <c r="AH1530" s="63">
        <f t="shared" ref="AH1530" si="5896">IF(X1530=0,0,X1530/(X1523+X1526+X1532))</f>
        <v>0</v>
      </c>
      <c r="AI1530" s="63">
        <f t="shared" ref="AI1530" si="5897">IF(Y1530=0,0,Y1530/(Y1523+Y1526+Y1532))</f>
        <v>0</v>
      </c>
    </row>
    <row r="1531" spans="1:35" ht="14.25" customHeight="1" x14ac:dyDescent="0.25">
      <c r="A1531" s="17">
        <v>337</v>
      </c>
      <c r="B1531" s="3" t="s">
        <v>115</v>
      </c>
      <c r="C1531" s="8" t="s">
        <v>88</v>
      </c>
      <c r="D1531" s="54">
        <f>E1531/(E1522-E1539)</f>
        <v>0</v>
      </c>
      <c r="E1531" s="19">
        <f t="shared" si="5824"/>
        <v>0</v>
      </c>
      <c r="F1531" s="19">
        <v>0</v>
      </c>
      <c r="G1531" s="11">
        <v>0</v>
      </c>
      <c r="H1531" s="11">
        <v>0</v>
      </c>
      <c r="I1531" s="19">
        <v>0</v>
      </c>
      <c r="J1531" s="11">
        <v>0</v>
      </c>
      <c r="K1531" s="11">
        <v>0</v>
      </c>
      <c r="L1531" s="19">
        <v>0</v>
      </c>
      <c r="M1531" s="7"/>
      <c r="P1531" s="57">
        <f t="shared" si="5870"/>
        <v>0</v>
      </c>
      <c r="Q1531" s="63">
        <f>P1531/P1522</f>
        <v>0</v>
      </c>
      <c r="R1531" s="75">
        <f t="shared" si="5550"/>
        <v>0</v>
      </c>
      <c r="S1531" s="57">
        <f t="shared" ref="S1531:X1531" si="5898">IF(G1539&lt;&gt;0,G1531+(G1531/G1522)*G1539,G1531)</f>
        <v>0</v>
      </c>
      <c r="T1531" s="57">
        <f t="shared" si="5898"/>
        <v>0</v>
      </c>
      <c r="U1531" s="57">
        <f t="shared" si="5898"/>
        <v>0</v>
      </c>
      <c r="V1531" s="57">
        <f t="shared" si="5898"/>
        <v>0</v>
      </c>
      <c r="W1531" s="57">
        <f t="shared" si="5898"/>
        <v>0</v>
      </c>
      <c r="X1531" s="57">
        <f t="shared" si="5898"/>
        <v>0</v>
      </c>
      <c r="Y1531" s="76">
        <f>M1522*D1531</f>
        <v>0</v>
      </c>
      <c r="AB1531" s="63">
        <f t="shared" ref="AB1531" si="5899">IF(R1531=0,0,R1531/(R1523+R1526+R1532))</f>
        <v>0</v>
      </c>
      <c r="AC1531" s="63">
        <f t="shared" ref="AC1531" si="5900">IF(S1531=0,0,S1531/(S1523+S1526+S1532))</f>
        <v>0</v>
      </c>
      <c r="AD1531" s="63">
        <f t="shared" ref="AD1531" si="5901">IF(T1531=0,0,T1531/(T1523+T1526+T1532))</f>
        <v>0</v>
      </c>
      <c r="AE1531" s="63">
        <f t="shared" ref="AE1531" si="5902">IF(U1531=0,0,U1531/(U1523+U1526+U1532))</f>
        <v>0</v>
      </c>
      <c r="AF1531" s="63">
        <f t="shared" ref="AF1531" si="5903">IF(V1531=0,0,V1531/(V1523+V1526+V1532))</f>
        <v>0</v>
      </c>
      <c r="AG1531" s="63">
        <f t="shared" ref="AG1531" si="5904">IF(W1531=0,0,W1531/(W1523+W1526+W1532))</f>
        <v>0</v>
      </c>
      <c r="AH1531" s="63">
        <f t="shared" ref="AH1531" si="5905">IF(X1531=0,0,X1531/(X1523+X1526+X1532))</f>
        <v>0</v>
      </c>
      <c r="AI1531" s="63">
        <f t="shared" ref="AI1531" si="5906">IF(Y1531=0,0,Y1531/(Y1523+Y1526+Y1532))</f>
        <v>0</v>
      </c>
    </row>
    <row r="1532" spans="1:35" ht="14.25" customHeight="1" x14ac:dyDescent="0.25">
      <c r="A1532" s="17">
        <v>337</v>
      </c>
      <c r="B1532" s="3" t="s">
        <v>115</v>
      </c>
      <c r="C1532" s="3" t="s">
        <v>89</v>
      </c>
      <c r="D1532" s="54">
        <f>E1532/(E1522-E1539)</f>
        <v>0.45161290322580644</v>
      </c>
      <c r="E1532" s="19">
        <f t="shared" si="5824"/>
        <v>14</v>
      </c>
      <c r="F1532" s="11">
        <v>7</v>
      </c>
      <c r="G1532" s="11">
        <v>0</v>
      </c>
      <c r="H1532" s="19">
        <v>0</v>
      </c>
      <c r="I1532" s="11">
        <v>6</v>
      </c>
      <c r="J1532" s="11">
        <v>1</v>
      </c>
      <c r="K1532" s="19">
        <v>0</v>
      </c>
      <c r="L1532" s="19">
        <v>0</v>
      </c>
      <c r="M1532" s="7"/>
      <c r="P1532" s="57">
        <f>SUM(P1533:P1538)</f>
        <v>14.67741935483871</v>
      </c>
      <c r="Q1532" s="63">
        <f>P1532/P1522</f>
        <v>0.46428571428571436</v>
      </c>
      <c r="R1532" s="75">
        <f t="shared" si="5550"/>
        <v>7</v>
      </c>
      <c r="S1532" s="57">
        <f>SUM(S1533:S1538)</f>
        <v>0</v>
      </c>
      <c r="T1532" s="57">
        <f t="shared" ref="T1532:X1532" si="5907">SUM(T1533:T1538)</f>
        <v>0</v>
      </c>
      <c r="U1532" s="57">
        <f t="shared" si="5907"/>
        <v>6</v>
      </c>
      <c r="V1532" s="57">
        <f t="shared" si="5907"/>
        <v>0</v>
      </c>
      <c r="W1532" s="57">
        <f t="shared" si="5907"/>
        <v>0</v>
      </c>
      <c r="X1532" s="57">
        <f t="shared" si="5907"/>
        <v>0</v>
      </c>
      <c r="Y1532" s="76">
        <f>M1522*D1532</f>
        <v>1.8064516129032258</v>
      </c>
      <c r="AB1532" s="63">
        <f t="shared" ref="AB1532" si="5908">IF(R1532=0,0,R1532/(R1523+R1526+R1532))</f>
        <v>0.4375</v>
      </c>
      <c r="AC1532" s="63">
        <f t="shared" ref="AC1532" si="5909">IF(S1532=0,0,S1532/(S1523+S1526+S1532))</f>
        <v>0</v>
      </c>
      <c r="AD1532" s="63">
        <f t="shared" ref="AD1532" si="5910">IF(T1532=0,0,T1532/(T1523+T1526+T1532))</f>
        <v>0</v>
      </c>
      <c r="AE1532" s="63">
        <f t="shared" ref="AE1532" si="5911">IF(U1532=0,0,U1532/(U1523+U1526+U1532))</f>
        <v>0.5</v>
      </c>
      <c r="AF1532" s="63">
        <f t="shared" ref="AF1532" si="5912">IF(V1532=0,0,V1532/(V1523+V1526+V1532))</f>
        <v>0</v>
      </c>
      <c r="AG1532" s="63">
        <f t="shared" ref="AG1532" si="5913">IF(W1532=0,0,W1532/(W1523+W1526+W1532))</f>
        <v>0</v>
      </c>
      <c r="AH1532" s="63">
        <f t="shared" ref="AH1532" si="5914">IF(X1532=0,0,X1532/(X1523+X1526+X1532))</f>
        <v>0</v>
      </c>
      <c r="AI1532" s="63">
        <f t="shared" ref="AI1532" si="5915">IF(Y1532=0,0,Y1532/(Y1523+Y1526+Y1532))</f>
        <v>0.48275862068965514</v>
      </c>
    </row>
    <row r="1533" spans="1:35" ht="14.25" customHeight="1" x14ac:dyDescent="0.25">
      <c r="A1533" s="17">
        <v>337</v>
      </c>
      <c r="B1533" s="3" t="s">
        <v>115</v>
      </c>
      <c r="C1533" s="8" t="s">
        <v>95</v>
      </c>
      <c r="D1533" s="54">
        <f>E1533/(E1522-E1539)</f>
        <v>0.29032258064516131</v>
      </c>
      <c r="E1533" s="19">
        <f t="shared" si="5824"/>
        <v>9</v>
      </c>
      <c r="F1533" s="11">
        <v>3</v>
      </c>
      <c r="G1533" s="11">
        <v>0</v>
      </c>
      <c r="H1533" s="19">
        <v>0</v>
      </c>
      <c r="I1533" s="11">
        <v>6</v>
      </c>
      <c r="J1533" s="19">
        <v>0</v>
      </c>
      <c r="K1533" s="19">
        <v>0</v>
      </c>
      <c r="L1533" s="19">
        <v>0</v>
      </c>
      <c r="M1533" s="7"/>
      <c r="P1533" s="57">
        <f t="shared" si="5870"/>
        <v>10.161290322580646</v>
      </c>
      <c r="Q1533" s="63">
        <f>P1533/P1522</f>
        <v>0.32142857142857151</v>
      </c>
      <c r="R1533" s="75">
        <f t="shared" si="5550"/>
        <v>3</v>
      </c>
      <c r="S1533" s="57">
        <f t="shared" ref="S1533:X1533" si="5916">IF(G1539&lt;&gt;0,G1533+(G1533/G1522)*G1539,G1533)</f>
        <v>0</v>
      </c>
      <c r="T1533" s="57">
        <f t="shared" si="5916"/>
        <v>0</v>
      </c>
      <c r="U1533" s="57">
        <f t="shared" si="5916"/>
        <v>6</v>
      </c>
      <c r="V1533" s="57">
        <f t="shared" si="5916"/>
        <v>0</v>
      </c>
      <c r="W1533" s="57">
        <f t="shared" si="5916"/>
        <v>0</v>
      </c>
      <c r="X1533" s="57">
        <f t="shared" si="5916"/>
        <v>0</v>
      </c>
      <c r="Y1533" s="76">
        <f>M1522*D1533</f>
        <v>1.1612903225806452</v>
      </c>
      <c r="AB1533" s="63">
        <f t="shared" ref="AB1533" si="5917">IF(R1533=0,0,R1533/(R1523+R1526+R1532))</f>
        <v>0.1875</v>
      </c>
      <c r="AC1533" s="63">
        <f t="shared" ref="AC1533" si="5918">IF(S1533=0,0,S1533/(S1523+S1526+S1532))</f>
        <v>0</v>
      </c>
      <c r="AD1533" s="63">
        <f t="shared" ref="AD1533" si="5919">IF(T1533=0,0,T1533/(T1523+T1526+T1532))</f>
        <v>0</v>
      </c>
      <c r="AE1533" s="63">
        <f t="shared" ref="AE1533" si="5920">IF(U1533=0,0,U1533/(U1523+U1526+U1532))</f>
        <v>0.5</v>
      </c>
      <c r="AF1533" s="63">
        <f t="shared" ref="AF1533" si="5921">IF(V1533=0,0,V1533/(V1523+V1526+V1532))</f>
        <v>0</v>
      </c>
      <c r="AG1533" s="63">
        <f t="shared" ref="AG1533" si="5922">IF(W1533=0,0,W1533/(W1523+W1526+W1532))</f>
        <v>0</v>
      </c>
      <c r="AH1533" s="63">
        <f t="shared" ref="AH1533" si="5923">IF(X1533=0,0,X1533/(X1523+X1526+X1532))</f>
        <v>0</v>
      </c>
      <c r="AI1533" s="63">
        <f t="shared" ref="AI1533" si="5924">IF(Y1533=0,0,Y1533/(Y1523+Y1526+Y1532))</f>
        <v>0.31034482758620691</v>
      </c>
    </row>
    <row r="1534" spans="1:35" ht="14.25" customHeight="1" x14ac:dyDescent="0.25">
      <c r="A1534" s="17">
        <v>337</v>
      </c>
      <c r="B1534" s="3" t="s">
        <v>115</v>
      </c>
      <c r="C1534" s="8" t="s">
        <v>90</v>
      </c>
      <c r="D1534" s="54">
        <f>E1534/(E1522-E1539)</f>
        <v>9.6774193548387094E-2</v>
      </c>
      <c r="E1534" s="19">
        <f t="shared" si="5824"/>
        <v>3</v>
      </c>
      <c r="F1534" s="11">
        <v>3</v>
      </c>
      <c r="G1534" s="19">
        <v>0</v>
      </c>
      <c r="H1534" s="19">
        <v>0</v>
      </c>
      <c r="I1534" s="19">
        <v>0</v>
      </c>
      <c r="J1534" s="19">
        <v>0</v>
      </c>
      <c r="K1534" s="19">
        <v>0</v>
      </c>
      <c r="L1534" s="19">
        <v>0</v>
      </c>
      <c r="M1534" s="7"/>
      <c r="P1534" s="57">
        <f t="shared" si="5870"/>
        <v>3.3870967741935485</v>
      </c>
      <c r="Q1534" s="63">
        <f>P1534/P1522</f>
        <v>0.10714285714285715</v>
      </c>
      <c r="R1534" s="75">
        <f t="shared" si="5550"/>
        <v>3</v>
      </c>
      <c r="S1534" s="57">
        <f t="shared" ref="S1534:X1534" si="5925">IF(G1539&lt;&gt;0,G1534+(G1534/G1522)*G1539,G1534)</f>
        <v>0</v>
      </c>
      <c r="T1534" s="57">
        <f t="shared" si="5925"/>
        <v>0</v>
      </c>
      <c r="U1534" s="57">
        <f t="shared" si="5925"/>
        <v>0</v>
      </c>
      <c r="V1534" s="57">
        <f t="shared" si="5925"/>
        <v>0</v>
      </c>
      <c r="W1534" s="57">
        <f t="shared" si="5925"/>
        <v>0</v>
      </c>
      <c r="X1534" s="57">
        <f t="shared" si="5925"/>
        <v>0</v>
      </c>
      <c r="Y1534" s="76">
        <f>M1522*D1534</f>
        <v>0.38709677419354838</v>
      </c>
      <c r="AB1534" s="63">
        <f t="shared" ref="AB1534" si="5926">IF(R1534=0,0,R1534/(R1523+R1526+R1532))</f>
        <v>0.1875</v>
      </c>
      <c r="AC1534" s="63">
        <f t="shared" ref="AC1534" si="5927">IF(S1534=0,0,S1534/(S1523+S1526+S1532))</f>
        <v>0</v>
      </c>
      <c r="AD1534" s="63">
        <f t="shared" ref="AD1534" si="5928">IF(T1534=0,0,T1534/(T1523+T1526+T1532))</f>
        <v>0</v>
      </c>
      <c r="AE1534" s="63">
        <f t="shared" ref="AE1534" si="5929">IF(U1534=0,0,U1534/(U1523+U1526+U1532))</f>
        <v>0</v>
      </c>
      <c r="AF1534" s="63">
        <f t="shared" ref="AF1534" si="5930">IF(V1534=0,0,V1534/(V1523+V1526+V1532))</f>
        <v>0</v>
      </c>
      <c r="AG1534" s="63">
        <f t="shared" ref="AG1534" si="5931">IF(W1534=0,0,W1534/(W1523+W1526+W1532))</f>
        <v>0</v>
      </c>
      <c r="AH1534" s="63">
        <f t="shared" ref="AH1534" si="5932">IF(X1534=0,0,X1534/(X1523+X1526+X1532))</f>
        <v>0</v>
      </c>
      <c r="AI1534" s="63">
        <f t="shared" ref="AI1534" si="5933">IF(Y1534=0,0,Y1534/(Y1523+Y1526+Y1532))</f>
        <v>0.10344827586206895</v>
      </c>
    </row>
    <row r="1535" spans="1:35" ht="14.25" customHeight="1" x14ac:dyDescent="0.25">
      <c r="A1535" s="17">
        <v>337</v>
      </c>
      <c r="B1535" s="3" t="s">
        <v>115</v>
      </c>
      <c r="C1535" s="8" t="s">
        <v>118</v>
      </c>
      <c r="D1535" s="54">
        <f>E1535/(E1522-E1539)</f>
        <v>3.2258064516129031E-2</v>
      </c>
      <c r="E1535" s="19">
        <f t="shared" si="5824"/>
        <v>1</v>
      </c>
      <c r="F1535" s="11">
        <v>1</v>
      </c>
      <c r="G1535" s="11">
        <v>0</v>
      </c>
      <c r="H1535" s="11">
        <v>0</v>
      </c>
      <c r="I1535" s="19">
        <v>0</v>
      </c>
      <c r="J1535" s="19">
        <v>0</v>
      </c>
      <c r="K1535" s="11">
        <v>0</v>
      </c>
      <c r="L1535" s="19">
        <v>0</v>
      </c>
      <c r="M1535" s="7"/>
      <c r="N1535" s="10"/>
      <c r="O1535" s="10"/>
      <c r="P1535" s="57">
        <f t="shared" si="5870"/>
        <v>1.129032258064516</v>
      </c>
      <c r="Q1535" s="63">
        <f>P1535/P1522</f>
        <v>3.5714285714285712E-2</v>
      </c>
      <c r="R1535" s="75">
        <f t="shared" si="5550"/>
        <v>1</v>
      </c>
      <c r="S1535" s="57">
        <f t="shared" ref="S1535:X1535" si="5934">IF(G1539&lt;&gt;0,G1535+(G1535/G1522)*G1539,G1535)</f>
        <v>0</v>
      </c>
      <c r="T1535" s="57">
        <f t="shared" si="5934"/>
        <v>0</v>
      </c>
      <c r="U1535" s="57">
        <f t="shared" si="5934"/>
        <v>0</v>
      </c>
      <c r="V1535" s="57">
        <f t="shared" si="5934"/>
        <v>0</v>
      </c>
      <c r="W1535" s="57">
        <f t="shared" si="5934"/>
        <v>0</v>
      </c>
      <c r="X1535" s="57">
        <f t="shared" si="5934"/>
        <v>0</v>
      </c>
      <c r="Y1535" s="76">
        <f>M1522*D1535</f>
        <v>0.12903225806451613</v>
      </c>
      <c r="AB1535" s="63">
        <f t="shared" ref="AB1535" si="5935">IF(R1535=0,0,R1535/(R1523+R1526+R1532))</f>
        <v>6.25E-2</v>
      </c>
      <c r="AC1535" s="63">
        <f t="shared" ref="AC1535" si="5936">IF(S1535=0,0,S1535/(S1523+S1526+S1532))</f>
        <v>0</v>
      </c>
      <c r="AD1535" s="63">
        <f t="shared" ref="AD1535" si="5937">IF(T1535=0,0,T1535/(T1523+T1526+T1532))</f>
        <v>0</v>
      </c>
      <c r="AE1535" s="63">
        <f t="shared" ref="AE1535" si="5938">IF(U1535=0,0,U1535/(U1523+U1526+U1532))</f>
        <v>0</v>
      </c>
      <c r="AF1535" s="63">
        <f t="shared" ref="AF1535" si="5939">IF(V1535=0,0,V1535/(V1523+V1526+V1532))</f>
        <v>0</v>
      </c>
      <c r="AG1535" s="63">
        <f t="shared" ref="AG1535" si="5940">IF(W1535=0,0,W1535/(W1523+W1526+W1532))</f>
        <v>0</v>
      </c>
      <c r="AH1535" s="63">
        <f t="shared" ref="AH1535" si="5941">IF(X1535=0,0,X1535/(X1523+X1526+X1532))</f>
        <v>0</v>
      </c>
      <c r="AI1535" s="63">
        <f t="shared" ref="AI1535" si="5942">IF(Y1535=0,0,Y1535/(Y1523+Y1526+Y1532))</f>
        <v>3.4482758620689655E-2</v>
      </c>
    </row>
    <row r="1536" spans="1:35" ht="14.25" customHeight="1" x14ac:dyDescent="0.25">
      <c r="A1536" s="17">
        <v>337</v>
      </c>
      <c r="B1536" s="3" t="s">
        <v>115</v>
      </c>
      <c r="C1536" s="8" t="s">
        <v>91</v>
      </c>
      <c r="D1536" s="54">
        <f>E1536/(E1522-E1539)</f>
        <v>0</v>
      </c>
      <c r="E1536" s="19">
        <f t="shared" si="5824"/>
        <v>0</v>
      </c>
      <c r="F1536" s="19">
        <v>0</v>
      </c>
      <c r="G1536" s="19">
        <v>0</v>
      </c>
      <c r="H1536" s="19">
        <v>0</v>
      </c>
      <c r="I1536" s="19">
        <v>0</v>
      </c>
      <c r="J1536" s="19">
        <v>0</v>
      </c>
      <c r="K1536" s="19">
        <v>0</v>
      </c>
      <c r="L1536" s="19">
        <v>0</v>
      </c>
      <c r="M1536" s="7"/>
      <c r="P1536" s="57">
        <f t="shared" si="5870"/>
        <v>0</v>
      </c>
      <c r="Q1536" s="63">
        <f>P1536/P1522</f>
        <v>0</v>
      </c>
      <c r="R1536" s="75">
        <f t="shared" si="5550"/>
        <v>0</v>
      </c>
      <c r="S1536" s="57">
        <f t="shared" ref="S1536:X1536" si="5943">IF(G1539&lt;&gt;0,G1536+(G1536/G1522)*G1539,G1536)</f>
        <v>0</v>
      </c>
      <c r="T1536" s="57">
        <f t="shared" si="5943"/>
        <v>0</v>
      </c>
      <c r="U1536" s="57">
        <f t="shared" si="5943"/>
        <v>0</v>
      </c>
      <c r="V1536" s="57">
        <f t="shared" si="5943"/>
        <v>0</v>
      </c>
      <c r="W1536" s="57">
        <f t="shared" si="5943"/>
        <v>0</v>
      </c>
      <c r="X1536" s="57">
        <f t="shared" si="5943"/>
        <v>0</v>
      </c>
      <c r="Y1536" s="76">
        <f>M1522*D1536</f>
        <v>0</v>
      </c>
      <c r="AB1536" s="63">
        <f t="shared" ref="AB1536" si="5944">IF(R1536=0,0,R1536/(R1523+R1526+R1532))</f>
        <v>0</v>
      </c>
      <c r="AC1536" s="63">
        <f t="shared" ref="AC1536" si="5945">IF(S1536=0,0,S1536/(S1523+S1526+S1532))</f>
        <v>0</v>
      </c>
      <c r="AD1536" s="63">
        <f t="shared" ref="AD1536" si="5946">IF(T1536=0,0,T1536/(T1523+T1526+T1532))</f>
        <v>0</v>
      </c>
      <c r="AE1536" s="63">
        <f t="shared" ref="AE1536" si="5947">IF(U1536=0,0,U1536/(U1523+U1526+U1532))</f>
        <v>0</v>
      </c>
      <c r="AF1536" s="63">
        <f t="shared" ref="AF1536" si="5948">IF(V1536=0,0,V1536/(V1523+V1526+V1532))</f>
        <v>0</v>
      </c>
      <c r="AG1536" s="63">
        <f t="shared" ref="AG1536" si="5949">IF(W1536=0,0,W1536/(W1523+W1526+W1532))</f>
        <v>0</v>
      </c>
      <c r="AH1536" s="63">
        <f t="shared" ref="AH1536" si="5950">IF(X1536=0,0,X1536/(X1523+X1526+X1532))</f>
        <v>0</v>
      </c>
      <c r="AI1536" s="63">
        <f t="shared" ref="AI1536" si="5951">IF(Y1536=0,0,Y1536/(Y1523+Y1526+Y1532))</f>
        <v>0</v>
      </c>
    </row>
    <row r="1537" spans="1:35" ht="14.25" customHeight="1" x14ac:dyDescent="0.25">
      <c r="A1537" s="17">
        <v>337</v>
      </c>
      <c r="B1537" s="3" t="s">
        <v>115</v>
      </c>
      <c r="C1537" s="8" t="s">
        <v>92</v>
      </c>
      <c r="D1537" s="54">
        <f>E1537/(E1522-E1539)</f>
        <v>0</v>
      </c>
      <c r="E1537" s="19">
        <f t="shared" si="5824"/>
        <v>0</v>
      </c>
      <c r="F1537" s="11">
        <v>0</v>
      </c>
      <c r="G1537" s="11">
        <v>0</v>
      </c>
      <c r="H1537" s="19">
        <v>0</v>
      </c>
      <c r="I1537" s="11">
        <v>0</v>
      </c>
      <c r="J1537" s="11">
        <v>0</v>
      </c>
      <c r="K1537" s="11">
        <v>0</v>
      </c>
      <c r="L1537" s="19">
        <v>0</v>
      </c>
      <c r="M1537" s="7"/>
      <c r="P1537" s="57">
        <f t="shared" si="5870"/>
        <v>0</v>
      </c>
      <c r="Q1537" s="63">
        <f>P1537/P1522</f>
        <v>0</v>
      </c>
      <c r="R1537" s="75">
        <f t="shared" si="5550"/>
        <v>0</v>
      </c>
      <c r="S1537" s="57">
        <f t="shared" ref="S1537:X1537" si="5952">IF(G1539&lt;&gt;0,G1537+(G1537/G1522)*G1539,G1537)</f>
        <v>0</v>
      </c>
      <c r="T1537" s="57">
        <f t="shared" si="5952"/>
        <v>0</v>
      </c>
      <c r="U1537" s="57">
        <f t="shared" si="5952"/>
        <v>0</v>
      </c>
      <c r="V1537" s="57">
        <f t="shared" si="5952"/>
        <v>0</v>
      </c>
      <c r="W1537" s="57">
        <f t="shared" si="5952"/>
        <v>0</v>
      </c>
      <c r="X1537" s="57">
        <f t="shared" si="5952"/>
        <v>0</v>
      </c>
      <c r="Y1537" s="76">
        <f>M1522*D1537</f>
        <v>0</v>
      </c>
      <c r="AA1537" s="10"/>
      <c r="AB1537" s="63">
        <f t="shared" ref="AB1537" si="5953">IF(R1537=0,0,R1537/(R1523+R1526+R1532))</f>
        <v>0</v>
      </c>
      <c r="AC1537" s="63">
        <f t="shared" ref="AC1537" si="5954">IF(S1537=0,0,S1537/(S1523+S1526+S1532))</f>
        <v>0</v>
      </c>
      <c r="AD1537" s="63">
        <f t="shared" ref="AD1537" si="5955">IF(T1537=0,0,T1537/(T1523+T1526+T1532))</f>
        <v>0</v>
      </c>
      <c r="AE1537" s="63">
        <f t="shared" ref="AE1537" si="5956">IF(U1537=0,0,U1537/(U1523+U1526+U1532))</f>
        <v>0</v>
      </c>
      <c r="AF1537" s="63">
        <f t="shared" ref="AF1537" si="5957">IF(V1537=0,0,V1537/(V1523+V1526+V1532))</f>
        <v>0</v>
      </c>
      <c r="AG1537" s="63">
        <f t="shared" ref="AG1537" si="5958">IF(W1537=0,0,W1537/(W1523+W1526+W1532))</f>
        <v>0</v>
      </c>
      <c r="AH1537" s="63">
        <f t="shared" ref="AH1537" si="5959">IF(X1537=0,0,X1537/(X1523+X1526+X1532))</f>
        <v>0</v>
      </c>
      <c r="AI1537" s="63">
        <f t="shared" ref="AI1537" si="5960">IF(Y1537=0,0,Y1537/(Y1523+Y1526+Y1532))</f>
        <v>0</v>
      </c>
    </row>
    <row r="1538" spans="1:35" ht="14.25" customHeight="1" x14ac:dyDescent="0.25">
      <c r="A1538" s="17">
        <v>337</v>
      </c>
      <c r="B1538" s="3" t="s">
        <v>115</v>
      </c>
      <c r="C1538" s="8" t="s">
        <v>93</v>
      </c>
      <c r="D1538" s="54">
        <f>E1538/(E1522-E1539)</f>
        <v>0</v>
      </c>
      <c r="E1538" s="19">
        <f t="shared" si="5824"/>
        <v>0</v>
      </c>
      <c r="F1538" s="19">
        <v>0</v>
      </c>
      <c r="G1538" s="11">
        <v>0</v>
      </c>
      <c r="H1538" s="19">
        <v>0</v>
      </c>
      <c r="I1538" s="11">
        <v>0</v>
      </c>
      <c r="J1538" s="19">
        <v>0</v>
      </c>
      <c r="K1538" s="11">
        <v>0</v>
      </c>
      <c r="L1538" s="19">
        <v>0</v>
      </c>
      <c r="M1538" s="7"/>
      <c r="N1538" s="10"/>
      <c r="O1538" s="10"/>
      <c r="P1538" s="57">
        <f t="shared" si="5870"/>
        <v>0</v>
      </c>
      <c r="Q1538" s="63">
        <f>P1538/P1522</f>
        <v>0</v>
      </c>
      <c r="R1538" s="75">
        <f t="shared" si="5550"/>
        <v>0</v>
      </c>
      <c r="S1538" s="57">
        <f t="shared" ref="S1538:X1538" si="5961">IF(G1539&lt;&gt;0,G1538+(G1538/G1522)*G1539,G1538)</f>
        <v>0</v>
      </c>
      <c r="T1538" s="57">
        <f t="shared" si="5961"/>
        <v>0</v>
      </c>
      <c r="U1538" s="57">
        <f t="shared" si="5961"/>
        <v>0</v>
      </c>
      <c r="V1538" s="57">
        <f t="shared" si="5961"/>
        <v>0</v>
      </c>
      <c r="W1538" s="57">
        <f t="shared" si="5961"/>
        <v>0</v>
      </c>
      <c r="X1538" s="57">
        <f t="shared" si="5961"/>
        <v>0</v>
      </c>
      <c r="Y1538" s="76">
        <f>M1522*D1538</f>
        <v>0</v>
      </c>
      <c r="AB1538" s="63">
        <f t="shared" ref="AB1538" si="5962">IF(R1538=0,0,R1538/(R1523+R1526+R1532))</f>
        <v>0</v>
      </c>
      <c r="AC1538" s="63">
        <f t="shared" ref="AC1538" si="5963">IF(S1538=0,0,S1538/(S1523+S1526+S1532))</f>
        <v>0</v>
      </c>
      <c r="AD1538" s="63">
        <f t="shared" ref="AD1538" si="5964">IF(T1538=0,0,T1538/(T1523+T1526+T1532))</f>
        <v>0</v>
      </c>
      <c r="AE1538" s="63">
        <f t="shared" ref="AE1538" si="5965">IF(U1538=0,0,U1538/(U1523+U1526+U1532))</f>
        <v>0</v>
      </c>
      <c r="AF1538" s="63">
        <f t="shared" ref="AF1538" si="5966">IF(V1538=0,0,V1538/(V1523+V1526+V1532))</f>
        <v>0</v>
      </c>
      <c r="AG1538" s="63">
        <f t="shared" ref="AG1538" si="5967">IF(W1538=0,0,W1538/(W1523+W1526+W1532))</f>
        <v>0</v>
      </c>
      <c r="AH1538" s="63">
        <f t="shared" ref="AH1538" si="5968">IF(X1538=0,0,X1538/(X1523+X1526+X1532))</f>
        <v>0</v>
      </c>
      <c r="AI1538" s="63">
        <f t="shared" ref="AI1538" si="5969">IF(Y1538=0,0,Y1538/(Y1523+Y1526+Y1532))</f>
        <v>0</v>
      </c>
    </row>
    <row r="1539" spans="1:35" ht="14.25" customHeight="1" x14ac:dyDescent="0.25">
      <c r="A1539" s="17">
        <v>337</v>
      </c>
      <c r="B1539" s="3" t="s">
        <v>115</v>
      </c>
      <c r="C1539" s="3" t="s">
        <v>94</v>
      </c>
      <c r="D1539" s="59"/>
      <c r="E1539" s="11">
        <v>5</v>
      </c>
      <c r="F1539" s="11">
        <v>1</v>
      </c>
      <c r="G1539" s="11">
        <v>0</v>
      </c>
      <c r="H1539" s="19">
        <v>0</v>
      </c>
      <c r="I1539" s="19">
        <v>0</v>
      </c>
      <c r="J1539" s="19">
        <v>0</v>
      </c>
      <c r="K1539" s="11">
        <v>0</v>
      </c>
      <c r="L1539" s="11">
        <v>4</v>
      </c>
      <c r="M1539" s="7"/>
      <c r="R1539" s="75">
        <f t="shared" si="5550"/>
        <v>1</v>
      </c>
    </row>
    <row r="1540" spans="1:35" ht="14.25" customHeight="1" x14ac:dyDescent="0.25">
      <c r="C1540" s="4"/>
      <c r="D1540" s="8"/>
      <c r="E1540" s="11"/>
      <c r="F1540" s="11"/>
      <c r="G1540" s="11"/>
      <c r="H1540" s="11"/>
      <c r="I1540" s="11"/>
      <c r="J1540" s="11"/>
      <c r="K1540" s="11"/>
      <c r="L1540" s="11"/>
      <c r="M1540" s="7"/>
      <c r="R1540" s="75">
        <f t="shared" si="5550"/>
        <v>0</v>
      </c>
    </row>
    <row r="1541" spans="1:35" ht="14.25" customHeight="1" x14ac:dyDescent="0.25">
      <c r="A1541" s="17">
        <v>339</v>
      </c>
      <c r="B1541" s="3" t="s">
        <v>116</v>
      </c>
      <c r="C1541" s="3" t="s">
        <v>120</v>
      </c>
      <c r="D1541" s="3"/>
      <c r="E1541" s="11">
        <v>43</v>
      </c>
      <c r="F1541" s="11">
        <v>26</v>
      </c>
      <c r="G1541" s="19">
        <v>0</v>
      </c>
      <c r="H1541" s="11">
        <v>1</v>
      </c>
      <c r="I1541" s="11">
        <v>16</v>
      </c>
      <c r="J1541" s="19">
        <v>0</v>
      </c>
      <c r="K1541" s="19">
        <v>0</v>
      </c>
      <c r="L1541" s="19">
        <v>0</v>
      </c>
      <c r="M1541" s="10">
        <f>VLOOKUP(A1541,'2010 Byproducts'!$A$14:$D$97,4,FALSE)</f>
        <v>0</v>
      </c>
      <c r="N1541" s="10">
        <f>L1541-M1541</f>
        <v>0</v>
      </c>
      <c r="O1541" s="10"/>
      <c r="P1541" s="10">
        <f>SUM(P1542,P1545,P1551)</f>
        <v>42</v>
      </c>
      <c r="Q1541" s="10"/>
      <c r="R1541" s="75">
        <f t="shared" si="5550"/>
        <v>26</v>
      </c>
      <c r="Z1541" s="63">
        <f>R1541/(P1541-R1541)</f>
        <v>1.625</v>
      </c>
      <c r="AA1541" s="63">
        <f>(P1544-R1544)/(P1541-R1541)</f>
        <v>0.1875</v>
      </c>
      <c r="AB1541" s="63"/>
    </row>
    <row r="1542" spans="1:35" ht="14.25" customHeight="1" x14ac:dyDescent="0.25">
      <c r="A1542" s="17">
        <v>339</v>
      </c>
      <c r="B1542" s="3" t="s">
        <v>116</v>
      </c>
      <c r="C1542" s="3" t="s">
        <v>82</v>
      </c>
      <c r="D1542" s="54">
        <f>E1542/(E1541-E1558)</f>
        <v>0.11627906976744186</v>
      </c>
      <c r="E1542" s="19">
        <f t="shared" ref="E1542:E1557" si="5970">SUM(F1542:L1542)</f>
        <v>5</v>
      </c>
      <c r="F1542" s="19">
        <v>0</v>
      </c>
      <c r="G1542" s="11">
        <v>0</v>
      </c>
      <c r="H1542" s="19">
        <v>0</v>
      </c>
      <c r="I1542" s="11">
        <v>5</v>
      </c>
      <c r="J1542" s="19">
        <v>0</v>
      </c>
      <c r="K1542" s="11">
        <v>0</v>
      </c>
      <c r="L1542" s="19">
        <v>0</v>
      </c>
      <c r="M1542" s="7"/>
      <c r="P1542" s="57">
        <f>SUM(P1543:P1544)</f>
        <v>6</v>
      </c>
      <c r="Q1542" s="63">
        <f>P1542/P1541</f>
        <v>0.14285714285714285</v>
      </c>
      <c r="R1542" s="75">
        <f t="shared" si="5550"/>
        <v>0</v>
      </c>
      <c r="S1542" s="57">
        <f>SUM(S1543:S1544)</f>
        <v>0</v>
      </c>
      <c r="T1542" s="57">
        <f t="shared" ref="T1542:X1542" si="5971">SUM(T1543:T1544)</f>
        <v>0</v>
      </c>
      <c r="U1542" s="57">
        <f t="shared" si="5971"/>
        <v>6</v>
      </c>
      <c r="V1542" s="57">
        <f t="shared" si="5971"/>
        <v>0</v>
      </c>
      <c r="W1542" s="57">
        <f t="shared" si="5971"/>
        <v>0</v>
      </c>
      <c r="X1542" s="57">
        <f t="shared" si="5971"/>
        <v>0</v>
      </c>
      <c r="Y1542" s="76">
        <f>M1541*D1542</f>
        <v>0</v>
      </c>
      <c r="Z1542" s="63"/>
      <c r="AA1542" s="5"/>
      <c r="AB1542" s="63">
        <f t="shared" ref="AB1542" si="5972">IF(R1542=0,0,R1542/(R1542+R1545+R1551))</f>
        <v>0</v>
      </c>
      <c r="AC1542" s="63">
        <f t="shared" ref="AC1542" si="5973">IF(S1542=0,0,S1542/(S1542+S1545+S1551))</f>
        <v>0</v>
      </c>
      <c r="AD1542" s="63">
        <f t="shared" ref="AD1542" si="5974">IF(T1542=0,0,T1542/(T1542+T1545+T1551))</f>
        <v>0</v>
      </c>
      <c r="AE1542" s="63">
        <f t="shared" ref="AE1542" si="5975">IF(U1542=0,0,U1542/(U1542+U1545+U1551))</f>
        <v>0.375</v>
      </c>
      <c r="AF1542" s="63">
        <f t="shared" ref="AF1542" si="5976">IF(V1542=0,0,V1542/(V1542+V1545+V1551))</f>
        <v>0</v>
      </c>
      <c r="AG1542" s="63">
        <f t="shared" ref="AG1542" si="5977">IF(W1542=0,0,W1542/(W1542+W1545+W1551))</f>
        <v>0</v>
      </c>
      <c r="AH1542" s="63">
        <f t="shared" ref="AH1542" si="5978">IF(X1542=0,0,X1542/(X1542+X1545+X1551))</f>
        <v>0</v>
      </c>
      <c r="AI1542" s="63">
        <f t="shared" ref="AI1542" si="5979">IF(Y1542=0,0,Y1542/(Y1542+Y1545+Y1551))</f>
        <v>0</v>
      </c>
    </row>
    <row r="1543" spans="1:35" ht="14.25" customHeight="1" x14ac:dyDescent="0.25">
      <c r="A1543" s="17">
        <v>339</v>
      </c>
      <c r="B1543" s="3" t="s">
        <v>116</v>
      </c>
      <c r="C1543" s="8" t="s">
        <v>152</v>
      </c>
      <c r="D1543" s="54">
        <f>E1543/(E1541-E1558)</f>
        <v>6.9767441860465115E-2</v>
      </c>
      <c r="E1543" s="19">
        <f t="shared" si="5970"/>
        <v>3</v>
      </c>
      <c r="F1543" s="19">
        <v>0</v>
      </c>
      <c r="G1543" s="11">
        <v>0</v>
      </c>
      <c r="H1543" s="19">
        <v>0</v>
      </c>
      <c r="I1543" s="11">
        <v>3</v>
      </c>
      <c r="J1543" s="11">
        <v>0</v>
      </c>
      <c r="K1543" s="11">
        <v>0</v>
      </c>
      <c r="L1543" s="19">
        <v>0</v>
      </c>
      <c r="M1543" s="7"/>
      <c r="P1543" s="57">
        <f>SUM(R1543:Y1543)+N1541</f>
        <v>3</v>
      </c>
      <c r="Q1543" s="63">
        <f>P1543/P1541</f>
        <v>7.1428571428571425E-2</v>
      </c>
      <c r="R1543" s="75">
        <f t="shared" si="5550"/>
        <v>0</v>
      </c>
      <c r="S1543" s="57">
        <f t="shared" ref="S1543:X1543" si="5980">IF(G1558&lt;&gt;0,G1543+(G1543/G1541)*G1558,G1543)</f>
        <v>0</v>
      </c>
      <c r="T1543" s="57">
        <f t="shared" si="5980"/>
        <v>0</v>
      </c>
      <c r="U1543" s="57">
        <f t="shared" si="5980"/>
        <v>3</v>
      </c>
      <c r="V1543" s="57">
        <f t="shared" si="5980"/>
        <v>0</v>
      </c>
      <c r="W1543" s="57">
        <f t="shared" si="5980"/>
        <v>0</v>
      </c>
      <c r="X1543" s="57">
        <f t="shared" si="5980"/>
        <v>0</v>
      </c>
      <c r="Y1543" s="76">
        <f>M1541*D1543</f>
        <v>0</v>
      </c>
      <c r="Z1543" s="5"/>
      <c r="AA1543" s="5"/>
      <c r="AB1543" s="63">
        <f t="shared" ref="AB1543" si="5981">IF(R1543=0,0,R1543/(R1542+R1545+R1551))</f>
        <v>0</v>
      </c>
      <c r="AC1543" s="63">
        <f t="shared" ref="AC1543" si="5982">IF(S1543=0,0,S1543/(S1542+S1545+S1551))</f>
        <v>0</v>
      </c>
      <c r="AD1543" s="63">
        <f t="shared" ref="AD1543" si="5983">IF(T1543=0,0,T1543/(T1542+T1545+T1551))</f>
        <v>0</v>
      </c>
      <c r="AE1543" s="63">
        <f t="shared" ref="AE1543" si="5984">IF(U1543=0,0,U1543/(U1542+U1545+U1551))</f>
        <v>0.1875</v>
      </c>
      <c r="AF1543" s="63">
        <f t="shared" ref="AF1543" si="5985">IF(V1543=0,0,V1543/(V1542+V1545+V1551))</f>
        <v>0</v>
      </c>
      <c r="AG1543" s="63">
        <f t="shared" ref="AG1543" si="5986">IF(W1543=0,0,W1543/(W1542+W1545+W1551))</f>
        <v>0</v>
      </c>
      <c r="AH1543" s="63">
        <f t="shared" ref="AH1543" si="5987">IF(X1543=0,0,X1543/(X1542+X1545+X1551))</f>
        <v>0</v>
      </c>
      <c r="AI1543" s="63">
        <f t="shared" ref="AI1543" si="5988">IF(Y1543=0,0,Y1543/(Y1542+Y1545+Y1551))</f>
        <v>0</v>
      </c>
    </row>
    <row r="1544" spans="1:35" ht="14.25" customHeight="1" x14ac:dyDescent="0.25">
      <c r="A1544" s="17">
        <v>339</v>
      </c>
      <c r="B1544" s="3" t="s">
        <v>116</v>
      </c>
      <c r="C1544" s="8" t="s">
        <v>151</v>
      </c>
      <c r="D1544" s="54">
        <f>E1544/(E1541-E1558)</f>
        <v>6.9767441860465115E-2</v>
      </c>
      <c r="E1544" s="19">
        <f t="shared" si="5970"/>
        <v>3</v>
      </c>
      <c r="F1544" s="11">
        <v>0</v>
      </c>
      <c r="G1544" s="11">
        <v>0</v>
      </c>
      <c r="H1544" s="19">
        <v>0</v>
      </c>
      <c r="I1544" s="11">
        <v>3</v>
      </c>
      <c r="J1544" s="19">
        <v>0</v>
      </c>
      <c r="K1544" s="11">
        <v>0</v>
      </c>
      <c r="L1544" s="19">
        <v>0</v>
      </c>
      <c r="M1544" s="7"/>
      <c r="P1544" s="57">
        <f>SUM(R1544:Y1544)</f>
        <v>3</v>
      </c>
      <c r="Q1544" s="63">
        <f>P1544/P1541</f>
        <v>7.1428571428571425E-2</v>
      </c>
      <c r="R1544" s="75">
        <f t="shared" si="5550"/>
        <v>0</v>
      </c>
      <c r="S1544" s="57">
        <f t="shared" ref="S1544:X1544" si="5989">IF(G1558&lt;&gt;0,G1544+(G1544/G1541)*G1558,G1544)</f>
        <v>0</v>
      </c>
      <c r="T1544" s="57">
        <f t="shared" si="5989"/>
        <v>0</v>
      </c>
      <c r="U1544" s="57">
        <f t="shared" si="5989"/>
        <v>3</v>
      </c>
      <c r="V1544" s="57">
        <f t="shared" si="5989"/>
        <v>0</v>
      </c>
      <c r="W1544" s="57">
        <f t="shared" si="5989"/>
        <v>0</v>
      </c>
      <c r="X1544" s="57">
        <f t="shared" si="5989"/>
        <v>0</v>
      </c>
      <c r="Y1544" s="76">
        <f>M1541*D1544</f>
        <v>0</v>
      </c>
      <c r="Z1544" s="5"/>
      <c r="AA1544" s="5"/>
      <c r="AB1544" s="63">
        <f t="shared" ref="AB1544" si="5990">IF(R1544=0,0,R1544/(R1542+R1545+R1551))</f>
        <v>0</v>
      </c>
      <c r="AC1544" s="63">
        <f t="shared" ref="AC1544" si="5991">IF(S1544=0,0,S1544/(S1542+S1545+S1551))</f>
        <v>0</v>
      </c>
      <c r="AD1544" s="63">
        <f t="shared" ref="AD1544" si="5992">IF(T1544=0,0,T1544/(T1542+T1545+T1551))</f>
        <v>0</v>
      </c>
      <c r="AE1544" s="63">
        <f t="shared" ref="AE1544" si="5993">IF(U1544=0,0,U1544/(U1542+U1545+U1551))</f>
        <v>0.1875</v>
      </c>
      <c r="AF1544" s="63">
        <f t="shared" ref="AF1544" si="5994">IF(V1544=0,0,V1544/(V1542+V1545+V1551))</f>
        <v>0</v>
      </c>
      <c r="AG1544" s="63">
        <f t="shared" ref="AG1544" si="5995">IF(W1544=0,0,W1544/(W1542+W1545+W1551))</f>
        <v>0</v>
      </c>
      <c r="AH1544" s="63">
        <f t="shared" ref="AH1544" si="5996">IF(X1544=0,0,X1544/(X1542+X1545+X1551))</f>
        <v>0</v>
      </c>
      <c r="AI1544" s="63">
        <f t="shared" ref="AI1544" si="5997">IF(Y1544=0,0,Y1544/(Y1542+Y1545+Y1551))</f>
        <v>0</v>
      </c>
    </row>
    <row r="1545" spans="1:35" ht="14.25" customHeight="1" x14ac:dyDescent="0.25">
      <c r="A1545" s="17">
        <v>339</v>
      </c>
      <c r="B1545" s="3" t="s">
        <v>116</v>
      </c>
      <c r="C1545" s="3" t="s">
        <v>83</v>
      </c>
      <c r="D1545" s="54">
        <f>E1545/(E1541-E1558)</f>
        <v>0.44186046511627908</v>
      </c>
      <c r="E1545" s="19">
        <f t="shared" si="5970"/>
        <v>19</v>
      </c>
      <c r="F1545" s="11">
        <v>14</v>
      </c>
      <c r="G1545" s="11">
        <v>0</v>
      </c>
      <c r="H1545" s="19">
        <v>0</v>
      </c>
      <c r="I1545" s="11">
        <v>5</v>
      </c>
      <c r="J1545" s="19">
        <v>0</v>
      </c>
      <c r="K1545" s="11">
        <v>0</v>
      </c>
      <c r="L1545" s="19">
        <v>0</v>
      </c>
      <c r="M1545" s="7"/>
      <c r="P1545" s="57">
        <f>SUM(P1546:P1550)</f>
        <v>18</v>
      </c>
      <c r="Q1545" s="63">
        <f>P1545/P1541</f>
        <v>0.42857142857142855</v>
      </c>
      <c r="R1545" s="75">
        <f t="shared" si="5550"/>
        <v>14</v>
      </c>
      <c r="S1545" s="57">
        <f>SUM(S1546:S1550)</f>
        <v>0</v>
      </c>
      <c r="T1545" s="57">
        <f t="shared" ref="T1545:X1545" si="5998">SUM(T1546:T1550)</f>
        <v>0</v>
      </c>
      <c r="U1545" s="57">
        <f t="shared" si="5998"/>
        <v>4</v>
      </c>
      <c r="V1545" s="57">
        <f t="shared" si="5998"/>
        <v>0</v>
      </c>
      <c r="W1545" s="57">
        <f t="shared" si="5998"/>
        <v>0</v>
      </c>
      <c r="X1545" s="57">
        <f t="shared" si="5998"/>
        <v>0</v>
      </c>
      <c r="Y1545" s="76">
        <f>M1541*D1545</f>
        <v>0</v>
      </c>
      <c r="Z1545" s="5"/>
      <c r="AA1545" s="5"/>
      <c r="AB1545" s="63">
        <f t="shared" ref="AB1545" si="5999">IF(R1545=0,0,R1545/(R1542+R1545+R1551))</f>
        <v>0.53846153846153844</v>
      </c>
      <c r="AC1545" s="63">
        <f t="shared" ref="AC1545" si="6000">IF(S1545=0,0,S1545/(S1542+S1545+S1551))</f>
        <v>0</v>
      </c>
      <c r="AD1545" s="63">
        <f t="shared" ref="AD1545" si="6001">IF(T1545=0,0,T1545/(T1542+T1545+T1551))</f>
        <v>0</v>
      </c>
      <c r="AE1545" s="63">
        <f t="shared" ref="AE1545" si="6002">IF(U1545=0,0,U1545/(U1542+U1545+U1551))</f>
        <v>0.25</v>
      </c>
      <c r="AF1545" s="63">
        <f t="shared" ref="AF1545" si="6003">IF(V1545=0,0,V1545/(V1542+V1545+V1551))</f>
        <v>0</v>
      </c>
      <c r="AG1545" s="63">
        <f t="shared" ref="AG1545" si="6004">IF(W1545=0,0,W1545/(W1542+W1545+W1551))</f>
        <v>0</v>
      </c>
      <c r="AH1545" s="63">
        <f t="shared" ref="AH1545" si="6005">IF(X1545=0,0,X1545/(X1542+X1545+X1551))</f>
        <v>0</v>
      </c>
      <c r="AI1545" s="63">
        <f t="shared" ref="AI1545" si="6006">IF(Y1545=0,0,Y1545/(Y1542+Y1545+Y1551))</f>
        <v>0</v>
      </c>
    </row>
    <row r="1546" spans="1:35" ht="14.25" customHeight="1" x14ac:dyDescent="0.25">
      <c r="A1546" s="17">
        <v>339</v>
      </c>
      <c r="B1546" s="3" t="s">
        <v>116</v>
      </c>
      <c r="C1546" s="8" t="s">
        <v>84</v>
      </c>
      <c r="D1546" s="54">
        <f>E1546/(E1541-E1558)</f>
        <v>0.16279069767441862</v>
      </c>
      <c r="E1546" s="19">
        <f t="shared" si="5970"/>
        <v>7</v>
      </c>
      <c r="F1546" s="11">
        <v>3</v>
      </c>
      <c r="G1546" s="11">
        <v>0</v>
      </c>
      <c r="H1546" s="19">
        <v>0</v>
      </c>
      <c r="I1546" s="11">
        <v>4</v>
      </c>
      <c r="J1546" s="19">
        <v>0</v>
      </c>
      <c r="K1546" s="11">
        <v>0</v>
      </c>
      <c r="L1546" s="19">
        <v>0</v>
      </c>
      <c r="M1546" s="7"/>
      <c r="P1546" s="57">
        <f>SUM(R1546:Y1546)</f>
        <v>7</v>
      </c>
      <c r="Q1546" s="63">
        <f>P1546/P1541</f>
        <v>0.16666666666666666</v>
      </c>
      <c r="R1546" s="75">
        <f t="shared" si="5550"/>
        <v>3</v>
      </c>
      <c r="S1546" s="57">
        <f t="shared" ref="S1546:X1546" si="6007">IF(G1558&lt;&gt;0,G1546+(G1546/G1541)*G1558,G1546)</f>
        <v>0</v>
      </c>
      <c r="T1546" s="57">
        <f t="shared" si="6007"/>
        <v>0</v>
      </c>
      <c r="U1546" s="57">
        <f t="shared" si="6007"/>
        <v>4</v>
      </c>
      <c r="V1546" s="57">
        <f t="shared" si="6007"/>
        <v>0</v>
      </c>
      <c r="W1546" s="57">
        <f t="shared" si="6007"/>
        <v>0</v>
      </c>
      <c r="X1546" s="57">
        <f t="shared" si="6007"/>
        <v>0</v>
      </c>
      <c r="Y1546" s="76">
        <f>M1541*D1546</f>
        <v>0</v>
      </c>
      <c r="Z1546" s="5"/>
      <c r="AA1546" s="5"/>
      <c r="AB1546" s="63">
        <f t="shared" ref="AB1546" si="6008">IF(R1546=0,0,R1546/(R1542+R1545+R1551))</f>
        <v>0.11538461538461539</v>
      </c>
      <c r="AC1546" s="63">
        <f t="shared" ref="AC1546" si="6009">IF(S1546=0,0,S1546/(S1542+S1545+S1551))</f>
        <v>0</v>
      </c>
      <c r="AD1546" s="63">
        <f t="shared" ref="AD1546" si="6010">IF(T1546=0,0,T1546/(T1542+T1545+T1551))</f>
        <v>0</v>
      </c>
      <c r="AE1546" s="63">
        <f t="shared" ref="AE1546" si="6011">IF(U1546=0,0,U1546/(U1542+U1545+U1551))</f>
        <v>0.25</v>
      </c>
      <c r="AF1546" s="63">
        <f t="shared" ref="AF1546" si="6012">IF(V1546=0,0,V1546/(V1542+V1545+V1551))</f>
        <v>0</v>
      </c>
      <c r="AG1546" s="63">
        <f t="shared" ref="AG1546" si="6013">IF(W1546=0,0,W1546/(W1542+W1545+W1551))</f>
        <v>0</v>
      </c>
      <c r="AH1546" s="63">
        <f t="shared" ref="AH1546" si="6014">IF(X1546=0,0,X1546/(X1542+X1545+X1551))</f>
        <v>0</v>
      </c>
      <c r="AI1546" s="63">
        <f t="shared" ref="AI1546" si="6015">IF(Y1546=0,0,Y1546/(Y1542+Y1545+Y1551))</f>
        <v>0</v>
      </c>
    </row>
    <row r="1547" spans="1:35" ht="14.25" customHeight="1" x14ac:dyDescent="0.25">
      <c r="A1547" s="17">
        <v>339</v>
      </c>
      <c r="B1547" s="3" t="s">
        <v>116</v>
      </c>
      <c r="C1547" s="8" t="s">
        <v>85</v>
      </c>
      <c r="D1547" s="54">
        <f>E1547/(E1541-E1558)</f>
        <v>2.3255813953488372E-2</v>
      </c>
      <c r="E1547" s="19">
        <f t="shared" si="5970"/>
        <v>1</v>
      </c>
      <c r="F1547" s="11">
        <v>1</v>
      </c>
      <c r="G1547" s="11">
        <v>0</v>
      </c>
      <c r="H1547" s="11">
        <v>0</v>
      </c>
      <c r="I1547" s="19">
        <v>0</v>
      </c>
      <c r="J1547" s="11">
        <v>0</v>
      </c>
      <c r="K1547" s="11">
        <v>0</v>
      </c>
      <c r="L1547" s="19">
        <v>0</v>
      </c>
      <c r="M1547" s="7"/>
      <c r="P1547" s="57">
        <f t="shared" ref="P1547:P1557" si="6016">SUM(R1547:Y1547)</f>
        <v>1</v>
      </c>
      <c r="Q1547" s="63">
        <f>P1547/P1541</f>
        <v>2.3809523809523808E-2</v>
      </c>
      <c r="R1547" s="75">
        <f t="shared" si="5550"/>
        <v>1</v>
      </c>
      <c r="S1547" s="57">
        <f t="shared" ref="S1547:X1547" si="6017">IF(G1558&lt;&gt;0,G1547+(G1547/G1541)*G1558,G1547)</f>
        <v>0</v>
      </c>
      <c r="T1547" s="57">
        <f t="shared" si="6017"/>
        <v>0</v>
      </c>
      <c r="U1547" s="57">
        <f t="shared" si="6017"/>
        <v>0</v>
      </c>
      <c r="V1547" s="57">
        <f t="shared" si="6017"/>
        <v>0</v>
      </c>
      <c r="W1547" s="57">
        <f t="shared" si="6017"/>
        <v>0</v>
      </c>
      <c r="X1547" s="57">
        <f t="shared" si="6017"/>
        <v>0</v>
      </c>
      <c r="Y1547" s="76">
        <f>M1541*D1547</f>
        <v>0</v>
      </c>
      <c r="Z1547" s="5"/>
      <c r="AA1547" s="5"/>
      <c r="AB1547" s="63">
        <f t="shared" ref="AB1547" si="6018">IF(R1547=0,0,R1547/(R1542+R1545+R1551))</f>
        <v>3.8461538461538464E-2</v>
      </c>
      <c r="AC1547" s="63">
        <f t="shared" ref="AC1547" si="6019">IF(S1547=0,0,S1547/(S1542+S1545+S1551))</f>
        <v>0</v>
      </c>
      <c r="AD1547" s="63">
        <f t="shared" ref="AD1547" si="6020">IF(T1547=0,0,T1547/(T1542+T1545+T1551))</f>
        <v>0</v>
      </c>
      <c r="AE1547" s="63">
        <f t="shared" ref="AE1547" si="6021">IF(U1547=0,0,U1547/(U1542+U1545+U1551))</f>
        <v>0</v>
      </c>
      <c r="AF1547" s="63">
        <f t="shared" ref="AF1547" si="6022">IF(V1547=0,0,V1547/(V1542+V1545+V1551))</f>
        <v>0</v>
      </c>
      <c r="AG1547" s="63">
        <f t="shared" ref="AG1547" si="6023">IF(W1547=0,0,W1547/(W1542+W1545+W1551))</f>
        <v>0</v>
      </c>
      <c r="AH1547" s="63">
        <f t="shared" ref="AH1547" si="6024">IF(X1547=0,0,X1547/(X1542+X1545+X1551))</f>
        <v>0</v>
      </c>
      <c r="AI1547" s="63">
        <f t="shared" ref="AI1547" si="6025">IF(Y1547=0,0,Y1547/(Y1542+Y1545+Y1551))</f>
        <v>0</v>
      </c>
    </row>
    <row r="1548" spans="1:35" ht="14.25" customHeight="1" x14ac:dyDescent="0.25">
      <c r="A1548" s="17">
        <v>339</v>
      </c>
      <c r="B1548" s="3" t="s">
        <v>116</v>
      </c>
      <c r="C1548" s="8" t="s">
        <v>86</v>
      </c>
      <c r="D1548" s="54">
        <f>E1548/(E1541-E1558)</f>
        <v>0.18604651162790697</v>
      </c>
      <c r="E1548" s="19">
        <f t="shared" si="5970"/>
        <v>8</v>
      </c>
      <c r="F1548" s="11">
        <v>8</v>
      </c>
      <c r="G1548" s="11">
        <v>0</v>
      </c>
      <c r="H1548" s="19">
        <v>0</v>
      </c>
      <c r="I1548" s="19">
        <v>0</v>
      </c>
      <c r="J1548" s="19">
        <v>0</v>
      </c>
      <c r="K1548" s="11">
        <v>0</v>
      </c>
      <c r="L1548" s="19">
        <v>0</v>
      </c>
      <c r="M1548" s="7"/>
      <c r="P1548" s="57">
        <f t="shared" si="6016"/>
        <v>8</v>
      </c>
      <c r="Q1548" s="63">
        <f>P1548/P1541</f>
        <v>0.19047619047619047</v>
      </c>
      <c r="R1548" s="75">
        <f t="shared" si="5550"/>
        <v>8</v>
      </c>
      <c r="S1548" s="57">
        <f t="shared" ref="S1548:X1548" si="6026">IF(G1558&lt;&gt;0,G1548+(G1548/G1541)*G1558,G1548)</f>
        <v>0</v>
      </c>
      <c r="T1548" s="57">
        <f t="shared" si="6026"/>
        <v>0</v>
      </c>
      <c r="U1548" s="57">
        <f t="shared" si="6026"/>
        <v>0</v>
      </c>
      <c r="V1548" s="57">
        <f t="shared" si="6026"/>
        <v>0</v>
      </c>
      <c r="W1548" s="57">
        <f t="shared" si="6026"/>
        <v>0</v>
      </c>
      <c r="X1548" s="57">
        <f t="shared" si="6026"/>
        <v>0</v>
      </c>
      <c r="Y1548" s="76">
        <f>M1541*D1548</f>
        <v>0</v>
      </c>
      <c r="Z1548" s="5"/>
      <c r="AA1548" s="5"/>
      <c r="AB1548" s="63">
        <f t="shared" ref="AB1548" si="6027">IF(R1548=0,0,R1548/(R1542+R1545+R1551))</f>
        <v>0.30769230769230771</v>
      </c>
      <c r="AC1548" s="63">
        <f t="shared" ref="AC1548" si="6028">IF(S1548=0,0,S1548/(S1542+S1545+S1551))</f>
        <v>0</v>
      </c>
      <c r="AD1548" s="63">
        <f t="shared" ref="AD1548" si="6029">IF(T1548=0,0,T1548/(T1542+T1545+T1551))</f>
        <v>0</v>
      </c>
      <c r="AE1548" s="63">
        <f t="shared" ref="AE1548" si="6030">IF(U1548=0,0,U1548/(U1542+U1545+U1551))</f>
        <v>0</v>
      </c>
      <c r="AF1548" s="63">
        <f t="shared" ref="AF1548" si="6031">IF(V1548=0,0,V1548/(V1542+V1545+V1551))</f>
        <v>0</v>
      </c>
      <c r="AG1548" s="63">
        <f t="shared" ref="AG1548" si="6032">IF(W1548=0,0,W1548/(W1542+W1545+W1551))</f>
        <v>0</v>
      </c>
      <c r="AH1548" s="63">
        <f t="shared" ref="AH1548" si="6033">IF(X1548=0,0,X1548/(X1542+X1545+X1551))</f>
        <v>0</v>
      </c>
      <c r="AI1548" s="63">
        <f t="shared" ref="AI1548" si="6034">IF(Y1548=0,0,Y1548/(Y1542+Y1545+Y1551))</f>
        <v>0</v>
      </c>
    </row>
    <row r="1549" spans="1:35" ht="14.25" customHeight="1" x14ac:dyDescent="0.25">
      <c r="A1549" s="17">
        <v>339</v>
      </c>
      <c r="B1549" s="3" t="s">
        <v>116</v>
      </c>
      <c r="C1549" s="8" t="s">
        <v>87</v>
      </c>
      <c r="D1549" s="54">
        <f>E1549/(E1541-E1558)</f>
        <v>2.3255813953488372E-2</v>
      </c>
      <c r="E1549" s="19">
        <f t="shared" si="5970"/>
        <v>1</v>
      </c>
      <c r="F1549" s="53">
        <f>F1545-SUM(F1550,F1546:F1548)</f>
        <v>1</v>
      </c>
      <c r="G1549" s="19">
        <v>0</v>
      </c>
      <c r="H1549" s="19">
        <v>0</v>
      </c>
      <c r="I1549" s="19">
        <v>0</v>
      </c>
      <c r="J1549" s="19">
        <v>0</v>
      </c>
      <c r="K1549" s="19">
        <v>0</v>
      </c>
      <c r="L1549" s="19">
        <v>0</v>
      </c>
      <c r="M1549" s="7"/>
      <c r="P1549" s="57">
        <f t="shared" si="6016"/>
        <v>1</v>
      </c>
      <c r="Q1549" s="63">
        <f>P1549/P1541</f>
        <v>2.3809523809523808E-2</v>
      </c>
      <c r="R1549" s="75">
        <f t="shared" si="5550"/>
        <v>1</v>
      </c>
      <c r="S1549" s="57">
        <f t="shared" ref="S1549:X1549" si="6035">IF(G1558&lt;&gt;0,G1549+(G1549/G1541)*G1558,G1549)</f>
        <v>0</v>
      </c>
      <c r="T1549" s="57">
        <f t="shared" si="6035"/>
        <v>0</v>
      </c>
      <c r="U1549" s="57">
        <f t="shared" si="6035"/>
        <v>0</v>
      </c>
      <c r="V1549" s="57">
        <f t="shared" si="6035"/>
        <v>0</v>
      </c>
      <c r="W1549" s="57">
        <f t="shared" si="6035"/>
        <v>0</v>
      </c>
      <c r="X1549" s="57">
        <f t="shared" si="6035"/>
        <v>0</v>
      </c>
      <c r="Y1549" s="76">
        <f>M1541*D1549</f>
        <v>0</v>
      </c>
      <c r="Z1549" s="5"/>
      <c r="AA1549" s="5"/>
      <c r="AB1549" s="63">
        <f t="shared" ref="AB1549" si="6036">IF(R1549=0,0,R1549/(R1542+R1545+R1551))</f>
        <v>3.8461538461538464E-2</v>
      </c>
      <c r="AC1549" s="63">
        <f t="shared" ref="AC1549" si="6037">IF(S1549=0,0,S1549/(S1542+S1545+S1551))</f>
        <v>0</v>
      </c>
      <c r="AD1549" s="63">
        <f t="shared" ref="AD1549" si="6038">IF(T1549=0,0,T1549/(T1542+T1545+T1551))</f>
        <v>0</v>
      </c>
      <c r="AE1549" s="63">
        <f t="shared" ref="AE1549" si="6039">IF(U1549=0,0,U1549/(U1542+U1545+U1551))</f>
        <v>0</v>
      </c>
      <c r="AF1549" s="63">
        <f t="shared" ref="AF1549" si="6040">IF(V1549=0,0,V1549/(V1542+V1545+V1551))</f>
        <v>0</v>
      </c>
      <c r="AG1549" s="63">
        <f t="shared" ref="AG1549" si="6041">IF(W1549=0,0,W1549/(W1542+W1545+W1551))</f>
        <v>0</v>
      </c>
      <c r="AH1549" s="63">
        <f t="shared" ref="AH1549" si="6042">IF(X1549=0,0,X1549/(X1542+X1545+X1551))</f>
        <v>0</v>
      </c>
      <c r="AI1549" s="63">
        <f t="shared" ref="AI1549" si="6043">IF(Y1549=0,0,Y1549/(Y1542+Y1545+Y1551))</f>
        <v>0</v>
      </c>
    </row>
    <row r="1550" spans="1:35" ht="14.25" customHeight="1" x14ac:dyDescent="0.25">
      <c r="A1550" s="17">
        <v>339</v>
      </c>
      <c r="B1550" s="3" t="s">
        <v>116</v>
      </c>
      <c r="C1550" s="8" t="s">
        <v>88</v>
      </c>
      <c r="D1550" s="54">
        <f>E1550/(E1541-E1558)</f>
        <v>2.3255813953488372E-2</v>
      </c>
      <c r="E1550" s="19">
        <f t="shared" si="5970"/>
        <v>1</v>
      </c>
      <c r="F1550" s="11">
        <v>1</v>
      </c>
      <c r="G1550" s="11">
        <v>0</v>
      </c>
      <c r="H1550" s="19">
        <v>0</v>
      </c>
      <c r="I1550" s="19">
        <v>0</v>
      </c>
      <c r="J1550" s="19">
        <v>0</v>
      </c>
      <c r="K1550" s="11">
        <v>0</v>
      </c>
      <c r="L1550" s="19">
        <v>0</v>
      </c>
      <c r="M1550" s="7"/>
      <c r="P1550" s="57">
        <f t="shared" si="6016"/>
        <v>1</v>
      </c>
      <c r="Q1550" s="63">
        <f>P1550/P1541</f>
        <v>2.3809523809523808E-2</v>
      </c>
      <c r="R1550" s="75">
        <f t="shared" si="5550"/>
        <v>1</v>
      </c>
      <c r="S1550" s="57">
        <f t="shared" ref="S1550:X1550" si="6044">IF(G1558&lt;&gt;0,G1550+(G1550/G1541)*G1558,G1550)</f>
        <v>0</v>
      </c>
      <c r="T1550" s="57">
        <f t="shared" si="6044"/>
        <v>0</v>
      </c>
      <c r="U1550" s="57">
        <f t="shared" si="6044"/>
        <v>0</v>
      </c>
      <c r="V1550" s="57">
        <f t="shared" si="6044"/>
        <v>0</v>
      </c>
      <c r="W1550" s="57">
        <f t="shared" si="6044"/>
        <v>0</v>
      </c>
      <c r="X1550" s="57">
        <f t="shared" si="6044"/>
        <v>0</v>
      </c>
      <c r="Y1550" s="76">
        <f>M1541*D1550</f>
        <v>0</v>
      </c>
      <c r="Z1550" s="5"/>
      <c r="AA1550" s="5"/>
      <c r="AB1550" s="63">
        <f t="shared" ref="AB1550" si="6045">IF(R1550=0,0,R1550/(R1542+R1545+R1551))</f>
        <v>3.8461538461538464E-2</v>
      </c>
      <c r="AC1550" s="63">
        <f t="shared" ref="AC1550" si="6046">IF(S1550=0,0,S1550/(S1542+S1545+S1551))</f>
        <v>0</v>
      </c>
      <c r="AD1550" s="63">
        <f t="shared" ref="AD1550" si="6047">IF(T1550=0,0,T1550/(T1542+T1545+T1551))</f>
        <v>0</v>
      </c>
      <c r="AE1550" s="63">
        <f t="shared" ref="AE1550" si="6048">IF(U1550=0,0,U1550/(U1542+U1545+U1551))</f>
        <v>0</v>
      </c>
      <c r="AF1550" s="63">
        <f t="shared" ref="AF1550" si="6049">IF(V1550=0,0,V1550/(V1542+V1545+V1551))</f>
        <v>0</v>
      </c>
      <c r="AG1550" s="63">
        <f t="shared" ref="AG1550" si="6050">IF(W1550=0,0,W1550/(W1542+W1545+W1551))</f>
        <v>0</v>
      </c>
      <c r="AH1550" s="63">
        <f t="shared" ref="AH1550" si="6051">IF(X1550=0,0,X1550/(X1542+X1545+X1551))</f>
        <v>0</v>
      </c>
      <c r="AI1550" s="63">
        <f t="shared" ref="AI1550" si="6052">IF(Y1550=0,0,Y1550/(Y1542+Y1545+Y1551))</f>
        <v>0</v>
      </c>
    </row>
    <row r="1551" spans="1:35" ht="14.25" customHeight="1" x14ac:dyDescent="0.25">
      <c r="A1551" s="17">
        <v>339</v>
      </c>
      <c r="B1551" s="3" t="s">
        <v>116</v>
      </c>
      <c r="C1551" s="3" t="s">
        <v>89</v>
      </c>
      <c r="D1551" s="54">
        <f>E1551/(E1541-E1558)</f>
        <v>0.41860465116279072</v>
      </c>
      <c r="E1551" s="19">
        <f t="shared" si="5970"/>
        <v>18</v>
      </c>
      <c r="F1551" s="11">
        <v>12</v>
      </c>
      <c r="G1551" s="19">
        <v>0</v>
      </c>
      <c r="H1551" s="19">
        <v>0</v>
      </c>
      <c r="I1551" s="11">
        <v>6</v>
      </c>
      <c r="J1551" s="19">
        <v>0</v>
      </c>
      <c r="K1551" s="19">
        <v>0</v>
      </c>
      <c r="L1551" s="19">
        <v>0</v>
      </c>
      <c r="M1551" s="7"/>
      <c r="P1551" s="57">
        <f>SUM(P1552:P1557)</f>
        <v>18</v>
      </c>
      <c r="Q1551" s="63">
        <f>P1551/P1541</f>
        <v>0.42857142857142855</v>
      </c>
      <c r="R1551" s="75">
        <f t="shared" ref="R1551:R1558" si="6053">F1551</f>
        <v>12</v>
      </c>
      <c r="S1551" s="57">
        <f>SUM(S1552:S1557)</f>
        <v>0</v>
      </c>
      <c r="T1551" s="57">
        <f t="shared" ref="T1551:X1551" si="6054">SUM(T1552:T1557)</f>
        <v>0</v>
      </c>
      <c r="U1551" s="57">
        <f t="shared" si="6054"/>
        <v>6</v>
      </c>
      <c r="V1551" s="57">
        <f t="shared" si="6054"/>
        <v>0</v>
      </c>
      <c r="W1551" s="57">
        <f t="shared" si="6054"/>
        <v>0</v>
      </c>
      <c r="X1551" s="57">
        <f t="shared" si="6054"/>
        <v>0</v>
      </c>
      <c r="Y1551" s="76">
        <f>M1541*D1551</f>
        <v>0</v>
      </c>
      <c r="Z1551" s="5"/>
      <c r="AA1551" s="5"/>
      <c r="AB1551" s="63">
        <f t="shared" ref="AB1551" si="6055">IF(R1551=0,0,R1551/(R1542+R1545+R1551))</f>
        <v>0.46153846153846156</v>
      </c>
      <c r="AC1551" s="63">
        <f t="shared" ref="AC1551" si="6056">IF(S1551=0,0,S1551/(S1542+S1545+S1551))</f>
        <v>0</v>
      </c>
      <c r="AD1551" s="63">
        <f t="shared" ref="AD1551" si="6057">IF(T1551=0,0,T1551/(T1542+T1545+T1551))</f>
        <v>0</v>
      </c>
      <c r="AE1551" s="63">
        <f t="shared" ref="AE1551" si="6058">IF(U1551=0,0,U1551/(U1542+U1545+U1551))</f>
        <v>0.375</v>
      </c>
      <c r="AF1551" s="63">
        <f t="shared" ref="AF1551" si="6059">IF(V1551=0,0,V1551/(V1542+V1545+V1551))</f>
        <v>0</v>
      </c>
      <c r="AG1551" s="63">
        <f t="shared" ref="AG1551" si="6060">IF(W1551=0,0,W1551/(W1542+W1545+W1551))</f>
        <v>0</v>
      </c>
      <c r="AH1551" s="63">
        <f t="shared" ref="AH1551" si="6061">IF(X1551=0,0,X1551/(X1542+X1545+X1551))</f>
        <v>0</v>
      </c>
      <c r="AI1551" s="63">
        <f t="shared" ref="AI1551" si="6062">IF(Y1551=0,0,Y1551/(Y1542+Y1545+Y1551))</f>
        <v>0</v>
      </c>
    </row>
    <row r="1552" spans="1:35" ht="14.25" customHeight="1" x14ac:dyDescent="0.25">
      <c r="A1552" s="17">
        <v>339</v>
      </c>
      <c r="B1552" s="3" t="s">
        <v>116</v>
      </c>
      <c r="C1552" s="8" t="s">
        <v>95</v>
      </c>
      <c r="D1552" s="54">
        <f>E1552/(E1541-E1558)</f>
        <v>0.30232558139534882</v>
      </c>
      <c r="E1552" s="19">
        <f t="shared" si="5970"/>
        <v>13</v>
      </c>
      <c r="F1552" s="11">
        <v>7</v>
      </c>
      <c r="G1552" s="19">
        <v>0</v>
      </c>
      <c r="H1552" s="19">
        <v>0</v>
      </c>
      <c r="I1552" s="11">
        <v>6</v>
      </c>
      <c r="J1552" s="19">
        <v>0</v>
      </c>
      <c r="K1552" s="19">
        <v>0</v>
      </c>
      <c r="L1552" s="19">
        <v>0</v>
      </c>
      <c r="M1552" s="7"/>
      <c r="P1552" s="57">
        <f t="shared" si="6016"/>
        <v>13</v>
      </c>
      <c r="Q1552" s="63">
        <f>P1552/P1541</f>
        <v>0.30952380952380953</v>
      </c>
      <c r="R1552" s="75">
        <f t="shared" si="6053"/>
        <v>7</v>
      </c>
      <c r="S1552" s="57">
        <f t="shared" ref="S1552:X1552" si="6063">IF(G1558&lt;&gt;0,G1552+(G1552/G1541)*G1558,G1552)</f>
        <v>0</v>
      </c>
      <c r="T1552" s="57">
        <f t="shared" si="6063"/>
        <v>0</v>
      </c>
      <c r="U1552" s="57">
        <f t="shared" si="6063"/>
        <v>6</v>
      </c>
      <c r="V1552" s="57">
        <f t="shared" si="6063"/>
        <v>0</v>
      </c>
      <c r="W1552" s="57">
        <f t="shared" si="6063"/>
        <v>0</v>
      </c>
      <c r="X1552" s="57">
        <f t="shared" si="6063"/>
        <v>0</v>
      </c>
      <c r="Y1552" s="76">
        <f>M1541*D1552</f>
        <v>0</v>
      </c>
      <c r="Z1552" s="5"/>
      <c r="AA1552" s="5"/>
      <c r="AB1552" s="63">
        <f t="shared" ref="AB1552" si="6064">IF(R1552=0,0,R1552/(R1542+R1545+R1551))</f>
        <v>0.26923076923076922</v>
      </c>
      <c r="AC1552" s="63">
        <f t="shared" ref="AC1552" si="6065">IF(S1552=0,0,S1552/(S1542+S1545+S1551))</f>
        <v>0</v>
      </c>
      <c r="AD1552" s="63">
        <f t="shared" ref="AD1552" si="6066">IF(T1552=0,0,T1552/(T1542+T1545+T1551))</f>
        <v>0</v>
      </c>
      <c r="AE1552" s="63">
        <f t="shared" ref="AE1552" si="6067">IF(U1552=0,0,U1552/(U1542+U1545+U1551))</f>
        <v>0.375</v>
      </c>
      <c r="AF1552" s="63">
        <f t="shared" ref="AF1552" si="6068">IF(V1552=0,0,V1552/(V1542+V1545+V1551))</f>
        <v>0</v>
      </c>
      <c r="AG1552" s="63">
        <f t="shared" ref="AG1552" si="6069">IF(W1552=0,0,W1552/(W1542+W1545+W1551))</f>
        <v>0</v>
      </c>
      <c r="AH1552" s="63">
        <f t="shared" ref="AH1552" si="6070">IF(X1552=0,0,X1552/(X1542+X1545+X1551))</f>
        <v>0</v>
      </c>
      <c r="AI1552" s="63">
        <f t="shared" ref="AI1552" si="6071">IF(Y1552=0,0,Y1552/(Y1542+Y1545+Y1551))</f>
        <v>0</v>
      </c>
    </row>
    <row r="1553" spans="1:35" ht="14.25" customHeight="1" x14ac:dyDescent="0.25">
      <c r="A1553" s="17">
        <v>339</v>
      </c>
      <c r="B1553" s="3" t="s">
        <v>116</v>
      </c>
      <c r="C1553" s="8" t="s">
        <v>90</v>
      </c>
      <c r="D1553" s="54">
        <f>E1553/(E1541-E1558)</f>
        <v>9.3023255813953487E-2</v>
      </c>
      <c r="E1553" s="19">
        <f t="shared" si="5970"/>
        <v>4</v>
      </c>
      <c r="F1553" s="11">
        <v>4</v>
      </c>
      <c r="G1553" s="19">
        <v>0</v>
      </c>
      <c r="H1553" s="19">
        <v>0</v>
      </c>
      <c r="I1553" s="19">
        <v>0</v>
      </c>
      <c r="J1553" s="19">
        <v>0</v>
      </c>
      <c r="K1553" s="19">
        <v>0</v>
      </c>
      <c r="L1553" s="19">
        <v>0</v>
      </c>
      <c r="M1553" s="7"/>
      <c r="P1553" s="57">
        <f t="shared" si="6016"/>
        <v>4</v>
      </c>
      <c r="Q1553" s="63">
        <f>P1553/P1541</f>
        <v>9.5238095238095233E-2</v>
      </c>
      <c r="R1553" s="75">
        <f t="shared" si="6053"/>
        <v>4</v>
      </c>
      <c r="S1553" s="57">
        <f t="shared" ref="S1553:X1553" si="6072">IF(G1558&lt;&gt;0,G1553+(G1553/G1541)*G1558,G1553)</f>
        <v>0</v>
      </c>
      <c r="T1553" s="57">
        <f t="shared" si="6072"/>
        <v>0</v>
      </c>
      <c r="U1553" s="57">
        <f t="shared" si="6072"/>
        <v>0</v>
      </c>
      <c r="V1553" s="57">
        <f t="shared" si="6072"/>
        <v>0</v>
      </c>
      <c r="W1553" s="57">
        <f t="shared" si="6072"/>
        <v>0</v>
      </c>
      <c r="X1553" s="57">
        <f t="shared" si="6072"/>
        <v>0</v>
      </c>
      <c r="Y1553" s="76">
        <f>M1541*D1553</f>
        <v>0</v>
      </c>
      <c r="Z1553" s="5"/>
      <c r="AA1553" s="5"/>
      <c r="AB1553" s="63">
        <f t="shared" ref="AB1553" si="6073">IF(R1553=0,0,R1553/(R1542+R1545+R1551))</f>
        <v>0.15384615384615385</v>
      </c>
      <c r="AC1553" s="63">
        <f t="shared" ref="AC1553" si="6074">IF(S1553=0,0,S1553/(S1542+S1545+S1551))</f>
        <v>0</v>
      </c>
      <c r="AD1553" s="63">
        <f t="shared" ref="AD1553" si="6075">IF(T1553=0,0,T1553/(T1542+T1545+T1551))</f>
        <v>0</v>
      </c>
      <c r="AE1553" s="63">
        <f t="shared" ref="AE1553" si="6076">IF(U1553=0,0,U1553/(U1542+U1545+U1551))</f>
        <v>0</v>
      </c>
      <c r="AF1553" s="63">
        <f t="shared" ref="AF1553" si="6077">IF(V1553=0,0,V1553/(V1542+V1545+V1551))</f>
        <v>0</v>
      </c>
      <c r="AG1553" s="63">
        <f t="shared" ref="AG1553" si="6078">IF(W1553=0,0,W1553/(W1542+W1545+W1551))</f>
        <v>0</v>
      </c>
      <c r="AH1553" s="63">
        <f t="shared" ref="AH1553" si="6079">IF(X1553=0,0,X1553/(X1542+X1545+X1551))</f>
        <v>0</v>
      </c>
      <c r="AI1553" s="63">
        <f t="shared" ref="AI1553" si="6080">IF(Y1553=0,0,Y1553/(Y1542+Y1545+Y1551))</f>
        <v>0</v>
      </c>
    </row>
    <row r="1554" spans="1:35" ht="14.25" customHeight="1" x14ac:dyDescent="0.25">
      <c r="A1554" s="17">
        <v>339</v>
      </c>
      <c r="B1554" s="3" t="s">
        <v>116</v>
      </c>
      <c r="C1554" s="8" t="s">
        <v>118</v>
      </c>
      <c r="D1554" s="54">
        <f>E1554/(E1541-E1558)</f>
        <v>2.3255813953488372E-2</v>
      </c>
      <c r="E1554" s="19">
        <f t="shared" si="5970"/>
        <v>1</v>
      </c>
      <c r="F1554" s="11">
        <v>1</v>
      </c>
      <c r="G1554" s="11">
        <v>0</v>
      </c>
      <c r="H1554" s="19">
        <v>0</v>
      </c>
      <c r="I1554" s="19">
        <v>0</v>
      </c>
      <c r="J1554" s="19">
        <v>0</v>
      </c>
      <c r="K1554" s="11">
        <v>0</v>
      </c>
      <c r="L1554" s="19">
        <v>0</v>
      </c>
      <c r="M1554" s="7"/>
      <c r="P1554" s="57">
        <f t="shared" si="6016"/>
        <v>1</v>
      </c>
      <c r="Q1554" s="63">
        <f>P1554/P1541</f>
        <v>2.3809523809523808E-2</v>
      </c>
      <c r="R1554" s="75">
        <f t="shared" si="6053"/>
        <v>1</v>
      </c>
      <c r="S1554" s="57">
        <f t="shared" ref="S1554:X1554" si="6081">IF(G1558&lt;&gt;0,G1554+(G1554/G1541)*G1558,G1554)</f>
        <v>0</v>
      </c>
      <c r="T1554" s="57">
        <f t="shared" si="6081"/>
        <v>0</v>
      </c>
      <c r="U1554" s="57">
        <f t="shared" si="6081"/>
        <v>0</v>
      </c>
      <c r="V1554" s="57">
        <f t="shared" si="6081"/>
        <v>0</v>
      </c>
      <c r="W1554" s="57">
        <f t="shared" si="6081"/>
        <v>0</v>
      </c>
      <c r="X1554" s="57">
        <f t="shared" si="6081"/>
        <v>0</v>
      </c>
      <c r="Y1554" s="76">
        <f>M1541*D1554</f>
        <v>0</v>
      </c>
      <c r="Z1554" s="5"/>
      <c r="AA1554" s="5"/>
      <c r="AB1554" s="63">
        <f t="shared" ref="AB1554" si="6082">IF(R1554=0,0,R1554/(R1542+R1545+R1551))</f>
        <v>3.8461538461538464E-2</v>
      </c>
      <c r="AC1554" s="63">
        <f t="shared" ref="AC1554" si="6083">IF(S1554=0,0,S1554/(S1542+S1545+S1551))</f>
        <v>0</v>
      </c>
      <c r="AD1554" s="63">
        <f t="shared" ref="AD1554" si="6084">IF(T1554=0,0,T1554/(T1542+T1545+T1551))</f>
        <v>0</v>
      </c>
      <c r="AE1554" s="63">
        <f t="shared" ref="AE1554" si="6085">IF(U1554=0,0,U1554/(U1542+U1545+U1551))</f>
        <v>0</v>
      </c>
      <c r="AF1554" s="63">
        <f t="shared" ref="AF1554" si="6086">IF(V1554=0,0,V1554/(V1542+V1545+V1551))</f>
        <v>0</v>
      </c>
      <c r="AG1554" s="63">
        <f t="shared" ref="AG1554" si="6087">IF(W1554=0,0,W1554/(W1542+W1545+W1551))</f>
        <v>0</v>
      </c>
      <c r="AH1554" s="63">
        <f t="shared" ref="AH1554" si="6088">IF(X1554=0,0,X1554/(X1542+X1545+X1551))</f>
        <v>0</v>
      </c>
      <c r="AI1554" s="63">
        <f t="shared" ref="AI1554" si="6089">IF(Y1554=0,0,Y1554/(Y1542+Y1545+Y1551))</f>
        <v>0</v>
      </c>
    </row>
    <row r="1555" spans="1:35" ht="14.25" customHeight="1" x14ac:dyDescent="0.25">
      <c r="A1555" s="17">
        <v>339</v>
      </c>
      <c r="B1555" s="3" t="s">
        <v>116</v>
      </c>
      <c r="C1555" s="8" t="s">
        <v>91</v>
      </c>
      <c r="D1555" s="54">
        <f>E1555/(E1541-E1558)</f>
        <v>0</v>
      </c>
      <c r="E1555" s="19">
        <f t="shared" si="5970"/>
        <v>0</v>
      </c>
      <c r="F1555" s="19">
        <v>0</v>
      </c>
      <c r="G1555" s="19">
        <v>0</v>
      </c>
      <c r="H1555" s="19">
        <v>0</v>
      </c>
      <c r="I1555" s="11">
        <v>0</v>
      </c>
      <c r="J1555" s="19">
        <v>0</v>
      </c>
      <c r="K1555" s="19">
        <v>0</v>
      </c>
      <c r="L1555" s="19">
        <v>0</v>
      </c>
      <c r="M1555" s="7"/>
      <c r="P1555" s="57">
        <f t="shared" si="6016"/>
        <v>0</v>
      </c>
      <c r="Q1555" s="63">
        <f>P1555/P1541</f>
        <v>0</v>
      </c>
      <c r="R1555" s="75">
        <f t="shared" si="6053"/>
        <v>0</v>
      </c>
      <c r="S1555" s="57">
        <f t="shared" ref="S1555:X1555" si="6090">IF(G1558&lt;&gt;0,G1555+(G1555/G1541)*G1558,G1555)</f>
        <v>0</v>
      </c>
      <c r="T1555" s="57">
        <f t="shared" si="6090"/>
        <v>0</v>
      </c>
      <c r="U1555" s="57">
        <f t="shared" si="6090"/>
        <v>0</v>
      </c>
      <c r="V1555" s="57">
        <f t="shared" si="6090"/>
        <v>0</v>
      </c>
      <c r="W1555" s="57">
        <f t="shared" si="6090"/>
        <v>0</v>
      </c>
      <c r="X1555" s="57">
        <f t="shared" si="6090"/>
        <v>0</v>
      </c>
      <c r="Y1555" s="76">
        <f>M1541*D1555</f>
        <v>0</v>
      </c>
      <c r="Z1555" s="5"/>
      <c r="AA1555" s="6"/>
      <c r="AB1555" s="63">
        <f t="shared" ref="AB1555" si="6091">IF(R1555=0,0,R1555/(R1542+R1545+R1551))</f>
        <v>0</v>
      </c>
      <c r="AC1555" s="63">
        <f t="shared" ref="AC1555" si="6092">IF(S1555=0,0,S1555/(S1542+S1545+S1551))</f>
        <v>0</v>
      </c>
      <c r="AD1555" s="63">
        <f t="shared" ref="AD1555" si="6093">IF(T1555=0,0,T1555/(T1542+T1545+T1551))</f>
        <v>0</v>
      </c>
      <c r="AE1555" s="63">
        <f t="shared" ref="AE1555" si="6094">IF(U1555=0,0,U1555/(U1542+U1545+U1551))</f>
        <v>0</v>
      </c>
      <c r="AF1555" s="63">
        <f t="shared" ref="AF1555" si="6095">IF(V1555=0,0,V1555/(V1542+V1545+V1551))</f>
        <v>0</v>
      </c>
      <c r="AG1555" s="63">
        <f t="shared" ref="AG1555" si="6096">IF(W1555=0,0,W1555/(W1542+W1545+W1551))</f>
        <v>0</v>
      </c>
      <c r="AH1555" s="63">
        <f t="shared" ref="AH1555" si="6097">IF(X1555=0,0,X1555/(X1542+X1545+X1551))</f>
        <v>0</v>
      </c>
      <c r="AI1555" s="63">
        <f t="shared" ref="AI1555" si="6098">IF(Y1555=0,0,Y1555/(Y1542+Y1545+Y1551))</f>
        <v>0</v>
      </c>
    </row>
    <row r="1556" spans="1:35" ht="14.25" customHeight="1" x14ac:dyDescent="0.25">
      <c r="A1556" s="17">
        <v>339</v>
      </c>
      <c r="B1556" s="3" t="s">
        <v>116</v>
      </c>
      <c r="C1556" s="8" t="s">
        <v>92</v>
      </c>
      <c r="D1556" s="54">
        <f>E1556/(E1541-E1558)</f>
        <v>0</v>
      </c>
      <c r="E1556" s="19">
        <f t="shared" si="5970"/>
        <v>0</v>
      </c>
      <c r="F1556" s="11">
        <v>0</v>
      </c>
      <c r="G1556" s="11">
        <v>0</v>
      </c>
      <c r="H1556" s="19">
        <v>0</v>
      </c>
      <c r="I1556" s="11">
        <v>0</v>
      </c>
      <c r="J1556" s="11">
        <v>0</v>
      </c>
      <c r="K1556" s="11">
        <v>0</v>
      </c>
      <c r="L1556" s="19">
        <v>0</v>
      </c>
      <c r="M1556" s="7"/>
      <c r="P1556" s="57">
        <f t="shared" si="6016"/>
        <v>0</v>
      </c>
      <c r="Q1556" s="63">
        <f>P1556/P1541</f>
        <v>0</v>
      </c>
      <c r="R1556" s="75">
        <f t="shared" si="6053"/>
        <v>0</v>
      </c>
      <c r="S1556" s="57">
        <f t="shared" ref="S1556:X1556" si="6099">IF(G1558&lt;&gt;0,G1556+(G1556/G1541)*G1558,G1556)</f>
        <v>0</v>
      </c>
      <c r="T1556" s="57">
        <f t="shared" si="6099"/>
        <v>0</v>
      </c>
      <c r="U1556" s="57">
        <f t="shared" si="6099"/>
        <v>0</v>
      </c>
      <c r="V1556" s="57">
        <f t="shared" si="6099"/>
        <v>0</v>
      </c>
      <c r="W1556" s="57">
        <f t="shared" si="6099"/>
        <v>0</v>
      </c>
      <c r="X1556" s="57">
        <f t="shared" si="6099"/>
        <v>0</v>
      </c>
      <c r="Y1556" s="76">
        <f>M1541*D1556</f>
        <v>0</v>
      </c>
      <c r="Z1556" s="6"/>
      <c r="AA1556" s="5"/>
      <c r="AB1556" s="63">
        <f t="shared" ref="AB1556" si="6100">IF(R1556=0,0,R1556/(R1542+R1545+R1551))</f>
        <v>0</v>
      </c>
      <c r="AC1556" s="63">
        <f t="shared" ref="AC1556" si="6101">IF(S1556=0,0,S1556/(S1542+S1545+S1551))</f>
        <v>0</v>
      </c>
      <c r="AD1556" s="63">
        <f t="shared" ref="AD1556" si="6102">IF(T1556=0,0,T1556/(T1542+T1545+T1551))</f>
        <v>0</v>
      </c>
      <c r="AE1556" s="63">
        <f t="shared" ref="AE1556" si="6103">IF(U1556=0,0,U1556/(U1542+U1545+U1551))</f>
        <v>0</v>
      </c>
      <c r="AF1556" s="63">
        <f t="shared" ref="AF1556" si="6104">IF(V1556=0,0,V1556/(V1542+V1545+V1551))</f>
        <v>0</v>
      </c>
      <c r="AG1556" s="63">
        <f t="shared" ref="AG1556" si="6105">IF(W1556=0,0,W1556/(W1542+W1545+W1551))</f>
        <v>0</v>
      </c>
      <c r="AH1556" s="63">
        <f t="shared" ref="AH1556" si="6106">IF(X1556=0,0,X1556/(X1542+X1545+X1551))</f>
        <v>0</v>
      </c>
      <c r="AI1556" s="63">
        <f t="shared" ref="AI1556" si="6107">IF(Y1556=0,0,Y1556/(Y1542+Y1545+Y1551))</f>
        <v>0</v>
      </c>
    </row>
    <row r="1557" spans="1:35" ht="14.25" customHeight="1" x14ac:dyDescent="0.25">
      <c r="A1557" s="17">
        <v>339</v>
      </c>
      <c r="B1557" s="3" t="s">
        <v>116</v>
      </c>
      <c r="C1557" s="8" t="s">
        <v>93</v>
      </c>
      <c r="D1557" s="54">
        <f>E1557/(E1541-E1558)</f>
        <v>0</v>
      </c>
      <c r="E1557" s="19">
        <f t="shared" si="5970"/>
        <v>0</v>
      </c>
      <c r="F1557" s="19">
        <v>0</v>
      </c>
      <c r="G1557" s="11">
        <v>0</v>
      </c>
      <c r="H1557" s="19">
        <v>0</v>
      </c>
      <c r="I1557" s="19">
        <v>0</v>
      </c>
      <c r="J1557" s="19">
        <v>0</v>
      </c>
      <c r="K1557" s="11">
        <v>0</v>
      </c>
      <c r="L1557" s="19">
        <v>0</v>
      </c>
      <c r="M1557" s="10"/>
      <c r="P1557" s="57">
        <f t="shared" si="6016"/>
        <v>0</v>
      </c>
      <c r="Q1557" s="63">
        <f>P1557/P1541</f>
        <v>0</v>
      </c>
      <c r="R1557" s="75">
        <f t="shared" si="6053"/>
        <v>0</v>
      </c>
      <c r="S1557" s="57">
        <f t="shared" ref="S1557:X1557" si="6108">IF(G1558&lt;&gt;0,G1557+(G1557/G1541)*G1558,G1557)</f>
        <v>0</v>
      </c>
      <c r="T1557" s="57">
        <f t="shared" si="6108"/>
        <v>0</v>
      </c>
      <c r="U1557" s="57">
        <f t="shared" si="6108"/>
        <v>0</v>
      </c>
      <c r="V1557" s="57">
        <f t="shared" si="6108"/>
        <v>0</v>
      </c>
      <c r="W1557" s="57">
        <f t="shared" si="6108"/>
        <v>0</v>
      </c>
      <c r="X1557" s="57">
        <f t="shared" si="6108"/>
        <v>0</v>
      </c>
      <c r="Y1557" s="76">
        <f>M1541*D1557</f>
        <v>0</v>
      </c>
      <c r="Z1557" s="5"/>
      <c r="AA1557" s="5"/>
      <c r="AB1557" s="63">
        <f t="shared" ref="AB1557" si="6109">IF(R1557=0,0,R1557/(R1542+R1545+R1551))</f>
        <v>0</v>
      </c>
      <c r="AC1557" s="63">
        <f t="shared" ref="AC1557" si="6110">IF(S1557=0,0,S1557/(S1542+S1545+S1551))</f>
        <v>0</v>
      </c>
      <c r="AD1557" s="63">
        <f t="shared" ref="AD1557" si="6111">IF(T1557=0,0,T1557/(T1542+T1545+T1551))</f>
        <v>0</v>
      </c>
      <c r="AE1557" s="63">
        <f t="shared" ref="AE1557" si="6112">IF(U1557=0,0,U1557/(U1542+U1545+U1551))</f>
        <v>0</v>
      </c>
      <c r="AF1557" s="63">
        <f t="shared" ref="AF1557" si="6113">IF(V1557=0,0,V1557/(V1542+V1545+V1551))</f>
        <v>0</v>
      </c>
      <c r="AG1557" s="63">
        <f t="shared" ref="AG1557" si="6114">IF(W1557=0,0,W1557/(W1542+W1545+W1551))</f>
        <v>0</v>
      </c>
      <c r="AH1557" s="63">
        <f t="shared" ref="AH1557" si="6115">IF(X1557=0,0,X1557/(X1542+X1545+X1551))</f>
        <v>0</v>
      </c>
      <c r="AI1557" s="63">
        <f t="shared" ref="AI1557" si="6116">IF(Y1557=0,0,Y1557/(Y1542+Y1545+Y1551))</f>
        <v>0</v>
      </c>
    </row>
    <row r="1558" spans="1:35" ht="14.25" customHeight="1" thickBot="1" x14ac:dyDescent="0.3">
      <c r="A1558" s="17">
        <v>339</v>
      </c>
      <c r="B1558" s="3" t="s">
        <v>116</v>
      </c>
      <c r="C1558" s="14" t="s">
        <v>94</v>
      </c>
      <c r="D1558" s="59"/>
      <c r="E1558" s="20">
        <v>0</v>
      </c>
      <c r="F1558" s="20">
        <v>0</v>
      </c>
      <c r="G1558" s="15">
        <v>0</v>
      </c>
      <c r="H1558" s="15">
        <v>0</v>
      </c>
      <c r="I1558" s="19">
        <v>0</v>
      </c>
      <c r="J1558" s="19">
        <v>0</v>
      </c>
      <c r="K1558" s="15">
        <v>0</v>
      </c>
      <c r="L1558" s="20">
        <v>0</v>
      </c>
      <c r="M1558" s="7"/>
      <c r="R1558" s="75">
        <f t="shared" si="6053"/>
        <v>0</v>
      </c>
      <c r="Z1558" s="5"/>
    </row>
    <row r="1559" spans="1:35" ht="14.25" customHeight="1" x14ac:dyDescent="0.25">
      <c r="A1559" s="1"/>
      <c r="B1559" s="1"/>
      <c r="D1559" s="8"/>
      <c r="M1559" s="7"/>
      <c r="X1559" s="10"/>
      <c r="AA1559" s="10"/>
      <c r="AB1559" s="10"/>
    </row>
    <row r="1560" spans="1:35" ht="14.25" customHeight="1" x14ac:dyDescent="0.25">
      <c r="A1560" s="1"/>
      <c r="B1560" s="1"/>
      <c r="D1560" s="3"/>
      <c r="M1560" s="10"/>
      <c r="P1560" s="10"/>
      <c r="Q1560" s="10"/>
      <c r="R1560" s="10"/>
      <c r="Z1560" s="63"/>
      <c r="AA1560" s="63"/>
      <c r="AB1560" s="63"/>
    </row>
    <row r="1561" spans="1:35" ht="14.25" customHeight="1" x14ac:dyDescent="0.25">
      <c r="A1561" s="1"/>
      <c r="B1561" s="1"/>
      <c r="D1561" s="54"/>
      <c r="M1561" s="7"/>
      <c r="P1561" s="57"/>
      <c r="Q1561" s="63"/>
      <c r="R1561" s="63"/>
      <c r="S1561" s="57"/>
      <c r="T1561" s="57"/>
      <c r="U1561" s="57"/>
      <c r="V1561" s="57"/>
      <c r="W1561" s="57"/>
      <c r="X1561" s="57"/>
      <c r="Z1561" s="5"/>
      <c r="AB1561" s="63"/>
      <c r="AC1561" s="63"/>
      <c r="AD1561" s="63"/>
      <c r="AE1561" s="63"/>
      <c r="AF1561" s="63"/>
      <c r="AG1561" s="63"/>
      <c r="AH1561" s="63"/>
      <c r="AI1561" s="63"/>
    </row>
    <row r="1562" spans="1:35" ht="14.25" customHeight="1" x14ac:dyDescent="0.25">
      <c r="A1562" s="1"/>
      <c r="B1562" s="1"/>
      <c r="D1562" s="54"/>
      <c r="M1562" s="7"/>
      <c r="P1562" s="57"/>
      <c r="Q1562" s="63"/>
      <c r="R1562" s="63"/>
      <c r="S1562" s="57"/>
      <c r="T1562" s="57"/>
      <c r="U1562" s="57"/>
      <c r="V1562" s="57"/>
      <c r="W1562" s="57"/>
      <c r="X1562" s="57"/>
      <c r="Z1562" s="5"/>
      <c r="AB1562" s="63"/>
      <c r="AC1562" s="63"/>
      <c r="AD1562" s="63"/>
      <c r="AE1562" s="63"/>
      <c r="AF1562" s="63"/>
      <c r="AG1562" s="63"/>
      <c r="AH1562" s="63"/>
      <c r="AI1562" s="63"/>
    </row>
    <row r="1563" spans="1:35" ht="14.25" customHeight="1" x14ac:dyDescent="0.25">
      <c r="A1563" s="1"/>
      <c r="B1563" s="1"/>
      <c r="D1563" s="54"/>
      <c r="M1563" s="7"/>
      <c r="P1563" s="57"/>
      <c r="Q1563" s="63"/>
      <c r="R1563" s="63"/>
      <c r="S1563" s="57"/>
      <c r="T1563" s="57"/>
      <c r="U1563" s="57"/>
      <c r="V1563" s="57"/>
      <c r="W1563" s="57"/>
      <c r="X1563" s="57"/>
      <c r="Z1563" s="5"/>
      <c r="AB1563" s="63"/>
      <c r="AC1563" s="63"/>
      <c r="AD1563" s="63"/>
      <c r="AE1563" s="63"/>
      <c r="AF1563" s="63"/>
      <c r="AG1563" s="63"/>
      <c r="AH1563" s="63"/>
      <c r="AI1563" s="63"/>
    </row>
    <row r="1564" spans="1:35" ht="14.25" customHeight="1" x14ac:dyDescent="0.25">
      <c r="A1564" s="1"/>
      <c r="B1564" s="1"/>
      <c r="D1564" s="54"/>
      <c r="M1564" s="7"/>
      <c r="P1564" s="57"/>
      <c r="Q1564" s="63"/>
      <c r="R1564" s="63"/>
      <c r="S1564" s="57"/>
      <c r="T1564" s="57"/>
      <c r="U1564" s="57"/>
      <c r="V1564" s="57"/>
      <c r="W1564" s="57"/>
      <c r="X1564" s="57"/>
      <c r="Z1564" s="5"/>
      <c r="AB1564" s="63"/>
      <c r="AC1564" s="63"/>
      <c r="AD1564" s="63"/>
      <c r="AE1564" s="63"/>
      <c r="AF1564" s="63"/>
      <c r="AG1564" s="63"/>
      <c r="AH1564" s="63"/>
      <c r="AI1564" s="63"/>
    </row>
    <row r="1565" spans="1:35" ht="14.25" customHeight="1" x14ac:dyDescent="0.25">
      <c r="A1565" s="1"/>
      <c r="B1565" s="1"/>
      <c r="D1565" s="54"/>
      <c r="M1565" s="7"/>
      <c r="P1565" s="57"/>
      <c r="Q1565" s="63"/>
      <c r="R1565" s="63"/>
      <c r="S1565" s="57"/>
      <c r="T1565" s="57"/>
      <c r="U1565" s="57"/>
      <c r="V1565" s="57"/>
      <c r="W1565" s="57"/>
      <c r="X1565" s="57"/>
      <c r="Z1565" s="5"/>
      <c r="AB1565" s="63"/>
      <c r="AC1565" s="63"/>
      <c r="AD1565" s="63"/>
      <c r="AE1565" s="63"/>
      <c r="AF1565" s="63"/>
      <c r="AG1565" s="63"/>
      <c r="AH1565" s="63"/>
      <c r="AI1565" s="63"/>
    </row>
    <row r="1566" spans="1:35" ht="14.25" customHeight="1" x14ac:dyDescent="0.25">
      <c r="A1566" s="1"/>
      <c r="B1566" s="1"/>
      <c r="D1566" s="54"/>
      <c r="M1566" s="7"/>
      <c r="P1566" s="57"/>
      <c r="Q1566" s="63"/>
      <c r="R1566" s="63"/>
      <c r="S1566" s="57"/>
      <c r="T1566" s="57"/>
      <c r="U1566" s="57"/>
      <c r="V1566" s="57"/>
      <c r="W1566" s="57"/>
      <c r="X1566" s="57"/>
      <c r="Z1566" s="5"/>
      <c r="AB1566" s="63"/>
      <c r="AC1566" s="63"/>
      <c r="AD1566" s="63"/>
      <c r="AE1566" s="63"/>
      <c r="AF1566" s="63"/>
      <c r="AG1566" s="63"/>
      <c r="AH1566" s="63"/>
      <c r="AI1566" s="63"/>
    </row>
    <row r="1567" spans="1:35" ht="14.25" customHeight="1" x14ac:dyDescent="0.25">
      <c r="A1567" s="1"/>
      <c r="B1567" s="1"/>
      <c r="D1567" s="54"/>
      <c r="M1567" s="7"/>
      <c r="P1567" s="57"/>
      <c r="Q1567" s="63"/>
      <c r="R1567" s="63"/>
      <c r="S1567" s="57"/>
      <c r="T1567" s="57"/>
      <c r="U1567" s="57"/>
      <c r="V1567" s="57"/>
      <c r="W1567" s="57"/>
      <c r="X1567" s="57"/>
      <c r="Z1567" s="5"/>
      <c r="AB1567" s="63"/>
      <c r="AC1567" s="63"/>
      <c r="AD1567" s="63"/>
      <c r="AE1567" s="63"/>
      <c r="AF1567" s="63"/>
      <c r="AG1567" s="63"/>
      <c r="AH1567" s="63"/>
      <c r="AI1567" s="63"/>
    </row>
    <row r="1568" spans="1:35" ht="14.25" customHeight="1" x14ac:dyDescent="0.25">
      <c r="A1568" s="1"/>
      <c r="B1568" s="1"/>
      <c r="D1568" s="54"/>
      <c r="M1568" s="7"/>
      <c r="P1568" s="57"/>
      <c r="Q1568" s="63"/>
      <c r="R1568" s="63"/>
      <c r="S1568" s="57"/>
      <c r="T1568" s="57"/>
      <c r="U1568" s="57"/>
      <c r="V1568" s="57"/>
      <c r="W1568" s="57"/>
      <c r="X1568" s="57"/>
      <c r="Z1568" s="5"/>
      <c r="AB1568" s="63"/>
      <c r="AC1568" s="63"/>
      <c r="AD1568" s="63"/>
      <c r="AE1568" s="63"/>
      <c r="AF1568" s="63"/>
      <c r="AG1568" s="63"/>
      <c r="AH1568" s="63"/>
      <c r="AI1568" s="63"/>
    </row>
    <row r="1569" spans="1:35" ht="14.25" customHeight="1" x14ac:dyDescent="0.25">
      <c r="A1569" s="1"/>
      <c r="B1569" s="1"/>
      <c r="D1569" s="54"/>
      <c r="M1569" s="7"/>
      <c r="P1569" s="57"/>
      <c r="Q1569" s="63"/>
      <c r="R1569" s="63"/>
      <c r="S1569" s="57"/>
      <c r="T1569" s="57"/>
      <c r="U1569" s="57"/>
      <c r="V1569" s="57"/>
      <c r="W1569" s="57"/>
      <c r="X1569" s="57"/>
      <c r="Z1569" s="5"/>
      <c r="AB1569" s="63"/>
      <c r="AC1569" s="63"/>
      <c r="AD1569" s="63"/>
      <c r="AE1569" s="63"/>
      <c r="AF1569" s="63"/>
      <c r="AG1569" s="63"/>
      <c r="AH1569" s="63"/>
      <c r="AI1569" s="63"/>
    </row>
    <row r="1570" spans="1:35" ht="14.25" customHeight="1" x14ac:dyDescent="0.25">
      <c r="A1570" s="1"/>
      <c r="B1570" s="1"/>
      <c r="D1570" s="54"/>
      <c r="M1570" s="7"/>
      <c r="P1570" s="57"/>
      <c r="Q1570" s="63"/>
      <c r="R1570" s="63"/>
      <c r="S1570" s="57"/>
      <c r="T1570" s="57"/>
      <c r="U1570" s="57"/>
      <c r="V1570" s="57"/>
      <c r="W1570" s="57"/>
      <c r="X1570" s="57"/>
      <c r="Z1570" s="5"/>
      <c r="AB1570" s="63"/>
      <c r="AC1570" s="63"/>
      <c r="AD1570" s="63"/>
      <c r="AE1570" s="63"/>
      <c r="AF1570" s="63"/>
      <c r="AG1570" s="63"/>
      <c r="AH1570" s="63"/>
      <c r="AI1570" s="63"/>
    </row>
    <row r="1571" spans="1:35" ht="14.25" customHeight="1" x14ac:dyDescent="0.25">
      <c r="A1571" s="1"/>
      <c r="B1571" s="1"/>
      <c r="D1571" s="54"/>
      <c r="M1571" s="7"/>
      <c r="P1571" s="57"/>
      <c r="Q1571" s="63"/>
      <c r="R1571" s="63"/>
      <c r="S1571" s="57"/>
      <c r="T1571" s="57"/>
      <c r="U1571" s="57"/>
      <c r="V1571" s="57"/>
      <c r="W1571" s="57"/>
      <c r="X1571" s="57"/>
      <c r="Z1571" s="5"/>
      <c r="AB1571" s="63"/>
      <c r="AC1571" s="63"/>
      <c r="AD1571" s="63"/>
      <c r="AE1571" s="63"/>
      <c r="AF1571" s="63"/>
      <c r="AG1571" s="63"/>
      <c r="AH1571" s="63"/>
      <c r="AI1571" s="63"/>
    </row>
    <row r="1572" spans="1:35" ht="14.25" customHeight="1" x14ac:dyDescent="0.25">
      <c r="A1572" s="1"/>
      <c r="B1572" s="1"/>
      <c r="D1572" s="54"/>
      <c r="M1572" s="7"/>
      <c r="P1572" s="57"/>
      <c r="Q1572" s="63"/>
      <c r="R1572" s="63"/>
      <c r="S1572" s="57"/>
      <c r="T1572" s="57"/>
      <c r="U1572" s="57"/>
      <c r="V1572" s="57"/>
      <c r="W1572" s="57"/>
      <c r="X1572" s="57"/>
      <c r="Z1572" s="5"/>
      <c r="AB1572" s="63"/>
      <c r="AC1572" s="63"/>
      <c r="AD1572" s="63"/>
      <c r="AE1572" s="63"/>
      <c r="AF1572" s="63"/>
      <c r="AG1572" s="63"/>
      <c r="AH1572" s="63"/>
      <c r="AI1572" s="63"/>
    </row>
    <row r="1573" spans="1:35" ht="14.25" customHeight="1" x14ac:dyDescent="0.25">
      <c r="A1573" s="1"/>
      <c r="B1573" s="1"/>
      <c r="D1573" s="54"/>
      <c r="M1573" s="7"/>
      <c r="P1573" s="57"/>
      <c r="Q1573" s="63"/>
      <c r="R1573" s="63"/>
      <c r="S1573" s="57"/>
      <c r="T1573" s="57"/>
      <c r="U1573" s="57"/>
      <c r="V1573" s="57"/>
      <c r="W1573" s="57"/>
      <c r="X1573" s="57"/>
      <c r="Z1573" s="5"/>
      <c r="AB1573" s="63"/>
      <c r="AC1573" s="63"/>
      <c r="AD1573" s="63"/>
      <c r="AE1573" s="63"/>
      <c r="AF1573" s="63"/>
      <c r="AG1573" s="63"/>
      <c r="AH1573" s="63"/>
      <c r="AI1573" s="63"/>
    </row>
    <row r="1574" spans="1:35" x14ac:dyDescent="0.25">
      <c r="D1574" s="54"/>
      <c r="M1574" s="7"/>
      <c r="P1574" s="57"/>
      <c r="Q1574" s="63"/>
      <c r="R1574" s="63"/>
      <c r="S1574" s="57"/>
      <c r="T1574" s="57"/>
      <c r="U1574" s="57"/>
      <c r="V1574" s="57"/>
      <c r="W1574" s="57"/>
      <c r="X1574" s="57"/>
      <c r="Z1574" s="6"/>
      <c r="AB1574" s="63"/>
      <c r="AC1574" s="63"/>
      <c r="AD1574" s="63"/>
      <c r="AE1574" s="63"/>
      <c r="AF1574" s="63"/>
      <c r="AG1574" s="63"/>
      <c r="AH1574" s="63"/>
      <c r="AI1574" s="63"/>
    </row>
    <row r="1575" spans="1:35" x14ac:dyDescent="0.25">
      <c r="D1575" s="54"/>
      <c r="M1575" s="7"/>
      <c r="P1575" s="57"/>
      <c r="Q1575" s="63"/>
      <c r="R1575" s="63"/>
      <c r="S1575" s="57"/>
      <c r="T1575" s="57"/>
      <c r="U1575" s="57"/>
      <c r="V1575" s="57"/>
      <c r="W1575" s="57"/>
      <c r="X1575" s="57"/>
      <c r="Z1575" s="5"/>
      <c r="AB1575" s="63"/>
      <c r="AC1575" s="63"/>
      <c r="AD1575" s="63"/>
      <c r="AE1575" s="63"/>
      <c r="AF1575" s="63"/>
      <c r="AG1575" s="63"/>
      <c r="AH1575" s="63"/>
      <c r="AI1575" s="63"/>
    </row>
    <row r="1576" spans="1:35" x14ac:dyDescent="0.25">
      <c r="D1576" s="54"/>
      <c r="M1576" s="7"/>
      <c r="P1576" s="57"/>
      <c r="Q1576" s="63"/>
      <c r="R1576" s="63"/>
      <c r="S1576" s="57"/>
      <c r="T1576" s="57"/>
      <c r="U1576" s="57"/>
      <c r="V1576" s="57"/>
      <c r="W1576" s="57"/>
      <c r="X1576" s="57"/>
      <c r="Z1576" s="5"/>
      <c r="AB1576" s="63"/>
      <c r="AC1576" s="63"/>
      <c r="AD1576" s="63"/>
      <c r="AE1576" s="63"/>
      <c r="AF1576" s="63"/>
      <c r="AG1576" s="63"/>
      <c r="AH1576" s="63"/>
      <c r="AI1576" s="63"/>
    </row>
    <row r="1577" spans="1:35" x14ac:dyDescent="0.25">
      <c r="D1577" s="59"/>
      <c r="M1577" s="7"/>
    </row>
    <row r="1578" spans="1:35" x14ac:dyDescent="0.25">
      <c r="D1578" s="8"/>
      <c r="M1578" s="10"/>
      <c r="S1578" s="10"/>
      <c r="T1578" s="10"/>
      <c r="U1578" s="10"/>
      <c r="V1578" s="10"/>
      <c r="W1578" s="10"/>
      <c r="X1578" s="10"/>
      <c r="Z1578" s="10"/>
      <c r="AB1578" s="10"/>
      <c r="AC1578" s="10"/>
      <c r="AD1578" s="10"/>
      <c r="AE1578" s="10"/>
      <c r="AF1578" s="10"/>
      <c r="AG1578" s="10"/>
      <c r="AH1578" s="10"/>
      <c r="AI1578" s="10"/>
    </row>
    <row r="1579" spans="1:35" x14ac:dyDescent="0.25">
      <c r="D1579" s="3"/>
      <c r="M1579" s="10"/>
      <c r="P1579" s="10"/>
      <c r="Q1579" s="10"/>
      <c r="R1579" s="10"/>
      <c r="Z1579" s="63"/>
      <c r="AA1579" s="63"/>
      <c r="AB1579" s="63"/>
    </row>
    <row r="1580" spans="1:35" x14ac:dyDescent="0.25">
      <c r="D1580" s="54"/>
      <c r="M1580" s="7"/>
      <c r="P1580" s="57"/>
      <c r="Q1580" s="63"/>
      <c r="R1580" s="63"/>
      <c r="S1580" s="57"/>
      <c r="T1580" s="57"/>
      <c r="U1580" s="57"/>
      <c r="V1580" s="57"/>
      <c r="W1580" s="57"/>
      <c r="X1580" s="57"/>
      <c r="Z1580" s="63"/>
      <c r="AB1580" s="63"/>
      <c r="AC1580" s="63"/>
      <c r="AD1580" s="63"/>
      <c r="AE1580" s="63"/>
      <c r="AF1580" s="63"/>
      <c r="AG1580" s="63"/>
      <c r="AH1580" s="63"/>
      <c r="AI1580" s="63"/>
    </row>
    <row r="1581" spans="1:35" x14ac:dyDescent="0.25">
      <c r="A1581" s="1"/>
      <c r="B1581" s="1"/>
      <c r="D1581" s="54"/>
      <c r="M1581" s="7"/>
      <c r="P1581" s="57"/>
      <c r="Q1581" s="63"/>
      <c r="R1581" s="63"/>
      <c r="S1581" s="57"/>
      <c r="T1581" s="57"/>
      <c r="U1581" s="57"/>
      <c r="V1581" s="57"/>
      <c r="W1581" s="57"/>
      <c r="X1581" s="57"/>
      <c r="AB1581" s="63"/>
      <c r="AC1581" s="63"/>
      <c r="AD1581" s="63"/>
      <c r="AE1581" s="63"/>
      <c r="AF1581" s="63"/>
      <c r="AG1581" s="63"/>
      <c r="AH1581" s="63"/>
      <c r="AI1581" s="63"/>
    </row>
    <row r="1582" spans="1:35" x14ac:dyDescent="0.25">
      <c r="A1582" s="1"/>
      <c r="B1582" s="1"/>
      <c r="D1582" s="54"/>
      <c r="M1582" s="7"/>
      <c r="P1582" s="57"/>
      <c r="Q1582" s="63"/>
      <c r="R1582" s="63"/>
      <c r="S1582" s="57"/>
      <c r="T1582" s="57"/>
      <c r="U1582" s="57"/>
      <c r="V1582" s="57"/>
      <c r="W1582" s="57"/>
      <c r="X1582" s="57"/>
      <c r="AB1582" s="63"/>
      <c r="AC1582" s="63"/>
      <c r="AD1582" s="63"/>
      <c r="AE1582" s="63"/>
      <c r="AF1582" s="63"/>
      <c r="AG1582" s="63"/>
      <c r="AH1582" s="63"/>
      <c r="AI1582" s="63"/>
    </row>
    <row r="1583" spans="1:35" x14ac:dyDescent="0.25">
      <c r="A1583" s="1"/>
      <c r="B1583" s="1"/>
      <c r="D1583" s="54"/>
      <c r="M1583" s="7"/>
      <c r="P1583" s="57"/>
      <c r="Q1583" s="63"/>
      <c r="R1583" s="63"/>
      <c r="S1583" s="57"/>
      <c r="T1583" s="57"/>
      <c r="U1583" s="57"/>
      <c r="V1583" s="57"/>
      <c r="W1583" s="57"/>
      <c r="X1583" s="57"/>
      <c r="AB1583" s="63"/>
      <c r="AC1583" s="63"/>
      <c r="AD1583" s="63"/>
      <c r="AE1583" s="63"/>
      <c r="AF1583" s="63"/>
      <c r="AG1583" s="63"/>
      <c r="AH1583" s="63"/>
      <c r="AI1583" s="63"/>
    </row>
    <row r="1584" spans="1:35" x14ac:dyDescent="0.25">
      <c r="A1584" s="1"/>
      <c r="B1584" s="1"/>
      <c r="D1584" s="54"/>
      <c r="M1584" s="7"/>
      <c r="P1584" s="57"/>
      <c r="Q1584" s="63"/>
      <c r="R1584" s="63"/>
      <c r="S1584" s="57"/>
      <c r="T1584" s="57"/>
      <c r="U1584" s="57"/>
      <c r="V1584" s="57"/>
      <c r="W1584" s="57"/>
      <c r="X1584" s="57"/>
      <c r="AB1584" s="63"/>
      <c r="AC1584" s="63"/>
      <c r="AD1584" s="63"/>
      <c r="AE1584" s="63"/>
      <c r="AF1584" s="63"/>
      <c r="AG1584" s="63"/>
      <c r="AH1584" s="63"/>
      <c r="AI1584" s="63"/>
    </row>
    <row r="1585" spans="1:35" x14ac:dyDescent="0.25">
      <c r="A1585" s="1"/>
      <c r="B1585" s="1"/>
      <c r="D1585" s="54"/>
      <c r="M1585" s="7"/>
      <c r="P1585" s="57"/>
      <c r="Q1585" s="63"/>
      <c r="R1585" s="63"/>
      <c r="S1585" s="57"/>
      <c r="T1585" s="57"/>
      <c r="U1585" s="57"/>
      <c r="V1585" s="57"/>
      <c r="W1585" s="57"/>
      <c r="X1585" s="57"/>
      <c r="AB1585" s="63"/>
      <c r="AC1585" s="63"/>
      <c r="AD1585" s="63"/>
      <c r="AE1585" s="63"/>
      <c r="AF1585" s="63"/>
      <c r="AG1585" s="63"/>
      <c r="AH1585" s="63"/>
      <c r="AI1585" s="63"/>
    </row>
    <row r="1586" spans="1:35" x14ac:dyDescent="0.25">
      <c r="A1586" s="1"/>
      <c r="B1586" s="1"/>
      <c r="D1586" s="54"/>
      <c r="M1586" s="7"/>
      <c r="P1586" s="57"/>
      <c r="Q1586" s="63"/>
      <c r="R1586" s="63"/>
      <c r="S1586" s="57"/>
      <c r="T1586" s="57"/>
      <c r="U1586" s="57"/>
      <c r="V1586" s="57"/>
      <c r="W1586" s="57"/>
      <c r="X1586" s="57"/>
      <c r="AB1586" s="63"/>
      <c r="AC1586" s="63"/>
      <c r="AD1586" s="63"/>
      <c r="AE1586" s="63"/>
      <c r="AF1586" s="63"/>
      <c r="AG1586" s="63"/>
      <c r="AH1586" s="63"/>
      <c r="AI1586" s="63"/>
    </row>
    <row r="1587" spans="1:35" x14ac:dyDescent="0.25">
      <c r="A1587" s="1"/>
      <c r="B1587" s="1"/>
      <c r="D1587" s="54"/>
      <c r="M1587" s="7"/>
      <c r="P1587" s="57"/>
      <c r="Q1587" s="63"/>
      <c r="R1587" s="63"/>
      <c r="S1587" s="57"/>
      <c r="T1587" s="57"/>
      <c r="U1587" s="57"/>
      <c r="V1587" s="57"/>
      <c r="W1587" s="57"/>
      <c r="X1587" s="57"/>
      <c r="AB1587" s="63"/>
      <c r="AC1587" s="63"/>
      <c r="AD1587" s="63"/>
      <c r="AE1587" s="63"/>
      <c r="AF1587" s="63"/>
      <c r="AG1587" s="63"/>
      <c r="AH1587" s="63"/>
      <c r="AI1587" s="63"/>
    </row>
    <row r="1588" spans="1:35" x14ac:dyDescent="0.25">
      <c r="A1588" s="1"/>
      <c r="B1588" s="1"/>
      <c r="D1588" s="54"/>
      <c r="M1588" s="7"/>
      <c r="P1588" s="57"/>
      <c r="Q1588" s="63"/>
      <c r="R1588" s="63"/>
      <c r="S1588" s="57"/>
      <c r="T1588" s="57"/>
      <c r="U1588" s="57"/>
      <c r="V1588" s="57"/>
      <c r="W1588" s="57"/>
      <c r="X1588" s="57"/>
      <c r="AB1588" s="63"/>
      <c r="AC1588" s="63"/>
      <c r="AD1588" s="63"/>
      <c r="AE1588" s="63"/>
      <c r="AF1588" s="63"/>
      <c r="AG1588" s="63"/>
      <c r="AH1588" s="63"/>
      <c r="AI1588" s="63"/>
    </row>
    <row r="1589" spans="1:35" x14ac:dyDescent="0.25">
      <c r="A1589" s="1"/>
      <c r="B1589" s="1"/>
      <c r="D1589" s="54"/>
      <c r="M1589" s="7"/>
      <c r="P1589" s="57"/>
      <c r="Q1589" s="63"/>
      <c r="R1589" s="63"/>
      <c r="S1589" s="57"/>
      <c r="T1589" s="57"/>
      <c r="U1589" s="57"/>
      <c r="V1589" s="57"/>
      <c r="W1589" s="57"/>
      <c r="X1589" s="57"/>
      <c r="AB1589" s="63"/>
      <c r="AC1589" s="63"/>
      <c r="AD1589" s="63"/>
      <c r="AE1589" s="63"/>
      <c r="AF1589" s="63"/>
      <c r="AG1589" s="63"/>
      <c r="AH1589" s="63"/>
      <c r="AI1589" s="63"/>
    </row>
    <row r="1590" spans="1:35" x14ac:dyDescent="0.25">
      <c r="A1590" s="1"/>
      <c r="B1590" s="1"/>
      <c r="D1590" s="54"/>
      <c r="M1590" s="7"/>
      <c r="P1590" s="57"/>
      <c r="Q1590" s="63"/>
      <c r="R1590" s="63"/>
      <c r="S1590" s="57"/>
      <c r="T1590" s="57"/>
      <c r="U1590" s="57"/>
      <c r="V1590" s="57"/>
      <c r="W1590" s="57"/>
      <c r="X1590" s="57"/>
      <c r="AB1590" s="63"/>
      <c r="AC1590" s="63"/>
      <c r="AD1590" s="63"/>
      <c r="AE1590" s="63"/>
      <c r="AF1590" s="63"/>
      <c r="AG1590" s="63"/>
      <c r="AH1590" s="63"/>
      <c r="AI1590" s="63"/>
    </row>
    <row r="1591" spans="1:35" x14ac:dyDescent="0.25">
      <c r="A1591" s="1"/>
      <c r="B1591" s="1"/>
      <c r="D1591" s="54"/>
      <c r="M1591" s="7"/>
      <c r="P1591" s="57"/>
      <c r="Q1591" s="63"/>
      <c r="R1591" s="63"/>
      <c r="S1591" s="57"/>
      <c r="T1591" s="57"/>
      <c r="U1591" s="57"/>
      <c r="V1591" s="57"/>
      <c r="W1591" s="57"/>
      <c r="X1591" s="57"/>
      <c r="AB1591" s="63"/>
      <c r="AC1591" s="63"/>
      <c r="AD1591" s="63"/>
      <c r="AE1591" s="63"/>
      <c r="AF1591" s="63"/>
      <c r="AG1591" s="63"/>
      <c r="AH1591" s="63"/>
      <c r="AI1591" s="63"/>
    </row>
    <row r="1592" spans="1:35" x14ac:dyDescent="0.25">
      <c r="A1592" s="1"/>
      <c r="B1592" s="1"/>
      <c r="D1592" s="54"/>
      <c r="M1592" s="7"/>
      <c r="P1592" s="57"/>
      <c r="Q1592" s="63"/>
      <c r="R1592" s="63"/>
      <c r="S1592" s="57"/>
      <c r="T1592" s="57"/>
      <c r="U1592" s="57"/>
      <c r="V1592" s="57"/>
      <c r="W1592" s="57"/>
      <c r="X1592" s="57"/>
      <c r="AB1592" s="63"/>
      <c r="AC1592" s="63"/>
      <c r="AD1592" s="63"/>
      <c r="AE1592" s="63"/>
      <c r="AF1592" s="63"/>
      <c r="AG1592" s="63"/>
      <c r="AH1592" s="63"/>
      <c r="AI1592" s="63"/>
    </row>
    <row r="1593" spans="1:35" x14ac:dyDescent="0.25">
      <c r="A1593" s="1"/>
      <c r="B1593" s="1"/>
      <c r="D1593" s="54"/>
      <c r="M1593" s="7"/>
      <c r="P1593" s="57"/>
      <c r="Q1593" s="63"/>
      <c r="R1593" s="63"/>
      <c r="S1593" s="57"/>
      <c r="T1593" s="57"/>
      <c r="U1593" s="57"/>
      <c r="V1593" s="57"/>
      <c r="W1593" s="57"/>
      <c r="X1593" s="57"/>
      <c r="AB1593" s="63"/>
      <c r="AC1593" s="63"/>
      <c r="AD1593" s="63"/>
      <c r="AE1593" s="63"/>
      <c r="AF1593" s="63"/>
      <c r="AG1593" s="63"/>
      <c r="AH1593" s="63"/>
      <c r="AI1593" s="63"/>
    </row>
    <row r="1594" spans="1:35" x14ac:dyDescent="0.25">
      <c r="A1594" s="1"/>
      <c r="B1594" s="1"/>
      <c r="D1594" s="54"/>
      <c r="M1594" s="7"/>
      <c r="P1594" s="57"/>
      <c r="Q1594" s="63"/>
      <c r="R1594" s="63"/>
      <c r="S1594" s="57"/>
      <c r="T1594" s="57"/>
      <c r="U1594" s="57"/>
      <c r="V1594" s="57"/>
      <c r="W1594" s="57"/>
      <c r="X1594" s="57"/>
      <c r="AB1594" s="63"/>
      <c r="AC1594" s="63"/>
      <c r="AD1594" s="63"/>
      <c r="AE1594" s="63"/>
      <c r="AF1594" s="63"/>
      <c r="AG1594" s="63"/>
      <c r="AH1594" s="63"/>
      <c r="AI1594" s="63"/>
    </row>
    <row r="1595" spans="1:35" x14ac:dyDescent="0.25">
      <c r="A1595" s="1"/>
      <c r="B1595" s="1"/>
      <c r="D1595" s="54"/>
      <c r="M1595" s="7"/>
      <c r="P1595" s="57"/>
      <c r="Q1595" s="63"/>
      <c r="R1595" s="63"/>
      <c r="S1595" s="57"/>
      <c r="T1595" s="57"/>
      <c r="U1595" s="57"/>
      <c r="V1595" s="57"/>
      <c r="W1595" s="57"/>
      <c r="X1595" s="57"/>
      <c r="AB1595" s="63"/>
      <c r="AC1595" s="63"/>
      <c r="AD1595" s="63"/>
      <c r="AE1595" s="63"/>
      <c r="AF1595" s="63"/>
      <c r="AG1595" s="63"/>
      <c r="AH1595" s="63"/>
      <c r="AI1595" s="63"/>
    </row>
    <row r="1596" spans="1:35" x14ac:dyDescent="0.25">
      <c r="A1596" s="1"/>
      <c r="B1596" s="1"/>
      <c r="D1596" s="3"/>
      <c r="M1596" s="7"/>
    </row>
    <row r="1597" spans="1:35" x14ac:dyDescent="0.25">
      <c r="A1597" s="1"/>
      <c r="B1597" s="1"/>
      <c r="D1597" s="8"/>
      <c r="M1597" s="7"/>
      <c r="AB1597" s="10"/>
    </row>
    <row r="1598" spans="1:35" x14ac:dyDescent="0.25">
      <c r="A1598" s="1"/>
      <c r="B1598" s="1"/>
      <c r="D1598" s="3"/>
      <c r="M1598" s="10"/>
      <c r="P1598" s="10"/>
      <c r="Q1598" s="10"/>
      <c r="R1598" s="10"/>
      <c r="Z1598" s="63"/>
      <c r="AA1598" s="63"/>
      <c r="AB1598" s="63"/>
    </row>
    <row r="1599" spans="1:35" x14ac:dyDescent="0.25">
      <c r="A1599" s="1"/>
      <c r="B1599" s="1"/>
      <c r="D1599" s="54"/>
      <c r="M1599" s="7"/>
      <c r="P1599" s="57"/>
      <c r="Q1599" s="63"/>
      <c r="R1599" s="63"/>
      <c r="S1599" s="57"/>
      <c r="T1599" s="57"/>
      <c r="U1599" s="57"/>
      <c r="V1599" s="57"/>
      <c r="W1599" s="57"/>
      <c r="X1599" s="57"/>
      <c r="Z1599" s="5"/>
      <c r="AB1599" s="63"/>
      <c r="AC1599" s="63"/>
      <c r="AD1599" s="63"/>
      <c r="AE1599" s="63"/>
      <c r="AF1599" s="63"/>
      <c r="AG1599" s="63"/>
      <c r="AH1599" s="63"/>
      <c r="AI1599" s="63"/>
    </row>
    <row r="1600" spans="1:35" x14ac:dyDescent="0.25">
      <c r="A1600" s="1"/>
      <c r="B1600" s="1"/>
      <c r="D1600" s="54"/>
      <c r="M1600" s="7"/>
      <c r="P1600" s="57"/>
      <c r="Q1600" s="63"/>
      <c r="R1600" s="63"/>
      <c r="S1600" s="57"/>
      <c r="T1600" s="57"/>
      <c r="U1600" s="57"/>
      <c r="V1600" s="57"/>
      <c r="W1600" s="57"/>
      <c r="X1600" s="57"/>
      <c r="Z1600" s="5"/>
      <c r="AB1600" s="63"/>
      <c r="AC1600" s="63"/>
      <c r="AD1600" s="63"/>
      <c r="AE1600" s="63"/>
      <c r="AF1600" s="63"/>
      <c r="AG1600" s="63"/>
      <c r="AH1600" s="63"/>
      <c r="AI1600" s="63"/>
    </row>
    <row r="1601" spans="1:35" x14ac:dyDescent="0.25">
      <c r="A1601" s="1"/>
      <c r="B1601" s="1"/>
      <c r="D1601" s="54"/>
      <c r="M1601" s="7"/>
      <c r="P1601" s="57"/>
      <c r="Q1601" s="63"/>
      <c r="R1601" s="63"/>
      <c r="S1601" s="57"/>
      <c r="T1601" s="57"/>
      <c r="U1601" s="57"/>
      <c r="V1601" s="57"/>
      <c r="W1601" s="57"/>
      <c r="X1601" s="57"/>
      <c r="Z1601" s="5"/>
      <c r="AB1601" s="63"/>
      <c r="AC1601" s="63"/>
      <c r="AD1601" s="63"/>
      <c r="AE1601" s="63"/>
      <c r="AF1601" s="63"/>
      <c r="AG1601" s="63"/>
      <c r="AH1601" s="63"/>
      <c r="AI1601" s="63"/>
    </row>
    <row r="1602" spans="1:35" x14ac:dyDescent="0.25">
      <c r="A1602" s="1"/>
      <c r="B1602" s="1"/>
      <c r="D1602" s="54"/>
      <c r="M1602" s="7"/>
      <c r="P1602" s="57"/>
      <c r="Q1602" s="63"/>
      <c r="R1602" s="63"/>
      <c r="S1602" s="57"/>
      <c r="T1602" s="57"/>
      <c r="U1602" s="57"/>
      <c r="V1602" s="57"/>
      <c r="W1602" s="57"/>
      <c r="X1602" s="57"/>
      <c r="Z1602" s="5"/>
      <c r="AB1602" s="63"/>
      <c r="AC1602" s="63"/>
      <c r="AD1602" s="63"/>
      <c r="AE1602" s="63"/>
      <c r="AF1602" s="63"/>
      <c r="AG1602" s="63"/>
      <c r="AH1602" s="63"/>
      <c r="AI1602" s="63"/>
    </row>
    <row r="1603" spans="1:35" x14ac:dyDescent="0.25">
      <c r="A1603" s="1"/>
      <c r="B1603" s="1"/>
      <c r="D1603" s="54"/>
      <c r="M1603" s="7"/>
      <c r="P1603" s="57"/>
      <c r="Q1603" s="63"/>
      <c r="R1603" s="63"/>
      <c r="S1603" s="57"/>
      <c r="T1603" s="57"/>
      <c r="U1603" s="57"/>
      <c r="V1603" s="57"/>
      <c r="W1603" s="57"/>
      <c r="X1603" s="57"/>
      <c r="Z1603" s="5"/>
      <c r="AB1603" s="63"/>
      <c r="AC1603" s="63"/>
      <c r="AD1603" s="63"/>
      <c r="AE1603" s="63"/>
      <c r="AF1603" s="63"/>
      <c r="AG1603" s="63"/>
      <c r="AH1603" s="63"/>
      <c r="AI1603" s="63"/>
    </row>
    <row r="1604" spans="1:35" x14ac:dyDescent="0.25">
      <c r="A1604" s="1"/>
      <c r="B1604" s="1"/>
      <c r="D1604" s="54"/>
      <c r="M1604" s="7"/>
      <c r="P1604" s="57"/>
      <c r="Q1604" s="63"/>
      <c r="R1604" s="63"/>
      <c r="S1604" s="57"/>
      <c r="T1604" s="57"/>
      <c r="U1604" s="57"/>
      <c r="V1604" s="57"/>
      <c r="W1604" s="57"/>
      <c r="X1604" s="57"/>
      <c r="Z1604" s="5"/>
      <c r="AB1604" s="63"/>
      <c r="AC1604" s="63"/>
      <c r="AD1604" s="63"/>
      <c r="AE1604" s="63"/>
      <c r="AF1604" s="63"/>
      <c r="AG1604" s="63"/>
      <c r="AH1604" s="63"/>
      <c r="AI1604" s="63"/>
    </row>
    <row r="1605" spans="1:35" x14ac:dyDescent="0.25">
      <c r="A1605" s="1"/>
      <c r="B1605" s="1"/>
      <c r="D1605" s="54"/>
      <c r="M1605" s="7"/>
      <c r="P1605" s="57"/>
      <c r="Q1605" s="63"/>
      <c r="R1605" s="63"/>
      <c r="S1605" s="57"/>
      <c r="T1605" s="57"/>
      <c r="U1605" s="57"/>
      <c r="V1605" s="57"/>
      <c r="W1605" s="57"/>
      <c r="X1605" s="57"/>
      <c r="Z1605" s="5"/>
      <c r="AB1605" s="63"/>
      <c r="AC1605" s="63"/>
      <c r="AD1605" s="63"/>
      <c r="AE1605" s="63"/>
      <c r="AF1605" s="63"/>
      <c r="AG1605" s="63"/>
      <c r="AH1605" s="63"/>
      <c r="AI1605" s="63"/>
    </row>
    <row r="1606" spans="1:35" x14ac:dyDescent="0.25">
      <c r="A1606" s="1"/>
      <c r="B1606" s="1"/>
      <c r="D1606" s="54"/>
      <c r="M1606" s="7"/>
      <c r="P1606" s="57"/>
      <c r="Q1606" s="63"/>
      <c r="R1606" s="63"/>
      <c r="S1606" s="57"/>
      <c r="T1606" s="57"/>
      <c r="U1606" s="57"/>
      <c r="V1606" s="57"/>
      <c r="W1606" s="57"/>
      <c r="X1606" s="57"/>
      <c r="Z1606" s="5"/>
      <c r="AB1606" s="63"/>
      <c r="AC1606" s="63"/>
      <c r="AD1606" s="63"/>
      <c r="AE1606" s="63"/>
      <c r="AF1606" s="63"/>
      <c r="AG1606" s="63"/>
      <c r="AH1606" s="63"/>
      <c r="AI1606" s="63"/>
    </row>
    <row r="1607" spans="1:35" x14ac:dyDescent="0.25">
      <c r="A1607" s="1"/>
      <c r="B1607" s="1"/>
      <c r="D1607" s="54"/>
      <c r="M1607" s="7"/>
      <c r="P1607" s="57"/>
      <c r="Q1607" s="63"/>
      <c r="R1607" s="63"/>
      <c r="S1607" s="57"/>
      <c r="T1607" s="57"/>
      <c r="U1607" s="57"/>
      <c r="V1607" s="57"/>
      <c r="W1607" s="57"/>
      <c r="X1607" s="57"/>
      <c r="Z1607" s="5"/>
      <c r="AB1607" s="63"/>
      <c r="AC1607" s="63"/>
      <c r="AD1607" s="63"/>
      <c r="AE1607" s="63"/>
      <c r="AF1607" s="63"/>
      <c r="AG1607" s="63"/>
      <c r="AH1607" s="63"/>
      <c r="AI1607" s="63"/>
    </row>
    <row r="1608" spans="1:35" x14ac:dyDescent="0.25">
      <c r="A1608" s="1"/>
      <c r="B1608" s="1"/>
      <c r="D1608" s="54"/>
      <c r="M1608" s="7"/>
      <c r="P1608" s="57"/>
      <c r="Q1608" s="63"/>
      <c r="R1608" s="63"/>
      <c r="S1608" s="57"/>
      <c r="T1608" s="57"/>
      <c r="U1608" s="57"/>
      <c r="V1608" s="57"/>
      <c r="W1608" s="57"/>
      <c r="X1608" s="57"/>
      <c r="Z1608" s="5"/>
      <c r="AB1608" s="63"/>
      <c r="AC1608" s="63"/>
      <c r="AD1608" s="63"/>
      <c r="AE1608" s="63"/>
      <c r="AF1608" s="63"/>
      <c r="AG1608" s="63"/>
      <c r="AH1608" s="63"/>
      <c r="AI1608" s="63"/>
    </row>
    <row r="1609" spans="1:35" x14ac:dyDescent="0.25">
      <c r="A1609" s="1"/>
      <c r="B1609" s="1"/>
      <c r="D1609" s="54"/>
      <c r="M1609" s="7"/>
      <c r="P1609" s="57"/>
      <c r="Q1609" s="63"/>
      <c r="R1609" s="63"/>
      <c r="S1609" s="57"/>
      <c r="T1609" s="57"/>
      <c r="U1609" s="57"/>
      <c r="V1609" s="57"/>
      <c r="W1609" s="57"/>
      <c r="X1609" s="57"/>
      <c r="Z1609" s="5"/>
      <c r="AB1609" s="63"/>
      <c r="AC1609" s="63"/>
      <c r="AD1609" s="63"/>
      <c r="AE1609" s="63"/>
      <c r="AF1609" s="63"/>
      <c r="AG1609" s="63"/>
      <c r="AH1609" s="63"/>
      <c r="AI1609" s="63"/>
    </row>
    <row r="1610" spans="1:35" x14ac:dyDescent="0.25">
      <c r="A1610" s="1"/>
      <c r="B1610" s="1"/>
      <c r="D1610" s="54"/>
      <c r="M1610" s="7"/>
      <c r="P1610" s="57"/>
      <c r="Q1610" s="63"/>
      <c r="R1610" s="63"/>
      <c r="S1610" s="57"/>
      <c r="T1610" s="57"/>
      <c r="U1610" s="57"/>
      <c r="V1610" s="57"/>
      <c r="W1610" s="57"/>
      <c r="X1610" s="57"/>
      <c r="Z1610" s="5"/>
      <c r="AB1610" s="63"/>
      <c r="AC1610" s="63"/>
      <c r="AD1610" s="63"/>
      <c r="AE1610" s="63"/>
      <c r="AF1610" s="63"/>
      <c r="AG1610" s="63"/>
      <c r="AH1610" s="63"/>
      <c r="AI1610" s="63"/>
    </row>
    <row r="1611" spans="1:35" x14ac:dyDescent="0.25">
      <c r="A1611" s="1"/>
      <c r="B1611" s="1"/>
      <c r="D1611" s="54"/>
      <c r="M1611" s="7"/>
      <c r="P1611" s="57"/>
      <c r="Q1611" s="63"/>
      <c r="R1611" s="63"/>
      <c r="S1611" s="57"/>
      <c r="T1611" s="57"/>
      <c r="U1611" s="57"/>
      <c r="V1611" s="57"/>
      <c r="W1611" s="57"/>
      <c r="X1611" s="57"/>
      <c r="Z1611" s="5"/>
      <c r="AB1611" s="63"/>
      <c r="AC1611" s="63"/>
      <c r="AD1611" s="63"/>
      <c r="AE1611" s="63"/>
      <c r="AF1611" s="63"/>
      <c r="AG1611" s="63"/>
      <c r="AH1611" s="63"/>
      <c r="AI1611" s="63"/>
    </row>
    <row r="1612" spans="1:35" x14ac:dyDescent="0.25">
      <c r="A1612" s="1"/>
      <c r="B1612" s="1"/>
      <c r="D1612" s="54"/>
      <c r="M1612" s="7"/>
      <c r="P1612" s="57"/>
      <c r="Q1612" s="63"/>
      <c r="R1612" s="63"/>
      <c r="S1612" s="57"/>
      <c r="T1612" s="57"/>
      <c r="U1612" s="57"/>
      <c r="V1612" s="57"/>
      <c r="W1612" s="57"/>
      <c r="X1612" s="57"/>
      <c r="Z1612" s="6"/>
      <c r="AB1612" s="63"/>
      <c r="AC1612" s="63"/>
      <c r="AD1612" s="63"/>
      <c r="AE1612" s="63"/>
      <c r="AF1612" s="63"/>
      <c r="AG1612" s="63"/>
      <c r="AH1612" s="63"/>
      <c r="AI1612" s="63"/>
    </row>
    <row r="1613" spans="1:35" x14ac:dyDescent="0.25">
      <c r="A1613" s="1"/>
      <c r="B1613" s="1"/>
      <c r="D1613" s="54"/>
      <c r="M1613" s="7"/>
      <c r="P1613" s="57"/>
      <c r="Q1613" s="63"/>
      <c r="R1613" s="63"/>
      <c r="S1613" s="57"/>
      <c r="T1613" s="57"/>
      <c r="U1613" s="57"/>
      <c r="V1613" s="57"/>
      <c r="W1613" s="57"/>
      <c r="X1613" s="57"/>
      <c r="Z1613" s="5"/>
      <c r="AB1613" s="63"/>
      <c r="AC1613" s="63"/>
      <c r="AD1613" s="63"/>
      <c r="AE1613" s="63"/>
      <c r="AF1613" s="63"/>
      <c r="AG1613" s="63"/>
      <c r="AH1613" s="63"/>
      <c r="AI1613" s="63"/>
    </row>
    <row r="1614" spans="1:35" x14ac:dyDescent="0.25">
      <c r="A1614" s="1"/>
      <c r="B1614" s="1"/>
      <c r="D1614" s="54"/>
      <c r="M1614" s="7"/>
      <c r="P1614" s="57"/>
      <c r="Q1614" s="63"/>
      <c r="R1614" s="63"/>
      <c r="S1614" s="57"/>
      <c r="T1614" s="57"/>
      <c r="U1614" s="57"/>
      <c r="V1614" s="57"/>
      <c r="W1614" s="57"/>
      <c r="X1614" s="57"/>
      <c r="Z1614" s="5"/>
      <c r="AB1614" s="63"/>
      <c r="AC1614" s="63"/>
      <c r="AD1614" s="63"/>
      <c r="AE1614" s="63"/>
      <c r="AF1614" s="63"/>
      <c r="AG1614" s="63"/>
      <c r="AH1614" s="63"/>
      <c r="AI1614" s="63"/>
    </row>
    <row r="1615" spans="1:35" x14ac:dyDescent="0.25">
      <c r="A1615" s="1"/>
      <c r="B1615" s="1"/>
      <c r="D1615" s="59"/>
      <c r="M1615" s="7"/>
    </row>
    <row r="1616" spans="1:35" x14ac:dyDescent="0.25">
      <c r="A1616" s="1"/>
      <c r="B1616" s="1"/>
      <c r="D1616" s="8"/>
      <c r="M1616" s="7"/>
      <c r="P1616" s="10"/>
      <c r="Q1616" s="10"/>
      <c r="R1616" s="10"/>
      <c r="Z1616" s="10"/>
      <c r="AA1616" s="10"/>
    </row>
    <row r="1617" spans="1:35" x14ac:dyDescent="0.25">
      <c r="A1617" s="1"/>
      <c r="B1617" s="1"/>
      <c r="D1617" s="3"/>
      <c r="M1617" s="10"/>
      <c r="P1617" s="10"/>
      <c r="Q1617" s="10"/>
      <c r="R1617" s="10"/>
      <c r="Z1617" s="63"/>
      <c r="AA1617" s="63"/>
      <c r="AB1617" s="63"/>
    </row>
    <row r="1618" spans="1:35" x14ac:dyDescent="0.25">
      <c r="A1618" s="1"/>
      <c r="B1618" s="1"/>
      <c r="D1618" s="54"/>
      <c r="M1618" s="7"/>
      <c r="P1618" s="57"/>
      <c r="Q1618" s="63"/>
      <c r="R1618" s="63"/>
      <c r="S1618" s="57"/>
      <c r="T1618" s="57"/>
      <c r="U1618" s="57"/>
      <c r="V1618" s="57"/>
      <c r="W1618" s="57"/>
      <c r="X1618" s="57"/>
      <c r="AB1618" s="63"/>
      <c r="AC1618" s="63"/>
      <c r="AD1618" s="63"/>
      <c r="AE1618" s="63"/>
      <c r="AF1618" s="63"/>
      <c r="AG1618" s="63"/>
      <c r="AH1618" s="63"/>
      <c r="AI1618" s="63"/>
    </row>
    <row r="1619" spans="1:35" x14ac:dyDescent="0.25">
      <c r="A1619" s="1"/>
      <c r="B1619" s="1"/>
      <c r="D1619" s="54"/>
      <c r="M1619" s="7"/>
      <c r="P1619" s="57"/>
      <c r="Q1619" s="63"/>
      <c r="R1619" s="63"/>
      <c r="S1619" s="57"/>
      <c r="T1619" s="57"/>
      <c r="U1619" s="57"/>
      <c r="V1619" s="57"/>
      <c r="W1619" s="57"/>
      <c r="X1619" s="57"/>
      <c r="AB1619" s="63"/>
      <c r="AC1619" s="63"/>
      <c r="AD1619" s="63"/>
      <c r="AE1619" s="63"/>
      <c r="AF1619" s="63"/>
      <c r="AG1619" s="63"/>
      <c r="AH1619" s="63"/>
      <c r="AI1619" s="63"/>
    </row>
    <row r="1620" spans="1:35" x14ac:dyDescent="0.25">
      <c r="A1620" s="1"/>
      <c r="B1620" s="1"/>
      <c r="D1620" s="54"/>
      <c r="M1620" s="7"/>
      <c r="P1620" s="57"/>
      <c r="Q1620" s="63"/>
      <c r="R1620" s="63"/>
      <c r="S1620" s="57"/>
      <c r="T1620" s="57"/>
      <c r="U1620" s="57"/>
      <c r="V1620" s="57"/>
      <c r="W1620" s="57"/>
      <c r="X1620" s="57"/>
      <c r="Z1620" s="10"/>
      <c r="AB1620" s="63"/>
      <c r="AC1620" s="63"/>
      <c r="AD1620" s="63"/>
      <c r="AE1620" s="63"/>
      <c r="AF1620" s="63"/>
      <c r="AG1620" s="63"/>
      <c r="AH1620" s="63"/>
      <c r="AI1620" s="63"/>
    </row>
    <row r="1621" spans="1:35" x14ac:dyDescent="0.25">
      <c r="A1621" s="1"/>
      <c r="B1621" s="1"/>
      <c r="D1621" s="54"/>
      <c r="M1621" s="7"/>
      <c r="P1621" s="57"/>
      <c r="Q1621" s="63"/>
      <c r="R1621" s="63"/>
      <c r="S1621" s="57"/>
      <c r="T1621" s="57"/>
      <c r="U1621" s="57"/>
      <c r="V1621" s="57"/>
      <c r="W1621" s="57"/>
      <c r="X1621" s="57"/>
      <c r="AB1621" s="63"/>
      <c r="AC1621" s="63"/>
      <c r="AD1621" s="63"/>
      <c r="AE1621" s="63"/>
      <c r="AF1621" s="63"/>
      <c r="AG1621" s="63"/>
      <c r="AH1621" s="63"/>
      <c r="AI1621" s="63"/>
    </row>
    <row r="1622" spans="1:35" x14ac:dyDescent="0.25">
      <c r="A1622" s="1"/>
      <c r="B1622" s="1"/>
      <c r="D1622" s="54"/>
      <c r="M1622" s="7"/>
      <c r="P1622" s="57"/>
      <c r="Q1622" s="63"/>
      <c r="R1622" s="63"/>
      <c r="S1622" s="57"/>
      <c r="T1622" s="57"/>
      <c r="U1622" s="57"/>
      <c r="V1622" s="57"/>
      <c r="W1622" s="57"/>
      <c r="X1622" s="57"/>
      <c r="AB1622" s="63"/>
      <c r="AC1622" s="63"/>
      <c r="AD1622" s="63"/>
      <c r="AE1622" s="63"/>
      <c r="AF1622" s="63"/>
      <c r="AG1622" s="63"/>
      <c r="AH1622" s="63"/>
      <c r="AI1622" s="63"/>
    </row>
    <row r="1623" spans="1:35" x14ac:dyDescent="0.25">
      <c r="A1623" s="1"/>
      <c r="B1623" s="1"/>
      <c r="D1623" s="54"/>
      <c r="M1623" s="7"/>
      <c r="P1623" s="57"/>
      <c r="Q1623" s="63"/>
      <c r="R1623" s="63"/>
      <c r="S1623" s="57"/>
      <c r="T1623" s="57"/>
      <c r="U1623" s="57"/>
      <c r="V1623" s="57"/>
      <c r="W1623" s="57"/>
      <c r="X1623" s="57"/>
      <c r="AB1623" s="63"/>
      <c r="AC1623" s="63"/>
      <c r="AD1623" s="63"/>
      <c r="AE1623" s="63"/>
      <c r="AF1623" s="63"/>
      <c r="AG1623" s="63"/>
      <c r="AH1623" s="63"/>
      <c r="AI1623" s="63"/>
    </row>
    <row r="1624" spans="1:35" x14ac:dyDescent="0.25">
      <c r="A1624" s="1"/>
      <c r="B1624" s="1"/>
      <c r="D1624" s="54"/>
      <c r="M1624" s="7"/>
      <c r="P1624" s="57"/>
      <c r="Q1624" s="63"/>
      <c r="R1624" s="63"/>
      <c r="S1624" s="57"/>
      <c r="T1624" s="57"/>
      <c r="U1624" s="57"/>
      <c r="V1624" s="57"/>
      <c r="W1624" s="57"/>
      <c r="X1624" s="57"/>
      <c r="AB1624" s="63"/>
      <c r="AC1624" s="63"/>
      <c r="AD1624" s="63"/>
      <c r="AE1624" s="63"/>
      <c r="AF1624" s="63"/>
      <c r="AG1624" s="63"/>
      <c r="AH1624" s="63"/>
      <c r="AI1624" s="63"/>
    </row>
    <row r="1625" spans="1:35" x14ac:dyDescent="0.25">
      <c r="A1625" s="1"/>
      <c r="B1625" s="1"/>
      <c r="D1625" s="54"/>
      <c r="M1625" s="7"/>
      <c r="P1625" s="57"/>
      <c r="Q1625" s="63"/>
      <c r="R1625" s="63"/>
      <c r="S1625" s="57"/>
      <c r="T1625" s="57"/>
      <c r="U1625" s="57"/>
      <c r="V1625" s="57"/>
      <c r="W1625" s="57"/>
      <c r="X1625" s="57"/>
      <c r="AB1625" s="63"/>
      <c r="AC1625" s="63"/>
      <c r="AD1625" s="63"/>
      <c r="AE1625" s="63"/>
      <c r="AF1625" s="63"/>
      <c r="AG1625" s="63"/>
      <c r="AH1625" s="63"/>
      <c r="AI1625" s="63"/>
    </row>
    <row r="1626" spans="1:35" x14ac:dyDescent="0.25">
      <c r="A1626" s="1"/>
      <c r="B1626" s="1"/>
      <c r="D1626" s="54"/>
      <c r="M1626" s="7"/>
      <c r="P1626" s="57"/>
      <c r="Q1626" s="63"/>
      <c r="R1626" s="63"/>
      <c r="S1626" s="57"/>
      <c r="T1626" s="57"/>
      <c r="U1626" s="57"/>
      <c r="V1626" s="57"/>
      <c r="W1626" s="57"/>
      <c r="X1626" s="57"/>
      <c r="AB1626" s="63"/>
      <c r="AC1626" s="63"/>
      <c r="AD1626" s="63"/>
      <c r="AE1626" s="63"/>
      <c r="AF1626" s="63"/>
      <c r="AG1626" s="63"/>
      <c r="AH1626" s="63"/>
      <c r="AI1626" s="63"/>
    </row>
    <row r="1627" spans="1:35" x14ac:dyDescent="0.25">
      <c r="A1627" s="1"/>
      <c r="B1627" s="1"/>
      <c r="D1627" s="54"/>
      <c r="M1627" s="7"/>
      <c r="P1627" s="57"/>
      <c r="Q1627" s="63"/>
      <c r="R1627" s="63"/>
      <c r="S1627" s="57"/>
      <c r="T1627" s="57"/>
      <c r="U1627" s="57"/>
      <c r="V1627" s="57"/>
      <c r="W1627" s="57"/>
      <c r="X1627" s="57"/>
      <c r="AB1627" s="63"/>
      <c r="AC1627" s="63"/>
      <c r="AD1627" s="63"/>
      <c r="AE1627" s="63"/>
      <c r="AF1627" s="63"/>
      <c r="AG1627" s="63"/>
      <c r="AH1627" s="63"/>
      <c r="AI1627" s="63"/>
    </row>
    <row r="1628" spans="1:35" x14ac:dyDescent="0.25">
      <c r="A1628" s="1"/>
      <c r="B1628" s="1"/>
      <c r="D1628" s="54"/>
      <c r="M1628" s="7"/>
      <c r="P1628" s="57"/>
      <c r="Q1628" s="63"/>
      <c r="R1628" s="63"/>
      <c r="S1628" s="57"/>
      <c r="T1628" s="57"/>
      <c r="U1628" s="57"/>
      <c r="V1628" s="57"/>
      <c r="W1628" s="57"/>
      <c r="X1628" s="57"/>
      <c r="AB1628" s="63"/>
      <c r="AC1628" s="63"/>
      <c r="AD1628" s="63"/>
      <c r="AE1628" s="63"/>
      <c r="AF1628" s="63"/>
      <c r="AG1628" s="63"/>
      <c r="AH1628" s="63"/>
      <c r="AI1628" s="63"/>
    </row>
    <row r="1629" spans="1:35" x14ac:dyDescent="0.25">
      <c r="A1629" s="1"/>
      <c r="B1629" s="1"/>
      <c r="D1629" s="54"/>
      <c r="M1629" s="7"/>
      <c r="P1629" s="57"/>
      <c r="Q1629" s="63"/>
      <c r="R1629" s="63"/>
      <c r="S1629" s="57"/>
      <c r="T1629" s="57"/>
      <c r="U1629" s="57"/>
      <c r="V1629" s="57"/>
      <c r="W1629" s="57"/>
      <c r="X1629" s="57"/>
      <c r="AB1629" s="63"/>
      <c r="AC1629" s="63"/>
      <c r="AD1629" s="63"/>
      <c r="AE1629" s="63"/>
      <c r="AF1629" s="63"/>
      <c r="AG1629" s="63"/>
      <c r="AH1629" s="63"/>
      <c r="AI1629" s="63"/>
    </row>
    <row r="1630" spans="1:35" x14ac:dyDescent="0.25">
      <c r="A1630" s="1"/>
      <c r="B1630" s="1"/>
      <c r="D1630" s="54"/>
      <c r="M1630" s="7"/>
      <c r="P1630" s="57"/>
      <c r="Q1630" s="63"/>
      <c r="R1630" s="63"/>
      <c r="S1630" s="57"/>
      <c r="T1630" s="57"/>
      <c r="U1630" s="57"/>
      <c r="V1630" s="57"/>
      <c r="W1630" s="57"/>
      <c r="X1630" s="57"/>
      <c r="AB1630" s="63"/>
      <c r="AC1630" s="63"/>
      <c r="AD1630" s="63"/>
      <c r="AE1630" s="63"/>
      <c r="AF1630" s="63"/>
      <c r="AG1630" s="63"/>
      <c r="AH1630" s="63"/>
      <c r="AI1630" s="63"/>
    </row>
    <row r="1631" spans="1:35" x14ac:dyDescent="0.25">
      <c r="A1631" s="1"/>
      <c r="B1631" s="1"/>
      <c r="D1631" s="54"/>
      <c r="M1631" s="7"/>
      <c r="P1631" s="57"/>
      <c r="Q1631" s="63"/>
      <c r="R1631" s="63"/>
      <c r="S1631" s="57"/>
      <c r="T1631" s="57"/>
      <c r="U1631" s="57"/>
      <c r="V1631" s="57"/>
      <c r="W1631" s="57"/>
      <c r="X1631" s="57"/>
      <c r="AB1631" s="63"/>
      <c r="AC1631" s="63"/>
      <c r="AD1631" s="63"/>
      <c r="AE1631" s="63"/>
      <c r="AF1631" s="63"/>
      <c r="AG1631" s="63"/>
      <c r="AH1631" s="63"/>
      <c r="AI1631" s="63"/>
    </row>
    <row r="1632" spans="1:35" x14ac:dyDescent="0.25">
      <c r="A1632" s="1"/>
      <c r="B1632" s="1"/>
      <c r="D1632" s="54"/>
      <c r="M1632" s="7"/>
      <c r="P1632" s="57"/>
      <c r="Q1632" s="63"/>
      <c r="R1632" s="63"/>
      <c r="S1632" s="57"/>
      <c r="T1632" s="57"/>
      <c r="U1632" s="57"/>
      <c r="V1632" s="57"/>
      <c r="W1632" s="57"/>
      <c r="X1632" s="57"/>
      <c r="AB1632" s="63"/>
      <c r="AC1632" s="63"/>
      <c r="AD1632" s="63"/>
      <c r="AE1632" s="63"/>
      <c r="AF1632" s="63"/>
      <c r="AG1632" s="63"/>
      <c r="AH1632" s="63"/>
      <c r="AI1632" s="63"/>
    </row>
    <row r="1633" spans="1:35" x14ac:dyDescent="0.25">
      <c r="A1633" s="1"/>
      <c r="B1633" s="1"/>
      <c r="D1633" s="54"/>
      <c r="M1633" s="7"/>
      <c r="P1633" s="57"/>
      <c r="Q1633" s="63"/>
      <c r="R1633" s="63"/>
      <c r="S1633" s="57"/>
      <c r="T1633" s="57"/>
      <c r="U1633" s="57"/>
      <c r="V1633" s="57"/>
      <c r="W1633" s="57"/>
      <c r="X1633" s="57"/>
      <c r="AB1633" s="63"/>
      <c r="AC1633" s="63"/>
      <c r="AD1633" s="63"/>
      <c r="AE1633" s="63"/>
      <c r="AF1633" s="63"/>
      <c r="AG1633" s="63"/>
      <c r="AH1633" s="63"/>
      <c r="AI1633" s="63"/>
    </row>
    <row r="1634" spans="1:35" x14ac:dyDescent="0.25">
      <c r="A1634" s="1"/>
      <c r="B1634" s="1"/>
      <c r="D1634" s="3"/>
      <c r="M1634" s="7"/>
    </row>
    <row r="1635" spans="1:35" x14ac:dyDescent="0.25">
      <c r="A1635" s="1"/>
      <c r="B1635" s="1"/>
      <c r="D1635" s="8"/>
      <c r="M1635" s="10"/>
      <c r="S1635" s="10"/>
      <c r="T1635" s="10"/>
      <c r="U1635" s="10"/>
      <c r="V1635" s="10"/>
      <c r="W1635" s="10"/>
      <c r="X1635" s="10"/>
      <c r="AB1635" s="10"/>
      <c r="AC1635" s="10"/>
      <c r="AD1635" s="10"/>
      <c r="AE1635" s="10"/>
      <c r="AF1635" s="10"/>
      <c r="AG1635" s="10"/>
      <c r="AH1635" s="10"/>
      <c r="AI1635" s="10"/>
    </row>
    <row r="1636" spans="1:35" x14ac:dyDescent="0.25">
      <c r="A1636" s="1"/>
      <c r="B1636" s="1"/>
      <c r="D1636" s="3"/>
      <c r="M1636" s="10"/>
      <c r="P1636" s="10"/>
      <c r="Q1636" s="10"/>
      <c r="R1636" s="10"/>
      <c r="Z1636" s="63"/>
      <c r="AA1636" s="63"/>
      <c r="AB1636" s="63"/>
    </row>
    <row r="1637" spans="1:35" x14ac:dyDescent="0.25">
      <c r="A1637" s="1"/>
      <c r="B1637" s="1"/>
      <c r="D1637" s="54"/>
      <c r="M1637" s="7"/>
      <c r="P1637" s="57"/>
      <c r="Q1637" s="63"/>
      <c r="R1637" s="63"/>
      <c r="S1637" s="57"/>
      <c r="T1637" s="57"/>
      <c r="U1637" s="57"/>
      <c r="V1637" s="57"/>
      <c r="W1637" s="57"/>
      <c r="X1637" s="57"/>
      <c r="AB1637" s="63"/>
      <c r="AC1637" s="63"/>
      <c r="AD1637" s="63"/>
      <c r="AE1637" s="63"/>
      <c r="AF1637" s="63"/>
      <c r="AG1637" s="63"/>
      <c r="AH1637" s="63"/>
      <c r="AI1637" s="63"/>
    </row>
    <row r="1638" spans="1:35" x14ac:dyDescent="0.25">
      <c r="A1638" s="1"/>
      <c r="B1638" s="1"/>
      <c r="D1638" s="54"/>
      <c r="M1638" s="7"/>
      <c r="P1638" s="57"/>
      <c r="Q1638" s="63"/>
      <c r="R1638" s="63"/>
      <c r="S1638" s="57"/>
      <c r="T1638" s="57"/>
      <c r="U1638" s="57"/>
      <c r="V1638" s="57"/>
      <c r="W1638" s="57"/>
      <c r="X1638" s="57"/>
      <c r="AB1638" s="63"/>
      <c r="AC1638" s="63"/>
      <c r="AD1638" s="63"/>
      <c r="AE1638" s="63"/>
      <c r="AF1638" s="63"/>
      <c r="AG1638" s="63"/>
      <c r="AH1638" s="63"/>
      <c r="AI1638" s="63"/>
    </row>
    <row r="1639" spans="1:35" x14ac:dyDescent="0.25">
      <c r="A1639" s="1"/>
      <c r="B1639" s="1"/>
      <c r="D1639" s="54"/>
      <c r="M1639" s="7"/>
      <c r="P1639" s="57"/>
      <c r="Q1639" s="63"/>
      <c r="R1639" s="63"/>
      <c r="S1639" s="57"/>
      <c r="T1639" s="57"/>
      <c r="U1639" s="57"/>
      <c r="V1639" s="57"/>
      <c r="W1639" s="57"/>
      <c r="X1639" s="57"/>
      <c r="AB1639" s="63"/>
      <c r="AC1639" s="63"/>
      <c r="AD1639" s="63"/>
      <c r="AE1639" s="63"/>
      <c r="AF1639" s="63"/>
      <c r="AG1639" s="63"/>
      <c r="AH1639" s="63"/>
      <c r="AI1639" s="63"/>
    </row>
    <row r="1640" spans="1:35" x14ac:dyDescent="0.25">
      <c r="A1640" s="1"/>
      <c r="B1640" s="1"/>
      <c r="D1640" s="54"/>
      <c r="M1640" s="7"/>
      <c r="P1640" s="57"/>
      <c r="Q1640" s="63"/>
      <c r="R1640" s="63"/>
      <c r="S1640" s="57"/>
      <c r="T1640" s="57"/>
      <c r="U1640" s="57"/>
      <c r="V1640" s="57"/>
      <c r="W1640" s="57"/>
      <c r="X1640" s="57"/>
      <c r="AB1640" s="63"/>
      <c r="AC1640" s="63"/>
      <c r="AD1640" s="63"/>
      <c r="AE1640" s="63"/>
      <c r="AF1640" s="63"/>
      <c r="AG1640" s="63"/>
      <c r="AH1640" s="63"/>
      <c r="AI1640" s="63"/>
    </row>
    <row r="1641" spans="1:35" x14ac:dyDescent="0.25">
      <c r="A1641" s="1"/>
      <c r="B1641" s="1"/>
      <c r="D1641" s="54"/>
      <c r="M1641" s="7"/>
      <c r="P1641" s="57"/>
      <c r="Q1641" s="63"/>
      <c r="R1641" s="63"/>
      <c r="S1641" s="57"/>
      <c r="T1641" s="57"/>
      <c r="U1641" s="57"/>
      <c r="V1641" s="57"/>
      <c r="W1641" s="57"/>
      <c r="X1641" s="57"/>
      <c r="AB1641" s="63"/>
      <c r="AC1641" s="63"/>
      <c r="AD1641" s="63"/>
      <c r="AE1641" s="63"/>
      <c r="AF1641" s="63"/>
      <c r="AG1641" s="63"/>
      <c r="AH1641" s="63"/>
      <c r="AI1641" s="63"/>
    </row>
    <row r="1642" spans="1:35" x14ac:dyDescent="0.25">
      <c r="A1642" s="1"/>
      <c r="B1642" s="1"/>
      <c r="D1642" s="54"/>
      <c r="M1642" s="7"/>
      <c r="P1642" s="57"/>
      <c r="Q1642" s="63"/>
      <c r="R1642" s="63"/>
      <c r="S1642" s="57"/>
      <c r="T1642" s="57"/>
      <c r="U1642" s="57"/>
      <c r="V1642" s="57"/>
      <c r="W1642" s="57"/>
      <c r="X1642" s="57"/>
      <c r="AB1642" s="63"/>
      <c r="AC1642" s="63"/>
      <c r="AD1642" s="63"/>
      <c r="AE1642" s="63"/>
      <c r="AF1642" s="63"/>
      <c r="AG1642" s="63"/>
      <c r="AH1642" s="63"/>
      <c r="AI1642" s="63"/>
    </row>
    <row r="1643" spans="1:35" x14ac:dyDescent="0.25">
      <c r="A1643" s="1"/>
      <c r="B1643" s="1"/>
      <c r="D1643" s="54"/>
      <c r="M1643" s="7"/>
      <c r="P1643" s="57"/>
      <c r="Q1643" s="63"/>
      <c r="R1643" s="63"/>
      <c r="S1643" s="57"/>
      <c r="T1643" s="57"/>
      <c r="U1643" s="57"/>
      <c r="V1643" s="57"/>
      <c r="W1643" s="57"/>
      <c r="X1643" s="57"/>
      <c r="AB1643" s="63"/>
      <c r="AC1643" s="63"/>
      <c r="AD1643" s="63"/>
      <c r="AE1643" s="63"/>
      <c r="AF1643" s="63"/>
      <c r="AG1643" s="63"/>
      <c r="AH1643" s="63"/>
      <c r="AI1643" s="63"/>
    </row>
    <row r="1644" spans="1:35" x14ac:dyDescent="0.25">
      <c r="A1644" s="1"/>
      <c r="B1644" s="1"/>
      <c r="D1644" s="54"/>
      <c r="M1644" s="7"/>
      <c r="P1644" s="57"/>
      <c r="Q1644" s="63"/>
      <c r="R1644" s="63"/>
      <c r="S1644" s="57"/>
      <c r="T1644" s="57"/>
      <c r="U1644" s="57"/>
      <c r="V1644" s="57"/>
      <c r="W1644" s="57"/>
      <c r="X1644" s="57"/>
      <c r="AB1644" s="63"/>
      <c r="AC1644" s="63"/>
      <c r="AD1644" s="63"/>
      <c r="AE1644" s="63"/>
      <c r="AF1644" s="63"/>
      <c r="AG1644" s="63"/>
      <c r="AH1644" s="63"/>
      <c r="AI1644" s="63"/>
    </row>
    <row r="1645" spans="1:35" x14ac:dyDescent="0.25">
      <c r="A1645" s="1"/>
      <c r="B1645" s="1"/>
      <c r="D1645" s="54"/>
      <c r="M1645" s="7"/>
      <c r="P1645" s="57"/>
      <c r="Q1645" s="63"/>
      <c r="R1645" s="63"/>
      <c r="S1645" s="57"/>
      <c r="T1645" s="57"/>
      <c r="U1645" s="57"/>
      <c r="V1645" s="57"/>
      <c r="W1645" s="57"/>
      <c r="X1645" s="57"/>
      <c r="AB1645" s="63"/>
      <c r="AC1645" s="63"/>
      <c r="AD1645" s="63"/>
      <c r="AE1645" s="63"/>
      <c r="AF1645" s="63"/>
      <c r="AG1645" s="63"/>
      <c r="AH1645" s="63"/>
      <c r="AI1645" s="63"/>
    </row>
    <row r="1646" spans="1:35" x14ac:dyDescent="0.25">
      <c r="A1646" s="1"/>
      <c r="B1646" s="1"/>
      <c r="D1646" s="54"/>
      <c r="M1646" s="7"/>
      <c r="P1646" s="57"/>
      <c r="Q1646" s="63"/>
      <c r="R1646" s="63"/>
      <c r="S1646" s="57"/>
      <c r="T1646" s="57"/>
      <c r="U1646" s="57"/>
      <c r="V1646" s="57"/>
      <c r="W1646" s="57"/>
      <c r="X1646" s="57"/>
      <c r="AB1646" s="63"/>
      <c r="AC1646" s="63"/>
      <c r="AD1646" s="63"/>
      <c r="AE1646" s="63"/>
      <c r="AF1646" s="63"/>
      <c r="AG1646" s="63"/>
      <c r="AH1646" s="63"/>
      <c r="AI1646" s="63"/>
    </row>
    <row r="1647" spans="1:35" x14ac:dyDescent="0.25">
      <c r="A1647" s="1"/>
      <c r="B1647" s="1"/>
      <c r="D1647" s="54"/>
      <c r="M1647" s="7"/>
      <c r="P1647" s="57"/>
      <c r="Q1647" s="63"/>
      <c r="R1647" s="63"/>
      <c r="S1647" s="57"/>
      <c r="T1647" s="57"/>
      <c r="U1647" s="57"/>
      <c r="V1647" s="57"/>
      <c r="W1647" s="57"/>
      <c r="X1647" s="57"/>
      <c r="AB1647" s="63"/>
      <c r="AC1647" s="63"/>
      <c r="AD1647" s="63"/>
      <c r="AE1647" s="63"/>
      <c r="AF1647" s="63"/>
      <c r="AG1647" s="63"/>
      <c r="AH1647" s="63"/>
      <c r="AI1647" s="63"/>
    </row>
    <row r="1648" spans="1:35" x14ac:dyDescent="0.25">
      <c r="A1648" s="1"/>
      <c r="B1648" s="1"/>
      <c r="D1648" s="54"/>
      <c r="M1648" s="7"/>
      <c r="P1648" s="57"/>
      <c r="Q1648" s="63"/>
      <c r="R1648" s="63"/>
      <c r="S1648" s="57"/>
      <c r="T1648" s="57"/>
      <c r="U1648" s="57"/>
      <c r="V1648" s="57"/>
      <c r="W1648" s="57"/>
      <c r="X1648" s="57"/>
      <c r="AB1648" s="63"/>
      <c r="AC1648" s="63"/>
      <c r="AD1648" s="63"/>
      <c r="AE1648" s="63"/>
      <c r="AF1648" s="63"/>
      <c r="AG1648" s="63"/>
      <c r="AH1648" s="63"/>
      <c r="AI1648" s="63"/>
    </row>
    <row r="1649" spans="1:35" x14ac:dyDescent="0.25">
      <c r="A1649" s="1"/>
      <c r="B1649" s="1"/>
      <c r="D1649" s="54"/>
      <c r="M1649" s="7"/>
      <c r="P1649" s="57"/>
      <c r="Q1649" s="63"/>
      <c r="R1649" s="63"/>
      <c r="S1649" s="57"/>
      <c r="T1649" s="57"/>
      <c r="U1649" s="57"/>
      <c r="V1649" s="57"/>
      <c r="W1649" s="57"/>
      <c r="X1649" s="57"/>
      <c r="AB1649" s="63"/>
      <c r="AC1649" s="63"/>
      <c r="AD1649" s="63"/>
      <c r="AE1649" s="63"/>
      <c r="AF1649" s="63"/>
      <c r="AG1649" s="63"/>
      <c r="AH1649" s="63"/>
      <c r="AI1649" s="63"/>
    </row>
    <row r="1650" spans="1:35" x14ac:dyDescent="0.25">
      <c r="A1650" s="1"/>
      <c r="B1650" s="1"/>
      <c r="D1650" s="54"/>
      <c r="M1650" s="7"/>
      <c r="P1650" s="57"/>
      <c r="Q1650" s="63"/>
      <c r="R1650" s="63"/>
      <c r="S1650" s="57"/>
      <c r="T1650" s="57"/>
      <c r="U1650" s="57"/>
      <c r="V1650" s="57"/>
      <c r="W1650" s="57"/>
      <c r="X1650" s="57"/>
      <c r="AB1650" s="63"/>
      <c r="AC1650" s="63"/>
      <c r="AD1650" s="63"/>
      <c r="AE1650" s="63"/>
      <c r="AF1650" s="63"/>
      <c r="AG1650" s="63"/>
      <c r="AH1650" s="63"/>
      <c r="AI1650" s="63"/>
    </row>
    <row r="1651" spans="1:35" x14ac:dyDescent="0.25">
      <c r="A1651" s="1"/>
      <c r="B1651" s="1"/>
      <c r="D1651" s="54"/>
      <c r="M1651" s="7"/>
      <c r="P1651" s="57"/>
      <c r="Q1651" s="63"/>
      <c r="R1651" s="63"/>
      <c r="S1651" s="57"/>
      <c r="T1651" s="57"/>
      <c r="U1651" s="57"/>
      <c r="V1651" s="57"/>
      <c r="W1651" s="57"/>
      <c r="X1651" s="57"/>
      <c r="AB1651" s="63"/>
      <c r="AC1651" s="63"/>
      <c r="AD1651" s="63"/>
      <c r="AE1651" s="63"/>
      <c r="AF1651" s="63"/>
      <c r="AG1651" s="63"/>
      <c r="AH1651" s="63"/>
      <c r="AI1651" s="63"/>
    </row>
    <row r="1652" spans="1:35" x14ac:dyDescent="0.25">
      <c r="A1652" s="1"/>
      <c r="B1652" s="1"/>
      <c r="D1652" s="54"/>
      <c r="M1652" s="7"/>
      <c r="P1652" s="57"/>
      <c r="Q1652" s="63"/>
      <c r="R1652" s="63"/>
      <c r="S1652" s="57"/>
      <c r="T1652" s="57"/>
      <c r="U1652" s="57"/>
      <c r="V1652" s="57"/>
      <c r="W1652" s="57"/>
      <c r="X1652" s="57"/>
      <c r="AB1652" s="63"/>
      <c r="AC1652" s="63"/>
      <c r="AD1652" s="63"/>
      <c r="AE1652" s="63"/>
      <c r="AF1652" s="63"/>
      <c r="AG1652" s="63"/>
      <c r="AH1652" s="63"/>
      <c r="AI1652" s="63"/>
    </row>
    <row r="1653" spans="1:35" x14ac:dyDescent="0.25">
      <c r="A1653" s="1"/>
      <c r="B1653" s="1"/>
      <c r="D1653" s="59"/>
      <c r="M1653" s="7"/>
      <c r="S1653" s="10"/>
      <c r="T1653" s="10"/>
      <c r="U1653" s="10"/>
      <c r="V1653" s="10"/>
      <c r="W1653" s="10"/>
    </row>
    <row r="1654" spans="1:35" x14ac:dyDescent="0.25">
      <c r="A1654" s="1"/>
      <c r="B1654" s="1"/>
      <c r="D1654" s="8"/>
      <c r="M1654" s="7"/>
    </row>
    <row r="1655" spans="1:35" x14ac:dyDescent="0.25">
      <c r="A1655" s="1"/>
      <c r="B1655" s="1"/>
      <c r="D1655" s="3"/>
      <c r="M1655" s="10"/>
      <c r="AA1655" s="63"/>
      <c r="AB1655" s="63"/>
    </row>
    <row r="1656" spans="1:35" x14ac:dyDescent="0.25">
      <c r="A1656" s="1"/>
      <c r="B1656" s="1"/>
      <c r="D1656" s="54"/>
      <c r="S1656" s="57"/>
      <c r="T1656" s="57"/>
      <c r="U1656" s="57"/>
      <c r="V1656" s="57"/>
      <c r="W1656" s="57"/>
      <c r="X1656" s="57"/>
      <c r="AC1656" s="63"/>
      <c r="AD1656" s="63"/>
      <c r="AE1656" s="63"/>
      <c r="AF1656" s="63"/>
      <c r="AG1656" s="63"/>
      <c r="AH1656" s="63"/>
      <c r="AI1656" s="63"/>
    </row>
    <row r="1657" spans="1:35" x14ac:dyDescent="0.25">
      <c r="A1657" s="1"/>
      <c r="B1657" s="1"/>
      <c r="D1657" s="54"/>
      <c r="S1657" s="57"/>
      <c r="T1657" s="57"/>
      <c r="U1657" s="57"/>
      <c r="V1657" s="57"/>
      <c r="W1657" s="57"/>
      <c r="X1657" s="57"/>
      <c r="AC1657" s="63"/>
      <c r="AD1657" s="63"/>
      <c r="AE1657" s="63"/>
      <c r="AF1657" s="63"/>
      <c r="AG1657" s="63"/>
      <c r="AH1657" s="63"/>
      <c r="AI1657" s="63"/>
    </row>
    <row r="1658" spans="1:35" x14ac:dyDescent="0.25">
      <c r="A1658" s="1"/>
      <c r="B1658" s="1"/>
      <c r="D1658" s="54"/>
      <c r="S1658" s="57"/>
      <c r="T1658" s="57"/>
      <c r="U1658" s="57"/>
      <c r="V1658" s="57"/>
      <c r="W1658" s="57"/>
      <c r="X1658" s="57"/>
      <c r="AC1658" s="63"/>
      <c r="AD1658" s="63"/>
      <c r="AE1658" s="63"/>
      <c r="AF1658" s="63"/>
      <c r="AG1658" s="63"/>
      <c r="AH1658" s="63"/>
      <c r="AI1658" s="63"/>
    </row>
    <row r="1659" spans="1:35" x14ac:dyDescent="0.25">
      <c r="A1659" s="1"/>
      <c r="B1659" s="1"/>
      <c r="D1659" s="54"/>
      <c r="S1659" s="57"/>
      <c r="T1659" s="57"/>
      <c r="U1659" s="57"/>
      <c r="V1659" s="57"/>
      <c r="W1659" s="57"/>
      <c r="X1659" s="57"/>
      <c r="AC1659" s="63"/>
      <c r="AD1659" s="63"/>
      <c r="AE1659" s="63"/>
      <c r="AF1659" s="63"/>
      <c r="AG1659" s="63"/>
      <c r="AH1659" s="63"/>
      <c r="AI1659" s="63"/>
    </row>
    <row r="1660" spans="1:35" x14ac:dyDescent="0.25">
      <c r="A1660" s="1"/>
      <c r="B1660" s="1"/>
      <c r="D1660" s="54"/>
      <c r="S1660" s="57"/>
      <c r="T1660" s="57"/>
      <c r="U1660" s="57"/>
      <c r="V1660" s="57"/>
      <c r="W1660" s="57"/>
      <c r="X1660" s="57"/>
      <c r="AC1660" s="63"/>
      <c r="AD1660" s="63"/>
      <c r="AE1660" s="63"/>
      <c r="AF1660" s="63"/>
      <c r="AG1660" s="63"/>
      <c r="AH1660" s="63"/>
      <c r="AI1660" s="63"/>
    </row>
    <row r="1661" spans="1:35" x14ac:dyDescent="0.25">
      <c r="A1661" s="1"/>
      <c r="B1661" s="1"/>
      <c r="D1661" s="54"/>
      <c r="S1661" s="57"/>
      <c r="T1661" s="57"/>
      <c r="U1661" s="57"/>
      <c r="V1661" s="57"/>
      <c r="W1661" s="57"/>
      <c r="X1661" s="57"/>
      <c r="AC1661" s="63"/>
      <c r="AD1661" s="63"/>
      <c r="AE1661" s="63"/>
      <c r="AF1661" s="63"/>
      <c r="AG1661" s="63"/>
      <c r="AH1661" s="63"/>
      <c r="AI1661" s="63"/>
    </row>
    <row r="1662" spans="1:35" x14ac:dyDescent="0.25">
      <c r="A1662" s="1"/>
      <c r="B1662" s="1"/>
      <c r="D1662" s="54"/>
      <c r="S1662" s="57"/>
      <c r="T1662" s="57"/>
      <c r="U1662" s="57"/>
      <c r="V1662" s="57"/>
      <c r="W1662" s="57"/>
      <c r="X1662" s="57"/>
      <c r="AC1662" s="63"/>
      <c r="AD1662" s="63"/>
      <c r="AE1662" s="63"/>
      <c r="AF1662" s="63"/>
      <c r="AG1662" s="63"/>
      <c r="AH1662" s="63"/>
      <c r="AI1662" s="63"/>
    </row>
    <row r="1663" spans="1:35" x14ac:dyDescent="0.25">
      <c r="A1663" s="1"/>
      <c r="B1663" s="1"/>
      <c r="D1663" s="54"/>
      <c r="S1663" s="57"/>
      <c r="T1663" s="57"/>
      <c r="U1663" s="57"/>
      <c r="V1663" s="57"/>
      <c r="W1663" s="57"/>
      <c r="X1663" s="57"/>
      <c r="AC1663" s="63"/>
      <c r="AD1663" s="63"/>
      <c r="AE1663" s="63"/>
      <c r="AF1663" s="63"/>
      <c r="AG1663" s="63"/>
      <c r="AH1663" s="63"/>
      <c r="AI1663" s="63"/>
    </row>
    <row r="1664" spans="1:35" x14ac:dyDescent="0.25">
      <c r="A1664" s="1"/>
      <c r="B1664" s="1"/>
      <c r="D1664" s="54"/>
      <c r="S1664" s="57"/>
      <c r="T1664" s="57"/>
      <c r="U1664" s="57"/>
      <c r="V1664" s="57"/>
      <c r="W1664" s="57"/>
      <c r="X1664" s="57"/>
      <c r="AC1664" s="63"/>
      <c r="AD1664" s="63"/>
      <c r="AE1664" s="63"/>
      <c r="AF1664" s="63"/>
      <c r="AG1664" s="63"/>
      <c r="AH1664" s="63"/>
      <c r="AI1664" s="63"/>
    </row>
    <row r="1665" spans="1:35" x14ac:dyDescent="0.25">
      <c r="A1665" s="1"/>
      <c r="B1665" s="1"/>
      <c r="D1665" s="54"/>
      <c r="S1665" s="57"/>
      <c r="T1665" s="57"/>
      <c r="U1665" s="57"/>
      <c r="V1665" s="57"/>
      <c r="W1665" s="57"/>
      <c r="X1665" s="57"/>
      <c r="AC1665" s="63"/>
      <c r="AD1665" s="63"/>
      <c r="AE1665" s="63"/>
      <c r="AF1665" s="63"/>
      <c r="AG1665" s="63"/>
      <c r="AH1665" s="63"/>
      <c r="AI1665" s="63"/>
    </row>
    <row r="1666" spans="1:35" x14ac:dyDescent="0.25">
      <c r="A1666" s="1"/>
      <c r="B1666" s="1"/>
      <c r="D1666" s="54"/>
      <c r="S1666" s="57"/>
      <c r="T1666" s="57"/>
      <c r="U1666" s="57"/>
      <c r="V1666" s="57"/>
      <c r="W1666" s="57"/>
      <c r="X1666" s="57"/>
      <c r="AC1666" s="63"/>
      <c r="AD1666" s="63"/>
      <c r="AE1666" s="63"/>
      <c r="AF1666" s="63"/>
      <c r="AG1666" s="63"/>
      <c r="AH1666" s="63"/>
      <c r="AI1666" s="63"/>
    </row>
    <row r="1667" spans="1:35" x14ac:dyDescent="0.25">
      <c r="A1667" s="1"/>
      <c r="B1667" s="1"/>
      <c r="D1667" s="54"/>
      <c r="S1667" s="57"/>
      <c r="T1667" s="57"/>
      <c r="U1667" s="57"/>
      <c r="V1667" s="57"/>
      <c r="W1667" s="57"/>
      <c r="X1667" s="57"/>
      <c r="AC1667" s="63"/>
      <c r="AD1667" s="63"/>
      <c r="AE1667" s="63"/>
      <c r="AF1667" s="63"/>
      <c r="AG1667" s="63"/>
      <c r="AH1667" s="63"/>
      <c r="AI1667" s="63"/>
    </row>
    <row r="1668" spans="1:35" x14ac:dyDescent="0.25">
      <c r="A1668" s="1"/>
      <c r="B1668" s="1"/>
      <c r="D1668" s="54"/>
      <c r="S1668" s="57"/>
      <c r="T1668" s="57"/>
      <c r="U1668" s="57"/>
      <c r="V1668" s="57"/>
      <c r="W1668" s="57"/>
      <c r="X1668" s="57"/>
      <c r="AC1668" s="63"/>
      <c r="AD1668" s="63"/>
      <c r="AE1668" s="63"/>
      <c r="AF1668" s="63"/>
      <c r="AG1668" s="63"/>
      <c r="AH1668" s="63"/>
      <c r="AI1668" s="63"/>
    </row>
    <row r="1669" spans="1:35" x14ac:dyDescent="0.25">
      <c r="A1669" s="1"/>
      <c r="B1669" s="1"/>
      <c r="D1669" s="54"/>
      <c r="S1669" s="57"/>
      <c r="T1669" s="57"/>
      <c r="U1669" s="57"/>
      <c r="V1669" s="57"/>
      <c r="W1669" s="57"/>
      <c r="X1669" s="57"/>
      <c r="AC1669" s="63"/>
      <c r="AD1669" s="63"/>
      <c r="AE1669" s="63"/>
      <c r="AF1669" s="63"/>
      <c r="AG1669" s="63"/>
      <c r="AH1669" s="63"/>
      <c r="AI1669" s="63"/>
    </row>
    <row r="1670" spans="1:35" x14ac:dyDescent="0.25">
      <c r="A1670" s="1"/>
      <c r="B1670" s="1"/>
      <c r="D1670" s="54"/>
      <c r="S1670" s="57"/>
      <c r="T1670" s="57"/>
      <c r="U1670" s="57"/>
      <c r="V1670" s="57"/>
      <c r="W1670" s="57"/>
      <c r="X1670" s="57"/>
      <c r="AC1670" s="63"/>
      <c r="AD1670" s="63"/>
      <c r="AE1670" s="63"/>
      <c r="AF1670" s="63"/>
      <c r="AG1670" s="63"/>
      <c r="AH1670" s="63"/>
      <c r="AI1670" s="63"/>
    </row>
    <row r="1671" spans="1:35" x14ac:dyDescent="0.25">
      <c r="A1671" s="1"/>
      <c r="B1671" s="1"/>
      <c r="D1671" s="54"/>
      <c r="S1671" s="57"/>
      <c r="T1671" s="57"/>
      <c r="U1671" s="57"/>
      <c r="V1671" s="57"/>
      <c r="W1671" s="57"/>
      <c r="X1671" s="57"/>
      <c r="AC1671" s="63"/>
      <c r="AD1671" s="63"/>
      <c r="AE1671" s="63"/>
      <c r="AF1671" s="63"/>
      <c r="AG1671" s="63"/>
      <c r="AH1671" s="63"/>
      <c r="AI1671" s="63"/>
    </row>
    <row r="1672" spans="1:35" x14ac:dyDescent="0.25">
      <c r="A1672" s="1"/>
      <c r="B1672" s="1"/>
      <c r="D1672" s="3"/>
    </row>
    <row r="1673" spans="1:35" x14ac:dyDescent="0.25">
      <c r="A1673" s="1"/>
      <c r="B1673" s="1"/>
      <c r="D1673" s="8"/>
      <c r="M1673" s="10"/>
      <c r="S1673" s="10"/>
      <c r="T1673" s="10"/>
      <c r="U1673" s="10"/>
      <c r="V1673" s="10"/>
      <c r="W1673" s="10"/>
      <c r="X1673" s="10"/>
    </row>
    <row r="1674" spans="1:35" x14ac:dyDescent="0.25">
      <c r="A1674" s="1"/>
      <c r="B1674" s="1"/>
      <c r="D1674" s="3"/>
    </row>
    <row r="1675" spans="1:35" x14ac:dyDescent="0.25">
      <c r="A1675" s="1"/>
      <c r="B1675" s="1"/>
      <c r="D1675" s="54"/>
      <c r="S1675" s="57"/>
      <c r="T1675" s="57"/>
      <c r="U1675" s="57"/>
      <c r="V1675" s="57"/>
      <c r="W1675" s="57"/>
      <c r="X1675" s="57"/>
    </row>
    <row r="1676" spans="1:35" x14ac:dyDescent="0.25">
      <c r="A1676" s="1"/>
      <c r="B1676" s="1"/>
      <c r="D1676" s="54"/>
      <c r="S1676" s="57"/>
      <c r="T1676" s="57"/>
      <c r="U1676" s="57"/>
      <c r="V1676" s="57"/>
      <c r="W1676" s="57"/>
      <c r="X1676" s="57"/>
    </row>
    <row r="1677" spans="1:35" x14ac:dyDescent="0.25">
      <c r="A1677" s="1"/>
      <c r="B1677" s="1"/>
      <c r="D1677" s="54"/>
      <c r="S1677" s="57"/>
      <c r="T1677" s="57"/>
      <c r="U1677" s="57"/>
      <c r="V1677" s="57"/>
      <c r="W1677" s="57"/>
      <c r="X1677" s="57"/>
    </row>
    <row r="1678" spans="1:35" x14ac:dyDescent="0.25">
      <c r="A1678" s="1"/>
      <c r="B1678" s="1"/>
      <c r="D1678" s="54"/>
      <c r="S1678" s="57"/>
      <c r="T1678" s="57"/>
      <c r="U1678" s="57"/>
      <c r="V1678" s="57"/>
      <c r="W1678" s="57"/>
      <c r="X1678" s="57"/>
    </row>
    <row r="1679" spans="1:35" x14ac:dyDescent="0.25">
      <c r="A1679" s="1"/>
      <c r="B1679" s="1"/>
      <c r="D1679" s="54"/>
      <c r="S1679" s="57"/>
      <c r="T1679" s="57"/>
      <c r="U1679" s="57"/>
      <c r="V1679" s="57"/>
      <c r="W1679" s="57"/>
      <c r="X1679" s="57"/>
    </row>
    <row r="1680" spans="1:35" x14ac:dyDescent="0.25">
      <c r="A1680" s="1"/>
      <c r="B1680" s="1"/>
      <c r="D1680" s="54"/>
      <c r="S1680" s="57"/>
      <c r="T1680" s="57"/>
      <c r="U1680" s="57"/>
      <c r="V1680" s="57"/>
      <c r="W1680" s="57"/>
      <c r="X1680" s="57"/>
    </row>
    <row r="1681" spans="1:24" x14ac:dyDescent="0.25">
      <c r="A1681" s="1"/>
      <c r="B1681" s="1"/>
      <c r="D1681" s="54"/>
      <c r="S1681" s="57"/>
      <c r="T1681" s="57"/>
      <c r="U1681" s="57"/>
      <c r="V1681" s="57"/>
      <c r="W1681" s="57"/>
      <c r="X1681" s="57"/>
    </row>
    <row r="1682" spans="1:24" x14ac:dyDescent="0.25">
      <c r="A1682" s="1"/>
      <c r="B1682" s="1"/>
      <c r="D1682" s="54"/>
      <c r="S1682" s="57"/>
      <c r="T1682" s="57"/>
      <c r="U1682" s="57"/>
      <c r="V1682" s="57"/>
      <c r="W1682" s="57"/>
      <c r="X1682" s="57"/>
    </row>
    <row r="1683" spans="1:24" x14ac:dyDescent="0.25">
      <c r="A1683" s="1"/>
      <c r="B1683" s="1"/>
      <c r="D1683" s="54"/>
      <c r="S1683" s="57"/>
      <c r="T1683" s="57"/>
      <c r="U1683" s="57"/>
      <c r="V1683" s="57"/>
      <c r="W1683" s="57"/>
      <c r="X1683" s="57"/>
    </row>
    <row r="1684" spans="1:24" x14ac:dyDescent="0.25">
      <c r="A1684" s="1"/>
      <c r="B1684" s="1"/>
      <c r="D1684" s="54"/>
      <c r="S1684" s="57"/>
      <c r="T1684" s="57"/>
      <c r="U1684" s="57"/>
      <c r="V1684" s="57"/>
      <c r="W1684" s="57"/>
      <c r="X1684" s="57"/>
    </row>
    <row r="1685" spans="1:24" x14ac:dyDescent="0.25">
      <c r="A1685" s="1"/>
      <c r="B1685" s="1"/>
      <c r="D1685" s="54"/>
      <c r="S1685" s="57"/>
      <c r="T1685" s="57"/>
      <c r="U1685" s="57"/>
      <c r="V1685" s="57"/>
      <c r="W1685" s="57"/>
      <c r="X1685" s="57"/>
    </row>
    <row r="1686" spans="1:24" x14ac:dyDescent="0.25">
      <c r="A1686" s="1"/>
      <c r="B1686" s="1"/>
      <c r="D1686" s="54"/>
      <c r="S1686" s="57"/>
      <c r="T1686" s="57"/>
      <c r="U1686" s="57"/>
      <c r="V1686" s="57"/>
      <c r="W1686" s="57"/>
      <c r="X1686" s="57"/>
    </row>
    <row r="1687" spans="1:24" x14ac:dyDescent="0.25">
      <c r="A1687" s="1"/>
      <c r="B1687" s="1"/>
      <c r="D1687" s="54"/>
      <c r="S1687" s="57"/>
      <c r="T1687" s="57"/>
      <c r="U1687" s="57"/>
      <c r="V1687" s="57"/>
      <c r="W1687" s="57"/>
      <c r="X1687" s="57"/>
    </row>
    <row r="1688" spans="1:24" x14ac:dyDescent="0.25">
      <c r="A1688" s="1"/>
      <c r="B1688" s="1"/>
      <c r="D1688" s="54"/>
      <c r="S1688" s="57"/>
      <c r="T1688" s="57"/>
      <c r="U1688" s="57"/>
      <c r="V1688" s="57"/>
      <c r="W1688" s="57"/>
      <c r="X1688" s="57"/>
    </row>
    <row r="1689" spans="1:24" x14ac:dyDescent="0.25">
      <c r="A1689" s="1"/>
      <c r="B1689" s="1"/>
      <c r="D1689" s="54"/>
      <c r="S1689" s="57"/>
      <c r="T1689" s="57"/>
      <c r="U1689" s="57"/>
      <c r="V1689" s="57"/>
      <c r="W1689" s="57"/>
      <c r="X1689" s="57"/>
    </row>
    <row r="1690" spans="1:24" x14ac:dyDescent="0.25">
      <c r="A1690" s="1"/>
      <c r="B1690" s="1"/>
      <c r="D1690" s="54"/>
      <c r="S1690" s="57"/>
      <c r="T1690" s="57"/>
      <c r="U1690" s="57"/>
      <c r="V1690" s="57"/>
      <c r="W1690" s="57"/>
      <c r="X1690" s="57"/>
    </row>
    <row r="1691" spans="1:24" x14ac:dyDescent="0.25">
      <c r="A1691" s="1"/>
      <c r="B1691" s="1"/>
      <c r="D1691" s="59"/>
    </row>
    <row r="1692" spans="1:24" x14ac:dyDescent="0.25">
      <c r="A1692" s="1"/>
      <c r="B1692" s="1"/>
      <c r="D1692" s="8"/>
      <c r="X1692" s="10"/>
    </row>
    <row r="1693" spans="1:24" x14ac:dyDescent="0.25">
      <c r="A1693" s="1"/>
      <c r="B1693" s="1"/>
      <c r="D1693" s="3"/>
    </row>
    <row r="1694" spans="1:24" x14ac:dyDescent="0.25">
      <c r="A1694" s="1"/>
      <c r="B1694" s="1"/>
      <c r="D1694" s="54"/>
      <c r="S1694" s="57"/>
      <c r="T1694" s="57"/>
      <c r="U1694" s="57"/>
      <c r="V1694" s="57"/>
      <c r="W1694" s="57"/>
      <c r="X1694" s="57"/>
    </row>
    <row r="1695" spans="1:24" x14ac:dyDescent="0.25">
      <c r="A1695" s="1"/>
      <c r="B1695" s="1"/>
      <c r="D1695" s="54"/>
      <c r="S1695" s="57"/>
      <c r="T1695" s="57"/>
      <c r="U1695" s="57"/>
      <c r="V1695" s="57"/>
      <c r="W1695" s="57"/>
      <c r="X1695" s="57"/>
    </row>
    <row r="1696" spans="1:24" x14ac:dyDescent="0.25">
      <c r="A1696" s="1"/>
      <c r="B1696" s="1"/>
      <c r="D1696" s="54"/>
      <c r="S1696" s="57"/>
      <c r="T1696" s="57"/>
      <c r="U1696" s="57"/>
      <c r="V1696" s="57"/>
      <c r="W1696" s="57"/>
      <c r="X1696" s="57"/>
    </row>
    <row r="1697" spans="1:24" x14ac:dyDescent="0.25">
      <c r="A1697" s="1"/>
      <c r="B1697" s="1"/>
      <c r="D1697" s="54"/>
      <c r="S1697" s="57"/>
      <c r="T1697" s="57"/>
      <c r="U1697" s="57"/>
      <c r="V1697" s="57"/>
      <c r="W1697" s="57"/>
      <c r="X1697" s="57"/>
    </row>
    <row r="1698" spans="1:24" x14ac:dyDescent="0.25">
      <c r="A1698" s="1"/>
      <c r="B1698" s="1"/>
      <c r="D1698" s="54"/>
      <c r="S1698" s="57"/>
      <c r="T1698" s="57"/>
      <c r="U1698" s="57"/>
      <c r="V1698" s="57"/>
      <c r="W1698" s="57"/>
      <c r="X1698" s="57"/>
    </row>
    <row r="1699" spans="1:24" x14ac:dyDescent="0.25">
      <c r="A1699" s="1"/>
      <c r="B1699" s="1"/>
      <c r="D1699" s="54"/>
      <c r="S1699" s="57"/>
      <c r="T1699" s="57"/>
      <c r="U1699" s="57"/>
      <c r="V1699" s="57"/>
      <c r="W1699" s="57"/>
      <c r="X1699" s="57"/>
    </row>
    <row r="1700" spans="1:24" x14ac:dyDescent="0.25">
      <c r="A1700" s="1"/>
      <c r="B1700" s="1"/>
      <c r="D1700" s="54"/>
      <c r="S1700" s="57"/>
      <c r="T1700" s="57"/>
      <c r="U1700" s="57"/>
      <c r="V1700" s="57"/>
      <c r="W1700" s="57"/>
      <c r="X1700" s="57"/>
    </row>
    <row r="1701" spans="1:24" x14ac:dyDescent="0.25">
      <c r="A1701" s="1"/>
      <c r="B1701" s="1"/>
      <c r="D1701" s="54"/>
      <c r="S1701" s="57"/>
      <c r="T1701" s="57"/>
      <c r="U1701" s="57"/>
      <c r="V1701" s="57"/>
      <c r="W1701" s="57"/>
      <c r="X1701" s="57"/>
    </row>
    <row r="1702" spans="1:24" x14ac:dyDescent="0.25">
      <c r="A1702" s="1"/>
      <c r="B1702" s="1"/>
      <c r="D1702" s="54"/>
      <c r="S1702" s="57"/>
      <c r="T1702" s="57"/>
      <c r="U1702" s="57"/>
      <c r="V1702" s="57"/>
      <c r="W1702" s="57"/>
      <c r="X1702" s="57"/>
    </row>
    <row r="1703" spans="1:24" x14ac:dyDescent="0.25">
      <c r="A1703" s="1"/>
      <c r="B1703" s="1"/>
      <c r="D1703" s="54"/>
      <c r="S1703" s="57"/>
      <c r="T1703" s="57"/>
      <c r="U1703" s="57"/>
      <c r="V1703" s="57"/>
      <c r="W1703" s="57"/>
      <c r="X1703" s="57"/>
    </row>
    <row r="1704" spans="1:24" x14ac:dyDescent="0.25">
      <c r="A1704" s="1"/>
      <c r="B1704" s="1"/>
      <c r="D1704" s="54"/>
      <c r="S1704" s="57"/>
      <c r="T1704" s="57"/>
      <c r="U1704" s="57"/>
      <c r="V1704" s="57"/>
      <c r="W1704" s="57"/>
      <c r="X1704" s="57"/>
    </row>
    <row r="1705" spans="1:24" x14ac:dyDescent="0.25">
      <c r="A1705" s="1"/>
      <c r="B1705" s="1"/>
      <c r="D1705" s="54"/>
      <c r="S1705" s="57"/>
      <c r="T1705" s="57"/>
      <c r="U1705" s="57"/>
      <c r="V1705" s="57"/>
      <c r="W1705" s="57"/>
      <c r="X1705" s="57"/>
    </row>
    <row r="1706" spans="1:24" x14ac:dyDescent="0.25">
      <c r="A1706" s="1"/>
      <c r="B1706" s="1"/>
      <c r="D1706" s="54"/>
      <c r="S1706" s="57"/>
      <c r="T1706" s="57"/>
      <c r="U1706" s="57"/>
      <c r="V1706" s="57"/>
      <c r="W1706" s="57"/>
      <c r="X1706" s="57"/>
    </row>
    <row r="1707" spans="1:24" x14ac:dyDescent="0.25">
      <c r="A1707" s="1"/>
      <c r="B1707" s="1"/>
      <c r="D1707" s="54"/>
      <c r="S1707" s="57"/>
      <c r="T1707" s="57"/>
      <c r="U1707" s="57"/>
      <c r="V1707" s="57"/>
      <c r="W1707" s="57"/>
      <c r="X1707" s="57"/>
    </row>
    <row r="1708" spans="1:24" x14ac:dyDescent="0.25">
      <c r="A1708" s="1"/>
      <c r="B1708" s="1"/>
      <c r="D1708" s="54"/>
      <c r="S1708" s="57"/>
      <c r="T1708" s="57"/>
      <c r="U1708" s="57"/>
      <c r="V1708" s="57"/>
      <c r="W1708" s="57"/>
      <c r="X1708" s="57"/>
    </row>
    <row r="1709" spans="1:24" x14ac:dyDescent="0.25">
      <c r="A1709" s="1"/>
      <c r="B1709" s="1"/>
      <c r="D1709" s="54"/>
      <c r="S1709" s="57"/>
      <c r="T1709" s="57"/>
      <c r="U1709" s="57"/>
      <c r="V1709" s="57"/>
      <c r="W1709" s="57"/>
      <c r="X1709" s="57"/>
    </row>
    <row r="1710" spans="1:24" x14ac:dyDescent="0.25">
      <c r="A1710" s="1"/>
      <c r="B1710" s="1"/>
      <c r="D1710" s="3"/>
    </row>
    <row r="1711" spans="1:24" x14ac:dyDescent="0.25">
      <c r="A1711" s="1"/>
      <c r="B1711" s="1"/>
      <c r="D1711" s="8"/>
    </row>
    <row r="1712" spans="1:24" x14ac:dyDescent="0.25">
      <c r="A1712" s="1"/>
      <c r="B1712" s="1"/>
      <c r="D1712" s="3"/>
    </row>
    <row r="1713" spans="1:24" x14ac:dyDescent="0.25">
      <c r="A1713" s="1"/>
      <c r="B1713" s="1"/>
      <c r="D1713" s="54"/>
      <c r="S1713" s="57"/>
      <c r="T1713" s="57"/>
      <c r="U1713" s="57"/>
      <c r="V1713" s="57"/>
      <c r="W1713" s="57"/>
      <c r="X1713" s="57"/>
    </row>
    <row r="1714" spans="1:24" x14ac:dyDescent="0.25">
      <c r="A1714" s="1"/>
      <c r="B1714" s="1"/>
      <c r="D1714" s="54"/>
      <c r="S1714" s="57"/>
      <c r="T1714" s="57"/>
      <c r="U1714" s="57"/>
      <c r="V1714" s="57"/>
      <c r="W1714" s="57"/>
      <c r="X1714" s="57"/>
    </row>
    <row r="1715" spans="1:24" x14ac:dyDescent="0.25">
      <c r="A1715" s="1"/>
      <c r="B1715" s="1"/>
      <c r="D1715" s="54"/>
      <c r="S1715" s="57"/>
      <c r="T1715" s="57"/>
      <c r="U1715" s="57"/>
      <c r="V1715" s="57"/>
      <c r="W1715" s="57"/>
      <c r="X1715" s="57"/>
    </row>
    <row r="1716" spans="1:24" x14ac:dyDescent="0.25">
      <c r="A1716" s="1"/>
      <c r="B1716" s="1"/>
      <c r="D1716" s="54"/>
      <c r="S1716" s="57"/>
      <c r="T1716" s="57"/>
      <c r="U1716" s="57"/>
      <c r="V1716" s="57"/>
      <c r="W1716" s="57"/>
      <c r="X1716" s="57"/>
    </row>
    <row r="1717" spans="1:24" x14ac:dyDescent="0.25">
      <c r="A1717" s="1"/>
      <c r="B1717" s="1"/>
      <c r="D1717" s="54"/>
      <c r="S1717" s="57"/>
      <c r="T1717" s="57"/>
      <c r="U1717" s="57"/>
      <c r="V1717" s="57"/>
      <c r="W1717" s="57"/>
      <c r="X1717" s="57"/>
    </row>
    <row r="1718" spans="1:24" x14ac:dyDescent="0.25">
      <c r="A1718" s="1"/>
      <c r="B1718" s="1"/>
      <c r="D1718" s="54"/>
      <c r="S1718" s="57"/>
      <c r="T1718" s="57"/>
      <c r="U1718" s="57"/>
      <c r="V1718" s="57"/>
      <c r="W1718" s="57"/>
      <c r="X1718" s="57"/>
    </row>
    <row r="1719" spans="1:24" x14ac:dyDescent="0.25">
      <c r="A1719" s="1"/>
      <c r="B1719" s="1"/>
      <c r="D1719" s="54"/>
      <c r="S1719" s="57"/>
      <c r="T1719" s="57"/>
      <c r="U1719" s="57"/>
      <c r="V1719" s="57"/>
      <c r="W1719" s="57"/>
      <c r="X1719" s="57"/>
    </row>
    <row r="1720" spans="1:24" x14ac:dyDescent="0.25">
      <c r="A1720" s="1"/>
      <c r="B1720" s="1"/>
      <c r="D1720" s="54"/>
      <c r="S1720" s="57"/>
      <c r="T1720" s="57"/>
      <c r="U1720" s="57"/>
      <c r="V1720" s="57"/>
      <c r="W1720" s="57"/>
      <c r="X1720" s="57"/>
    </row>
    <row r="1721" spans="1:24" x14ac:dyDescent="0.25">
      <c r="A1721" s="1"/>
      <c r="B1721" s="1"/>
      <c r="D1721" s="54"/>
      <c r="S1721" s="57"/>
      <c r="T1721" s="57"/>
      <c r="U1721" s="57"/>
      <c r="V1721" s="57"/>
      <c r="W1721" s="57"/>
      <c r="X1721" s="57"/>
    </row>
    <row r="1722" spans="1:24" x14ac:dyDescent="0.25">
      <c r="A1722" s="1"/>
      <c r="B1722" s="1"/>
      <c r="D1722" s="54"/>
      <c r="S1722" s="57"/>
      <c r="T1722" s="57"/>
      <c r="U1722" s="57"/>
      <c r="V1722" s="57"/>
      <c r="W1722" s="57"/>
      <c r="X1722" s="57"/>
    </row>
    <row r="1723" spans="1:24" x14ac:dyDescent="0.25">
      <c r="A1723" s="1"/>
      <c r="B1723" s="1"/>
      <c r="D1723" s="54"/>
      <c r="S1723" s="57"/>
      <c r="T1723" s="57"/>
      <c r="U1723" s="57"/>
      <c r="V1723" s="57"/>
      <c r="W1723" s="57"/>
      <c r="X1723" s="57"/>
    </row>
    <row r="1724" spans="1:24" x14ac:dyDescent="0.25">
      <c r="A1724" s="1"/>
      <c r="B1724" s="1"/>
      <c r="D1724" s="54"/>
      <c r="S1724" s="57"/>
      <c r="T1724" s="57"/>
      <c r="U1724" s="57"/>
      <c r="V1724" s="57"/>
      <c r="W1724" s="57"/>
      <c r="X1724" s="57"/>
    </row>
    <row r="1725" spans="1:24" x14ac:dyDescent="0.25">
      <c r="A1725" s="1"/>
      <c r="B1725" s="1"/>
      <c r="D1725" s="54"/>
      <c r="S1725" s="57"/>
      <c r="T1725" s="57"/>
      <c r="U1725" s="57"/>
      <c r="V1725" s="57"/>
      <c r="W1725" s="57"/>
      <c r="X1725" s="57"/>
    </row>
    <row r="1726" spans="1:24" x14ac:dyDescent="0.25">
      <c r="A1726" s="1"/>
      <c r="B1726" s="1"/>
      <c r="D1726" s="54"/>
      <c r="S1726" s="57"/>
      <c r="T1726" s="57"/>
      <c r="U1726" s="57"/>
      <c r="V1726" s="57"/>
      <c r="W1726" s="57"/>
      <c r="X1726" s="57"/>
    </row>
    <row r="1727" spans="1:24" x14ac:dyDescent="0.25">
      <c r="A1727" s="1"/>
      <c r="B1727" s="1"/>
      <c r="D1727" s="54"/>
      <c r="S1727" s="57"/>
      <c r="T1727" s="57"/>
      <c r="U1727" s="57"/>
      <c r="V1727" s="57"/>
      <c r="W1727" s="57"/>
      <c r="X1727" s="57"/>
    </row>
    <row r="1728" spans="1:24" x14ac:dyDescent="0.25">
      <c r="A1728" s="1"/>
      <c r="B1728" s="1"/>
      <c r="D1728" s="54"/>
      <c r="S1728" s="57"/>
      <c r="T1728" s="57"/>
      <c r="U1728" s="57"/>
      <c r="V1728" s="57"/>
      <c r="W1728" s="57"/>
      <c r="X1728" s="57"/>
    </row>
    <row r="1729" spans="1:24" x14ac:dyDescent="0.25">
      <c r="A1729" s="1"/>
      <c r="B1729" s="1"/>
      <c r="D1729" s="59"/>
    </row>
    <row r="1730" spans="1:24" x14ac:dyDescent="0.25">
      <c r="A1730" s="1"/>
      <c r="B1730" s="1"/>
      <c r="D1730" s="8"/>
      <c r="S1730" s="10"/>
      <c r="T1730" s="10"/>
      <c r="U1730" s="10"/>
      <c r="V1730" s="10"/>
      <c r="W1730" s="10"/>
    </row>
    <row r="1731" spans="1:24" x14ac:dyDescent="0.25">
      <c r="A1731" s="1"/>
      <c r="B1731" s="1"/>
      <c r="D1731" s="3"/>
    </row>
    <row r="1732" spans="1:24" x14ac:dyDescent="0.25">
      <c r="A1732" s="1"/>
      <c r="B1732" s="1"/>
      <c r="D1732" s="54"/>
      <c r="S1732" s="57"/>
      <c r="T1732" s="57"/>
      <c r="U1732" s="57"/>
      <c r="V1732" s="57"/>
      <c r="W1732" s="57"/>
      <c r="X1732" s="57"/>
    </row>
    <row r="1733" spans="1:24" x14ac:dyDescent="0.25">
      <c r="A1733" s="1"/>
      <c r="B1733" s="1"/>
      <c r="D1733" s="54"/>
      <c r="S1733" s="57"/>
      <c r="T1733" s="57"/>
      <c r="U1733" s="57"/>
      <c r="V1733" s="57"/>
      <c r="W1733" s="57"/>
      <c r="X1733" s="57"/>
    </row>
    <row r="1734" spans="1:24" x14ac:dyDescent="0.25">
      <c r="A1734" s="1"/>
      <c r="B1734" s="1"/>
      <c r="D1734" s="54"/>
      <c r="S1734" s="57"/>
      <c r="T1734" s="57"/>
      <c r="U1734" s="57"/>
      <c r="V1734" s="57"/>
      <c r="W1734" s="57"/>
      <c r="X1734" s="57"/>
    </row>
    <row r="1735" spans="1:24" x14ac:dyDescent="0.25">
      <c r="A1735" s="1"/>
      <c r="B1735" s="1"/>
      <c r="D1735" s="54"/>
      <c r="S1735" s="57"/>
      <c r="T1735" s="57"/>
      <c r="U1735" s="57"/>
      <c r="V1735" s="57"/>
      <c r="W1735" s="57"/>
      <c r="X1735" s="57"/>
    </row>
    <row r="1736" spans="1:24" x14ac:dyDescent="0.25">
      <c r="A1736" s="1"/>
      <c r="B1736" s="1"/>
      <c r="D1736" s="54"/>
      <c r="S1736" s="57"/>
      <c r="T1736" s="57"/>
      <c r="U1736" s="57"/>
      <c r="V1736" s="57"/>
      <c r="W1736" s="57"/>
      <c r="X1736" s="57"/>
    </row>
    <row r="1737" spans="1:24" x14ac:dyDescent="0.25">
      <c r="A1737" s="1"/>
      <c r="B1737" s="1"/>
      <c r="D1737" s="54"/>
      <c r="S1737" s="57"/>
      <c r="T1737" s="57"/>
      <c r="U1737" s="57"/>
      <c r="V1737" s="57"/>
      <c r="W1737" s="57"/>
      <c r="X1737" s="57"/>
    </row>
    <row r="1738" spans="1:24" x14ac:dyDescent="0.25">
      <c r="A1738" s="1"/>
      <c r="B1738" s="1"/>
      <c r="D1738" s="54"/>
      <c r="S1738" s="57"/>
      <c r="T1738" s="57"/>
      <c r="U1738" s="57"/>
      <c r="V1738" s="57"/>
      <c r="W1738" s="57"/>
      <c r="X1738" s="57"/>
    </row>
    <row r="1739" spans="1:24" x14ac:dyDescent="0.25">
      <c r="A1739" s="1"/>
      <c r="B1739" s="1"/>
      <c r="D1739" s="54"/>
      <c r="S1739" s="57"/>
      <c r="T1739" s="57"/>
      <c r="U1739" s="57"/>
      <c r="V1739" s="57"/>
      <c r="W1739" s="57"/>
      <c r="X1739" s="57"/>
    </row>
    <row r="1740" spans="1:24" x14ac:dyDescent="0.25">
      <c r="A1740" s="1"/>
      <c r="B1740" s="1"/>
      <c r="D1740" s="54"/>
      <c r="S1740" s="57"/>
      <c r="T1740" s="57"/>
      <c r="U1740" s="57"/>
      <c r="V1740" s="57"/>
      <c r="W1740" s="57"/>
      <c r="X1740" s="57"/>
    </row>
    <row r="1741" spans="1:24" x14ac:dyDescent="0.25">
      <c r="A1741" s="1"/>
      <c r="B1741" s="1"/>
      <c r="D1741" s="54"/>
      <c r="S1741" s="57"/>
      <c r="T1741" s="57"/>
      <c r="U1741" s="57"/>
      <c r="V1741" s="57"/>
      <c r="W1741" s="57"/>
      <c r="X1741" s="57"/>
    </row>
    <row r="1742" spans="1:24" x14ac:dyDescent="0.25">
      <c r="A1742" s="1"/>
      <c r="B1742" s="1"/>
      <c r="D1742" s="54"/>
      <c r="S1742" s="57"/>
      <c r="T1742" s="57"/>
      <c r="U1742" s="57"/>
      <c r="V1742" s="57"/>
      <c r="W1742" s="57"/>
      <c r="X1742" s="57"/>
    </row>
    <row r="1743" spans="1:24" x14ac:dyDescent="0.25">
      <c r="A1743" s="1"/>
      <c r="B1743" s="1"/>
      <c r="D1743" s="54"/>
      <c r="S1743" s="57"/>
      <c r="T1743" s="57"/>
      <c r="U1743" s="57"/>
      <c r="V1743" s="57"/>
      <c r="W1743" s="57"/>
      <c r="X1743" s="57"/>
    </row>
    <row r="1744" spans="1:24" x14ac:dyDescent="0.25">
      <c r="A1744" s="1"/>
      <c r="B1744" s="1"/>
      <c r="D1744" s="54"/>
      <c r="S1744" s="57"/>
      <c r="T1744" s="57"/>
      <c r="U1744" s="57"/>
      <c r="V1744" s="57"/>
      <c r="W1744" s="57"/>
      <c r="X1744" s="57"/>
    </row>
    <row r="1745" spans="1:24" x14ac:dyDescent="0.25">
      <c r="A1745" s="1"/>
      <c r="B1745" s="1"/>
      <c r="D1745" s="54"/>
      <c r="S1745" s="57"/>
      <c r="T1745" s="57"/>
      <c r="U1745" s="57"/>
      <c r="V1745" s="57"/>
      <c r="W1745" s="57"/>
      <c r="X1745" s="57"/>
    </row>
    <row r="1746" spans="1:24" x14ac:dyDescent="0.25">
      <c r="A1746" s="1"/>
      <c r="B1746" s="1"/>
      <c r="D1746" s="54"/>
      <c r="S1746" s="57"/>
      <c r="T1746" s="57"/>
      <c r="U1746" s="57"/>
      <c r="V1746" s="57"/>
      <c r="W1746" s="57"/>
      <c r="X1746" s="57"/>
    </row>
    <row r="1747" spans="1:24" x14ac:dyDescent="0.25">
      <c r="A1747" s="1"/>
      <c r="B1747" s="1"/>
      <c r="D1747" s="54"/>
      <c r="S1747" s="57"/>
      <c r="T1747" s="57"/>
      <c r="U1747" s="57"/>
      <c r="V1747" s="57"/>
      <c r="W1747" s="57"/>
      <c r="X1747" s="57"/>
    </row>
    <row r="1748" spans="1:24" x14ac:dyDescent="0.25">
      <c r="A1748" s="1"/>
      <c r="B1748" s="1"/>
      <c r="D1748" s="3"/>
    </row>
    <row r="1749" spans="1:24" x14ac:dyDescent="0.25">
      <c r="A1749" s="1"/>
      <c r="B1749" s="1"/>
      <c r="D1749" s="8"/>
      <c r="S1749" s="10"/>
      <c r="T1749" s="10"/>
      <c r="U1749" s="10"/>
      <c r="V1749" s="10"/>
      <c r="W1749" s="10"/>
      <c r="X1749" s="10"/>
    </row>
    <row r="1750" spans="1:24" x14ac:dyDescent="0.25">
      <c r="A1750" s="1"/>
      <c r="B1750" s="1"/>
      <c r="D1750" s="3"/>
    </row>
    <row r="1751" spans="1:24" x14ac:dyDescent="0.25">
      <c r="A1751" s="1"/>
      <c r="B1751" s="1"/>
      <c r="D1751" s="54"/>
      <c r="S1751" s="57"/>
      <c r="T1751" s="57"/>
      <c r="U1751" s="57"/>
      <c r="V1751" s="57"/>
      <c r="W1751" s="57"/>
      <c r="X1751" s="57"/>
    </row>
    <row r="1752" spans="1:24" x14ac:dyDescent="0.25">
      <c r="A1752" s="1"/>
      <c r="B1752" s="1"/>
      <c r="D1752" s="54"/>
      <c r="S1752" s="57"/>
      <c r="T1752" s="57"/>
      <c r="U1752" s="57"/>
      <c r="V1752" s="57"/>
      <c r="W1752" s="57"/>
      <c r="X1752" s="57"/>
    </row>
    <row r="1753" spans="1:24" x14ac:dyDescent="0.25">
      <c r="A1753" s="1"/>
      <c r="B1753" s="1"/>
      <c r="D1753" s="54"/>
      <c r="S1753" s="57"/>
      <c r="T1753" s="57"/>
      <c r="U1753" s="57"/>
      <c r="V1753" s="57"/>
      <c r="W1753" s="57"/>
      <c r="X1753" s="57"/>
    </row>
    <row r="1754" spans="1:24" x14ac:dyDescent="0.25">
      <c r="A1754" s="1"/>
      <c r="B1754" s="1"/>
      <c r="D1754" s="54"/>
      <c r="S1754" s="57"/>
      <c r="T1754" s="57"/>
      <c r="U1754" s="57"/>
      <c r="V1754" s="57"/>
      <c r="W1754" s="57"/>
      <c r="X1754" s="57"/>
    </row>
    <row r="1755" spans="1:24" x14ac:dyDescent="0.25">
      <c r="A1755" s="1"/>
      <c r="B1755" s="1"/>
      <c r="D1755" s="54"/>
      <c r="S1755" s="57"/>
      <c r="T1755" s="57"/>
      <c r="U1755" s="57"/>
      <c r="V1755" s="57"/>
      <c r="W1755" s="57"/>
      <c r="X1755" s="57"/>
    </row>
    <row r="1756" spans="1:24" x14ac:dyDescent="0.25">
      <c r="A1756" s="1"/>
      <c r="B1756" s="1"/>
      <c r="D1756" s="54"/>
      <c r="S1756" s="57"/>
      <c r="T1756" s="57"/>
      <c r="U1756" s="57"/>
      <c r="V1756" s="57"/>
      <c r="W1756" s="57"/>
      <c r="X1756" s="57"/>
    </row>
    <row r="1757" spans="1:24" x14ac:dyDescent="0.25">
      <c r="A1757" s="1"/>
      <c r="B1757" s="1"/>
      <c r="D1757" s="54"/>
      <c r="S1757" s="57"/>
      <c r="T1757" s="57"/>
      <c r="U1757" s="57"/>
      <c r="V1757" s="57"/>
      <c r="W1757" s="57"/>
      <c r="X1757" s="57"/>
    </row>
    <row r="1758" spans="1:24" x14ac:dyDescent="0.25">
      <c r="A1758" s="1"/>
      <c r="B1758" s="1"/>
      <c r="D1758" s="54"/>
      <c r="S1758" s="57"/>
      <c r="T1758" s="57"/>
      <c r="U1758" s="57"/>
      <c r="V1758" s="57"/>
      <c r="W1758" s="57"/>
      <c r="X1758" s="57"/>
    </row>
    <row r="1759" spans="1:24" x14ac:dyDescent="0.25">
      <c r="A1759" s="1"/>
      <c r="B1759" s="1"/>
      <c r="D1759" s="54"/>
      <c r="S1759" s="57"/>
      <c r="T1759" s="57"/>
      <c r="U1759" s="57"/>
      <c r="V1759" s="57"/>
      <c r="W1759" s="57"/>
      <c r="X1759" s="57"/>
    </row>
    <row r="1760" spans="1:24" x14ac:dyDescent="0.25">
      <c r="A1760" s="1"/>
      <c r="B1760" s="1"/>
      <c r="D1760" s="54"/>
      <c r="S1760" s="57"/>
      <c r="T1760" s="57"/>
      <c r="U1760" s="57"/>
      <c r="V1760" s="57"/>
      <c r="W1760" s="57"/>
      <c r="X1760" s="57"/>
    </row>
    <row r="1761" spans="1:24" x14ac:dyDescent="0.25">
      <c r="A1761" s="1"/>
      <c r="B1761" s="1"/>
      <c r="D1761" s="54"/>
      <c r="S1761" s="57"/>
      <c r="T1761" s="57"/>
      <c r="U1761" s="57"/>
      <c r="V1761" s="57"/>
      <c r="W1761" s="57"/>
      <c r="X1761" s="57"/>
    </row>
    <row r="1762" spans="1:24" x14ac:dyDescent="0.25">
      <c r="A1762" s="1"/>
      <c r="B1762" s="1"/>
      <c r="D1762" s="54"/>
      <c r="S1762" s="57"/>
      <c r="T1762" s="57"/>
      <c r="U1762" s="57"/>
      <c r="V1762" s="57"/>
      <c r="W1762" s="57"/>
      <c r="X1762" s="57"/>
    </row>
    <row r="1763" spans="1:24" x14ac:dyDescent="0.25">
      <c r="A1763" s="1"/>
      <c r="B1763" s="1"/>
      <c r="D1763" s="54"/>
      <c r="S1763" s="57"/>
      <c r="T1763" s="57"/>
      <c r="U1763" s="57"/>
      <c r="V1763" s="57"/>
      <c r="W1763" s="57"/>
      <c r="X1763" s="57"/>
    </row>
    <row r="1764" spans="1:24" x14ac:dyDescent="0.25">
      <c r="A1764" s="1"/>
      <c r="B1764" s="1"/>
      <c r="D1764" s="54"/>
      <c r="S1764" s="57"/>
      <c r="T1764" s="57"/>
      <c r="U1764" s="57"/>
      <c r="V1764" s="57"/>
      <c r="W1764" s="57"/>
      <c r="X1764" s="57"/>
    </row>
    <row r="1765" spans="1:24" x14ac:dyDescent="0.25">
      <c r="A1765" s="1"/>
      <c r="B1765" s="1"/>
      <c r="D1765" s="54"/>
      <c r="S1765" s="57"/>
      <c r="T1765" s="57"/>
      <c r="U1765" s="57"/>
      <c r="V1765" s="57"/>
      <c r="W1765" s="57"/>
      <c r="X1765" s="57"/>
    </row>
    <row r="1766" spans="1:24" x14ac:dyDescent="0.25">
      <c r="A1766" s="1"/>
      <c r="B1766" s="1"/>
      <c r="D1766" s="54"/>
      <c r="S1766" s="57"/>
      <c r="T1766" s="57"/>
      <c r="U1766" s="57"/>
      <c r="V1766" s="57"/>
      <c r="W1766" s="57"/>
      <c r="X1766" s="57"/>
    </row>
    <row r="1767" spans="1:24" x14ac:dyDescent="0.25">
      <c r="A1767" s="1"/>
      <c r="B1767" s="1"/>
      <c r="D1767" s="59"/>
    </row>
    <row r="1768" spans="1:24" x14ac:dyDescent="0.25">
      <c r="A1768" s="1"/>
      <c r="B1768" s="1"/>
      <c r="D1768" s="8"/>
      <c r="S1768" s="10"/>
      <c r="T1768" s="10"/>
      <c r="U1768" s="10"/>
      <c r="V1768" s="10"/>
      <c r="W1768" s="10"/>
    </row>
    <row r="1769" spans="1:24" x14ac:dyDescent="0.25">
      <c r="A1769" s="1"/>
      <c r="B1769" s="1"/>
      <c r="D1769" s="3"/>
    </row>
    <row r="1770" spans="1:24" x14ac:dyDescent="0.25">
      <c r="A1770" s="1"/>
      <c r="B1770" s="1"/>
      <c r="D1770" s="54"/>
      <c r="S1770" s="57"/>
      <c r="T1770" s="57"/>
      <c r="U1770" s="57"/>
      <c r="V1770" s="57"/>
      <c r="W1770" s="57"/>
      <c r="X1770" s="57"/>
    </row>
    <row r="1771" spans="1:24" x14ac:dyDescent="0.25">
      <c r="A1771" s="1"/>
      <c r="B1771" s="1"/>
      <c r="D1771" s="54"/>
      <c r="S1771" s="57"/>
      <c r="T1771" s="57"/>
      <c r="U1771" s="57"/>
      <c r="V1771" s="57"/>
      <c r="W1771" s="57"/>
      <c r="X1771" s="57"/>
    </row>
    <row r="1772" spans="1:24" x14ac:dyDescent="0.25">
      <c r="A1772" s="1"/>
      <c r="B1772" s="1"/>
      <c r="D1772" s="54"/>
      <c r="S1772" s="57"/>
      <c r="T1772" s="57"/>
      <c r="U1772" s="57"/>
      <c r="V1772" s="57"/>
      <c r="W1772" s="57"/>
      <c r="X1772" s="57"/>
    </row>
    <row r="1773" spans="1:24" x14ac:dyDescent="0.25">
      <c r="A1773" s="1"/>
      <c r="B1773" s="1"/>
      <c r="D1773" s="54"/>
      <c r="S1773" s="57"/>
      <c r="T1773" s="57"/>
      <c r="U1773" s="57"/>
      <c r="V1773" s="57"/>
      <c r="W1773" s="57"/>
      <c r="X1773" s="57"/>
    </row>
    <row r="1774" spans="1:24" x14ac:dyDescent="0.25">
      <c r="A1774" s="1"/>
      <c r="B1774" s="1"/>
      <c r="D1774" s="54"/>
      <c r="S1774" s="57"/>
      <c r="T1774" s="57"/>
      <c r="U1774" s="57"/>
      <c r="V1774" s="57"/>
      <c r="W1774" s="57"/>
      <c r="X1774" s="57"/>
    </row>
    <row r="1775" spans="1:24" x14ac:dyDescent="0.25">
      <c r="A1775" s="1"/>
      <c r="B1775" s="1"/>
      <c r="D1775" s="54"/>
      <c r="S1775" s="57"/>
      <c r="T1775" s="57"/>
      <c r="U1775" s="57"/>
      <c r="V1775" s="57"/>
      <c r="W1775" s="57"/>
      <c r="X1775" s="57"/>
    </row>
    <row r="1776" spans="1:24" x14ac:dyDescent="0.25">
      <c r="A1776" s="1"/>
      <c r="B1776" s="1"/>
      <c r="D1776" s="54"/>
      <c r="S1776" s="57"/>
      <c r="T1776" s="57"/>
      <c r="U1776" s="57"/>
      <c r="V1776" s="57"/>
      <c r="W1776" s="57"/>
      <c r="X1776" s="57"/>
    </row>
    <row r="1777" spans="1:24" x14ac:dyDescent="0.25">
      <c r="A1777" s="1"/>
      <c r="B1777" s="1"/>
      <c r="D1777" s="54"/>
      <c r="S1777" s="57"/>
      <c r="T1777" s="57"/>
      <c r="U1777" s="57"/>
      <c r="V1777" s="57"/>
      <c r="W1777" s="57"/>
      <c r="X1777" s="57"/>
    </row>
    <row r="1778" spans="1:24" x14ac:dyDescent="0.25">
      <c r="A1778" s="1"/>
      <c r="B1778" s="1"/>
      <c r="D1778" s="54"/>
      <c r="S1778" s="57"/>
      <c r="T1778" s="57"/>
      <c r="U1778" s="57"/>
      <c r="V1778" s="57"/>
      <c r="W1778" s="57"/>
      <c r="X1778" s="57"/>
    </row>
    <row r="1779" spans="1:24" x14ac:dyDescent="0.25">
      <c r="A1779" s="1"/>
      <c r="B1779" s="1"/>
      <c r="D1779" s="54"/>
      <c r="S1779" s="57"/>
      <c r="T1779" s="57"/>
      <c r="U1779" s="57"/>
      <c r="V1779" s="57"/>
      <c r="W1779" s="57"/>
      <c r="X1779" s="57"/>
    </row>
    <row r="1780" spans="1:24" x14ac:dyDescent="0.25">
      <c r="A1780" s="1"/>
      <c r="B1780" s="1"/>
      <c r="D1780" s="54"/>
      <c r="S1780" s="57"/>
      <c r="T1780" s="57"/>
      <c r="U1780" s="57"/>
      <c r="V1780" s="57"/>
      <c r="W1780" s="57"/>
      <c r="X1780" s="57"/>
    </row>
    <row r="1781" spans="1:24" x14ac:dyDescent="0.25">
      <c r="A1781" s="1"/>
      <c r="B1781" s="1"/>
      <c r="D1781" s="54"/>
      <c r="S1781" s="57"/>
      <c r="T1781" s="57"/>
      <c r="U1781" s="57"/>
      <c r="V1781" s="57"/>
      <c r="W1781" s="57"/>
      <c r="X1781" s="57"/>
    </row>
    <row r="1782" spans="1:24" x14ac:dyDescent="0.25">
      <c r="A1782" s="1"/>
      <c r="B1782" s="1"/>
      <c r="D1782" s="54"/>
      <c r="S1782" s="57"/>
      <c r="T1782" s="57"/>
      <c r="U1782" s="57"/>
      <c r="V1782" s="57"/>
      <c r="W1782" s="57"/>
      <c r="X1782" s="57"/>
    </row>
    <row r="1783" spans="1:24" x14ac:dyDescent="0.25">
      <c r="A1783" s="1"/>
      <c r="B1783" s="1"/>
      <c r="D1783" s="54"/>
      <c r="S1783" s="57"/>
      <c r="T1783" s="57"/>
      <c r="U1783" s="57"/>
      <c r="V1783" s="57"/>
      <c r="W1783" s="57"/>
      <c r="X1783" s="57"/>
    </row>
    <row r="1784" spans="1:24" x14ac:dyDescent="0.25">
      <c r="A1784" s="1"/>
      <c r="B1784" s="1"/>
      <c r="D1784" s="54"/>
      <c r="S1784" s="57"/>
      <c r="T1784" s="57"/>
      <c r="U1784" s="57"/>
      <c r="V1784" s="57"/>
      <c r="W1784" s="57"/>
      <c r="X1784" s="57"/>
    </row>
    <row r="1785" spans="1:24" x14ac:dyDescent="0.25">
      <c r="A1785" s="1"/>
      <c r="B1785" s="1"/>
      <c r="D1785" s="54"/>
      <c r="S1785" s="57"/>
      <c r="T1785" s="57"/>
      <c r="U1785" s="57"/>
      <c r="V1785" s="57"/>
      <c r="W1785" s="57"/>
      <c r="X1785" s="57"/>
    </row>
    <row r="1786" spans="1:24" x14ac:dyDescent="0.25">
      <c r="A1786" s="1"/>
      <c r="B1786" s="1"/>
      <c r="D1786" s="59"/>
    </row>
    <row r="1787" spans="1:24" x14ac:dyDescent="0.25">
      <c r="A1787" s="1"/>
      <c r="B1787" s="1"/>
      <c r="D1787" s="8"/>
      <c r="X1787" s="10"/>
    </row>
    <row r="1788" spans="1:24" x14ac:dyDescent="0.25">
      <c r="A1788" s="1"/>
      <c r="B1788" s="1"/>
      <c r="D1788" s="3"/>
    </row>
    <row r="1789" spans="1:24" x14ac:dyDescent="0.25">
      <c r="A1789" s="1"/>
      <c r="B1789" s="1"/>
      <c r="D1789" s="54"/>
      <c r="S1789" s="57"/>
      <c r="T1789" s="57"/>
      <c r="U1789" s="57"/>
      <c r="V1789" s="57"/>
      <c r="W1789" s="57"/>
      <c r="X1789" s="57"/>
    </row>
    <row r="1790" spans="1:24" x14ac:dyDescent="0.25">
      <c r="A1790" s="1"/>
      <c r="B1790" s="1"/>
      <c r="D1790" s="54"/>
      <c r="S1790" s="57"/>
      <c r="T1790" s="57"/>
      <c r="U1790" s="57"/>
      <c r="V1790" s="57"/>
      <c r="W1790" s="57"/>
      <c r="X1790" s="57"/>
    </row>
    <row r="1791" spans="1:24" x14ac:dyDescent="0.25">
      <c r="A1791" s="1"/>
      <c r="B1791" s="1"/>
      <c r="D1791" s="54"/>
      <c r="S1791" s="57"/>
      <c r="T1791" s="57"/>
      <c r="U1791" s="57"/>
      <c r="V1791" s="57"/>
      <c r="W1791" s="57"/>
      <c r="X1791" s="57"/>
    </row>
    <row r="1792" spans="1:24" x14ac:dyDescent="0.25">
      <c r="A1792" s="1"/>
      <c r="B1792" s="1"/>
      <c r="D1792" s="54"/>
      <c r="S1792" s="57"/>
      <c r="T1792" s="57"/>
      <c r="U1792" s="57"/>
      <c r="V1792" s="57"/>
      <c r="W1792" s="57"/>
      <c r="X1792" s="57"/>
    </row>
    <row r="1793" spans="1:24" x14ac:dyDescent="0.25">
      <c r="A1793" s="1"/>
      <c r="B1793" s="1"/>
      <c r="D1793" s="54"/>
      <c r="S1793" s="57"/>
      <c r="T1793" s="57"/>
      <c r="U1793" s="57"/>
      <c r="V1793" s="57"/>
      <c r="W1793" s="57"/>
      <c r="X1793" s="57"/>
    </row>
    <row r="1794" spans="1:24" x14ac:dyDescent="0.25">
      <c r="A1794" s="1"/>
      <c r="B1794" s="1"/>
      <c r="D1794" s="54"/>
      <c r="S1794" s="57"/>
      <c r="T1794" s="57"/>
      <c r="U1794" s="57"/>
      <c r="V1794" s="57"/>
      <c r="W1794" s="57"/>
      <c r="X1794" s="57"/>
    </row>
    <row r="1795" spans="1:24" x14ac:dyDescent="0.25">
      <c r="A1795" s="1"/>
      <c r="B1795" s="1"/>
      <c r="D1795" s="54"/>
      <c r="S1795" s="57"/>
      <c r="T1795" s="57"/>
      <c r="U1795" s="57"/>
      <c r="V1795" s="57"/>
      <c r="W1795" s="57"/>
      <c r="X1795" s="57"/>
    </row>
    <row r="1796" spans="1:24" x14ac:dyDescent="0.25">
      <c r="A1796" s="1"/>
      <c r="B1796" s="1"/>
      <c r="D1796" s="54"/>
      <c r="S1796" s="57"/>
      <c r="T1796" s="57"/>
      <c r="U1796" s="57"/>
      <c r="V1796" s="57"/>
      <c r="W1796" s="57"/>
      <c r="X1796" s="57"/>
    </row>
    <row r="1797" spans="1:24" x14ac:dyDescent="0.25">
      <c r="A1797" s="1"/>
      <c r="B1797" s="1"/>
      <c r="D1797" s="54"/>
      <c r="S1797" s="57"/>
      <c r="T1797" s="57"/>
      <c r="U1797" s="57"/>
      <c r="V1797" s="57"/>
      <c r="W1797" s="57"/>
      <c r="X1797" s="57"/>
    </row>
    <row r="1798" spans="1:24" x14ac:dyDescent="0.25">
      <c r="A1798" s="1"/>
      <c r="B1798" s="1"/>
      <c r="D1798" s="54"/>
      <c r="S1798" s="57"/>
      <c r="T1798" s="57"/>
      <c r="U1798" s="57"/>
      <c r="V1798" s="57"/>
      <c r="W1798" s="57"/>
      <c r="X1798" s="57"/>
    </row>
    <row r="1799" spans="1:24" x14ac:dyDescent="0.25">
      <c r="A1799" s="1"/>
      <c r="B1799" s="1"/>
      <c r="D1799" s="54"/>
      <c r="S1799" s="57"/>
      <c r="T1799" s="57"/>
      <c r="U1799" s="57"/>
      <c r="V1799" s="57"/>
      <c r="W1799" s="57"/>
      <c r="X1799" s="57"/>
    </row>
    <row r="1800" spans="1:24" x14ac:dyDescent="0.25">
      <c r="A1800" s="1"/>
      <c r="B1800" s="1"/>
      <c r="D1800" s="54"/>
      <c r="S1800" s="57"/>
      <c r="T1800" s="57"/>
      <c r="U1800" s="57"/>
      <c r="V1800" s="57"/>
      <c r="W1800" s="57"/>
      <c r="X1800" s="57"/>
    </row>
    <row r="1801" spans="1:24" x14ac:dyDescent="0.25">
      <c r="A1801" s="1"/>
      <c r="B1801" s="1"/>
      <c r="D1801" s="54"/>
      <c r="S1801" s="57"/>
      <c r="T1801" s="57"/>
      <c r="U1801" s="57"/>
      <c r="V1801" s="57"/>
      <c r="W1801" s="57"/>
      <c r="X1801" s="57"/>
    </row>
    <row r="1802" spans="1:24" x14ac:dyDescent="0.25">
      <c r="A1802" s="1"/>
      <c r="B1802" s="1"/>
      <c r="D1802" s="54"/>
      <c r="S1802" s="57"/>
      <c r="T1802" s="57"/>
      <c r="U1802" s="57"/>
      <c r="V1802" s="57"/>
      <c r="W1802" s="57"/>
      <c r="X1802" s="57"/>
    </row>
    <row r="1803" spans="1:24" x14ac:dyDescent="0.25">
      <c r="A1803" s="1"/>
      <c r="B1803" s="1"/>
      <c r="D1803" s="54"/>
      <c r="S1803" s="57"/>
      <c r="T1803" s="57"/>
      <c r="U1803" s="57"/>
      <c r="V1803" s="57"/>
      <c r="W1803" s="57"/>
      <c r="X1803" s="57"/>
    </row>
    <row r="1804" spans="1:24" x14ac:dyDescent="0.25">
      <c r="A1804" s="1"/>
      <c r="B1804" s="1"/>
      <c r="D1804" s="54"/>
      <c r="S1804" s="57"/>
      <c r="T1804" s="57"/>
      <c r="U1804" s="57"/>
      <c r="V1804" s="57"/>
      <c r="W1804" s="57"/>
      <c r="X1804" s="57"/>
    </row>
    <row r="1805" spans="1:24" x14ac:dyDescent="0.25">
      <c r="A1805" s="1"/>
      <c r="B1805" s="1"/>
      <c r="D1805" s="59"/>
    </row>
    <row r="1806" spans="1:24" x14ac:dyDescent="0.25">
      <c r="A1806" s="1"/>
      <c r="B1806" s="1"/>
      <c r="D1806" s="8"/>
      <c r="X1806" s="10"/>
    </row>
    <row r="1807" spans="1:24" x14ac:dyDescent="0.25">
      <c r="A1807" s="1"/>
      <c r="B1807" s="1"/>
      <c r="D1807" s="3"/>
    </row>
    <row r="1808" spans="1:24" x14ac:dyDescent="0.25">
      <c r="A1808" s="1"/>
      <c r="B1808" s="1"/>
      <c r="D1808" s="54"/>
      <c r="S1808" s="57"/>
      <c r="T1808" s="57"/>
      <c r="U1808" s="57"/>
      <c r="V1808" s="57"/>
      <c r="W1808" s="57"/>
      <c r="X1808" s="57"/>
    </row>
    <row r="1809" spans="1:24" x14ac:dyDescent="0.25">
      <c r="A1809" s="1"/>
      <c r="B1809" s="1"/>
      <c r="D1809" s="54"/>
      <c r="S1809" s="57"/>
      <c r="T1809" s="57"/>
      <c r="U1809" s="57"/>
      <c r="V1809" s="57"/>
      <c r="W1809" s="57"/>
      <c r="X1809" s="57"/>
    </row>
    <row r="1810" spans="1:24" x14ac:dyDescent="0.25">
      <c r="A1810" s="1"/>
      <c r="B1810" s="1"/>
      <c r="D1810" s="54"/>
      <c r="S1810" s="57"/>
      <c r="T1810" s="57"/>
      <c r="U1810" s="57"/>
      <c r="V1810" s="57"/>
      <c r="W1810" s="57"/>
      <c r="X1810" s="57"/>
    </row>
    <row r="1811" spans="1:24" x14ac:dyDescent="0.25">
      <c r="A1811" s="1"/>
      <c r="B1811" s="1"/>
      <c r="D1811" s="54"/>
      <c r="S1811" s="57"/>
      <c r="T1811" s="57"/>
      <c r="U1811" s="57"/>
      <c r="V1811" s="57"/>
      <c r="W1811" s="57"/>
      <c r="X1811" s="57"/>
    </row>
    <row r="1812" spans="1:24" x14ac:dyDescent="0.25">
      <c r="A1812" s="1"/>
      <c r="B1812" s="1"/>
      <c r="D1812" s="54"/>
      <c r="S1812" s="57"/>
      <c r="T1812" s="57"/>
      <c r="U1812" s="57"/>
      <c r="V1812" s="57"/>
      <c r="W1812" s="57"/>
      <c r="X1812" s="57"/>
    </row>
    <row r="1813" spans="1:24" x14ac:dyDescent="0.25">
      <c r="A1813" s="1"/>
      <c r="B1813" s="1"/>
      <c r="D1813" s="54"/>
      <c r="S1813" s="57"/>
      <c r="T1813" s="57"/>
      <c r="U1813" s="57"/>
      <c r="V1813" s="57"/>
      <c r="W1813" s="57"/>
      <c r="X1813" s="57"/>
    </row>
    <row r="1814" spans="1:24" x14ac:dyDescent="0.25">
      <c r="A1814" s="1"/>
      <c r="B1814" s="1"/>
      <c r="D1814" s="54"/>
      <c r="S1814" s="57"/>
      <c r="T1814" s="57"/>
      <c r="U1814" s="57"/>
      <c r="V1814" s="57"/>
      <c r="W1814" s="57"/>
      <c r="X1814" s="57"/>
    </row>
    <row r="1815" spans="1:24" x14ac:dyDescent="0.25">
      <c r="A1815" s="1"/>
      <c r="B1815" s="1"/>
      <c r="D1815" s="54"/>
      <c r="S1815" s="57"/>
      <c r="T1815" s="57"/>
      <c r="U1815" s="57"/>
      <c r="V1815" s="57"/>
      <c r="W1815" s="57"/>
      <c r="X1815" s="57"/>
    </row>
    <row r="1816" spans="1:24" x14ac:dyDescent="0.25">
      <c r="A1816" s="1"/>
      <c r="B1816" s="1"/>
      <c r="D1816" s="54"/>
      <c r="S1816" s="57"/>
      <c r="T1816" s="57"/>
      <c r="U1816" s="57"/>
      <c r="V1816" s="57"/>
      <c r="W1816" s="57"/>
      <c r="X1816" s="57"/>
    </row>
    <row r="1817" spans="1:24" x14ac:dyDescent="0.25">
      <c r="A1817" s="1"/>
      <c r="B1817" s="1"/>
      <c r="D1817" s="54"/>
      <c r="S1817" s="57"/>
      <c r="T1817" s="57"/>
      <c r="U1817" s="57"/>
      <c r="V1817" s="57"/>
      <c r="W1817" s="57"/>
      <c r="X1817" s="57"/>
    </row>
    <row r="1818" spans="1:24" x14ac:dyDescent="0.25">
      <c r="A1818" s="1"/>
      <c r="B1818" s="1"/>
      <c r="D1818" s="54"/>
      <c r="S1818" s="57"/>
      <c r="T1818" s="57"/>
      <c r="U1818" s="57"/>
      <c r="V1818" s="57"/>
      <c r="W1818" s="57"/>
      <c r="X1818" s="57"/>
    </row>
    <row r="1819" spans="1:24" x14ac:dyDescent="0.25">
      <c r="A1819" s="1"/>
      <c r="B1819" s="1"/>
      <c r="D1819" s="54"/>
      <c r="S1819" s="57"/>
      <c r="T1819" s="57"/>
      <c r="U1819" s="57"/>
      <c r="V1819" s="57"/>
      <c r="W1819" s="57"/>
      <c r="X1819" s="57"/>
    </row>
    <row r="1820" spans="1:24" x14ac:dyDescent="0.25">
      <c r="A1820" s="1"/>
      <c r="B1820" s="1"/>
      <c r="D1820" s="54"/>
      <c r="S1820" s="57"/>
      <c r="T1820" s="57"/>
      <c r="U1820" s="57"/>
      <c r="V1820" s="57"/>
      <c r="W1820" s="57"/>
      <c r="X1820" s="57"/>
    </row>
    <row r="1821" spans="1:24" x14ac:dyDescent="0.25">
      <c r="A1821" s="1"/>
      <c r="B1821" s="1"/>
      <c r="D1821" s="54"/>
      <c r="S1821" s="57"/>
      <c r="T1821" s="57"/>
      <c r="U1821" s="57"/>
      <c r="V1821" s="57"/>
      <c r="W1821" s="57"/>
      <c r="X1821" s="57"/>
    </row>
    <row r="1822" spans="1:24" x14ac:dyDescent="0.25">
      <c r="A1822" s="1"/>
      <c r="B1822" s="1"/>
      <c r="D1822" s="54"/>
      <c r="S1822" s="57"/>
      <c r="T1822" s="57"/>
      <c r="U1822" s="57"/>
      <c r="V1822" s="57"/>
      <c r="W1822" s="57"/>
      <c r="X1822" s="57"/>
    </row>
    <row r="1823" spans="1:24" x14ac:dyDescent="0.25">
      <c r="A1823" s="1"/>
      <c r="B1823" s="1"/>
      <c r="D1823" s="54"/>
      <c r="S1823" s="57"/>
      <c r="T1823" s="57"/>
      <c r="U1823" s="57"/>
      <c r="V1823" s="57"/>
      <c r="W1823" s="57"/>
      <c r="X1823" s="57"/>
    </row>
    <row r="1824" spans="1:24" x14ac:dyDescent="0.25">
      <c r="A1824" s="1"/>
      <c r="B1824" s="1"/>
      <c r="D1824" s="3"/>
    </row>
    <row r="1825" spans="1:24" x14ac:dyDescent="0.25">
      <c r="A1825" s="1"/>
      <c r="B1825" s="1"/>
      <c r="D1825" s="8"/>
      <c r="S1825" s="10"/>
      <c r="T1825" s="10"/>
      <c r="U1825" s="10"/>
      <c r="V1825" s="10"/>
      <c r="W1825" s="10"/>
    </row>
    <row r="1826" spans="1:24" x14ac:dyDescent="0.25">
      <c r="A1826" s="1"/>
      <c r="B1826" s="1"/>
      <c r="D1826" s="3"/>
    </row>
    <row r="1827" spans="1:24" x14ac:dyDescent="0.25">
      <c r="A1827" s="1"/>
      <c r="B1827" s="1"/>
      <c r="D1827" s="54"/>
      <c r="S1827" s="57"/>
      <c r="T1827" s="57"/>
      <c r="U1827" s="57"/>
      <c r="V1827" s="57"/>
      <c r="W1827" s="57"/>
      <c r="X1827" s="57"/>
    </row>
    <row r="1828" spans="1:24" x14ac:dyDescent="0.25">
      <c r="A1828" s="1"/>
      <c r="B1828" s="1"/>
      <c r="D1828" s="54"/>
      <c r="S1828" s="57"/>
      <c r="T1828" s="57"/>
      <c r="U1828" s="57"/>
      <c r="V1828" s="57"/>
      <c r="W1828" s="57"/>
      <c r="X1828" s="57"/>
    </row>
    <row r="1829" spans="1:24" x14ac:dyDescent="0.25">
      <c r="A1829" s="1"/>
      <c r="B1829" s="1"/>
      <c r="D1829" s="54"/>
      <c r="S1829" s="57"/>
      <c r="T1829" s="57"/>
      <c r="U1829" s="57"/>
      <c r="V1829" s="57"/>
      <c r="W1829" s="57"/>
      <c r="X1829" s="57"/>
    </row>
    <row r="1830" spans="1:24" x14ac:dyDescent="0.25">
      <c r="A1830" s="1"/>
      <c r="B1830" s="1"/>
      <c r="D1830" s="54"/>
      <c r="S1830" s="57"/>
      <c r="T1830" s="57"/>
      <c r="U1830" s="57"/>
      <c r="V1830" s="57"/>
      <c r="W1830" s="57"/>
      <c r="X1830" s="57"/>
    </row>
    <row r="1831" spans="1:24" x14ac:dyDescent="0.25">
      <c r="A1831" s="1"/>
      <c r="B1831" s="1"/>
      <c r="D1831" s="54"/>
      <c r="S1831" s="57"/>
      <c r="T1831" s="57"/>
      <c r="U1831" s="57"/>
      <c r="V1831" s="57"/>
      <c r="W1831" s="57"/>
      <c r="X1831" s="57"/>
    </row>
    <row r="1832" spans="1:24" x14ac:dyDescent="0.25">
      <c r="A1832" s="1"/>
      <c r="B1832" s="1"/>
      <c r="D1832" s="54"/>
      <c r="S1832" s="57"/>
      <c r="T1832" s="57"/>
      <c r="U1832" s="57"/>
      <c r="V1832" s="57"/>
      <c r="W1832" s="57"/>
      <c r="X1832" s="57"/>
    </row>
    <row r="1833" spans="1:24" x14ac:dyDescent="0.25">
      <c r="A1833" s="1"/>
      <c r="B1833" s="1"/>
      <c r="D1833" s="54"/>
      <c r="S1833" s="57"/>
      <c r="T1833" s="57"/>
      <c r="U1833" s="57"/>
      <c r="V1833" s="57"/>
      <c r="W1833" s="57"/>
      <c r="X1833" s="57"/>
    </row>
    <row r="1834" spans="1:24" x14ac:dyDescent="0.25">
      <c r="A1834" s="1"/>
      <c r="B1834" s="1"/>
      <c r="D1834" s="54"/>
      <c r="S1834" s="57"/>
      <c r="T1834" s="57"/>
      <c r="U1834" s="57"/>
      <c r="V1834" s="57"/>
      <c r="W1834" s="57"/>
      <c r="X1834" s="57"/>
    </row>
    <row r="1835" spans="1:24" x14ac:dyDescent="0.25">
      <c r="A1835" s="1"/>
      <c r="B1835" s="1"/>
      <c r="D1835" s="54"/>
      <c r="S1835" s="57"/>
      <c r="T1835" s="57"/>
      <c r="U1835" s="57"/>
      <c r="V1835" s="57"/>
      <c r="W1835" s="57"/>
      <c r="X1835" s="57"/>
    </row>
    <row r="1836" spans="1:24" x14ac:dyDescent="0.25">
      <c r="A1836" s="1"/>
      <c r="B1836" s="1"/>
      <c r="D1836" s="54"/>
      <c r="S1836" s="57"/>
      <c r="T1836" s="57"/>
      <c r="U1836" s="57"/>
      <c r="V1836" s="57"/>
      <c r="W1836" s="57"/>
      <c r="X1836" s="57"/>
    </row>
    <row r="1837" spans="1:24" x14ac:dyDescent="0.25">
      <c r="A1837" s="1"/>
      <c r="B1837" s="1"/>
      <c r="D1837" s="54"/>
      <c r="S1837" s="57"/>
      <c r="T1837" s="57"/>
      <c r="U1837" s="57"/>
      <c r="V1837" s="57"/>
      <c r="W1837" s="57"/>
      <c r="X1837" s="57"/>
    </row>
    <row r="1838" spans="1:24" x14ac:dyDescent="0.25">
      <c r="A1838" s="1"/>
      <c r="B1838" s="1"/>
      <c r="D1838" s="54"/>
      <c r="S1838" s="57"/>
      <c r="T1838" s="57"/>
      <c r="U1838" s="57"/>
      <c r="V1838" s="57"/>
      <c r="W1838" s="57"/>
      <c r="X1838" s="57"/>
    </row>
    <row r="1839" spans="1:24" x14ac:dyDescent="0.25">
      <c r="A1839" s="1"/>
      <c r="B1839" s="1"/>
      <c r="D1839" s="54"/>
      <c r="S1839" s="57"/>
      <c r="T1839" s="57"/>
      <c r="U1839" s="57"/>
      <c r="V1839" s="57"/>
      <c r="W1839" s="57"/>
      <c r="X1839" s="57"/>
    </row>
    <row r="1840" spans="1:24" x14ac:dyDescent="0.25">
      <c r="A1840" s="1"/>
      <c r="B1840" s="1"/>
      <c r="D1840" s="54"/>
      <c r="S1840" s="57"/>
      <c r="T1840" s="57"/>
      <c r="U1840" s="57"/>
      <c r="V1840" s="57"/>
      <c r="W1840" s="57"/>
      <c r="X1840" s="57"/>
    </row>
    <row r="1841" spans="1:24" x14ac:dyDescent="0.25">
      <c r="A1841" s="1"/>
      <c r="B1841" s="1"/>
      <c r="D1841" s="54"/>
      <c r="S1841" s="57"/>
      <c r="T1841" s="57"/>
      <c r="U1841" s="57"/>
      <c r="V1841" s="57"/>
      <c r="W1841" s="57"/>
      <c r="X1841" s="57"/>
    </row>
    <row r="1842" spans="1:24" x14ac:dyDescent="0.25">
      <c r="A1842" s="1"/>
      <c r="B1842" s="1"/>
      <c r="D1842" s="54"/>
      <c r="S1842" s="57"/>
      <c r="T1842" s="57"/>
      <c r="U1842" s="57"/>
      <c r="V1842" s="57"/>
      <c r="W1842" s="57"/>
      <c r="X1842" s="57"/>
    </row>
    <row r="1843" spans="1:24" x14ac:dyDescent="0.25">
      <c r="A1843" s="1"/>
      <c r="B1843" s="1"/>
      <c r="D1843" s="59"/>
      <c r="S1843" s="10"/>
      <c r="T1843" s="10"/>
      <c r="U1843" s="10"/>
      <c r="V1843" s="10"/>
      <c r="W1843" s="10"/>
    </row>
    <row r="1844" spans="1:24" x14ac:dyDescent="0.25">
      <c r="A1844" s="1"/>
      <c r="B1844" s="1"/>
      <c r="D1844" s="8"/>
    </row>
    <row r="1845" spans="1:24" x14ac:dyDescent="0.25">
      <c r="A1845" s="1"/>
      <c r="B1845" s="1"/>
      <c r="D1845" s="3"/>
    </row>
    <row r="1846" spans="1:24" x14ac:dyDescent="0.25">
      <c r="A1846" s="1"/>
      <c r="B1846" s="1"/>
      <c r="D1846" s="54"/>
      <c r="S1846" s="57"/>
      <c r="T1846" s="57"/>
      <c r="U1846" s="57"/>
      <c r="V1846" s="57"/>
      <c r="W1846" s="57"/>
      <c r="X1846" s="57"/>
    </row>
    <row r="1847" spans="1:24" x14ac:dyDescent="0.25">
      <c r="A1847" s="1"/>
      <c r="B1847" s="1"/>
      <c r="D1847" s="54"/>
      <c r="S1847" s="57"/>
      <c r="T1847" s="57"/>
      <c r="U1847" s="57"/>
      <c r="V1847" s="57"/>
      <c r="W1847" s="57"/>
      <c r="X1847" s="57"/>
    </row>
    <row r="1848" spans="1:24" x14ac:dyDescent="0.25">
      <c r="A1848" s="1"/>
      <c r="B1848" s="1"/>
      <c r="D1848" s="54"/>
      <c r="S1848" s="57"/>
      <c r="T1848" s="57"/>
      <c r="U1848" s="57"/>
      <c r="V1848" s="57"/>
      <c r="W1848" s="57"/>
      <c r="X1848" s="57"/>
    </row>
    <row r="1849" spans="1:24" x14ac:dyDescent="0.25">
      <c r="A1849" s="1"/>
      <c r="B1849" s="1"/>
      <c r="D1849" s="54"/>
      <c r="S1849" s="57"/>
      <c r="T1849" s="57"/>
      <c r="U1849" s="57"/>
      <c r="V1849" s="57"/>
      <c r="W1849" s="57"/>
      <c r="X1849" s="57"/>
    </row>
    <row r="1850" spans="1:24" x14ac:dyDescent="0.25">
      <c r="A1850" s="1"/>
      <c r="B1850" s="1"/>
      <c r="D1850" s="54"/>
      <c r="S1850" s="57"/>
      <c r="T1850" s="57"/>
      <c r="U1850" s="57"/>
      <c r="V1850" s="57"/>
      <c r="W1850" s="57"/>
      <c r="X1850" s="57"/>
    </row>
    <row r="1851" spans="1:24" x14ac:dyDescent="0.25">
      <c r="A1851" s="1"/>
      <c r="B1851" s="1"/>
      <c r="D1851" s="54"/>
      <c r="S1851" s="57"/>
      <c r="T1851" s="57"/>
      <c r="U1851" s="57"/>
      <c r="V1851" s="57"/>
      <c r="W1851" s="57"/>
      <c r="X1851" s="57"/>
    </row>
    <row r="1852" spans="1:24" x14ac:dyDescent="0.25">
      <c r="A1852" s="1"/>
      <c r="B1852" s="1"/>
      <c r="D1852" s="54"/>
      <c r="S1852" s="57"/>
      <c r="T1852" s="57"/>
      <c r="U1852" s="57"/>
      <c r="V1852" s="57"/>
      <c r="W1852" s="57"/>
      <c r="X1852" s="57"/>
    </row>
    <row r="1853" spans="1:24" x14ac:dyDescent="0.25">
      <c r="A1853" s="1"/>
      <c r="B1853" s="1"/>
      <c r="D1853" s="54"/>
      <c r="S1853" s="57"/>
      <c r="T1853" s="57"/>
      <c r="U1853" s="57"/>
      <c r="V1853" s="57"/>
      <c r="W1853" s="57"/>
      <c r="X1853" s="57"/>
    </row>
    <row r="1854" spans="1:24" x14ac:dyDescent="0.25">
      <c r="A1854" s="1"/>
      <c r="B1854" s="1"/>
      <c r="D1854" s="54"/>
      <c r="S1854" s="57"/>
      <c r="T1854" s="57"/>
      <c r="U1854" s="57"/>
      <c r="V1854" s="57"/>
      <c r="W1854" s="57"/>
      <c r="X1854" s="57"/>
    </row>
    <row r="1855" spans="1:24" x14ac:dyDescent="0.25">
      <c r="A1855" s="1"/>
      <c r="B1855" s="1"/>
      <c r="D1855" s="54"/>
      <c r="S1855" s="57"/>
      <c r="T1855" s="57"/>
      <c r="U1855" s="57"/>
      <c r="V1855" s="57"/>
      <c r="W1855" s="57"/>
      <c r="X1855" s="57"/>
    </row>
    <row r="1856" spans="1:24" x14ac:dyDescent="0.25">
      <c r="A1856" s="1"/>
      <c r="B1856" s="1"/>
      <c r="D1856" s="54"/>
      <c r="S1856" s="57"/>
      <c r="T1856" s="57"/>
      <c r="U1856" s="57"/>
      <c r="V1856" s="57"/>
      <c r="W1856" s="57"/>
      <c r="X1856" s="57"/>
    </row>
    <row r="1857" spans="1:24" x14ac:dyDescent="0.25">
      <c r="A1857" s="1"/>
      <c r="B1857" s="1"/>
      <c r="D1857" s="54"/>
      <c r="S1857" s="57"/>
      <c r="T1857" s="57"/>
      <c r="U1857" s="57"/>
      <c r="V1857" s="57"/>
      <c r="W1857" s="57"/>
      <c r="X1857" s="57"/>
    </row>
    <row r="1858" spans="1:24" x14ac:dyDescent="0.25">
      <c r="A1858" s="1"/>
      <c r="B1858" s="1"/>
      <c r="D1858" s="54"/>
      <c r="S1858" s="57"/>
      <c r="T1858" s="57"/>
      <c r="U1858" s="57"/>
      <c r="V1858" s="57"/>
      <c r="W1858" s="57"/>
      <c r="X1858" s="57"/>
    </row>
    <row r="1859" spans="1:24" x14ac:dyDescent="0.25">
      <c r="A1859" s="1"/>
      <c r="B1859" s="1"/>
      <c r="D1859" s="54"/>
      <c r="S1859" s="57"/>
      <c r="T1859" s="57"/>
      <c r="U1859" s="57"/>
      <c r="V1859" s="57"/>
      <c r="W1859" s="57"/>
      <c r="X1859" s="57"/>
    </row>
    <row r="1860" spans="1:24" x14ac:dyDescent="0.25">
      <c r="A1860" s="1"/>
      <c r="B1860" s="1"/>
      <c r="D1860" s="54"/>
      <c r="S1860" s="57"/>
      <c r="T1860" s="57"/>
      <c r="U1860" s="57"/>
      <c r="V1860" s="57"/>
      <c r="W1860" s="57"/>
      <c r="X1860" s="57"/>
    </row>
    <row r="1861" spans="1:24" x14ac:dyDescent="0.25">
      <c r="A1861" s="1"/>
      <c r="B1861" s="1"/>
      <c r="D1861" s="54"/>
      <c r="S1861" s="57"/>
      <c r="T1861" s="57"/>
      <c r="U1861" s="57"/>
      <c r="V1861" s="57"/>
      <c r="W1861" s="57"/>
      <c r="X1861" s="57"/>
    </row>
    <row r="1862" spans="1:24" x14ac:dyDescent="0.25">
      <c r="A1862" s="1"/>
      <c r="B1862" s="1"/>
      <c r="D1862" s="3"/>
    </row>
    <row r="1863" spans="1:24" x14ac:dyDescent="0.25">
      <c r="A1863" s="1"/>
      <c r="B1863" s="1"/>
      <c r="D1863" s="8"/>
      <c r="S1863" s="10"/>
      <c r="T1863" s="10"/>
      <c r="U1863" s="10"/>
      <c r="V1863" s="10"/>
      <c r="W1863" s="10"/>
      <c r="X1863" s="10"/>
    </row>
    <row r="1864" spans="1:24" x14ac:dyDescent="0.25">
      <c r="A1864" s="1"/>
      <c r="B1864" s="1"/>
      <c r="D1864" s="3"/>
    </row>
    <row r="1865" spans="1:24" x14ac:dyDescent="0.25">
      <c r="A1865" s="1"/>
      <c r="B1865" s="1"/>
      <c r="D1865" s="54"/>
      <c r="S1865" s="57"/>
      <c r="T1865" s="57"/>
      <c r="U1865" s="57"/>
      <c r="V1865" s="57"/>
      <c r="W1865" s="57"/>
      <c r="X1865" s="57"/>
    </row>
    <row r="1866" spans="1:24" x14ac:dyDescent="0.25">
      <c r="A1866" s="1"/>
      <c r="B1866" s="1"/>
      <c r="D1866" s="54"/>
      <c r="S1866" s="57"/>
      <c r="T1866" s="57"/>
      <c r="U1866" s="57"/>
      <c r="V1866" s="57"/>
      <c r="W1866" s="57"/>
      <c r="X1866" s="57"/>
    </row>
    <row r="1867" spans="1:24" x14ac:dyDescent="0.25">
      <c r="A1867" s="1"/>
      <c r="B1867" s="1"/>
      <c r="D1867" s="54"/>
      <c r="S1867" s="57"/>
      <c r="T1867" s="57"/>
      <c r="U1867" s="57"/>
      <c r="V1867" s="57"/>
      <c r="W1867" s="57"/>
      <c r="X1867" s="57"/>
    </row>
    <row r="1868" spans="1:24" x14ac:dyDescent="0.25">
      <c r="A1868" s="1"/>
      <c r="B1868" s="1"/>
      <c r="D1868" s="54"/>
      <c r="S1868" s="57"/>
      <c r="T1868" s="57"/>
      <c r="U1868" s="57"/>
      <c r="V1868" s="57"/>
      <c r="W1868" s="57"/>
      <c r="X1868" s="57"/>
    </row>
    <row r="1869" spans="1:24" x14ac:dyDescent="0.25">
      <c r="A1869" s="1"/>
      <c r="B1869" s="1"/>
      <c r="D1869" s="54"/>
      <c r="S1869" s="57"/>
      <c r="T1869" s="57"/>
      <c r="U1869" s="57"/>
      <c r="V1869" s="57"/>
      <c r="W1869" s="57"/>
      <c r="X1869" s="57"/>
    </row>
    <row r="1870" spans="1:24" x14ac:dyDescent="0.25">
      <c r="A1870" s="1"/>
      <c r="B1870" s="1"/>
      <c r="D1870" s="54"/>
      <c r="S1870" s="57"/>
      <c r="T1870" s="57"/>
      <c r="U1870" s="57"/>
      <c r="V1870" s="57"/>
      <c r="W1870" s="57"/>
      <c r="X1870" s="57"/>
    </row>
    <row r="1871" spans="1:24" x14ac:dyDescent="0.25">
      <c r="A1871" s="1"/>
      <c r="B1871" s="1"/>
      <c r="D1871" s="54"/>
      <c r="S1871" s="57"/>
      <c r="T1871" s="57"/>
      <c r="U1871" s="57"/>
      <c r="V1871" s="57"/>
      <c r="W1871" s="57"/>
      <c r="X1871" s="57"/>
    </row>
    <row r="1872" spans="1:24" x14ac:dyDescent="0.25">
      <c r="A1872" s="1"/>
      <c r="B1872" s="1"/>
      <c r="D1872" s="54"/>
      <c r="S1872" s="57"/>
      <c r="T1872" s="57"/>
      <c r="U1872" s="57"/>
      <c r="V1872" s="57"/>
      <c r="W1872" s="57"/>
      <c r="X1872" s="57"/>
    </row>
    <row r="1873" spans="1:24" x14ac:dyDescent="0.25">
      <c r="A1873" s="1"/>
      <c r="B1873" s="1"/>
      <c r="D1873" s="54"/>
      <c r="S1873" s="57"/>
      <c r="T1873" s="57"/>
      <c r="U1873" s="57"/>
      <c r="V1873" s="57"/>
      <c r="W1873" s="57"/>
      <c r="X1873" s="57"/>
    </row>
    <row r="1874" spans="1:24" x14ac:dyDescent="0.25">
      <c r="A1874" s="1"/>
      <c r="B1874" s="1"/>
      <c r="D1874" s="54"/>
      <c r="S1874" s="57"/>
      <c r="T1874" s="57"/>
      <c r="U1874" s="57"/>
      <c r="V1874" s="57"/>
      <c r="W1874" s="57"/>
      <c r="X1874" s="57"/>
    </row>
    <row r="1875" spans="1:24" x14ac:dyDescent="0.25">
      <c r="A1875" s="1"/>
      <c r="B1875" s="1"/>
      <c r="D1875" s="54"/>
      <c r="S1875" s="57"/>
      <c r="T1875" s="57"/>
      <c r="U1875" s="57"/>
      <c r="V1875" s="57"/>
      <c r="W1875" s="57"/>
      <c r="X1875" s="57"/>
    </row>
    <row r="1876" spans="1:24" x14ac:dyDescent="0.25">
      <c r="A1876" s="1"/>
      <c r="B1876" s="1"/>
      <c r="D1876" s="54"/>
      <c r="S1876" s="57"/>
      <c r="T1876" s="57"/>
      <c r="U1876" s="57"/>
      <c r="V1876" s="57"/>
      <c r="W1876" s="57"/>
      <c r="X1876" s="57"/>
    </row>
    <row r="1877" spans="1:24" x14ac:dyDescent="0.25">
      <c r="A1877" s="1"/>
      <c r="B1877" s="1"/>
      <c r="D1877" s="54"/>
      <c r="S1877" s="57"/>
      <c r="T1877" s="57"/>
      <c r="U1877" s="57"/>
      <c r="V1877" s="57"/>
      <c r="W1877" s="57"/>
      <c r="X1877" s="57"/>
    </row>
    <row r="1878" spans="1:24" x14ac:dyDescent="0.25">
      <c r="A1878" s="1"/>
      <c r="B1878" s="1"/>
      <c r="D1878" s="54"/>
      <c r="S1878" s="57"/>
      <c r="T1878" s="57"/>
      <c r="U1878" s="57"/>
      <c r="V1878" s="57"/>
      <c r="W1878" s="57"/>
      <c r="X1878" s="57"/>
    </row>
    <row r="1879" spans="1:24" x14ac:dyDescent="0.25">
      <c r="A1879" s="1"/>
      <c r="B1879" s="1"/>
      <c r="D1879" s="54"/>
      <c r="S1879" s="57"/>
      <c r="T1879" s="57"/>
      <c r="U1879" s="57"/>
      <c r="V1879" s="57"/>
      <c r="W1879" s="57"/>
      <c r="X1879" s="57"/>
    </row>
    <row r="1880" spans="1:24" x14ac:dyDescent="0.25">
      <c r="A1880" s="1"/>
      <c r="B1880" s="1"/>
      <c r="D1880" s="54"/>
      <c r="S1880" s="57"/>
      <c r="T1880" s="57"/>
      <c r="U1880" s="57"/>
      <c r="V1880" s="57"/>
      <c r="W1880" s="57"/>
      <c r="X1880" s="57"/>
    </row>
    <row r="1881" spans="1:24" x14ac:dyDescent="0.25">
      <c r="A1881" s="1"/>
      <c r="B1881" s="1"/>
      <c r="D1881" s="59"/>
    </row>
    <row r="1882" spans="1:24" x14ac:dyDescent="0.25">
      <c r="A1882" s="1"/>
      <c r="B1882" s="1"/>
      <c r="D1882" s="8"/>
    </row>
    <row r="1883" spans="1:24" x14ac:dyDescent="0.25">
      <c r="A1883" s="1"/>
      <c r="B1883" s="1"/>
      <c r="D1883" s="3"/>
    </row>
    <row r="1884" spans="1:24" x14ac:dyDescent="0.25">
      <c r="A1884" s="1"/>
      <c r="B1884" s="1"/>
      <c r="D1884" s="54"/>
      <c r="S1884" s="57"/>
      <c r="T1884" s="57"/>
      <c r="U1884" s="57"/>
      <c r="V1884" s="57"/>
      <c r="W1884" s="57"/>
      <c r="X1884" s="57"/>
    </row>
    <row r="1885" spans="1:24" x14ac:dyDescent="0.25">
      <c r="A1885" s="1"/>
      <c r="B1885" s="1"/>
      <c r="D1885" s="54"/>
      <c r="S1885" s="57"/>
      <c r="T1885" s="57"/>
      <c r="U1885" s="57"/>
      <c r="V1885" s="57"/>
      <c r="W1885" s="57"/>
      <c r="X1885" s="57"/>
    </row>
    <row r="1886" spans="1:24" x14ac:dyDescent="0.25">
      <c r="A1886" s="1"/>
      <c r="B1886" s="1"/>
      <c r="D1886" s="54"/>
      <c r="S1886" s="57"/>
      <c r="T1886" s="57"/>
      <c r="U1886" s="57"/>
      <c r="V1886" s="57"/>
      <c r="W1886" s="57"/>
      <c r="X1886" s="57"/>
    </row>
    <row r="1887" spans="1:24" x14ac:dyDescent="0.25">
      <c r="A1887" s="1"/>
      <c r="B1887" s="1"/>
      <c r="D1887" s="54"/>
      <c r="S1887" s="57"/>
      <c r="T1887" s="57"/>
      <c r="U1887" s="57"/>
      <c r="V1887" s="57"/>
      <c r="W1887" s="57"/>
      <c r="X1887" s="57"/>
    </row>
    <row r="1888" spans="1:24" x14ac:dyDescent="0.25">
      <c r="A1888" s="1"/>
      <c r="B1888" s="1"/>
      <c r="D1888" s="54"/>
      <c r="S1888" s="57"/>
      <c r="T1888" s="57"/>
      <c r="U1888" s="57"/>
      <c r="V1888" s="57"/>
      <c r="W1888" s="57"/>
      <c r="X1888" s="57"/>
    </row>
    <row r="1889" spans="1:24" x14ac:dyDescent="0.25">
      <c r="A1889" s="1"/>
      <c r="B1889" s="1"/>
      <c r="D1889" s="54"/>
      <c r="S1889" s="57"/>
      <c r="T1889" s="57"/>
      <c r="U1889" s="57"/>
      <c r="V1889" s="57"/>
      <c r="W1889" s="57"/>
      <c r="X1889" s="57"/>
    </row>
    <row r="1890" spans="1:24" x14ac:dyDescent="0.25">
      <c r="A1890" s="1"/>
      <c r="B1890" s="1"/>
      <c r="D1890" s="54"/>
      <c r="S1890" s="57"/>
      <c r="T1890" s="57"/>
      <c r="U1890" s="57"/>
      <c r="V1890" s="57"/>
      <c r="W1890" s="57"/>
      <c r="X1890" s="57"/>
    </row>
    <row r="1891" spans="1:24" x14ac:dyDescent="0.25">
      <c r="A1891" s="1"/>
      <c r="B1891" s="1"/>
      <c r="D1891" s="54"/>
      <c r="S1891" s="57"/>
      <c r="T1891" s="57"/>
      <c r="U1891" s="57"/>
      <c r="V1891" s="57"/>
      <c r="W1891" s="57"/>
      <c r="X1891" s="57"/>
    </row>
    <row r="1892" spans="1:24" x14ac:dyDescent="0.25">
      <c r="A1892" s="1"/>
      <c r="B1892" s="1"/>
      <c r="D1892" s="54"/>
      <c r="S1892" s="57"/>
      <c r="T1892" s="57"/>
      <c r="U1892" s="57"/>
      <c r="V1892" s="57"/>
      <c r="W1892" s="57"/>
      <c r="X1892" s="57"/>
    </row>
    <row r="1893" spans="1:24" x14ac:dyDescent="0.25">
      <c r="A1893" s="1"/>
      <c r="B1893" s="1"/>
      <c r="D1893" s="54"/>
      <c r="S1893" s="57"/>
      <c r="T1893" s="57"/>
      <c r="U1893" s="57"/>
      <c r="V1893" s="57"/>
      <c r="W1893" s="57"/>
      <c r="X1893" s="57"/>
    </row>
    <row r="1894" spans="1:24" x14ac:dyDescent="0.25">
      <c r="A1894" s="1"/>
      <c r="B1894" s="1"/>
      <c r="D1894" s="54"/>
      <c r="S1894" s="57"/>
      <c r="T1894" s="57"/>
      <c r="U1894" s="57"/>
      <c r="V1894" s="57"/>
      <c r="W1894" s="57"/>
      <c r="X1894" s="57"/>
    </row>
    <row r="1895" spans="1:24" x14ac:dyDescent="0.25">
      <c r="A1895" s="1"/>
      <c r="B1895" s="1"/>
      <c r="D1895" s="54"/>
      <c r="S1895" s="57"/>
      <c r="T1895" s="57"/>
      <c r="U1895" s="57"/>
      <c r="V1895" s="57"/>
      <c r="W1895" s="57"/>
      <c r="X1895" s="57"/>
    </row>
    <row r="1896" spans="1:24" x14ac:dyDescent="0.25">
      <c r="A1896" s="1"/>
      <c r="B1896" s="1"/>
      <c r="D1896" s="54"/>
      <c r="S1896" s="57"/>
      <c r="T1896" s="57"/>
      <c r="U1896" s="57"/>
      <c r="V1896" s="57"/>
      <c r="W1896" s="57"/>
      <c r="X1896" s="57"/>
    </row>
    <row r="1897" spans="1:24" x14ac:dyDescent="0.25">
      <c r="A1897" s="1"/>
      <c r="B1897" s="1"/>
      <c r="D1897" s="54"/>
      <c r="S1897" s="57"/>
      <c r="T1897" s="57"/>
      <c r="U1897" s="57"/>
      <c r="V1897" s="57"/>
      <c r="W1897" s="57"/>
      <c r="X1897" s="57"/>
    </row>
    <row r="1898" spans="1:24" x14ac:dyDescent="0.25">
      <c r="A1898" s="1"/>
      <c r="B1898" s="1"/>
      <c r="D1898" s="54"/>
      <c r="S1898" s="57"/>
      <c r="T1898" s="57"/>
      <c r="U1898" s="57"/>
      <c r="V1898" s="57"/>
      <c r="W1898" s="57"/>
      <c r="X1898" s="57"/>
    </row>
    <row r="1899" spans="1:24" x14ac:dyDescent="0.25">
      <c r="A1899" s="1"/>
      <c r="B1899" s="1"/>
      <c r="D1899" s="54"/>
      <c r="S1899" s="57"/>
      <c r="T1899" s="57"/>
      <c r="U1899" s="57"/>
      <c r="V1899" s="57"/>
      <c r="W1899" s="57"/>
      <c r="X1899" s="57"/>
    </row>
    <row r="1900" spans="1:24" x14ac:dyDescent="0.25">
      <c r="A1900" s="1"/>
      <c r="B1900" s="1"/>
      <c r="D1900" s="3"/>
    </row>
    <row r="1901" spans="1:24" x14ac:dyDescent="0.25">
      <c r="A1901" s="1"/>
      <c r="B1901" s="1"/>
      <c r="D1901" s="8"/>
      <c r="X1901" s="10"/>
    </row>
    <row r="1902" spans="1:24" x14ac:dyDescent="0.25">
      <c r="A1902" s="1"/>
      <c r="B1902" s="1"/>
      <c r="D1902" s="3"/>
    </row>
    <row r="1903" spans="1:24" x14ac:dyDescent="0.25">
      <c r="A1903" s="1"/>
      <c r="B1903" s="1"/>
      <c r="D1903" s="54"/>
      <c r="X1903" s="57"/>
    </row>
    <row r="1904" spans="1:24" x14ac:dyDescent="0.25">
      <c r="A1904" s="1"/>
      <c r="B1904" s="1"/>
      <c r="D1904" s="54"/>
      <c r="X1904" s="57"/>
    </row>
    <row r="1905" spans="1:24" x14ac:dyDescent="0.25">
      <c r="A1905" s="1"/>
      <c r="B1905" s="1"/>
      <c r="D1905" s="54"/>
      <c r="X1905" s="57"/>
    </row>
    <row r="1906" spans="1:24" x14ac:dyDescent="0.25">
      <c r="A1906" s="1"/>
      <c r="B1906" s="1"/>
      <c r="D1906" s="54"/>
      <c r="X1906" s="57"/>
    </row>
    <row r="1907" spans="1:24" x14ac:dyDescent="0.25">
      <c r="A1907" s="1"/>
      <c r="B1907" s="1"/>
      <c r="D1907" s="54"/>
      <c r="X1907" s="57"/>
    </row>
    <row r="1908" spans="1:24" x14ac:dyDescent="0.25">
      <c r="A1908" s="1"/>
      <c r="B1908" s="1"/>
      <c r="D1908" s="54"/>
      <c r="X1908" s="57"/>
    </row>
    <row r="1909" spans="1:24" x14ac:dyDescent="0.25">
      <c r="A1909" s="1"/>
      <c r="B1909" s="1"/>
      <c r="D1909" s="54"/>
      <c r="X1909" s="57"/>
    </row>
    <row r="1910" spans="1:24" x14ac:dyDescent="0.25">
      <c r="A1910" s="1"/>
      <c r="B1910" s="1"/>
      <c r="D1910" s="54"/>
      <c r="X1910" s="57"/>
    </row>
    <row r="1911" spans="1:24" x14ac:dyDescent="0.25">
      <c r="A1911" s="1"/>
      <c r="B1911" s="1"/>
      <c r="D1911" s="54"/>
      <c r="X1911" s="57"/>
    </row>
    <row r="1912" spans="1:24" x14ac:dyDescent="0.25">
      <c r="A1912" s="1"/>
      <c r="B1912" s="1"/>
      <c r="D1912" s="54"/>
      <c r="X1912" s="57"/>
    </row>
    <row r="1913" spans="1:24" x14ac:dyDescent="0.25">
      <c r="A1913" s="1"/>
      <c r="B1913" s="1"/>
      <c r="D1913" s="54"/>
      <c r="X1913" s="57"/>
    </row>
    <row r="1914" spans="1:24" x14ac:dyDescent="0.25">
      <c r="A1914" s="1"/>
      <c r="B1914" s="1"/>
      <c r="D1914" s="54"/>
      <c r="X1914" s="57"/>
    </row>
    <row r="1915" spans="1:24" x14ac:dyDescent="0.25">
      <c r="A1915" s="1"/>
      <c r="B1915" s="1"/>
      <c r="D1915" s="54"/>
      <c r="X1915" s="57"/>
    </row>
    <row r="1916" spans="1:24" x14ac:dyDescent="0.25">
      <c r="A1916" s="1"/>
      <c r="B1916" s="1"/>
      <c r="D1916" s="54"/>
      <c r="X1916" s="57"/>
    </row>
    <row r="1917" spans="1:24" x14ac:dyDescent="0.25">
      <c r="A1917" s="1"/>
      <c r="B1917" s="1"/>
      <c r="D1917" s="54"/>
      <c r="X1917" s="57"/>
    </row>
    <row r="1918" spans="1:24" x14ac:dyDescent="0.25">
      <c r="A1918" s="1"/>
      <c r="B1918" s="1"/>
      <c r="D1918" s="54"/>
      <c r="X1918" s="57"/>
    </row>
    <row r="1919" spans="1:24" x14ac:dyDescent="0.25">
      <c r="A1919" s="1"/>
      <c r="B1919" s="1"/>
      <c r="D1919" s="59"/>
    </row>
    <row r="1920" spans="1:24" x14ac:dyDescent="0.25">
      <c r="A1920" s="1"/>
      <c r="B1920" s="1"/>
      <c r="D1920" s="8"/>
      <c r="X1920" s="10"/>
    </row>
    <row r="1921" spans="1:24" x14ac:dyDescent="0.25">
      <c r="A1921" s="1"/>
      <c r="B1921" s="1"/>
      <c r="D1921" s="3"/>
    </row>
    <row r="1922" spans="1:24" x14ac:dyDescent="0.25">
      <c r="A1922" s="1"/>
      <c r="B1922" s="1"/>
      <c r="D1922" s="54"/>
      <c r="X1922" s="57"/>
    </row>
    <row r="1923" spans="1:24" x14ac:dyDescent="0.25">
      <c r="A1923" s="1"/>
      <c r="B1923" s="1"/>
      <c r="D1923" s="54"/>
      <c r="X1923" s="57"/>
    </row>
    <row r="1924" spans="1:24" x14ac:dyDescent="0.25">
      <c r="A1924" s="1"/>
      <c r="B1924" s="1"/>
      <c r="D1924" s="54"/>
      <c r="X1924" s="57"/>
    </row>
    <row r="1925" spans="1:24" x14ac:dyDescent="0.25">
      <c r="A1925" s="1"/>
      <c r="B1925" s="1"/>
      <c r="D1925" s="54"/>
      <c r="X1925" s="57"/>
    </row>
    <row r="1926" spans="1:24" x14ac:dyDescent="0.25">
      <c r="A1926" s="1"/>
      <c r="B1926" s="1"/>
      <c r="D1926" s="54"/>
      <c r="X1926" s="57"/>
    </row>
    <row r="1927" spans="1:24" x14ac:dyDescent="0.25">
      <c r="A1927" s="1"/>
      <c r="B1927" s="1"/>
      <c r="D1927" s="54"/>
      <c r="X1927" s="57"/>
    </row>
    <row r="1928" spans="1:24" x14ac:dyDescent="0.25">
      <c r="A1928" s="1"/>
      <c r="B1928" s="1"/>
      <c r="D1928" s="54"/>
      <c r="X1928" s="57"/>
    </row>
    <row r="1929" spans="1:24" x14ac:dyDescent="0.25">
      <c r="A1929" s="1"/>
      <c r="B1929" s="1"/>
      <c r="D1929" s="54"/>
      <c r="X1929" s="57"/>
    </row>
    <row r="1930" spans="1:24" x14ac:dyDescent="0.25">
      <c r="A1930" s="1"/>
      <c r="B1930" s="1"/>
      <c r="D1930" s="54"/>
      <c r="X1930" s="57"/>
    </row>
    <row r="1931" spans="1:24" x14ac:dyDescent="0.25">
      <c r="A1931" s="1"/>
      <c r="B1931" s="1"/>
      <c r="D1931" s="54"/>
      <c r="X1931" s="57"/>
    </row>
    <row r="1932" spans="1:24" x14ac:dyDescent="0.25">
      <c r="A1932" s="1"/>
      <c r="B1932" s="1"/>
      <c r="D1932" s="54"/>
      <c r="X1932" s="57"/>
    </row>
    <row r="1933" spans="1:24" x14ac:dyDescent="0.25">
      <c r="A1933" s="1"/>
      <c r="B1933" s="1"/>
      <c r="D1933" s="54"/>
      <c r="X1933" s="57"/>
    </row>
    <row r="1934" spans="1:24" x14ac:dyDescent="0.25">
      <c r="A1934" s="1"/>
      <c r="B1934" s="1"/>
      <c r="D1934" s="54"/>
      <c r="X1934" s="57"/>
    </row>
    <row r="1935" spans="1:24" x14ac:dyDescent="0.25">
      <c r="A1935" s="1"/>
      <c r="B1935" s="1"/>
      <c r="D1935" s="54"/>
      <c r="X1935" s="57"/>
    </row>
    <row r="1936" spans="1:24" x14ac:dyDescent="0.25">
      <c r="A1936" s="1"/>
      <c r="B1936" s="1"/>
      <c r="D1936" s="54"/>
      <c r="X1936" s="57"/>
    </row>
    <row r="1937" spans="1:24" x14ac:dyDescent="0.25">
      <c r="A1937" s="1"/>
      <c r="B1937" s="1"/>
      <c r="D1937" s="54"/>
      <c r="X1937" s="57"/>
    </row>
    <row r="1938" spans="1:24" x14ac:dyDescent="0.25">
      <c r="A1938" s="1"/>
      <c r="B1938" s="1"/>
      <c r="D1938" s="8"/>
    </row>
    <row r="1939" spans="1:24" x14ac:dyDescent="0.25">
      <c r="A1939" s="1"/>
      <c r="B1939" s="1"/>
      <c r="D1939" s="3"/>
    </row>
    <row r="1940" spans="1:24" x14ac:dyDescent="0.25">
      <c r="A1940" s="1"/>
      <c r="B1940" s="1"/>
      <c r="D1940" s="54"/>
    </row>
    <row r="1941" spans="1:24" x14ac:dyDescent="0.25">
      <c r="A1941" s="1"/>
      <c r="B1941" s="1"/>
      <c r="D1941" s="8"/>
      <c r="X1941" s="57"/>
    </row>
    <row r="1942" spans="1:24" x14ac:dyDescent="0.25">
      <c r="A1942" s="1"/>
      <c r="B1942" s="1"/>
      <c r="D1942" s="8"/>
      <c r="X1942" s="57"/>
    </row>
    <row r="1943" spans="1:24" x14ac:dyDescent="0.25">
      <c r="A1943" s="1"/>
      <c r="B1943" s="1"/>
      <c r="D1943" s="3"/>
      <c r="X1943" s="57"/>
    </row>
    <row r="1944" spans="1:24" x14ac:dyDescent="0.25">
      <c r="A1944" s="1"/>
      <c r="B1944" s="1"/>
      <c r="D1944" s="8"/>
      <c r="X1944" s="57"/>
    </row>
    <row r="1945" spans="1:24" x14ac:dyDescent="0.25">
      <c r="A1945" s="1"/>
      <c r="B1945" s="1"/>
      <c r="D1945" s="8"/>
      <c r="X1945" s="57"/>
    </row>
    <row r="1946" spans="1:24" x14ac:dyDescent="0.25">
      <c r="A1946" s="1"/>
      <c r="B1946" s="1"/>
      <c r="D1946" s="8"/>
      <c r="X1946" s="57"/>
    </row>
    <row r="1947" spans="1:24" x14ac:dyDescent="0.25">
      <c r="A1947" s="1"/>
      <c r="B1947" s="1"/>
      <c r="D1947" s="8"/>
      <c r="X1947" s="57"/>
    </row>
    <row r="1948" spans="1:24" x14ac:dyDescent="0.25">
      <c r="A1948" s="1"/>
      <c r="B1948" s="1"/>
      <c r="D1948" s="8"/>
      <c r="X1948" s="57"/>
    </row>
    <row r="1949" spans="1:24" x14ac:dyDescent="0.25">
      <c r="A1949" s="1"/>
      <c r="B1949" s="1"/>
      <c r="D1949" s="3"/>
      <c r="X1949" s="57"/>
    </row>
    <row r="1950" spans="1:24" x14ac:dyDescent="0.25">
      <c r="A1950" s="1"/>
      <c r="B1950" s="1"/>
      <c r="D1950" s="8"/>
      <c r="X1950" s="57"/>
    </row>
    <row r="1951" spans="1:24" x14ac:dyDescent="0.25">
      <c r="A1951" s="1"/>
      <c r="B1951" s="1"/>
      <c r="D1951" s="8"/>
      <c r="X1951" s="57"/>
    </row>
    <row r="1952" spans="1:24" x14ac:dyDescent="0.25">
      <c r="A1952" s="1"/>
      <c r="B1952" s="1"/>
      <c r="D1952" s="8"/>
      <c r="X1952" s="57"/>
    </row>
    <row r="1953" spans="1:24" x14ac:dyDescent="0.25">
      <c r="A1953" s="1"/>
      <c r="B1953" s="1"/>
      <c r="D1953" s="8"/>
      <c r="X1953" s="57"/>
    </row>
    <row r="1954" spans="1:24" x14ac:dyDescent="0.25">
      <c r="A1954" s="1"/>
      <c r="B1954" s="1"/>
      <c r="D1954" s="8"/>
      <c r="X1954" s="57"/>
    </row>
    <row r="1955" spans="1:24" x14ac:dyDescent="0.25">
      <c r="A1955" s="1"/>
      <c r="B1955" s="1"/>
      <c r="D1955" s="8"/>
      <c r="X1955" s="57"/>
    </row>
    <row r="1956" spans="1:24" x14ac:dyDescent="0.25">
      <c r="A1956" s="1"/>
      <c r="B1956" s="1"/>
      <c r="D1956" s="3"/>
      <c r="X1956" s="57"/>
    </row>
    <row r="1957" spans="1:24" x14ac:dyDescent="0.25">
      <c r="A1957" s="1"/>
      <c r="B1957" s="1"/>
      <c r="D1957" s="8"/>
    </row>
    <row r="1958" spans="1:24" x14ac:dyDescent="0.25">
      <c r="A1958" s="1"/>
      <c r="B1958" s="1"/>
      <c r="D1958" s="3"/>
    </row>
    <row r="1959" spans="1:24" x14ac:dyDescent="0.25">
      <c r="A1959" s="1"/>
      <c r="B1959" s="1"/>
      <c r="D1959" s="54"/>
    </row>
    <row r="1960" spans="1:24" x14ac:dyDescent="0.25">
      <c r="A1960" s="1"/>
      <c r="B1960" s="1"/>
      <c r="X1960" s="57"/>
    </row>
    <row r="1961" spans="1:24" x14ac:dyDescent="0.25">
      <c r="A1961" s="1"/>
      <c r="B1961" s="1"/>
      <c r="X1961" s="57"/>
    </row>
    <row r="1962" spans="1:24" x14ac:dyDescent="0.25">
      <c r="A1962" s="1"/>
      <c r="B1962" s="1"/>
      <c r="X1962" s="57"/>
    </row>
    <row r="1963" spans="1:24" x14ac:dyDescent="0.25">
      <c r="A1963" s="1"/>
      <c r="B1963" s="1"/>
      <c r="X1963" s="57"/>
    </row>
    <row r="1964" spans="1:24" x14ac:dyDescent="0.25">
      <c r="A1964" s="1"/>
      <c r="B1964" s="1"/>
      <c r="X1964" s="57"/>
    </row>
    <row r="1965" spans="1:24" x14ac:dyDescent="0.25">
      <c r="A1965" s="1"/>
      <c r="B1965" s="1"/>
      <c r="X1965" s="57"/>
    </row>
    <row r="1966" spans="1:24" x14ac:dyDescent="0.25">
      <c r="A1966" s="1"/>
      <c r="B1966" s="1"/>
      <c r="X1966" s="57"/>
    </row>
    <row r="1967" spans="1:24" x14ac:dyDescent="0.25">
      <c r="A1967" s="1"/>
      <c r="B1967" s="1"/>
      <c r="X1967" s="57"/>
    </row>
    <row r="1968" spans="1:24" x14ac:dyDescent="0.25">
      <c r="A1968" s="1"/>
      <c r="B1968" s="1"/>
      <c r="X1968" s="57"/>
    </row>
    <row r="1969" spans="1:24" x14ac:dyDescent="0.25">
      <c r="A1969" s="1"/>
      <c r="B1969" s="1"/>
      <c r="X1969" s="57"/>
    </row>
    <row r="1970" spans="1:24" x14ac:dyDescent="0.25">
      <c r="A1970" s="1"/>
      <c r="B1970" s="1"/>
      <c r="X1970" s="57"/>
    </row>
    <row r="1971" spans="1:24" x14ac:dyDescent="0.25">
      <c r="A1971" s="1"/>
      <c r="B1971" s="1"/>
      <c r="X1971" s="57"/>
    </row>
    <row r="1972" spans="1:24" x14ac:dyDescent="0.25">
      <c r="A1972" s="1"/>
      <c r="B1972" s="1"/>
      <c r="X1972" s="57"/>
    </row>
    <row r="1973" spans="1:24" x14ac:dyDescent="0.25">
      <c r="A1973" s="1"/>
      <c r="B1973" s="1"/>
      <c r="X1973" s="57"/>
    </row>
    <row r="1974" spans="1:24" x14ac:dyDescent="0.25">
      <c r="A1974" s="1"/>
      <c r="B1974" s="1"/>
      <c r="X1974" s="57"/>
    </row>
    <row r="1975" spans="1:24" x14ac:dyDescent="0.25">
      <c r="A1975" s="1"/>
      <c r="B1975" s="1"/>
      <c r="X1975" s="57"/>
    </row>
    <row r="1977" spans="1:24" x14ac:dyDescent="0.25">
      <c r="A1977" s="1"/>
      <c r="B1977" s="1"/>
      <c r="X1977" s="10"/>
    </row>
    <row r="1979" spans="1:24" x14ac:dyDescent="0.25">
      <c r="A1979" s="1"/>
      <c r="B1979" s="1"/>
      <c r="X1979" s="57"/>
    </row>
    <row r="1980" spans="1:24" x14ac:dyDescent="0.25">
      <c r="A1980" s="1"/>
      <c r="B1980" s="1"/>
      <c r="X1980" s="57"/>
    </row>
    <row r="1981" spans="1:24" x14ac:dyDescent="0.25">
      <c r="A1981" s="1"/>
      <c r="B1981" s="1"/>
      <c r="X1981" s="57"/>
    </row>
    <row r="1982" spans="1:24" x14ac:dyDescent="0.25">
      <c r="A1982" s="1"/>
      <c r="B1982" s="1"/>
      <c r="X1982" s="57"/>
    </row>
    <row r="1983" spans="1:24" x14ac:dyDescent="0.25">
      <c r="A1983" s="1"/>
      <c r="B1983" s="1"/>
      <c r="X1983" s="57"/>
    </row>
    <row r="1984" spans="1:24" x14ac:dyDescent="0.25">
      <c r="A1984" s="1"/>
      <c r="B1984" s="1"/>
      <c r="X1984" s="57"/>
    </row>
    <row r="1985" spans="1:24" x14ac:dyDescent="0.25">
      <c r="A1985" s="1"/>
      <c r="B1985" s="1"/>
      <c r="X1985" s="57"/>
    </row>
    <row r="1986" spans="1:24" x14ac:dyDescent="0.25">
      <c r="A1986" s="1"/>
      <c r="B1986" s="1"/>
      <c r="X1986" s="57"/>
    </row>
    <row r="1987" spans="1:24" x14ac:dyDescent="0.25">
      <c r="A1987" s="1"/>
      <c r="B1987" s="1"/>
      <c r="X1987" s="57"/>
    </row>
    <row r="1988" spans="1:24" x14ac:dyDescent="0.25">
      <c r="A1988" s="1"/>
      <c r="B1988" s="1"/>
      <c r="X1988" s="57"/>
    </row>
    <row r="1989" spans="1:24" x14ac:dyDescent="0.25">
      <c r="A1989" s="1"/>
      <c r="B1989" s="1"/>
      <c r="X1989" s="57"/>
    </row>
    <row r="1990" spans="1:24" x14ac:dyDescent="0.25">
      <c r="A1990" s="1"/>
      <c r="B1990" s="1"/>
      <c r="X1990" s="57"/>
    </row>
    <row r="1991" spans="1:24" x14ac:dyDescent="0.25">
      <c r="A1991" s="1"/>
      <c r="B1991" s="1"/>
      <c r="X1991" s="57"/>
    </row>
    <row r="1992" spans="1:24" x14ac:dyDescent="0.25">
      <c r="A1992" s="1"/>
      <c r="B1992" s="1"/>
      <c r="X1992" s="57"/>
    </row>
    <row r="1993" spans="1:24" x14ac:dyDescent="0.25">
      <c r="A1993" s="1"/>
      <c r="B1993" s="1"/>
      <c r="X1993" s="57"/>
    </row>
    <row r="1994" spans="1:24" x14ac:dyDescent="0.25">
      <c r="A1994" s="1"/>
      <c r="B1994" s="1"/>
      <c r="X1994" s="57"/>
    </row>
    <row r="1998" spans="1:24" x14ac:dyDescent="0.25">
      <c r="A1998" s="1"/>
      <c r="B1998" s="1"/>
      <c r="X1998" s="57"/>
    </row>
    <row r="1999" spans="1:24" x14ac:dyDescent="0.25">
      <c r="A1999" s="1"/>
      <c r="B1999" s="1"/>
      <c r="X1999" s="57"/>
    </row>
    <row r="2000" spans="1:24" x14ac:dyDescent="0.25">
      <c r="A2000" s="1"/>
      <c r="B2000" s="1"/>
      <c r="X2000" s="57"/>
    </row>
    <row r="2001" spans="1:24" x14ac:dyDescent="0.25">
      <c r="A2001" s="1"/>
      <c r="B2001" s="1"/>
      <c r="X2001" s="57"/>
    </row>
    <row r="2002" spans="1:24" x14ac:dyDescent="0.25">
      <c r="A2002" s="1"/>
      <c r="B2002" s="1"/>
      <c r="X2002" s="57"/>
    </row>
    <row r="2003" spans="1:24" x14ac:dyDescent="0.25">
      <c r="A2003" s="1"/>
      <c r="B2003" s="1"/>
      <c r="X2003" s="57"/>
    </row>
    <row r="2004" spans="1:24" x14ac:dyDescent="0.25">
      <c r="A2004" s="1"/>
      <c r="B2004" s="1"/>
      <c r="X2004" s="57"/>
    </row>
    <row r="2005" spans="1:24" x14ac:dyDescent="0.25">
      <c r="A2005" s="1"/>
      <c r="B2005" s="1"/>
      <c r="X2005" s="57"/>
    </row>
    <row r="2006" spans="1:24" x14ac:dyDescent="0.25">
      <c r="A2006" s="1"/>
      <c r="B2006" s="1"/>
      <c r="X2006" s="57"/>
    </row>
    <row r="2007" spans="1:24" x14ac:dyDescent="0.25">
      <c r="A2007" s="1"/>
      <c r="B2007" s="1"/>
      <c r="X2007" s="57"/>
    </row>
    <row r="2008" spans="1:24" x14ac:dyDescent="0.25">
      <c r="A2008" s="1"/>
      <c r="B2008" s="1"/>
      <c r="X2008" s="57"/>
    </row>
    <row r="2009" spans="1:24" x14ac:dyDescent="0.25">
      <c r="A2009" s="1"/>
      <c r="B2009" s="1"/>
      <c r="X2009" s="57"/>
    </row>
    <row r="2010" spans="1:24" x14ac:dyDescent="0.25">
      <c r="A2010" s="1"/>
      <c r="B2010" s="1"/>
      <c r="X2010" s="57"/>
    </row>
    <row r="2011" spans="1:24" x14ac:dyDescent="0.25">
      <c r="A2011" s="1"/>
      <c r="B2011" s="1"/>
      <c r="X2011" s="57"/>
    </row>
    <row r="2012" spans="1:24" x14ac:dyDescent="0.25">
      <c r="A2012" s="1"/>
      <c r="B2012" s="1"/>
      <c r="X2012" s="57"/>
    </row>
    <row r="2013" spans="1:24" x14ac:dyDescent="0.25">
      <c r="A2013" s="1"/>
      <c r="B2013" s="1"/>
      <c r="X2013" s="57"/>
    </row>
    <row r="2015" spans="1:24" x14ac:dyDescent="0.25">
      <c r="A2015" s="1"/>
      <c r="B2015" s="1"/>
      <c r="X2015" s="10"/>
    </row>
    <row r="2017" spans="1:24" x14ac:dyDescent="0.25">
      <c r="A2017" s="1"/>
      <c r="B2017" s="1"/>
      <c r="X2017" s="57"/>
    </row>
    <row r="2018" spans="1:24" x14ac:dyDescent="0.25">
      <c r="A2018" s="1"/>
      <c r="B2018" s="1"/>
      <c r="X2018" s="57"/>
    </row>
    <row r="2019" spans="1:24" x14ac:dyDescent="0.25">
      <c r="A2019" s="1"/>
      <c r="B2019" s="1"/>
      <c r="X2019" s="57"/>
    </row>
    <row r="2020" spans="1:24" x14ac:dyDescent="0.25">
      <c r="A2020" s="1"/>
      <c r="B2020" s="1"/>
      <c r="X2020" s="57"/>
    </row>
    <row r="2021" spans="1:24" x14ac:dyDescent="0.25">
      <c r="A2021" s="1"/>
      <c r="B2021" s="1"/>
      <c r="X2021" s="57"/>
    </row>
    <row r="2022" spans="1:24" x14ac:dyDescent="0.25">
      <c r="A2022" s="1"/>
      <c r="B2022" s="1"/>
      <c r="X2022" s="57"/>
    </row>
    <row r="2023" spans="1:24" x14ac:dyDescent="0.25">
      <c r="A2023" s="1"/>
      <c r="B2023" s="1"/>
      <c r="X2023" s="57"/>
    </row>
    <row r="2024" spans="1:24" x14ac:dyDescent="0.25">
      <c r="A2024" s="1"/>
      <c r="B2024" s="1"/>
      <c r="X2024" s="57"/>
    </row>
    <row r="2025" spans="1:24" x14ac:dyDescent="0.25">
      <c r="A2025" s="1"/>
      <c r="B2025" s="1"/>
      <c r="X2025" s="57"/>
    </row>
    <row r="2026" spans="1:24" x14ac:dyDescent="0.25">
      <c r="A2026" s="1"/>
      <c r="B2026" s="1"/>
      <c r="X2026" s="57"/>
    </row>
    <row r="2027" spans="1:24" x14ac:dyDescent="0.25">
      <c r="A2027" s="1"/>
      <c r="B2027" s="1"/>
      <c r="X2027" s="57"/>
    </row>
    <row r="2028" spans="1:24" x14ac:dyDescent="0.25">
      <c r="A2028" s="1"/>
      <c r="B2028" s="1"/>
      <c r="X2028" s="57"/>
    </row>
    <row r="2029" spans="1:24" x14ac:dyDescent="0.25">
      <c r="A2029" s="1"/>
      <c r="B2029" s="1"/>
      <c r="X2029" s="57"/>
    </row>
    <row r="2030" spans="1:24" x14ac:dyDescent="0.25">
      <c r="A2030" s="1"/>
      <c r="B2030" s="1"/>
      <c r="X2030" s="57"/>
    </row>
    <row r="2031" spans="1:24" x14ac:dyDescent="0.25">
      <c r="A2031" s="1"/>
      <c r="B2031" s="1"/>
      <c r="X2031" s="57"/>
    </row>
    <row r="2032" spans="1:24" x14ac:dyDescent="0.25">
      <c r="A2032" s="1"/>
      <c r="B2032" s="1"/>
      <c r="X2032" s="57"/>
    </row>
    <row r="2034" spans="1:24" x14ac:dyDescent="0.25">
      <c r="A2034" s="1"/>
      <c r="B2034" s="1"/>
      <c r="X2034" s="10"/>
    </row>
    <row r="2036" spans="1:24" x14ac:dyDescent="0.25">
      <c r="A2036" s="1"/>
      <c r="B2036" s="1"/>
      <c r="X2036" s="57"/>
    </row>
    <row r="2037" spans="1:24" x14ac:dyDescent="0.25">
      <c r="A2037" s="1"/>
      <c r="B2037" s="1"/>
      <c r="X2037" s="57"/>
    </row>
    <row r="2038" spans="1:24" x14ac:dyDescent="0.25">
      <c r="A2038" s="1"/>
      <c r="B2038" s="1"/>
      <c r="X2038" s="57"/>
    </row>
    <row r="2039" spans="1:24" x14ac:dyDescent="0.25">
      <c r="A2039" s="1"/>
      <c r="B2039" s="1"/>
      <c r="X2039" s="57"/>
    </row>
    <row r="2040" spans="1:24" x14ac:dyDescent="0.25">
      <c r="A2040" s="1"/>
      <c r="B2040" s="1"/>
      <c r="X2040" s="57"/>
    </row>
    <row r="2041" spans="1:24" x14ac:dyDescent="0.25">
      <c r="A2041" s="1"/>
      <c r="B2041" s="1"/>
      <c r="X2041" s="57"/>
    </row>
    <row r="2042" spans="1:24" x14ac:dyDescent="0.25">
      <c r="A2042" s="1"/>
      <c r="B2042" s="1"/>
      <c r="X2042" s="57"/>
    </row>
    <row r="2043" spans="1:24" x14ac:dyDescent="0.25">
      <c r="A2043" s="1"/>
      <c r="B2043" s="1"/>
      <c r="X2043" s="57"/>
    </row>
    <row r="2044" spans="1:24" x14ac:dyDescent="0.25">
      <c r="A2044" s="1"/>
      <c r="B2044" s="1"/>
      <c r="X2044" s="57"/>
    </row>
    <row r="2045" spans="1:24" x14ac:dyDescent="0.25">
      <c r="A2045" s="1"/>
      <c r="B2045" s="1"/>
      <c r="X2045" s="57"/>
    </row>
    <row r="2046" spans="1:24" x14ac:dyDescent="0.25">
      <c r="A2046" s="1"/>
      <c r="B2046" s="1"/>
      <c r="X2046" s="57"/>
    </row>
    <row r="2047" spans="1:24" x14ac:dyDescent="0.25">
      <c r="A2047" s="1"/>
      <c r="B2047" s="1"/>
      <c r="X2047" s="57"/>
    </row>
    <row r="2048" spans="1:24" x14ac:dyDescent="0.25">
      <c r="A2048" s="1"/>
      <c r="B2048" s="1"/>
      <c r="X2048" s="57"/>
    </row>
    <row r="2049" spans="1:24" x14ac:dyDescent="0.25">
      <c r="A2049" s="1"/>
      <c r="B2049" s="1"/>
      <c r="X2049" s="57"/>
    </row>
    <row r="2050" spans="1:24" x14ac:dyDescent="0.25">
      <c r="A2050" s="1"/>
      <c r="B2050" s="1"/>
      <c r="X2050" s="57"/>
    </row>
    <row r="2051" spans="1:24" x14ac:dyDescent="0.25">
      <c r="A2051" s="1"/>
      <c r="B2051" s="1"/>
      <c r="X2051" s="57"/>
    </row>
    <row r="2055" spans="1:24" x14ac:dyDescent="0.25">
      <c r="A2055" s="1"/>
      <c r="B2055" s="1"/>
      <c r="X2055" s="57"/>
    </row>
    <row r="2056" spans="1:24" x14ac:dyDescent="0.25">
      <c r="A2056" s="1"/>
      <c r="B2056" s="1"/>
      <c r="X2056" s="57"/>
    </row>
    <row r="2057" spans="1:24" x14ac:dyDescent="0.25">
      <c r="A2057" s="1"/>
      <c r="B2057" s="1"/>
      <c r="X2057" s="57"/>
    </row>
    <row r="2058" spans="1:24" x14ac:dyDescent="0.25">
      <c r="A2058" s="1"/>
      <c r="B2058" s="1"/>
      <c r="X2058" s="57"/>
    </row>
    <row r="2059" spans="1:24" x14ac:dyDescent="0.25">
      <c r="A2059" s="1"/>
      <c r="B2059" s="1"/>
      <c r="X2059" s="57"/>
    </row>
    <row r="2060" spans="1:24" x14ac:dyDescent="0.25">
      <c r="A2060" s="1"/>
      <c r="B2060" s="1"/>
      <c r="X2060" s="57"/>
    </row>
    <row r="2061" spans="1:24" x14ac:dyDescent="0.25">
      <c r="A2061" s="1"/>
      <c r="B2061" s="1"/>
      <c r="X2061" s="57"/>
    </row>
    <row r="2062" spans="1:24" x14ac:dyDescent="0.25">
      <c r="A2062" s="1"/>
      <c r="B2062" s="1"/>
      <c r="X2062" s="57"/>
    </row>
    <row r="2063" spans="1:24" x14ac:dyDescent="0.25">
      <c r="A2063" s="1"/>
      <c r="B2063" s="1"/>
      <c r="X2063" s="57"/>
    </row>
    <row r="2064" spans="1:24" x14ac:dyDescent="0.25">
      <c r="A2064" s="1"/>
      <c r="B2064" s="1"/>
      <c r="X2064" s="57"/>
    </row>
    <row r="2065" spans="1:24" x14ac:dyDescent="0.25">
      <c r="A2065" s="1"/>
      <c r="B2065" s="1"/>
      <c r="X2065" s="57"/>
    </row>
    <row r="2066" spans="1:24" x14ac:dyDescent="0.25">
      <c r="A2066" s="1"/>
      <c r="B2066" s="1"/>
      <c r="X2066" s="57"/>
    </row>
    <row r="2067" spans="1:24" x14ac:dyDescent="0.25">
      <c r="A2067" s="1"/>
      <c r="B2067" s="1"/>
      <c r="X2067" s="57"/>
    </row>
    <row r="2068" spans="1:24" x14ac:dyDescent="0.25">
      <c r="A2068" s="1"/>
      <c r="B2068" s="1"/>
      <c r="X2068" s="57"/>
    </row>
    <row r="2069" spans="1:24" x14ac:dyDescent="0.25">
      <c r="A2069" s="1"/>
      <c r="B2069" s="1"/>
      <c r="X2069" s="57"/>
    </row>
    <row r="2070" spans="1:24" x14ac:dyDescent="0.25">
      <c r="A2070" s="1"/>
      <c r="B2070" s="1"/>
      <c r="X2070" s="57"/>
    </row>
    <row r="2074" spans="1:24" x14ac:dyDescent="0.25">
      <c r="A2074" s="1"/>
      <c r="B2074" s="1"/>
      <c r="X2074" s="57"/>
    </row>
    <row r="2075" spans="1:24" x14ac:dyDescent="0.25">
      <c r="A2075" s="1"/>
      <c r="B2075" s="1"/>
      <c r="X2075" s="57"/>
    </row>
    <row r="2076" spans="1:24" x14ac:dyDescent="0.25">
      <c r="A2076" s="1"/>
      <c r="B2076" s="1"/>
      <c r="X2076" s="57"/>
    </row>
    <row r="2077" spans="1:24" x14ac:dyDescent="0.25">
      <c r="A2077" s="1"/>
      <c r="B2077" s="1"/>
      <c r="X2077" s="57"/>
    </row>
    <row r="2078" spans="1:24" x14ac:dyDescent="0.25">
      <c r="A2078" s="1"/>
      <c r="B2078" s="1"/>
      <c r="X2078" s="57"/>
    </row>
    <row r="2079" spans="1:24" x14ac:dyDescent="0.25">
      <c r="A2079" s="1"/>
      <c r="B2079" s="1"/>
      <c r="X2079" s="57"/>
    </row>
    <row r="2080" spans="1:24" x14ac:dyDescent="0.25">
      <c r="A2080" s="1"/>
      <c r="B2080" s="1"/>
      <c r="X2080" s="57"/>
    </row>
    <row r="2081" spans="1:24" x14ac:dyDescent="0.25">
      <c r="A2081" s="1"/>
      <c r="B2081" s="1"/>
      <c r="X2081" s="57"/>
    </row>
    <row r="2082" spans="1:24" x14ac:dyDescent="0.25">
      <c r="A2082" s="1"/>
      <c r="B2082" s="1"/>
      <c r="X2082" s="57"/>
    </row>
    <row r="2083" spans="1:24" x14ac:dyDescent="0.25">
      <c r="A2083" s="1"/>
      <c r="B2083" s="1"/>
      <c r="X2083" s="57"/>
    </row>
    <row r="2084" spans="1:24" x14ac:dyDescent="0.25">
      <c r="A2084" s="1"/>
      <c r="B2084" s="1"/>
      <c r="X2084" s="57"/>
    </row>
    <row r="2085" spans="1:24" x14ac:dyDescent="0.25">
      <c r="A2085" s="1"/>
      <c r="B2085" s="1"/>
      <c r="X2085" s="57"/>
    </row>
    <row r="2086" spans="1:24" x14ac:dyDescent="0.25">
      <c r="A2086" s="1"/>
      <c r="B2086" s="1"/>
      <c r="X2086" s="57"/>
    </row>
    <row r="2087" spans="1:24" x14ac:dyDescent="0.25">
      <c r="A2087" s="1"/>
      <c r="B2087" s="1"/>
      <c r="X2087" s="57"/>
    </row>
    <row r="2088" spans="1:24" x14ac:dyDescent="0.25">
      <c r="A2088" s="1"/>
      <c r="B2088" s="1"/>
      <c r="X2088" s="57"/>
    </row>
    <row r="2089" spans="1:24" x14ac:dyDescent="0.25">
      <c r="A2089" s="1"/>
      <c r="B2089" s="1"/>
      <c r="X2089" s="57"/>
    </row>
    <row r="2091" spans="1:24" x14ac:dyDescent="0.25">
      <c r="A2091" s="1"/>
      <c r="B2091" s="1"/>
      <c r="X2091" s="10"/>
    </row>
    <row r="2093" spans="1:24" x14ac:dyDescent="0.25">
      <c r="A2093" s="1"/>
      <c r="B2093" s="1"/>
      <c r="X2093" s="57"/>
    </row>
    <row r="2094" spans="1:24" x14ac:dyDescent="0.25">
      <c r="A2094" s="1"/>
      <c r="B2094" s="1"/>
      <c r="X2094" s="57"/>
    </row>
    <row r="2095" spans="1:24" x14ac:dyDescent="0.25">
      <c r="A2095" s="1"/>
      <c r="B2095" s="1"/>
      <c r="X2095" s="57"/>
    </row>
    <row r="2096" spans="1:24" x14ac:dyDescent="0.25">
      <c r="A2096" s="1"/>
      <c r="B2096" s="1"/>
      <c r="X2096" s="57"/>
    </row>
    <row r="2097" spans="1:24" x14ac:dyDescent="0.25">
      <c r="A2097" s="1"/>
      <c r="B2097" s="1"/>
      <c r="X2097" s="57"/>
    </row>
    <row r="2098" spans="1:24" x14ac:dyDescent="0.25">
      <c r="A2098" s="1"/>
      <c r="B2098" s="1"/>
      <c r="X2098" s="57"/>
    </row>
    <row r="2099" spans="1:24" x14ac:dyDescent="0.25">
      <c r="A2099" s="1"/>
      <c r="B2099" s="1"/>
      <c r="X2099" s="57"/>
    </row>
    <row r="2100" spans="1:24" x14ac:dyDescent="0.25">
      <c r="A2100" s="1"/>
      <c r="B2100" s="1"/>
      <c r="X2100" s="57"/>
    </row>
    <row r="2101" spans="1:24" x14ac:dyDescent="0.25">
      <c r="A2101" s="1"/>
      <c r="B2101" s="1"/>
      <c r="X2101" s="57"/>
    </row>
    <row r="2102" spans="1:24" x14ac:dyDescent="0.25">
      <c r="A2102" s="1"/>
      <c r="B2102" s="1"/>
      <c r="X2102" s="57"/>
    </row>
    <row r="2103" spans="1:24" x14ac:dyDescent="0.25">
      <c r="A2103" s="1"/>
      <c r="B2103" s="1"/>
      <c r="X2103" s="57"/>
    </row>
    <row r="2104" spans="1:24" x14ac:dyDescent="0.25">
      <c r="A2104" s="1"/>
      <c r="B2104" s="1"/>
      <c r="X2104" s="57"/>
    </row>
    <row r="2105" spans="1:24" x14ac:dyDescent="0.25">
      <c r="A2105" s="1"/>
      <c r="B2105" s="1"/>
      <c r="X2105" s="57"/>
    </row>
    <row r="2106" spans="1:24" x14ac:dyDescent="0.25">
      <c r="A2106" s="1"/>
      <c r="B2106" s="1"/>
      <c r="X2106" s="57"/>
    </row>
    <row r="2107" spans="1:24" x14ac:dyDescent="0.25">
      <c r="A2107" s="1"/>
      <c r="B2107" s="1"/>
      <c r="X2107" s="57"/>
    </row>
    <row r="2108" spans="1:24" x14ac:dyDescent="0.25">
      <c r="A2108" s="1"/>
      <c r="B2108" s="1"/>
      <c r="X2108" s="57"/>
    </row>
    <row r="2112" spans="1:24" x14ac:dyDescent="0.25">
      <c r="A2112" s="1"/>
      <c r="B2112" s="1"/>
      <c r="X2112" s="57"/>
    </row>
    <row r="2113" spans="1:24" x14ac:dyDescent="0.25">
      <c r="A2113" s="1"/>
      <c r="B2113" s="1"/>
      <c r="X2113" s="57"/>
    </row>
    <row r="2114" spans="1:24" x14ac:dyDescent="0.25">
      <c r="A2114" s="1"/>
      <c r="B2114" s="1"/>
      <c r="X2114" s="57"/>
    </row>
    <row r="2115" spans="1:24" x14ac:dyDescent="0.25">
      <c r="A2115" s="1"/>
      <c r="B2115" s="1"/>
      <c r="X2115" s="57"/>
    </row>
    <row r="2116" spans="1:24" x14ac:dyDescent="0.25">
      <c r="A2116" s="1"/>
      <c r="B2116" s="1"/>
      <c r="X2116" s="57"/>
    </row>
    <row r="2117" spans="1:24" x14ac:dyDescent="0.25">
      <c r="A2117" s="1"/>
      <c r="B2117" s="1"/>
      <c r="X2117" s="57"/>
    </row>
    <row r="2118" spans="1:24" x14ac:dyDescent="0.25">
      <c r="A2118" s="1"/>
      <c r="B2118" s="1"/>
      <c r="X2118" s="57"/>
    </row>
    <row r="2119" spans="1:24" x14ac:dyDescent="0.25">
      <c r="A2119" s="1"/>
      <c r="B2119" s="1"/>
      <c r="X2119" s="57"/>
    </row>
    <row r="2120" spans="1:24" x14ac:dyDescent="0.25">
      <c r="A2120" s="1"/>
      <c r="B2120" s="1"/>
      <c r="X2120" s="57"/>
    </row>
    <row r="2121" spans="1:24" x14ac:dyDescent="0.25">
      <c r="A2121" s="1"/>
      <c r="B2121" s="1"/>
      <c r="X2121" s="57"/>
    </row>
    <row r="2122" spans="1:24" x14ac:dyDescent="0.25">
      <c r="A2122" s="1"/>
      <c r="B2122" s="1"/>
      <c r="X2122" s="57"/>
    </row>
    <row r="2123" spans="1:24" x14ac:dyDescent="0.25">
      <c r="A2123" s="1"/>
      <c r="B2123" s="1"/>
      <c r="X2123" s="57"/>
    </row>
    <row r="2124" spans="1:24" x14ac:dyDescent="0.25">
      <c r="A2124" s="1"/>
      <c r="B2124" s="1"/>
      <c r="X2124" s="57"/>
    </row>
    <row r="2125" spans="1:24" x14ac:dyDescent="0.25">
      <c r="A2125" s="1"/>
      <c r="B2125" s="1"/>
      <c r="X2125" s="57"/>
    </row>
    <row r="2126" spans="1:24" x14ac:dyDescent="0.25">
      <c r="A2126" s="1"/>
      <c r="B2126" s="1"/>
      <c r="X2126" s="57"/>
    </row>
    <row r="2127" spans="1:24" x14ac:dyDescent="0.25">
      <c r="A2127" s="1"/>
      <c r="B2127" s="1"/>
      <c r="X2127" s="57"/>
    </row>
    <row r="2131" spans="1:24" x14ac:dyDescent="0.25">
      <c r="A2131" s="1"/>
      <c r="B2131" s="1"/>
      <c r="X2131" s="57"/>
    </row>
    <row r="2132" spans="1:24" x14ac:dyDescent="0.25">
      <c r="A2132" s="1"/>
      <c r="B2132" s="1"/>
      <c r="X2132" s="57"/>
    </row>
    <row r="2133" spans="1:24" x14ac:dyDescent="0.25">
      <c r="A2133" s="1"/>
      <c r="B2133" s="1"/>
      <c r="X2133" s="57"/>
    </row>
    <row r="2134" spans="1:24" x14ac:dyDescent="0.25">
      <c r="A2134" s="1"/>
      <c r="B2134" s="1"/>
      <c r="X2134" s="57"/>
    </row>
    <row r="2135" spans="1:24" x14ac:dyDescent="0.25">
      <c r="A2135" s="1"/>
      <c r="B2135" s="1"/>
      <c r="X2135" s="57"/>
    </row>
    <row r="2136" spans="1:24" x14ac:dyDescent="0.25">
      <c r="A2136" s="1"/>
      <c r="B2136" s="1"/>
      <c r="X2136" s="57"/>
    </row>
    <row r="2137" spans="1:24" x14ac:dyDescent="0.25">
      <c r="A2137" s="1"/>
      <c r="B2137" s="1"/>
      <c r="X2137" s="57"/>
    </row>
    <row r="2138" spans="1:24" x14ac:dyDescent="0.25">
      <c r="A2138" s="1"/>
      <c r="B2138" s="1"/>
      <c r="X2138" s="57"/>
    </row>
    <row r="2139" spans="1:24" x14ac:dyDescent="0.25">
      <c r="A2139" s="1"/>
      <c r="B2139" s="1"/>
      <c r="X2139" s="57"/>
    </row>
    <row r="2140" spans="1:24" x14ac:dyDescent="0.25">
      <c r="A2140" s="1"/>
      <c r="B2140" s="1"/>
      <c r="X2140" s="57"/>
    </row>
    <row r="2141" spans="1:24" x14ac:dyDescent="0.25">
      <c r="A2141" s="1"/>
      <c r="B2141" s="1"/>
      <c r="X2141" s="57"/>
    </row>
    <row r="2142" spans="1:24" x14ac:dyDescent="0.25">
      <c r="A2142" s="1"/>
      <c r="B2142" s="1"/>
      <c r="X2142" s="57"/>
    </row>
    <row r="2143" spans="1:24" x14ac:dyDescent="0.25">
      <c r="A2143" s="1"/>
      <c r="B2143" s="1"/>
      <c r="X2143" s="57"/>
    </row>
    <row r="2144" spans="1:24" x14ac:dyDescent="0.25">
      <c r="A2144" s="1"/>
      <c r="B2144" s="1"/>
      <c r="X2144" s="57"/>
    </row>
    <row r="2145" spans="1:24" x14ac:dyDescent="0.25">
      <c r="A2145" s="1"/>
      <c r="B2145" s="1"/>
      <c r="X2145" s="57"/>
    </row>
    <row r="2146" spans="1:24" x14ac:dyDescent="0.25">
      <c r="A2146" s="1"/>
      <c r="B2146" s="1"/>
      <c r="X2146" s="57"/>
    </row>
    <row r="2148" spans="1:24" x14ac:dyDescent="0.25">
      <c r="A2148" s="1"/>
      <c r="B2148" s="1"/>
      <c r="X2148" s="10"/>
    </row>
    <row r="2150" spans="1:24" x14ac:dyDescent="0.25">
      <c r="A2150" s="1"/>
      <c r="B2150" s="1"/>
      <c r="X2150" s="57"/>
    </row>
    <row r="2151" spans="1:24" x14ac:dyDescent="0.25">
      <c r="A2151" s="1"/>
      <c r="B2151" s="1"/>
      <c r="X2151" s="57"/>
    </row>
    <row r="2152" spans="1:24" x14ac:dyDescent="0.25">
      <c r="A2152" s="1"/>
      <c r="B2152" s="1"/>
      <c r="X2152" s="57"/>
    </row>
    <row r="2153" spans="1:24" x14ac:dyDescent="0.25">
      <c r="A2153" s="1"/>
      <c r="B2153" s="1"/>
      <c r="X2153" s="57"/>
    </row>
    <row r="2154" spans="1:24" x14ac:dyDescent="0.25">
      <c r="A2154" s="1"/>
      <c r="B2154" s="1"/>
      <c r="X2154" s="57"/>
    </row>
    <row r="2155" spans="1:24" x14ac:dyDescent="0.25">
      <c r="A2155" s="1"/>
      <c r="B2155" s="1"/>
      <c r="X2155" s="57"/>
    </row>
    <row r="2156" spans="1:24" x14ac:dyDescent="0.25">
      <c r="A2156" s="1"/>
      <c r="B2156" s="1"/>
      <c r="X2156" s="57"/>
    </row>
    <row r="2157" spans="1:24" x14ac:dyDescent="0.25">
      <c r="A2157" s="1"/>
      <c r="B2157" s="1"/>
      <c r="X2157" s="57"/>
    </row>
    <row r="2158" spans="1:24" x14ac:dyDescent="0.25">
      <c r="A2158" s="1"/>
      <c r="B2158" s="1"/>
      <c r="X2158" s="57"/>
    </row>
    <row r="2159" spans="1:24" x14ac:dyDescent="0.25">
      <c r="A2159" s="1"/>
      <c r="B2159" s="1"/>
      <c r="X2159" s="57"/>
    </row>
    <row r="2160" spans="1:24" x14ac:dyDescent="0.25">
      <c r="A2160" s="1"/>
      <c r="B2160" s="1"/>
      <c r="X2160" s="57"/>
    </row>
    <row r="2161" spans="1:24" x14ac:dyDescent="0.25">
      <c r="A2161" s="1"/>
      <c r="B2161" s="1"/>
      <c r="X2161" s="57"/>
    </row>
    <row r="2162" spans="1:24" x14ac:dyDescent="0.25">
      <c r="A2162" s="1"/>
      <c r="B2162" s="1"/>
      <c r="X2162" s="57"/>
    </row>
    <row r="2163" spans="1:24" x14ac:dyDescent="0.25">
      <c r="A2163" s="1"/>
      <c r="B2163" s="1"/>
      <c r="X2163" s="57"/>
    </row>
    <row r="2164" spans="1:24" x14ac:dyDescent="0.25">
      <c r="A2164" s="1"/>
      <c r="B2164" s="1"/>
      <c r="X2164" s="57"/>
    </row>
    <row r="2165" spans="1:24" x14ac:dyDescent="0.25">
      <c r="A2165" s="1"/>
      <c r="B2165" s="1"/>
      <c r="X2165" s="57"/>
    </row>
    <row r="2169" spans="1:24" x14ac:dyDescent="0.25">
      <c r="A2169" s="1"/>
      <c r="B2169" s="1"/>
      <c r="X2169" s="57"/>
    </row>
    <row r="2170" spans="1:24" x14ac:dyDescent="0.25">
      <c r="A2170" s="1"/>
      <c r="B2170" s="1"/>
      <c r="X2170" s="57"/>
    </row>
    <row r="2171" spans="1:24" x14ac:dyDescent="0.25">
      <c r="A2171" s="1"/>
      <c r="B2171" s="1"/>
      <c r="X2171" s="57"/>
    </row>
    <row r="2172" spans="1:24" x14ac:dyDescent="0.25">
      <c r="A2172" s="1"/>
      <c r="B2172" s="1"/>
      <c r="X2172" s="57"/>
    </row>
    <row r="2173" spans="1:24" x14ac:dyDescent="0.25">
      <c r="A2173" s="1"/>
      <c r="B2173" s="1"/>
      <c r="X2173" s="57"/>
    </row>
    <row r="2174" spans="1:24" x14ac:dyDescent="0.25">
      <c r="A2174" s="1"/>
      <c r="B2174" s="1"/>
      <c r="X2174" s="57"/>
    </row>
    <row r="2175" spans="1:24" x14ac:dyDescent="0.25">
      <c r="A2175" s="1"/>
      <c r="B2175" s="1"/>
      <c r="X2175" s="57"/>
    </row>
    <row r="2176" spans="1:24" x14ac:dyDescent="0.25">
      <c r="A2176" s="1"/>
      <c r="B2176" s="1"/>
      <c r="X2176" s="57"/>
    </row>
    <row r="2177" spans="1:24" x14ac:dyDescent="0.25">
      <c r="A2177" s="1"/>
      <c r="B2177" s="1"/>
      <c r="X2177" s="57"/>
    </row>
    <row r="2178" spans="1:24" x14ac:dyDescent="0.25">
      <c r="A2178" s="1"/>
      <c r="B2178" s="1"/>
      <c r="X2178" s="57"/>
    </row>
    <row r="2179" spans="1:24" x14ac:dyDescent="0.25">
      <c r="A2179" s="1"/>
      <c r="B2179" s="1"/>
      <c r="X2179" s="57"/>
    </row>
    <row r="2180" spans="1:24" x14ac:dyDescent="0.25">
      <c r="A2180" s="1"/>
      <c r="B2180" s="1"/>
      <c r="X2180" s="57"/>
    </row>
    <row r="2181" spans="1:24" x14ac:dyDescent="0.25">
      <c r="A2181" s="1"/>
      <c r="B2181" s="1"/>
      <c r="X2181" s="57"/>
    </row>
    <row r="2182" spans="1:24" x14ac:dyDescent="0.25">
      <c r="A2182" s="1"/>
      <c r="B2182" s="1"/>
      <c r="X2182" s="57"/>
    </row>
    <row r="2183" spans="1:24" x14ac:dyDescent="0.25">
      <c r="A2183" s="1"/>
      <c r="B2183" s="1"/>
      <c r="X2183" s="57"/>
    </row>
    <row r="2184" spans="1:24" x14ac:dyDescent="0.25">
      <c r="A2184" s="1"/>
      <c r="B2184" s="1"/>
      <c r="X2184" s="57"/>
    </row>
    <row r="2188" spans="1:24" x14ac:dyDescent="0.25">
      <c r="A2188" s="1"/>
      <c r="B2188" s="1"/>
      <c r="X2188" s="57"/>
    </row>
    <row r="2189" spans="1:24" x14ac:dyDescent="0.25">
      <c r="A2189" s="1"/>
      <c r="B2189" s="1"/>
      <c r="X2189" s="57"/>
    </row>
    <row r="2190" spans="1:24" x14ac:dyDescent="0.25">
      <c r="A2190" s="1"/>
      <c r="B2190" s="1"/>
      <c r="X2190" s="57"/>
    </row>
    <row r="2191" spans="1:24" x14ac:dyDescent="0.25">
      <c r="A2191" s="1"/>
      <c r="B2191" s="1"/>
      <c r="X2191" s="57"/>
    </row>
    <row r="2192" spans="1:24" x14ac:dyDescent="0.25">
      <c r="A2192" s="1"/>
      <c r="B2192" s="1"/>
      <c r="X2192" s="57"/>
    </row>
    <row r="2193" spans="1:24" x14ac:dyDescent="0.25">
      <c r="A2193" s="1"/>
      <c r="B2193" s="1"/>
      <c r="X2193" s="57"/>
    </row>
    <row r="2194" spans="1:24" x14ac:dyDescent="0.25">
      <c r="A2194" s="1"/>
      <c r="B2194" s="1"/>
      <c r="X2194" s="57"/>
    </row>
    <row r="2195" spans="1:24" x14ac:dyDescent="0.25">
      <c r="A2195" s="1"/>
      <c r="B2195" s="1"/>
      <c r="X2195" s="57"/>
    </row>
    <row r="2196" spans="1:24" x14ac:dyDescent="0.25">
      <c r="A2196" s="1"/>
      <c r="B2196" s="1"/>
      <c r="X2196" s="57"/>
    </row>
    <row r="2197" spans="1:24" x14ac:dyDescent="0.25">
      <c r="A2197" s="1"/>
      <c r="B2197" s="1"/>
      <c r="X2197" s="57"/>
    </row>
    <row r="2198" spans="1:24" x14ac:dyDescent="0.25">
      <c r="A2198" s="1"/>
      <c r="B2198" s="1"/>
      <c r="X2198" s="57"/>
    </row>
    <row r="2199" spans="1:24" x14ac:dyDescent="0.25">
      <c r="A2199" s="1"/>
      <c r="B2199" s="1"/>
      <c r="X2199" s="57"/>
    </row>
    <row r="2200" spans="1:24" x14ac:dyDescent="0.25">
      <c r="A2200" s="1"/>
      <c r="B2200" s="1"/>
      <c r="X2200" s="57"/>
    </row>
    <row r="2201" spans="1:24" x14ac:dyDescent="0.25">
      <c r="A2201" s="1"/>
      <c r="B2201" s="1"/>
      <c r="X2201" s="57"/>
    </row>
    <row r="2202" spans="1:24" x14ac:dyDescent="0.25">
      <c r="A2202" s="1"/>
      <c r="B2202" s="1"/>
      <c r="X2202" s="57"/>
    </row>
    <row r="2203" spans="1:24" x14ac:dyDescent="0.25">
      <c r="A2203" s="1"/>
      <c r="B2203" s="1"/>
      <c r="X2203" s="57"/>
    </row>
    <row r="2205" spans="1:24" x14ac:dyDescent="0.25">
      <c r="A2205" s="1"/>
      <c r="B2205" s="1"/>
      <c r="X2205" s="10"/>
    </row>
    <row r="2207" spans="1:24" x14ac:dyDescent="0.25">
      <c r="A2207" s="1"/>
      <c r="B2207" s="1"/>
      <c r="X2207" s="57"/>
    </row>
    <row r="2208" spans="1:24" x14ac:dyDescent="0.25">
      <c r="A2208" s="1"/>
      <c r="B2208" s="1"/>
      <c r="X2208" s="57"/>
    </row>
    <row r="2209" spans="1:24" x14ac:dyDescent="0.25">
      <c r="A2209" s="1"/>
      <c r="B2209" s="1"/>
      <c r="X2209" s="57"/>
    </row>
    <row r="2210" spans="1:24" x14ac:dyDescent="0.25">
      <c r="A2210" s="1"/>
      <c r="B2210" s="1"/>
      <c r="X2210" s="57"/>
    </row>
    <row r="2211" spans="1:24" x14ac:dyDescent="0.25">
      <c r="A2211" s="1"/>
      <c r="B2211" s="1"/>
      <c r="X2211" s="57"/>
    </row>
    <row r="2212" spans="1:24" x14ac:dyDescent="0.25">
      <c r="A2212" s="1"/>
      <c r="B2212" s="1"/>
      <c r="X2212" s="57"/>
    </row>
    <row r="2213" spans="1:24" x14ac:dyDescent="0.25">
      <c r="A2213" s="1"/>
      <c r="B2213" s="1"/>
      <c r="X2213" s="57"/>
    </row>
    <row r="2214" spans="1:24" x14ac:dyDescent="0.25">
      <c r="A2214" s="1"/>
      <c r="B2214" s="1"/>
      <c r="X2214" s="57"/>
    </row>
    <row r="2215" spans="1:24" x14ac:dyDescent="0.25">
      <c r="A2215" s="1"/>
      <c r="B2215" s="1"/>
      <c r="X2215" s="57"/>
    </row>
    <row r="2216" spans="1:24" x14ac:dyDescent="0.25">
      <c r="A2216" s="1"/>
      <c r="B2216" s="1"/>
      <c r="X2216" s="57"/>
    </row>
    <row r="2217" spans="1:24" x14ac:dyDescent="0.25">
      <c r="A2217" s="1"/>
      <c r="B2217" s="1"/>
      <c r="X2217" s="57"/>
    </row>
    <row r="2218" spans="1:24" x14ac:dyDescent="0.25">
      <c r="A2218" s="1"/>
      <c r="B2218" s="1"/>
      <c r="X2218" s="57"/>
    </row>
    <row r="2219" spans="1:24" x14ac:dyDescent="0.25">
      <c r="A2219" s="1"/>
      <c r="B2219" s="1"/>
      <c r="X2219" s="57"/>
    </row>
    <row r="2220" spans="1:24" x14ac:dyDescent="0.25">
      <c r="A2220" s="1"/>
      <c r="B2220" s="1"/>
      <c r="X2220" s="57"/>
    </row>
    <row r="2221" spans="1:24" x14ac:dyDescent="0.25">
      <c r="A2221" s="1"/>
      <c r="B2221" s="1"/>
      <c r="X2221" s="57"/>
    </row>
    <row r="2222" spans="1:24" x14ac:dyDescent="0.25">
      <c r="A2222" s="1"/>
      <c r="B2222" s="1"/>
      <c r="X2222" s="57"/>
    </row>
    <row r="2226" spans="1:24" x14ac:dyDescent="0.25">
      <c r="A2226" s="1"/>
      <c r="B2226" s="1"/>
      <c r="X2226" s="57"/>
    </row>
    <row r="2227" spans="1:24" x14ac:dyDescent="0.25">
      <c r="A2227" s="1"/>
      <c r="B2227" s="1"/>
      <c r="X2227" s="57"/>
    </row>
    <row r="2228" spans="1:24" x14ac:dyDescent="0.25">
      <c r="A2228" s="1"/>
      <c r="B2228" s="1"/>
      <c r="X2228" s="57"/>
    </row>
    <row r="2229" spans="1:24" x14ac:dyDescent="0.25">
      <c r="A2229" s="1"/>
      <c r="B2229" s="1"/>
      <c r="X2229" s="57"/>
    </row>
    <row r="2230" spans="1:24" x14ac:dyDescent="0.25">
      <c r="A2230" s="1"/>
      <c r="B2230" s="1"/>
      <c r="X2230" s="57"/>
    </row>
    <row r="2231" spans="1:24" x14ac:dyDescent="0.25">
      <c r="A2231" s="1"/>
      <c r="B2231" s="1"/>
      <c r="X2231" s="57"/>
    </row>
    <row r="2232" spans="1:24" x14ac:dyDescent="0.25">
      <c r="A2232" s="1"/>
      <c r="B2232" s="1"/>
      <c r="X2232" s="57"/>
    </row>
    <row r="2233" spans="1:24" x14ac:dyDescent="0.25">
      <c r="A2233" s="1"/>
      <c r="B2233" s="1"/>
      <c r="X2233" s="57"/>
    </row>
    <row r="2234" spans="1:24" x14ac:dyDescent="0.25">
      <c r="A2234" s="1"/>
      <c r="B2234" s="1"/>
      <c r="X2234" s="57"/>
    </row>
    <row r="2235" spans="1:24" x14ac:dyDescent="0.25">
      <c r="A2235" s="1"/>
      <c r="B2235" s="1"/>
      <c r="X2235" s="57"/>
    </row>
    <row r="2236" spans="1:24" x14ac:dyDescent="0.25">
      <c r="A2236" s="1"/>
      <c r="B2236" s="1"/>
      <c r="X2236" s="57"/>
    </row>
    <row r="2237" spans="1:24" x14ac:dyDescent="0.25">
      <c r="A2237" s="1"/>
      <c r="B2237" s="1"/>
      <c r="X2237" s="57"/>
    </row>
    <row r="2238" spans="1:24" x14ac:dyDescent="0.25">
      <c r="A2238" s="1"/>
      <c r="B2238" s="1"/>
      <c r="X2238" s="57"/>
    </row>
    <row r="2239" spans="1:24" x14ac:dyDescent="0.25">
      <c r="A2239" s="1"/>
      <c r="B2239" s="1"/>
      <c r="X2239" s="57"/>
    </row>
    <row r="2240" spans="1:24" x14ac:dyDescent="0.25">
      <c r="A2240" s="1"/>
      <c r="B2240" s="1"/>
      <c r="X2240" s="57"/>
    </row>
    <row r="2241" spans="1:24" x14ac:dyDescent="0.25">
      <c r="A2241" s="1"/>
      <c r="B2241" s="1"/>
      <c r="X2241" s="57"/>
    </row>
    <row r="2243" spans="1:24" x14ac:dyDescent="0.25">
      <c r="A2243" s="1"/>
      <c r="B2243" s="1"/>
      <c r="X2243" s="10"/>
    </row>
    <row r="2245" spans="1:24" x14ac:dyDescent="0.25">
      <c r="A2245" s="1"/>
      <c r="B2245" s="1"/>
      <c r="X2245" s="57"/>
    </row>
    <row r="2246" spans="1:24" x14ac:dyDescent="0.25">
      <c r="A2246" s="1"/>
      <c r="B2246" s="1"/>
      <c r="X2246" s="57"/>
    </row>
    <row r="2247" spans="1:24" x14ac:dyDescent="0.25">
      <c r="A2247" s="1"/>
      <c r="B2247" s="1"/>
      <c r="X2247" s="57"/>
    </row>
    <row r="2248" spans="1:24" x14ac:dyDescent="0.25">
      <c r="A2248" s="1"/>
      <c r="B2248" s="1"/>
      <c r="X2248" s="57"/>
    </row>
    <row r="2249" spans="1:24" x14ac:dyDescent="0.25">
      <c r="A2249" s="1"/>
      <c r="B2249" s="1"/>
      <c r="X2249" s="57"/>
    </row>
    <row r="2250" spans="1:24" x14ac:dyDescent="0.25">
      <c r="A2250" s="1"/>
      <c r="B2250" s="1"/>
      <c r="X2250" s="57"/>
    </row>
    <row r="2251" spans="1:24" x14ac:dyDescent="0.25">
      <c r="A2251" s="1"/>
      <c r="B2251" s="1"/>
      <c r="X2251" s="57"/>
    </row>
    <row r="2252" spans="1:24" x14ac:dyDescent="0.25">
      <c r="A2252" s="1"/>
      <c r="B2252" s="1"/>
      <c r="X2252" s="57"/>
    </row>
    <row r="2253" spans="1:24" x14ac:dyDescent="0.25">
      <c r="A2253" s="1"/>
      <c r="B2253" s="1"/>
      <c r="X2253" s="57"/>
    </row>
    <row r="2254" spans="1:24" x14ac:dyDescent="0.25">
      <c r="A2254" s="1"/>
      <c r="B2254" s="1"/>
      <c r="X2254" s="57"/>
    </row>
    <row r="2255" spans="1:24" x14ac:dyDescent="0.25">
      <c r="A2255" s="1"/>
      <c r="B2255" s="1"/>
      <c r="X2255" s="57"/>
    </row>
    <row r="2256" spans="1:24" x14ac:dyDescent="0.25">
      <c r="A2256" s="1"/>
      <c r="B2256" s="1"/>
      <c r="X2256" s="57"/>
    </row>
    <row r="2257" spans="1:24" x14ac:dyDescent="0.25">
      <c r="A2257" s="1"/>
      <c r="B2257" s="1"/>
      <c r="X2257" s="57"/>
    </row>
    <row r="2258" spans="1:24" x14ac:dyDescent="0.25">
      <c r="A2258" s="1"/>
      <c r="B2258" s="1"/>
      <c r="X2258" s="57"/>
    </row>
    <row r="2259" spans="1:24" x14ac:dyDescent="0.25">
      <c r="A2259" s="1"/>
      <c r="B2259" s="1"/>
      <c r="X2259" s="57"/>
    </row>
    <row r="2260" spans="1:24" x14ac:dyDescent="0.25">
      <c r="A2260" s="1"/>
      <c r="B2260" s="1"/>
      <c r="X2260" s="57"/>
    </row>
    <row r="2262" spans="1:24" x14ac:dyDescent="0.25">
      <c r="A2262" s="1"/>
      <c r="B2262" s="1"/>
      <c r="X2262" s="10"/>
    </row>
    <row r="2264" spans="1:24" x14ac:dyDescent="0.25">
      <c r="A2264" s="1"/>
      <c r="B2264" s="1"/>
      <c r="X2264" s="57"/>
    </row>
    <row r="2265" spans="1:24" x14ac:dyDescent="0.25">
      <c r="A2265" s="1"/>
      <c r="B2265" s="1"/>
      <c r="X2265" s="57"/>
    </row>
    <row r="2266" spans="1:24" x14ac:dyDescent="0.25">
      <c r="A2266" s="1"/>
      <c r="B2266" s="1"/>
      <c r="X2266" s="57"/>
    </row>
    <row r="2267" spans="1:24" x14ac:dyDescent="0.25">
      <c r="A2267" s="1"/>
      <c r="B2267" s="1"/>
      <c r="X2267" s="57"/>
    </row>
    <row r="2268" spans="1:24" x14ac:dyDescent="0.25">
      <c r="A2268" s="1"/>
      <c r="B2268" s="1"/>
      <c r="X2268" s="57"/>
    </row>
    <row r="2269" spans="1:24" x14ac:dyDescent="0.25">
      <c r="A2269" s="1"/>
      <c r="B2269" s="1"/>
      <c r="X2269" s="57"/>
    </row>
    <row r="2270" spans="1:24" x14ac:dyDescent="0.25">
      <c r="A2270" s="1"/>
      <c r="B2270" s="1"/>
      <c r="X2270" s="57"/>
    </row>
    <row r="2271" spans="1:24" x14ac:dyDescent="0.25">
      <c r="A2271" s="1"/>
      <c r="B2271" s="1"/>
      <c r="X2271" s="57"/>
    </row>
    <row r="2272" spans="1:24" x14ac:dyDescent="0.25">
      <c r="A2272" s="1"/>
      <c r="B2272" s="1"/>
      <c r="X2272" s="57"/>
    </row>
    <row r="2273" spans="1:24" x14ac:dyDescent="0.25">
      <c r="A2273" s="1"/>
      <c r="B2273" s="1"/>
      <c r="X2273" s="57"/>
    </row>
    <row r="2274" spans="1:24" x14ac:dyDescent="0.25">
      <c r="A2274" s="1"/>
      <c r="B2274" s="1"/>
      <c r="X2274" s="57"/>
    </row>
    <row r="2275" spans="1:24" x14ac:dyDescent="0.25">
      <c r="A2275" s="1"/>
      <c r="B2275" s="1"/>
      <c r="X2275" s="57"/>
    </row>
    <row r="2276" spans="1:24" x14ac:dyDescent="0.25">
      <c r="A2276" s="1"/>
      <c r="B2276" s="1"/>
      <c r="X2276" s="57"/>
    </row>
    <row r="2277" spans="1:24" x14ac:dyDescent="0.25">
      <c r="A2277" s="1"/>
      <c r="B2277" s="1"/>
      <c r="X2277" s="57"/>
    </row>
    <row r="2278" spans="1:24" x14ac:dyDescent="0.25">
      <c r="A2278" s="1"/>
      <c r="B2278" s="1"/>
      <c r="X2278" s="57"/>
    </row>
    <row r="2279" spans="1:24" x14ac:dyDescent="0.25">
      <c r="A2279" s="1"/>
      <c r="B2279" s="1"/>
      <c r="X2279" s="57"/>
    </row>
    <row r="2283" spans="1:24" x14ac:dyDescent="0.25">
      <c r="A2283" s="1"/>
      <c r="B2283" s="1"/>
      <c r="X2283" s="57"/>
    </row>
    <row r="2284" spans="1:24" x14ac:dyDescent="0.25">
      <c r="A2284" s="1"/>
      <c r="B2284" s="1"/>
      <c r="X2284" s="57"/>
    </row>
    <row r="2285" spans="1:24" x14ac:dyDescent="0.25">
      <c r="A2285" s="1"/>
      <c r="B2285" s="1"/>
      <c r="X2285" s="57"/>
    </row>
    <row r="2286" spans="1:24" x14ac:dyDescent="0.25">
      <c r="A2286" s="1"/>
      <c r="B2286" s="1"/>
      <c r="X2286" s="57"/>
    </row>
    <row r="2287" spans="1:24" x14ac:dyDescent="0.25">
      <c r="A2287" s="1"/>
      <c r="B2287" s="1"/>
      <c r="X2287" s="57"/>
    </row>
    <row r="2288" spans="1:24" x14ac:dyDescent="0.25">
      <c r="A2288" s="1"/>
      <c r="B2288" s="1"/>
      <c r="X2288" s="57"/>
    </row>
    <row r="2289" spans="1:24" x14ac:dyDescent="0.25">
      <c r="A2289" s="1"/>
      <c r="B2289" s="1"/>
      <c r="X2289" s="57"/>
    </row>
    <row r="2290" spans="1:24" x14ac:dyDescent="0.25">
      <c r="A2290" s="1"/>
      <c r="B2290" s="1"/>
      <c r="X2290" s="57"/>
    </row>
    <row r="2291" spans="1:24" x14ac:dyDescent="0.25">
      <c r="A2291" s="1"/>
      <c r="B2291" s="1"/>
      <c r="X2291" s="57"/>
    </row>
    <row r="2292" spans="1:24" x14ac:dyDescent="0.25">
      <c r="A2292" s="1"/>
      <c r="B2292" s="1"/>
      <c r="X2292" s="57"/>
    </row>
    <row r="2293" spans="1:24" x14ac:dyDescent="0.25">
      <c r="A2293" s="1"/>
      <c r="B2293" s="1"/>
      <c r="X2293" s="57"/>
    </row>
    <row r="2294" spans="1:24" x14ac:dyDescent="0.25">
      <c r="A2294" s="1"/>
      <c r="B2294" s="1"/>
      <c r="X2294" s="57"/>
    </row>
    <row r="2295" spans="1:24" x14ac:dyDescent="0.25">
      <c r="A2295" s="1"/>
      <c r="B2295" s="1"/>
      <c r="X2295" s="57"/>
    </row>
    <row r="2296" spans="1:24" x14ac:dyDescent="0.25">
      <c r="A2296" s="1"/>
      <c r="B2296" s="1"/>
      <c r="X2296" s="57"/>
    </row>
    <row r="2297" spans="1:24" x14ac:dyDescent="0.25">
      <c r="A2297" s="1"/>
      <c r="B2297" s="1"/>
      <c r="X2297" s="57"/>
    </row>
    <row r="2298" spans="1:24" x14ac:dyDescent="0.25">
      <c r="A2298" s="1"/>
      <c r="B2298" s="1"/>
      <c r="X2298" s="57"/>
    </row>
    <row r="2302" spans="1:24" x14ac:dyDescent="0.25">
      <c r="A2302" s="1"/>
      <c r="B2302" s="1"/>
      <c r="X2302" s="57"/>
    </row>
    <row r="2303" spans="1:24" x14ac:dyDescent="0.25">
      <c r="A2303" s="1"/>
      <c r="B2303" s="1"/>
      <c r="X2303" s="57"/>
    </row>
    <row r="2304" spans="1:24" x14ac:dyDescent="0.25">
      <c r="A2304" s="1"/>
      <c r="B2304" s="1"/>
      <c r="X2304" s="57"/>
    </row>
    <row r="2305" spans="1:24" x14ac:dyDescent="0.25">
      <c r="A2305" s="1"/>
      <c r="B2305" s="1"/>
      <c r="X2305" s="57"/>
    </row>
    <row r="2306" spans="1:24" x14ac:dyDescent="0.25">
      <c r="A2306" s="1"/>
      <c r="B2306" s="1"/>
      <c r="X2306" s="57"/>
    </row>
    <row r="2307" spans="1:24" x14ac:dyDescent="0.25">
      <c r="A2307" s="1"/>
      <c r="B2307" s="1"/>
      <c r="X2307" s="57"/>
    </row>
    <row r="2308" spans="1:24" x14ac:dyDescent="0.25">
      <c r="A2308" s="1"/>
      <c r="B2308" s="1"/>
      <c r="X2308" s="57"/>
    </row>
    <row r="2309" spans="1:24" x14ac:dyDescent="0.25">
      <c r="A2309" s="1"/>
      <c r="B2309" s="1"/>
      <c r="X2309" s="57"/>
    </row>
    <row r="2310" spans="1:24" x14ac:dyDescent="0.25">
      <c r="A2310" s="1"/>
      <c r="B2310" s="1"/>
      <c r="X2310" s="57"/>
    </row>
    <row r="2311" spans="1:24" x14ac:dyDescent="0.25">
      <c r="A2311" s="1"/>
      <c r="B2311" s="1"/>
      <c r="X2311" s="57"/>
    </row>
    <row r="2312" spans="1:24" x14ac:dyDescent="0.25">
      <c r="A2312" s="1"/>
      <c r="B2312" s="1"/>
      <c r="X2312" s="57"/>
    </row>
    <row r="2313" spans="1:24" x14ac:dyDescent="0.25">
      <c r="A2313" s="1"/>
      <c r="B2313" s="1"/>
      <c r="X2313" s="57"/>
    </row>
    <row r="2314" spans="1:24" x14ac:dyDescent="0.25">
      <c r="A2314" s="1"/>
      <c r="B2314" s="1"/>
      <c r="X2314" s="57"/>
    </row>
    <row r="2315" spans="1:24" x14ac:dyDescent="0.25">
      <c r="A2315" s="1"/>
      <c r="B2315" s="1"/>
      <c r="X2315" s="57"/>
    </row>
    <row r="2316" spans="1:24" x14ac:dyDescent="0.25">
      <c r="A2316" s="1"/>
      <c r="B2316" s="1"/>
      <c r="X2316" s="57"/>
    </row>
    <row r="2317" spans="1:24" x14ac:dyDescent="0.25">
      <c r="A2317" s="1"/>
      <c r="B2317" s="1"/>
      <c r="X2317" s="57"/>
    </row>
    <row r="2319" spans="1:24" x14ac:dyDescent="0.25">
      <c r="A2319" s="1"/>
      <c r="B2319" s="1"/>
      <c r="X2319" s="10"/>
    </row>
    <row r="2321" spans="1:24" x14ac:dyDescent="0.25">
      <c r="A2321" s="1"/>
      <c r="B2321" s="1"/>
      <c r="X2321" s="57"/>
    </row>
    <row r="2322" spans="1:24" x14ac:dyDescent="0.25">
      <c r="A2322" s="1"/>
      <c r="B2322" s="1"/>
      <c r="X2322" s="57"/>
    </row>
    <row r="2323" spans="1:24" x14ac:dyDescent="0.25">
      <c r="A2323" s="1"/>
      <c r="B2323" s="1"/>
      <c r="X2323" s="57"/>
    </row>
    <row r="2324" spans="1:24" x14ac:dyDescent="0.25">
      <c r="A2324" s="1"/>
      <c r="B2324" s="1"/>
      <c r="X2324" s="57"/>
    </row>
    <row r="2325" spans="1:24" x14ac:dyDescent="0.25">
      <c r="A2325" s="1"/>
      <c r="B2325" s="1"/>
      <c r="X2325" s="57"/>
    </row>
    <row r="2326" spans="1:24" x14ac:dyDescent="0.25">
      <c r="A2326" s="1"/>
      <c r="B2326" s="1"/>
      <c r="X2326" s="57"/>
    </row>
    <row r="2327" spans="1:24" x14ac:dyDescent="0.25">
      <c r="A2327" s="1"/>
      <c r="B2327" s="1"/>
      <c r="X2327" s="57"/>
    </row>
    <row r="2328" spans="1:24" x14ac:dyDescent="0.25">
      <c r="A2328" s="1"/>
      <c r="B2328" s="1"/>
      <c r="X2328" s="57"/>
    </row>
    <row r="2329" spans="1:24" x14ac:dyDescent="0.25">
      <c r="A2329" s="1"/>
      <c r="B2329" s="1"/>
      <c r="X2329" s="57"/>
    </row>
    <row r="2330" spans="1:24" x14ac:dyDescent="0.25">
      <c r="A2330" s="1"/>
      <c r="B2330" s="1"/>
      <c r="X2330" s="57"/>
    </row>
    <row r="2331" spans="1:24" x14ac:dyDescent="0.25">
      <c r="A2331" s="1"/>
      <c r="B2331" s="1"/>
      <c r="X2331" s="57"/>
    </row>
    <row r="2332" spans="1:24" x14ac:dyDescent="0.25">
      <c r="A2332" s="1"/>
      <c r="B2332" s="1"/>
      <c r="X2332" s="57"/>
    </row>
    <row r="2333" spans="1:24" x14ac:dyDescent="0.25">
      <c r="A2333" s="1"/>
      <c r="B2333" s="1"/>
      <c r="X2333" s="57"/>
    </row>
    <row r="2334" spans="1:24" x14ac:dyDescent="0.25">
      <c r="A2334" s="1"/>
      <c r="B2334" s="1"/>
      <c r="X2334" s="57"/>
    </row>
    <row r="2335" spans="1:24" x14ac:dyDescent="0.25">
      <c r="A2335" s="1"/>
      <c r="B2335" s="1"/>
      <c r="X2335" s="57"/>
    </row>
    <row r="2336" spans="1:24" x14ac:dyDescent="0.25">
      <c r="A2336" s="1"/>
      <c r="B2336" s="1"/>
      <c r="X2336" s="57"/>
    </row>
    <row r="2340" spans="1:24" x14ac:dyDescent="0.25">
      <c r="A2340" s="1"/>
      <c r="B2340" s="1"/>
      <c r="X2340" s="57"/>
    </row>
    <row r="2341" spans="1:24" x14ac:dyDescent="0.25">
      <c r="A2341" s="1"/>
      <c r="B2341" s="1"/>
      <c r="X2341" s="57"/>
    </row>
    <row r="2342" spans="1:24" x14ac:dyDescent="0.25">
      <c r="A2342" s="1"/>
      <c r="B2342" s="1"/>
      <c r="X2342" s="57"/>
    </row>
    <row r="2343" spans="1:24" x14ac:dyDescent="0.25">
      <c r="A2343" s="1"/>
      <c r="B2343" s="1"/>
      <c r="X2343" s="57"/>
    </row>
    <row r="2344" spans="1:24" x14ac:dyDescent="0.25">
      <c r="A2344" s="1"/>
      <c r="B2344" s="1"/>
      <c r="X2344" s="57"/>
    </row>
    <row r="2345" spans="1:24" x14ac:dyDescent="0.25">
      <c r="A2345" s="1"/>
      <c r="B2345" s="1"/>
      <c r="X2345" s="57"/>
    </row>
    <row r="2346" spans="1:24" x14ac:dyDescent="0.25">
      <c r="A2346" s="1"/>
      <c r="B2346" s="1"/>
      <c r="X2346" s="57"/>
    </row>
    <row r="2347" spans="1:24" x14ac:dyDescent="0.25">
      <c r="A2347" s="1"/>
      <c r="B2347" s="1"/>
      <c r="X2347" s="57"/>
    </row>
    <row r="2348" spans="1:24" x14ac:dyDescent="0.25">
      <c r="A2348" s="1"/>
      <c r="B2348" s="1"/>
      <c r="X2348" s="57"/>
    </row>
    <row r="2349" spans="1:24" x14ac:dyDescent="0.25">
      <c r="A2349" s="1"/>
      <c r="B2349" s="1"/>
      <c r="X2349" s="57"/>
    </row>
    <row r="2350" spans="1:24" x14ac:dyDescent="0.25">
      <c r="A2350" s="1"/>
      <c r="B2350" s="1"/>
      <c r="X2350" s="57"/>
    </row>
    <row r="2351" spans="1:24" x14ac:dyDescent="0.25">
      <c r="A2351" s="1"/>
      <c r="B2351" s="1"/>
      <c r="X2351" s="57"/>
    </row>
    <row r="2352" spans="1:24" x14ac:dyDescent="0.25">
      <c r="A2352" s="1"/>
      <c r="B2352" s="1"/>
      <c r="X2352" s="57"/>
    </row>
    <row r="2353" spans="1:24" x14ac:dyDescent="0.25">
      <c r="A2353" s="1"/>
      <c r="B2353" s="1"/>
      <c r="X2353" s="57"/>
    </row>
    <row r="2354" spans="1:24" x14ac:dyDescent="0.25">
      <c r="A2354" s="1"/>
      <c r="B2354" s="1"/>
      <c r="X2354" s="57"/>
    </row>
    <row r="2355" spans="1:24" x14ac:dyDescent="0.25">
      <c r="A2355" s="1"/>
      <c r="B2355" s="1"/>
      <c r="X2355" s="57"/>
    </row>
  </sheetData>
  <autoFilter ref="A1:L1558" xr:uid="{00000000-0009-0000-0000-000002000000}"/>
  <conditionalFormatting sqref="M255">
    <cfRule type="cellIs" dxfId="0" priority="15" operator="equal">
      <formula>77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20"/>
  <sheetViews>
    <sheetView topLeftCell="A192" zoomScaleNormal="100" workbookViewId="0">
      <selection activeCell="H216" sqref="H216"/>
    </sheetView>
  </sheetViews>
  <sheetFormatPr defaultColWidth="8.90625" defaultRowHeight="13.2" x14ac:dyDescent="0.25"/>
  <cols>
    <col min="1" max="2" width="8.90625" style="1"/>
    <col min="3" max="3" width="25.453125" style="1" customWidth="1"/>
    <col min="4" max="16384" width="8.90625" style="1"/>
  </cols>
  <sheetData>
    <row r="1" spans="1:10" x14ac:dyDescent="0.25">
      <c r="A1" s="1" t="s">
        <v>203</v>
      </c>
      <c r="B1" s="1" t="s">
        <v>202</v>
      </c>
      <c r="C1" s="1" t="s">
        <v>192</v>
      </c>
      <c r="D1" s="1" t="s">
        <v>392</v>
      </c>
      <c r="E1" s="1" t="s">
        <v>393</v>
      </c>
      <c r="F1" s="1" t="s">
        <v>394</v>
      </c>
      <c r="G1" s="1" t="s">
        <v>389</v>
      </c>
      <c r="H1" s="1" t="s">
        <v>390</v>
      </c>
      <c r="I1" s="1" t="s">
        <v>391</v>
      </c>
      <c r="J1" s="1" t="s">
        <v>540</v>
      </c>
    </row>
    <row r="2" spans="1:10" x14ac:dyDescent="0.25">
      <c r="A2" s="1">
        <v>311</v>
      </c>
      <c r="B2" s="1" t="s">
        <v>201</v>
      </c>
      <c r="C2" s="1" t="s">
        <v>120</v>
      </c>
    </row>
    <row r="3" spans="1:10" x14ac:dyDescent="0.25">
      <c r="A3" s="1">
        <v>311</v>
      </c>
      <c r="B3" s="1" t="s">
        <v>201</v>
      </c>
      <c r="C3" s="1" t="s">
        <v>82</v>
      </c>
      <c r="D3" s="1">
        <v>0.9</v>
      </c>
      <c r="E3" s="1">
        <v>0.1500000000075</v>
      </c>
      <c r="F3" s="1">
        <v>0.58391608391608396</v>
      </c>
      <c r="G3" s="1">
        <v>0.5</v>
      </c>
      <c r="H3" s="1">
        <v>0.8950276243093922</v>
      </c>
      <c r="I3" s="1">
        <v>0</v>
      </c>
      <c r="J3" s="1">
        <v>1</v>
      </c>
    </row>
    <row r="4" spans="1:10" x14ac:dyDescent="0.25">
      <c r="A4" s="1">
        <v>311</v>
      </c>
      <c r="B4" s="1" t="s">
        <v>201</v>
      </c>
      <c r="C4" s="1" t="s">
        <v>152</v>
      </c>
      <c r="D4" s="1">
        <v>0.5</v>
      </c>
      <c r="E4" s="1">
        <v>5.0000000002499996E-2</v>
      </c>
      <c r="F4" s="1">
        <v>0.28671328671328672</v>
      </c>
      <c r="G4" s="1">
        <v>0.25</v>
      </c>
      <c r="H4" s="1">
        <v>0.13812154696132597</v>
      </c>
      <c r="I4" s="1">
        <v>0</v>
      </c>
      <c r="J4" s="1">
        <v>0</v>
      </c>
    </row>
    <row r="5" spans="1:10" x14ac:dyDescent="0.25">
      <c r="A5" s="1">
        <v>311</v>
      </c>
      <c r="B5" s="1" t="s">
        <v>201</v>
      </c>
      <c r="C5" s="1" t="s">
        <v>151</v>
      </c>
      <c r="D5" s="1">
        <v>0.39999999999999997</v>
      </c>
      <c r="E5" s="1">
        <v>0.10000000000499999</v>
      </c>
      <c r="F5" s="1">
        <v>0.29720279720279719</v>
      </c>
      <c r="G5" s="1">
        <v>0.25</v>
      </c>
      <c r="H5" s="1">
        <v>0.75690607734806625</v>
      </c>
      <c r="I5" s="1">
        <v>0</v>
      </c>
      <c r="J5" s="1">
        <v>1</v>
      </c>
    </row>
    <row r="6" spans="1:10" x14ac:dyDescent="0.25">
      <c r="A6" s="1">
        <v>311</v>
      </c>
      <c r="B6" s="1" t="s">
        <v>201</v>
      </c>
      <c r="C6" s="1" t="s">
        <v>83</v>
      </c>
      <c r="D6" s="1">
        <v>9.9999999999999992E-2</v>
      </c>
      <c r="E6" s="1">
        <v>0.34999999996750003</v>
      </c>
      <c r="F6" s="1">
        <v>0.32867132867132864</v>
      </c>
      <c r="G6" s="1">
        <v>0.25</v>
      </c>
      <c r="H6" s="1">
        <v>9.944751381215472E-2</v>
      </c>
      <c r="I6" s="1">
        <v>0</v>
      </c>
      <c r="J6" s="1">
        <v>0</v>
      </c>
    </row>
    <row r="7" spans="1:10" x14ac:dyDescent="0.25">
      <c r="A7" s="1">
        <v>311</v>
      </c>
      <c r="B7" s="1" t="s">
        <v>201</v>
      </c>
      <c r="C7" s="1" t="s">
        <v>84</v>
      </c>
      <c r="D7" s="1">
        <v>9.9999999999999992E-2</v>
      </c>
      <c r="E7" s="1">
        <v>0.11666666665583333</v>
      </c>
      <c r="F7" s="1">
        <v>0.30594405594405594</v>
      </c>
      <c r="G7" s="1">
        <v>0.25</v>
      </c>
      <c r="H7" s="1">
        <v>9.3922651933701667E-2</v>
      </c>
      <c r="I7" s="1">
        <v>0</v>
      </c>
      <c r="J7" s="1">
        <v>0</v>
      </c>
    </row>
    <row r="8" spans="1:10" x14ac:dyDescent="0.25">
      <c r="A8" s="1">
        <v>311</v>
      </c>
      <c r="B8" s="1" t="s">
        <v>201</v>
      </c>
      <c r="C8" s="1" t="s">
        <v>85</v>
      </c>
      <c r="D8" s="1">
        <v>0</v>
      </c>
      <c r="E8" s="1">
        <v>0.11666666665583333</v>
      </c>
      <c r="F8" s="1">
        <v>3.4965034965034961E-3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1">
        <v>311</v>
      </c>
      <c r="B9" s="1" t="s">
        <v>201</v>
      </c>
      <c r="C9" s="1" t="s">
        <v>86</v>
      </c>
      <c r="D9" s="1">
        <v>0</v>
      </c>
      <c r="E9" s="1">
        <v>0</v>
      </c>
      <c r="F9" s="1">
        <v>6.9930069930069921E-3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>
        <v>311</v>
      </c>
      <c r="B10" s="1" t="s">
        <v>201</v>
      </c>
      <c r="C10" s="1" t="s">
        <v>87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>
        <v>311</v>
      </c>
      <c r="B11" s="1" t="s">
        <v>201</v>
      </c>
      <c r="C11" s="1" t="s">
        <v>88</v>
      </c>
      <c r="D11" s="1">
        <v>0</v>
      </c>
      <c r="E11" s="1">
        <v>0.11666666665583333</v>
      </c>
      <c r="F11" s="1">
        <v>1.2237762237762236E-2</v>
      </c>
      <c r="G11" s="1">
        <v>0</v>
      </c>
      <c r="H11" s="1">
        <v>5.5248618784530384E-3</v>
      </c>
      <c r="I11" s="1">
        <v>0</v>
      </c>
      <c r="J11" s="1">
        <v>0</v>
      </c>
    </row>
    <row r="12" spans="1:10" x14ac:dyDescent="0.25">
      <c r="A12" s="1">
        <v>311</v>
      </c>
      <c r="B12" s="1" t="s">
        <v>201</v>
      </c>
      <c r="C12" s="1" t="s">
        <v>89</v>
      </c>
      <c r="D12" s="1">
        <v>0</v>
      </c>
      <c r="E12" s="1">
        <v>0.500000000025</v>
      </c>
      <c r="F12" s="1">
        <v>8.7412587412587409E-2</v>
      </c>
      <c r="G12" s="1">
        <v>0.25</v>
      </c>
      <c r="H12" s="1">
        <v>5.5248618784530384E-3</v>
      </c>
      <c r="I12" s="1">
        <v>0</v>
      </c>
      <c r="J12" s="1">
        <v>0</v>
      </c>
    </row>
    <row r="13" spans="1:10" x14ac:dyDescent="0.25">
      <c r="A13" s="1">
        <v>311</v>
      </c>
      <c r="B13" s="1" t="s">
        <v>201</v>
      </c>
      <c r="C13" s="1" t="s">
        <v>95</v>
      </c>
      <c r="D13" s="1">
        <v>0</v>
      </c>
      <c r="E13" s="1">
        <v>0</v>
      </c>
      <c r="F13" s="1">
        <v>5.7692307692307689E-2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1">
        <v>311</v>
      </c>
      <c r="B14" s="1" t="s">
        <v>201</v>
      </c>
      <c r="C14" s="1" t="s">
        <v>90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5">
      <c r="A15" s="1">
        <v>311</v>
      </c>
      <c r="B15" s="1" t="s">
        <v>201</v>
      </c>
      <c r="C15" s="1" t="s">
        <v>118</v>
      </c>
      <c r="D15" s="1">
        <v>0</v>
      </c>
      <c r="E15" s="1">
        <v>0</v>
      </c>
      <c r="F15" s="1">
        <v>2.7972027972027969E-2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1">
        <v>311</v>
      </c>
      <c r="B16" s="1" t="s">
        <v>201</v>
      </c>
      <c r="C16" s="1" t="s">
        <v>91</v>
      </c>
      <c r="D16" s="1">
        <v>0</v>
      </c>
      <c r="E16" s="1">
        <v>0.2500000000125</v>
      </c>
      <c r="F16" s="1">
        <v>0</v>
      </c>
      <c r="G16" s="1">
        <v>0.25</v>
      </c>
      <c r="H16" s="1">
        <v>0</v>
      </c>
      <c r="I16" s="1">
        <v>0</v>
      </c>
      <c r="J16" s="1">
        <v>0</v>
      </c>
    </row>
    <row r="17" spans="1:10" x14ac:dyDescent="0.25">
      <c r="A17" s="1">
        <v>311</v>
      </c>
      <c r="B17" s="1" t="s">
        <v>201</v>
      </c>
      <c r="C17" s="1" t="s">
        <v>92</v>
      </c>
      <c r="D17" s="1">
        <v>0</v>
      </c>
      <c r="E17" s="1">
        <v>0.10000000000499999</v>
      </c>
      <c r="F17" s="1">
        <v>0</v>
      </c>
      <c r="G17" s="1">
        <v>0</v>
      </c>
      <c r="H17" s="1">
        <v>5.5248618784530384E-3</v>
      </c>
      <c r="I17" s="1">
        <v>0</v>
      </c>
      <c r="J17" s="1">
        <v>0</v>
      </c>
    </row>
    <row r="18" spans="1:10" x14ac:dyDescent="0.25">
      <c r="A18" s="1">
        <v>311</v>
      </c>
      <c r="B18" s="1" t="s">
        <v>201</v>
      </c>
      <c r="C18" s="1" t="s">
        <v>93</v>
      </c>
      <c r="D18" s="1">
        <v>0</v>
      </c>
      <c r="E18" s="1">
        <v>0.1500000000075</v>
      </c>
      <c r="F18" s="1">
        <v>1.748251748251748E-3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1">
        <v>311</v>
      </c>
      <c r="B19" s="1" t="s">
        <v>201</v>
      </c>
      <c r="C19" s="1" t="s">
        <v>94</v>
      </c>
    </row>
    <row r="21" spans="1:10" x14ac:dyDescent="0.25">
      <c r="A21" s="1">
        <v>3112</v>
      </c>
      <c r="B21" s="1" t="s">
        <v>159</v>
      </c>
      <c r="C21" s="1" t="s">
        <v>120</v>
      </c>
    </row>
    <row r="22" spans="1:10" x14ac:dyDescent="0.25">
      <c r="A22" s="1">
        <v>3112</v>
      </c>
      <c r="B22" s="1" t="s">
        <v>159</v>
      </c>
      <c r="C22" s="1" t="s">
        <v>82</v>
      </c>
      <c r="D22" s="1">
        <v>0</v>
      </c>
      <c r="E22" s="1">
        <v>0</v>
      </c>
      <c r="F22" s="1">
        <v>0.58333333333333326</v>
      </c>
      <c r="G22" s="1">
        <v>0</v>
      </c>
      <c r="H22" s="1">
        <v>0.92063492063492069</v>
      </c>
      <c r="I22" s="1">
        <v>0</v>
      </c>
      <c r="J22" s="1">
        <v>1</v>
      </c>
    </row>
    <row r="23" spans="1:10" x14ac:dyDescent="0.25">
      <c r="A23" s="1">
        <v>3112</v>
      </c>
      <c r="B23" s="1" t="s">
        <v>159</v>
      </c>
      <c r="C23" s="1" t="s">
        <v>152</v>
      </c>
      <c r="D23" s="1">
        <v>0</v>
      </c>
      <c r="E23" s="1">
        <v>0</v>
      </c>
      <c r="F23" s="1">
        <v>0.31666666666666665</v>
      </c>
      <c r="G23" s="1">
        <v>0</v>
      </c>
      <c r="H23" s="1">
        <v>0.13492063492063494</v>
      </c>
      <c r="I23" s="1">
        <v>0</v>
      </c>
      <c r="J23" s="1">
        <v>0</v>
      </c>
    </row>
    <row r="24" spans="1:10" x14ac:dyDescent="0.25">
      <c r="A24" s="1">
        <v>3112</v>
      </c>
      <c r="B24" s="1" t="s">
        <v>159</v>
      </c>
      <c r="C24" s="1" t="s">
        <v>151</v>
      </c>
      <c r="D24" s="1">
        <v>0</v>
      </c>
      <c r="E24" s="1">
        <v>0</v>
      </c>
      <c r="F24" s="1">
        <v>0.26666666666666661</v>
      </c>
      <c r="G24" s="1">
        <v>0</v>
      </c>
      <c r="H24" s="1">
        <v>0.78571428571428581</v>
      </c>
      <c r="I24" s="1">
        <v>0</v>
      </c>
      <c r="J24" s="1">
        <v>1</v>
      </c>
    </row>
    <row r="25" spans="1:10" x14ac:dyDescent="0.25">
      <c r="A25" s="1">
        <v>3112</v>
      </c>
      <c r="B25" s="1" t="s">
        <v>159</v>
      </c>
      <c r="C25" s="1" t="s">
        <v>83</v>
      </c>
      <c r="D25" s="1">
        <v>0</v>
      </c>
      <c r="E25" s="1">
        <v>0</v>
      </c>
      <c r="F25" s="1">
        <v>0.38333333333333336</v>
      </c>
      <c r="G25" s="1">
        <v>0</v>
      </c>
      <c r="H25" s="1">
        <v>7.1428571428571425E-2</v>
      </c>
      <c r="I25" s="1">
        <v>0</v>
      </c>
      <c r="J25" s="1">
        <v>0</v>
      </c>
    </row>
    <row r="26" spans="1:10" x14ac:dyDescent="0.25">
      <c r="A26" s="1">
        <v>3112</v>
      </c>
      <c r="B26" s="1" t="s">
        <v>159</v>
      </c>
      <c r="C26" s="1" t="s">
        <v>84</v>
      </c>
      <c r="D26" s="1">
        <v>0</v>
      </c>
      <c r="E26" s="1">
        <v>0</v>
      </c>
      <c r="F26" s="1">
        <v>0.36666666666666664</v>
      </c>
      <c r="G26" s="1">
        <v>0</v>
      </c>
      <c r="H26" s="1">
        <v>6.3492063492063489E-2</v>
      </c>
      <c r="I26" s="1">
        <v>0</v>
      </c>
      <c r="J26" s="1">
        <v>0</v>
      </c>
    </row>
    <row r="27" spans="1:10" x14ac:dyDescent="0.25">
      <c r="A27" s="1">
        <v>3112</v>
      </c>
      <c r="B27" s="1" t="s">
        <v>159</v>
      </c>
      <c r="C27" s="1" t="s">
        <v>85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5">
      <c r="A28" s="1">
        <v>3112</v>
      </c>
      <c r="B28" s="1" t="s">
        <v>159</v>
      </c>
      <c r="C28" s="1" t="s">
        <v>86</v>
      </c>
      <c r="D28" s="1">
        <v>0</v>
      </c>
      <c r="E28" s="1">
        <v>0</v>
      </c>
      <c r="F28" s="1">
        <v>8.3333333333333315E-3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5">
      <c r="A29" s="1">
        <v>3112</v>
      </c>
      <c r="B29" s="1" t="s">
        <v>159</v>
      </c>
      <c r="C29" s="1" t="s">
        <v>87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5">
      <c r="A30" s="1">
        <v>3112</v>
      </c>
      <c r="B30" s="1" t="s">
        <v>159</v>
      </c>
      <c r="C30" s="1" t="s">
        <v>88</v>
      </c>
      <c r="D30" s="1">
        <v>0</v>
      </c>
      <c r="E30" s="1">
        <v>0</v>
      </c>
      <c r="F30" s="1">
        <v>8.3333333333333315E-3</v>
      </c>
      <c r="G30" s="1">
        <v>0</v>
      </c>
      <c r="H30" s="1">
        <v>7.9365079365079361E-3</v>
      </c>
      <c r="I30" s="1">
        <v>0</v>
      </c>
      <c r="J30" s="1">
        <v>0</v>
      </c>
    </row>
    <row r="31" spans="1:10" x14ac:dyDescent="0.25">
      <c r="A31" s="1">
        <v>3112</v>
      </c>
      <c r="B31" s="1" t="s">
        <v>159</v>
      </c>
      <c r="C31" s="1" t="s">
        <v>89</v>
      </c>
      <c r="D31" s="1">
        <v>0</v>
      </c>
      <c r="E31" s="1">
        <v>0</v>
      </c>
      <c r="F31" s="1">
        <v>3.3333333333333326E-2</v>
      </c>
      <c r="G31" s="1">
        <v>0</v>
      </c>
      <c r="H31" s="1">
        <v>7.9365079365079361E-3</v>
      </c>
      <c r="I31" s="1">
        <v>0</v>
      </c>
      <c r="J31" s="1">
        <v>0</v>
      </c>
    </row>
    <row r="32" spans="1:10" x14ac:dyDescent="0.25">
      <c r="A32" s="1">
        <v>3112</v>
      </c>
      <c r="B32" s="1" t="s">
        <v>159</v>
      </c>
      <c r="C32" s="1" t="s">
        <v>95</v>
      </c>
      <c r="D32" s="1">
        <v>0</v>
      </c>
      <c r="E32" s="1">
        <v>0</v>
      </c>
      <c r="F32" s="1">
        <v>2.4999999999999998E-2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s="1">
        <v>3112</v>
      </c>
      <c r="B33" s="1" t="s">
        <v>159</v>
      </c>
      <c r="C33" s="1" t="s">
        <v>90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s="1">
        <v>3112</v>
      </c>
      <c r="B34" s="1" t="s">
        <v>159</v>
      </c>
      <c r="C34" s="1" t="s">
        <v>118</v>
      </c>
      <c r="D34" s="1">
        <v>0</v>
      </c>
      <c r="E34" s="1">
        <v>0</v>
      </c>
      <c r="F34" s="1">
        <v>8.3333333333333315E-3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5">
      <c r="A35" s="1">
        <v>3112</v>
      </c>
      <c r="B35" s="1" t="s">
        <v>159</v>
      </c>
      <c r="C35" s="1" t="s">
        <v>91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5">
      <c r="A36" s="1">
        <v>3112</v>
      </c>
      <c r="B36" s="1" t="s">
        <v>159</v>
      </c>
      <c r="C36" s="1" t="s">
        <v>92</v>
      </c>
      <c r="D36" s="1">
        <v>0</v>
      </c>
      <c r="E36" s="1">
        <v>0</v>
      </c>
      <c r="F36" s="1">
        <v>0</v>
      </c>
      <c r="G36" s="1">
        <v>0</v>
      </c>
      <c r="H36" s="1">
        <v>7.9365079365079361E-3</v>
      </c>
      <c r="I36" s="1">
        <v>0</v>
      </c>
      <c r="J36" s="1">
        <v>0</v>
      </c>
    </row>
    <row r="37" spans="1:10" x14ac:dyDescent="0.25">
      <c r="A37" s="1">
        <v>3112</v>
      </c>
      <c r="B37" s="1" t="s">
        <v>159</v>
      </c>
      <c r="C37" s="1" t="s">
        <v>93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s="1">
        <v>3112</v>
      </c>
      <c r="B38" s="1" t="s">
        <v>159</v>
      </c>
      <c r="C38" s="1" t="s">
        <v>94</v>
      </c>
    </row>
    <row r="40" spans="1:10" x14ac:dyDescent="0.25">
      <c r="A40" s="1">
        <v>311221</v>
      </c>
      <c r="B40" s="1" t="s">
        <v>48</v>
      </c>
      <c r="C40" s="1" t="s">
        <v>120</v>
      </c>
    </row>
    <row r="41" spans="1:10" x14ac:dyDescent="0.25">
      <c r="A41" s="1">
        <v>311221</v>
      </c>
      <c r="B41" s="1" t="s">
        <v>48</v>
      </c>
      <c r="C41" s="1" t="s">
        <v>82</v>
      </c>
      <c r="D41" s="1">
        <v>0</v>
      </c>
      <c r="E41" s="1">
        <v>0</v>
      </c>
      <c r="F41" s="1">
        <v>0.44230769230769229</v>
      </c>
      <c r="G41" s="1">
        <v>0</v>
      </c>
      <c r="H41" s="1">
        <v>0.92792792792792789</v>
      </c>
      <c r="I41" s="1">
        <v>0</v>
      </c>
      <c r="J41" s="1">
        <v>0</v>
      </c>
    </row>
    <row r="42" spans="1:10" x14ac:dyDescent="0.25">
      <c r="A42" s="1">
        <v>311221</v>
      </c>
      <c r="B42" s="1" t="s">
        <v>48</v>
      </c>
      <c r="C42" s="1" t="s">
        <v>152</v>
      </c>
      <c r="D42" s="1">
        <v>0</v>
      </c>
      <c r="E42" s="1">
        <v>0</v>
      </c>
      <c r="F42" s="1">
        <v>0.28846153846153844</v>
      </c>
      <c r="G42" s="1">
        <v>0</v>
      </c>
      <c r="H42" s="1">
        <v>0.11711711711711711</v>
      </c>
      <c r="I42" s="1">
        <v>0</v>
      </c>
      <c r="J42" s="1">
        <v>0</v>
      </c>
    </row>
    <row r="43" spans="1:10" x14ac:dyDescent="0.25">
      <c r="A43" s="1">
        <v>311221</v>
      </c>
      <c r="B43" s="1" t="s">
        <v>48</v>
      </c>
      <c r="C43" s="1" t="s">
        <v>151</v>
      </c>
      <c r="D43" s="1">
        <v>0</v>
      </c>
      <c r="E43" s="1">
        <v>0</v>
      </c>
      <c r="F43" s="1">
        <v>0.15384615384615385</v>
      </c>
      <c r="G43" s="1">
        <v>0</v>
      </c>
      <c r="H43" s="1">
        <v>0.81081081081081086</v>
      </c>
      <c r="I43" s="1">
        <v>0</v>
      </c>
      <c r="J43" s="1">
        <v>0</v>
      </c>
    </row>
    <row r="44" spans="1:10" x14ac:dyDescent="0.25">
      <c r="A44" s="1">
        <v>311221</v>
      </c>
      <c r="B44" s="1" t="s">
        <v>48</v>
      </c>
      <c r="C44" s="1" t="s">
        <v>83</v>
      </c>
      <c r="D44" s="1">
        <v>0</v>
      </c>
      <c r="E44" s="1">
        <v>0</v>
      </c>
      <c r="F44" s="1">
        <v>0.55769230769230771</v>
      </c>
      <c r="G44" s="1">
        <v>0</v>
      </c>
      <c r="H44" s="1">
        <v>7.2072072072072071E-2</v>
      </c>
      <c r="I44" s="1">
        <v>0</v>
      </c>
      <c r="J44" s="1">
        <v>0</v>
      </c>
    </row>
    <row r="45" spans="1:10" x14ac:dyDescent="0.25">
      <c r="A45" s="1">
        <v>311221</v>
      </c>
      <c r="B45" s="1" t="s">
        <v>48</v>
      </c>
      <c r="C45" s="1" t="s">
        <v>84</v>
      </c>
      <c r="D45" s="1">
        <v>0</v>
      </c>
      <c r="E45" s="1">
        <v>0</v>
      </c>
      <c r="F45" s="1">
        <v>0.55769230769230771</v>
      </c>
      <c r="G45" s="1">
        <v>0</v>
      </c>
      <c r="H45" s="1">
        <v>7.2072072072072071E-2</v>
      </c>
      <c r="I45" s="1">
        <v>0</v>
      </c>
      <c r="J45" s="1">
        <v>0</v>
      </c>
    </row>
    <row r="46" spans="1:10" x14ac:dyDescent="0.25">
      <c r="A46" s="1">
        <v>311221</v>
      </c>
      <c r="B46" s="1" t="s">
        <v>48</v>
      </c>
      <c r="C46" s="1" t="s">
        <v>85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5">
      <c r="A47" s="1">
        <v>311221</v>
      </c>
      <c r="B47" s="1" t="s">
        <v>48</v>
      </c>
      <c r="C47" s="1" t="s">
        <v>86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s="1">
        <v>311221</v>
      </c>
      <c r="B48" s="1" t="s">
        <v>48</v>
      </c>
      <c r="C48" s="1" t="s">
        <v>87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 s="1">
        <v>311221</v>
      </c>
      <c r="B49" s="1" t="s">
        <v>48</v>
      </c>
      <c r="C49" s="1" t="s">
        <v>88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5">
      <c r="A50" s="1">
        <v>311221</v>
      </c>
      <c r="B50" s="1" t="s">
        <v>48</v>
      </c>
      <c r="C50" s="1" t="s">
        <v>89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5">
      <c r="A51" s="1">
        <v>311221</v>
      </c>
      <c r="B51" s="1" t="s">
        <v>48</v>
      </c>
      <c r="C51" s="1" t="s">
        <v>95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5">
      <c r="A52" s="1">
        <v>311221</v>
      </c>
      <c r="B52" s="1" t="s">
        <v>48</v>
      </c>
      <c r="C52" s="1" t="s">
        <v>90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 s="1">
        <v>311221</v>
      </c>
      <c r="B53" s="1" t="s">
        <v>48</v>
      </c>
      <c r="C53" s="1" t="s">
        <v>118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5">
      <c r="A54" s="1">
        <v>311221</v>
      </c>
      <c r="B54" s="1" t="s">
        <v>48</v>
      </c>
      <c r="C54" s="1" t="s">
        <v>91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5">
      <c r="A55" s="1">
        <v>311221</v>
      </c>
      <c r="B55" s="1" t="s">
        <v>48</v>
      </c>
      <c r="C55" s="1" t="s">
        <v>92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5">
      <c r="A56" s="1">
        <v>311221</v>
      </c>
      <c r="B56" s="1" t="s">
        <v>48</v>
      </c>
      <c r="C56" s="1" t="s">
        <v>93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5">
      <c r="A57" s="1">
        <v>311221</v>
      </c>
      <c r="B57" s="1" t="s">
        <v>48</v>
      </c>
      <c r="C57" s="1" t="s">
        <v>94</v>
      </c>
    </row>
    <row r="59" spans="1:10" x14ac:dyDescent="0.25">
      <c r="A59" s="1">
        <v>31131</v>
      </c>
      <c r="B59" s="1" t="s">
        <v>122</v>
      </c>
      <c r="C59" s="1" t="s">
        <v>120</v>
      </c>
    </row>
    <row r="60" spans="1:10" x14ac:dyDescent="0.25">
      <c r="A60" s="1">
        <v>31131</v>
      </c>
      <c r="B60" s="1" t="s">
        <v>122</v>
      </c>
      <c r="C60" s="1" t="s">
        <v>82</v>
      </c>
      <c r="D60" s="1">
        <v>1</v>
      </c>
      <c r="E60" s="1">
        <v>0</v>
      </c>
      <c r="F60" s="1">
        <v>0.8</v>
      </c>
      <c r="G60" s="1">
        <v>0</v>
      </c>
      <c r="H60" s="1">
        <v>0.83333333333333337</v>
      </c>
      <c r="I60" s="1">
        <v>0</v>
      </c>
      <c r="J60" s="1">
        <v>0</v>
      </c>
    </row>
    <row r="61" spans="1:10" x14ac:dyDescent="0.25">
      <c r="A61" s="1">
        <v>31131</v>
      </c>
      <c r="B61" s="1" t="s">
        <v>122</v>
      </c>
      <c r="C61" s="1" t="s">
        <v>152</v>
      </c>
      <c r="D61" s="1">
        <v>0</v>
      </c>
      <c r="E61" s="1">
        <v>0</v>
      </c>
      <c r="F61" s="1">
        <v>0.2</v>
      </c>
      <c r="G61" s="1">
        <v>0</v>
      </c>
      <c r="H61" s="1">
        <v>6.25E-2</v>
      </c>
      <c r="I61" s="1">
        <v>0</v>
      </c>
      <c r="J61" s="1">
        <v>0</v>
      </c>
    </row>
    <row r="62" spans="1:10" x14ac:dyDescent="0.25">
      <c r="A62" s="1">
        <v>31131</v>
      </c>
      <c r="B62" s="1" t="s">
        <v>122</v>
      </c>
      <c r="C62" s="1" t="s">
        <v>151</v>
      </c>
      <c r="D62" s="1">
        <v>1</v>
      </c>
      <c r="E62" s="1">
        <v>0</v>
      </c>
      <c r="F62" s="1">
        <v>0.6</v>
      </c>
      <c r="G62" s="1">
        <v>0</v>
      </c>
      <c r="H62" s="1">
        <v>0.77083333333333337</v>
      </c>
      <c r="I62" s="1">
        <v>0</v>
      </c>
      <c r="J62" s="1">
        <v>0</v>
      </c>
    </row>
    <row r="63" spans="1:10" x14ac:dyDescent="0.25">
      <c r="A63" s="1">
        <v>31131</v>
      </c>
      <c r="B63" s="1" t="s">
        <v>122</v>
      </c>
      <c r="C63" s="1" t="s">
        <v>83</v>
      </c>
      <c r="D63" s="1">
        <v>0</v>
      </c>
      <c r="E63" s="1">
        <v>0</v>
      </c>
      <c r="F63" s="1">
        <v>0.2</v>
      </c>
      <c r="G63" s="1">
        <v>0</v>
      </c>
      <c r="H63" s="1">
        <v>0.16666666666666666</v>
      </c>
      <c r="I63" s="1">
        <v>0</v>
      </c>
      <c r="J63" s="1">
        <v>0</v>
      </c>
    </row>
    <row r="64" spans="1:10" x14ac:dyDescent="0.25">
      <c r="A64" s="1">
        <v>31131</v>
      </c>
      <c r="B64" s="1" t="s">
        <v>122</v>
      </c>
      <c r="C64" s="1" t="s">
        <v>84</v>
      </c>
      <c r="D64" s="1">
        <v>0</v>
      </c>
      <c r="E64" s="1">
        <v>0</v>
      </c>
      <c r="F64" s="1">
        <v>0.2</v>
      </c>
      <c r="G64" s="1">
        <v>0</v>
      </c>
      <c r="H64" s="1">
        <v>0.16666666666666666</v>
      </c>
      <c r="I64" s="1">
        <v>0</v>
      </c>
      <c r="J64" s="1">
        <v>0</v>
      </c>
    </row>
    <row r="65" spans="1:10" x14ac:dyDescent="0.25">
      <c r="A65" s="1">
        <v>31131</v>
      </c>
      <c r="B65" s="1" t="s">
        <v>122</v>
      </c>
      <c r="C65" s="1" t="s">
        <v>85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 s="1">
        <v>31131</v>
      </c>
      <c r="B66" s="1" t="s">
        <v>122</v>
      </c>
      <c r="C66" s="1" t="s">
        <v>86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5">
      <c r="A67" s="1">
        <v>31131</v>
      </c>
      <c r="B67" s="1" t="s">
        <v>122</v>
      </c>
      <c r="C67" s="1" t="s">
        <v>87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5">
      <c r="A68" s="1">
        <v>31131</v>
      </c>
      <c r="B68" s="1" t="s">
        <v>122</v>
      </c>
      <c r="C68" s="1" t="s">
        <v>88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5">
      <c r="A69" s="1">
        <v>31131</v>
      </c>
      <c r="B69" s="1" t="s">
        <v>122</v>
      </c>
      <c r="C69" s="1" t="s">
        <v>89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5">
      <c r="A70" s="1">
        <v>31131</v>
      </c>
      <c r="B70" s="1" t="s">
        <v>122</v>
      </c>
      <c r="C70" s="1" t="s">
        <v>95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5">
      <c r="A71" s="1">
        <v>31131</v>
      </c>
      <c r="B71" s="1" t="s">
        <v>122</v>
      </c>
      <c r="C71" s="1" t="s">
        <v>90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5">
      <c r="A72" s="1">
        <v>31131</v>
      </c>
      <c r="B72" s="1" t="s">
        <v>122</v>
      </c>
      <c r="C72" s="1" t="s">
        <v>118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5">
      <c r="A73" s="1">
        <v>31131</v>
      </c>
      <c r="B73" s="1" t="s">
        <v>122</v>
      </c>
      <c r="C73" s="1" t="s">
        <v>91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5">
      <c r="A74" s="1">
        <v>31131</v>
      </c>
      <c r="B74" s="1" t="s">
        <v>122</v>
      </c>
      <c r="C74" s="1" t="s">
        <v>92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5">
      <c r="A75" s="1">
        <v>31131</v>
      </c>
      <c r="B75" s="1" t="s">
        <v>122</v>
      </c>
      <c r="C75" s="1" t="s">
        <v>93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5">
      <c r="A76" s="1">
        <v>31131</v>
      </c>
      <c r="B76" s="1" t="s">
        <v>122</v>
      </c>
      <c r="C76" s="1" t="s">
        <v>94</v>
      </c>
    </row>
    <row r="77" spans="1:10" x14ac:dyDescent="0.25">
      <c r="C77" s="1" t="s">
        <v>373</v>
      </c>
    </row>
    <row r="78" spans="1:10" x14ac:dyDescent="0.25">
      <c r="A78" s="1">
        <v>3114</v>
      </c>
      <c r="B78" s="1" t="s">
        <v>161</v>
      </c>
      <c r="C78" s="1" t="s">
        <v>120</v>
      </c>
    </row>
    <row r="79" spans="1:10" x14ac:dyDescent="0.25">
      <c r="A79" s="1">
        <v>3114</v>
      </c>
      <c r="B79" s="1" t="s">
        <v>161</v>
      </c>
      <c r="C79" s="1" t="s">
        <v>82</v>
      </c>
      <c r="D79" s="1">
        <v>1</v>
      </c>
      <c r="E79" s="1">
        <v>0</v>
      </c>
      <c r="F79" s="1">
        <v>0.67346938775510201</v>
      </c>
      <c r="G79" s="1">
        <v>0</v>
      </c>
      <c r="H79" s="1">
        <v>1</v>
      </c>
      <c r="I79" s="1">
        <v>0</v>
      </c>
      <c r="J79" s="1">
        <v>1</v>
      </c>
    </row>
    <row r="80" spans="1:10" x14ac:dyDescent="0.25">
      <c r="A80" s="1">
        <v>3114</v>
      </c>
      <c r="B80" s="1" t="s">
        <v>161</v>
      </c>
      <c r="C80" s="1" t="s">
        <v>152</v>
      </c>
      <c r="D80" s="1">
        <v>1</v>
      </c>
      <c r="E80" s="1">
        <v>0</v>
      </c>
      <c r="F80" s="1">
        <v>0.34693877551020408</v>
      </c>
      <c r="G80" s="1">
        <v>0</v>
      </c>
      <c r="H80" s="1">
        <v>0.5</v>
      </c>
      <c r="I80" s="1">
        <v>0</v>
      </c>
      <c r="J80" s="1">
        <v>0</v>
      </c>
    </row>
    <row r="81" spans="1:10" x14ac:dyDescent="0.25">
      <c r="A81" s="1">
        <v>3114</v>
      </c>
      <c r="B81" s="1" t="s">
        <v>161</v>
      </c>
      <c r="C81" s="1" t="s">
        <v>151</v>
      </c>
      <c r="D81" s="1">
        <v>0</v>
      </c>
      <c r="E81" s="1">
        <v>0</v>
      </c>
      <c r="F81" s="1">
        <v>0.32653061224489793</v>
      </c>
      <c r="G81" s="1">
        <v>0</v>
      </c>
      <c r="H81" s="1">
        <v>0.5</v>
      </c>
      <c r="I81" s="1">
        <v>0</v>
      </c>
      <c r="J81" s="1">
        <v>1</v>
      </c>
    </row>
    <row r="82" spans="1:10" x14ac:dyDescent="0.25">
      <c r="A82" s="1">
        <v>3114</v>
      </c>
      <c r="B82" s="1" t="s">
        <v>161</v>
      </c>
      <c r="C82" s="1" t="s">
        <v>83</v>
      </c>
      <c r="D82" s="1">
        <v>0</v>
      </c>
      <c r="E82" s="1">
        <v>0.75</v>
      </c>
      <c r="F82" s="1">
        <v>0.23469387755102039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5">
      <c r="A83" s="1">
        <v>3114</v>
      </c>
      <c r="B83" s="1" t="s">
        <v>161</v>
      </c>
      <c r="C83" s="1" t="s">
        <v>84</v>
      </c>
      <c r="D83" s="1">
        <v>0</v>
      </c>
      <c r="E83" s="1">
        <v>0.75</v>
      </c>
      <c r="F83" s="1">
        <v>0.22448979591836732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5">
      <c r="A84" s="1">
        <v>3114</v>
      </c>
      <c r="B84" s="1" t="s">
        <v>161</v>
      </c>
      <c r="C84" s="1" t="s">
        <v>85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5">
      <c r="A85" s="1">
        <v>3114</v>
      </c>
      <c r="B85" s="1" t="s">
        <v>161</v>
      </c>
      <c r="C85" s="1" t="s">
        <v>86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5">
      <c r="A86" s="1">
        <v>3114</v>
      </c>
      <c r="B86" s="1" t="s">
        <v>161</v>
      </c>
      <c r="C86" s="1" t="s">
        <v>87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5">
      <c r="A87" s="1">
        <v>3114</v>
      </c>
      <c r="B87" s="1" t="s">
        <v>161</v>
      </c>
      <c r="C87" s="1" t="s">
        <v>88</v>
      </c>
      <c r="D87" s="1">
        <v>0</v>
      </c>
      <c r="E87" s="1">
        <v>0</v>
      </c>
      <c r="F87" s="1">
        <v>1.020408163265306E-2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5">
      <c r="A88" s="1">
        <v>3114</v>
      </c>
      <c r="B88" s="1" t="s">
        <v>161</v>
      </c>
      <c r="C88" s="1" t="s">
        <v>89</v>
      </c>
      <c r="D88" s="1">
        <v>0</v>
      </c>
      <c r="E88" s="1">
        <v>0.25</v>
      </c>
      <c r="F88" s="1">
        <v>9.1836734693877542E-2</v>
      </c>
      <c r="G88" s="1">
        <v>1</v>
      </c>
      <c r="H88" s="1">
        <v>0</v>
      </c>
      <c r="I88" s="1">
        <v>0</v>
      </c>
      <c r="J88" s="1">
        <v>0</v>
      </c>
    </row>
    <row r="89" spans="1:10" x14ac:dyDescent="0.25">
      <c r="A89" s="1">
        <v>3114</v>
      </c>
      <c r="B89" s="1" t="s">
        <v>161</v>
      </c>
      <c r="C89" s="1" t="s">
        <v>95</v>
      </c>
      <c r="D89" s="1">
        <v>0</v>
      </c>
      <c r="E89" s="1">
        <v>0</v>
      </c>
      <c r="F89" s="1">
        <v>8.1632653061224483E-2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5">
      <c r="A90" s="1">
        <v>3114</v>
      </c>
      <c r="B90" s="1" t="s">
        <v>161</v>
      </c>
      <c r="C90" s="1" t="s">
        <v>90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5">
      <c r="A91" s="1">
        <v>3114</v>
      </c>
      <c r="B91" s="1" t="s">
        <v>161</v>
      </c>
      <c r="C91" s="1" t="s">
        <v>118</v>
      </c>
      <c r="D91" s="1">
        <v>0</v>
      </c>
      <c r="E91" s="1">
        <v>0</v>
      </c>
      <c r="F91" s="1">
        <v>1.020408163265306E-2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5">
      <c r="A92" s="1">
        <v>3114</v>
      </c>
      <c r="B92" s="1" t="s">
        <v>161</v>
      </c>
      <c r="C92" s="1" t="s">
        <v>91</v>
      </c>
      <c r="D92" s="1">
        <v>0</v>
      </c>
      <c r="E92" s="1">
        <v>0.25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</row>
    <row r="93" spans="1:10" x14ac:dyDescent="0.25">
      <c r="A93" s="1">
        <v>3114</v>
      </c>
      <c r="B93" s="1" t="s">
        <v>161</v>
      </c>
      <c r="C93" s="1" t="s">
        <v>92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5">
      <c r="A94" s="1">
        <v>3114</v>
      </c>
      <c r="B94" s="1" t="s">
        <v>161</v>
      </c>
      <c r="C94" s="1" t="s">
        <v>93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5">
      <c r="A95" s="1">
        <v>3114</v>
      </c>
      <c r="B95" s="1" t="s">
        <v>161</v>
      </c>
      <c r="C95" s="1" t="s">
        <v>94</v>
      </c>
    </row>
    <row r="97" spans="1:10" x14ac:dyDescent="0.25">
      <c r="A97" s="1">
        <v>3115</v>
      </c>
      <c r="B97" s="1" t="s">
        <v>163</v>
      </c>
      <c r="C97" s="1" t="s">
        <v>120</v>
      </c>
    </row>
    <row r="98" spans="1:10" x14ac:dyDescent="0.25">
      <c r="A98" s="1">
        <v>3115</v>
      </c>
      <c r="B98" s="1" t="s">
        <v>163</v>
      </c>
      <c r="C98" s="1" t="s">
        <v>82</v>
      </c>
      <c r="D98" s="1">
        <v>1</v>
      </c>
      <c r="E98" s="1">
        <v>0.5</v>
      </c>
      <c r="F98" s="1">
        <v>0.65079365079365081</v>
      </c>
      <c r="G98" s="1">
        <v>0</v>
      </c>
      <c r="H98" s="1">
        <v>0</v>
      </c>
      <c r="I98" s="1">
        <v>0</v>
      </c>
      <c r="J98" s="1">
        <v>1</v>
      </c>
    </row>
    <row r="99" spans="1:10" x14ac:dyDescent="0.25">
      <c r="A99" s="1">
        <v>3115</v>
      </c>
      <c r="B99" s="1" t="s">
        <v>163</v>
      </c>
      <c r="C99" s="1" t="s">
        <v>152</v>
      </c>
      <c r="D99" s="1">
        <v>1</v>
      </c>
      <c r="E99" s="1">
        <v>0</v>
      </c>
      <c r="F99" s="1">
        <v>0.26984126984126988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1">
        <v>3115</v>
      </c>
      <c r="B100" s="1" t="s">
        <v>163</v>
      </c>
      <c r="C100" s="1" t="s">
        <v>151</v>
      </c>
      <c r="D100" s="1">
        <v>0</v>
      </c>
      <c r="E100" s="1">
        <v>0.5</v>
      </c>
      <c r="F100" s="1">
        <v>0.38095238095238093</v>
      </c>
      <c r="G100" s="1">
        <v>0</v>
      </c>
      <c r="H100" s="1">
        <v>0</v>
      </c>
      <c r="I100" s="1">
        <v>0</v>
      </c>
      <c r="J100" s="1">
        <v>1</v>
      </c>
    </row>
    <row r="101" spans="1:10" x14ac:dyDescent="0.25">
      <c r="A101" s="1">
        <v>3115</v>
      </c>
      <c r="B101" s="1" t="s">
        <v>163</v>
      </c>
      <c r="C101" s="1" t="s">
        <v>83</v>
      </c>
      <c r="D101" s="1">
        <v>0</v>
      </c>
      <c r="E101" s="1">
        <v>0</v>
      </c>
      <c r="F101" s="1">
        <v>0.28571428571428575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5">
      <c r="A102" s="1">
        <v>3115</v>
      </c>
      <c r="B102" s="1" t="s">
        <v>163</v>
      </c>
      <c r="C102" s="1" t="s">
        <v>84</v>
      </c>
      <c r="D102" s="1">
        <v>0</v>
      </c>
      <c r="E102" s="1">
        <v>0</v>
      </c>
      <c r="F102" s="1">
        <v>0.25396825396825395</v>
      </c>
      <c r="G102" s="1">
        <v>0</v>
      </c>
      <c r="H102" s="1">
        <v>0</v>
      </c>
      <c r="I102" s="1">
        <v>0</v>
      </c>
      <c r="J102" s="1">
        <v>0</v>
      </c>
    </row>
    <row r="103" spans="1:10" x14ac:dyDescent="0.25">
      <c r="A103" s="1">
        <v>3115</v>
      </c>
      <c r="B103" s="1" t="s">
        <v>163</v>
      </c>
      <c r="C103" s="1" t="s">
        <v>85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5">
      <c r="A104" s="1">
        <v>3115</v>
      </c>
      <c r="B104" s="1" t="s">
        <v>163</v>
      </c>
      <c r="C104" s="1" t="s">
        <v>86</v>
      </c>
      <c r="D104" s="1">
        <v>0</v>
      </c>
      <c r="E104" s="1">
        <v>0</v>
      </c>
      <c r="F104" s="1">
        <v>1.5873015873015872E-2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5">
      <c r="A105" s="1">
        <v>3115</v>
      </c>
      <c r="B105" s="1" t="s">
        <v>163</v>
      </c>
      <c r="C105" s="1" t="s">
        <v>87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5">
      <c r="A106" s="1">
        <v>3115</v>
      </c>
      <c r="B106" s="1" t="s">
        <v>163</v>
      </c>
      <c r="C106" s="1" t="s">
        <v>88</v>
      </c>
      <c r="D106" s="1">
        <v>0</v>
      </c>
      <c r="E106" s="1">
        <v>0</v>
      </c>
      <c r="F106" s="1">
        <v>1.5873015873015872E-2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5">
      <c r="A107" s="1">
        <v>3115</v>
      </c>
      <c r="B107" s="1" t="s">
        <v>163</v>
      </c>
      <c r="C107" s="1" t="s">
        <v>89</v>
      </c>
      <c r="D107" s="1">
        <v>0</v>
      </c>
      <c r="E107" s="1">
        <v>0.5</v>
      </c>
      <c r="F107" s="1">
        <v>6.3492063492063489E-2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5">
      <c r="A108" s="1">
        <v>3115</v>
      </c>
      <c r="B108" s="1" t="s">
        <v>163</v>
      </c>
      <c r="C108" s="1" t="s">
        <v>95</v>
      </c>
      <c r="D108" s="1">
        <v>0</v>
      </c>
      <c r="E108" s="1">
        <v>0</v>
      </c>
      <c r="F108" s="1">
        <v>4.7619047619047616E-2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5">
      <c r="A109" s="1">
        <v>3115</v>
      </c>
      <c r="B109" s="1" t="s">
        <v>163</v>
      </c>
      <c r="C109" s="1" t="s">
        <v>90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5">
      <c r="A110" s="1">
        <v>3115</v>
      </c>
      <c r="B110" s="1" t="s">
        <v>163</v>
      </c>
      <c r="C110" s="1" t="s">
        <v>118</v>
      </c>
      <c r="D110" s="1">
        <v>0</v>
      </c>
      <c r="E110" s="1">
        <v>0</v>
      </c>
      <c r="F110" s="1">
        <v>1.5873015873015872E-2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5">
      <c r="A111" s="1">
        <v>3115</v>
      </c>
      <c r="B111" s="1" t="s">
        <v>163</v>
      </c>
      <c r="C111" s="1" t="s">
        <v>91</v>
      </c>
      <c r="D111" s="1">
        <v>0</v>
      </c>
      <c r="E111" s="1">
        <v>0.5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5">
      <c r="A112" s="1">
        <v>3115</v>
      </c>
      <c r="B112" s="1" t="s">
        <v>163</v>
      </c>
      <c r="C112" s="1" t="s">
        <v>92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5">
      <c r="A113" s="1">
        <v>3115</v>
      </c>
      <c r="B113" s="1" t="s">
        <v>163</v>
      </c>
      <c r="C113" s="1" t="s">
        <v>93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5">
      <c r="A114" s="1">
        <v>3115</v>
      </c>
      <c r="B114" s="1" t="s">
        <v>163</v>
      </c>
      <c r="C114" s="1" t="s">
        <v>94</v>
      </c>
    </row>
    <row r="116" spans="1:10" x14ac:dyDescent="0.25">
      <c r="A116" s="1">
        <v>3116</v>
      </c>
      <c r="B116" s="1" t="s">
        <v>165</v>
      </c>
      <c r="C116" s="1" t="s">
        <v>120</v>
      </c>
    </row>
    <row r="117" spans="1:10" x14ac:dyDescent="0.25">
      <c r="A117" s="1">
        <v>3116</v>
      </c>
      <c r="B117" s="1" t="s">
        <v>165</v>
      </c>
      <c r="C117" s="1" t="s">
        <v>82</v>
      </c>
      <c r="D117" s="1">
        <v>1</v>
      </c>
      <c r="E117" s="1">
        <v>0.5</v>
      </c>
      <c r="F117" s="1">
        <v>0.65040650406504064</v>
      </c>
      <c r="G117" s="1">
        <v>0.5</v>
      </c>
      <c r="H117" s="1">
        <v>0</v>
      </c>
      <c r="I117" s="1">
        <v>0</v>
      </c>
      <c r="J117" s="1">
        <v>1</v>
      </c>
    </row>
    <row r="118" spans="1:10" x14ac:dyDescent="0.25">
      <c r="A118" s="1">
        <v>3116</v>
      </c>
      <c r="B118" s="1" t="s">
        <v>165</v>
      </c>
      <c r="C118" s="1" t="s">
        <v>152</v>
      </c>
      <c r="D118" s="1">
        <v>0.5</v>
      </c>
      <c r="E118" s="1">
        <v>0</v>
      </c>
      <c r="F118" s="1">
        <v>0.36585365853658536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5">
      <c r="A119" s="1">
        <v>3116</v>
      </c>
      <c r="B119" s="1" t="s">
        <v>165</v>
      </c>
      <c r="C119" s="1" t="s">
        <v>151</v>
      </c>
      <c r="D119" s="1">
        <v>0.5</v>
      </c>
      <c r="E119" s="1">
        <v>0.5</v>
      </c>
      <c r="F119" s="1">
        <v>0.28455284552845528</v>
      </c>
      <c r="G119" s="1">
        <v>0.5</v>
      </c>
      <c r="H119" s="1">
        <v>0</v>
      </c>
      <c r="I119" s="1">
        <v>0</v>
      </c>
      <c r="J119" s="1">
        <v>1</v>
      </c>
    </row>
    <row r="120" spans="1:10" x14ac:dyDescent="0.25">
      <c r="A120" s="1">
        <v>3116</v>
      </c>
      <c r="B120" s="1" t="s">
        <v>165</v>
      </c>
      <c r="C120" s="1" t="s">
        <v>83</v>
      </c>
      <c r="D120" s="1">
        <v>0</v>
      </c>
      <c r="E120" s="1">
        <v>0</v>
      </c>
      <c r="F120" s="1">
        <v>0.22764227642276419</v>
      </c>
      <c r="G120" s="1">
        <v>0.5</v>
      </c>
      <c r="H120" s="1">
        <v>0</v>
      </c>
      <c r="I120" s="1">
        <v>0</v>
      </c>
      <c r="J120" s="1">
        <v>0</v>
      </c>
    </row>
    <row r="121" spans="1:10" x14ac:dyDescent="0.25">
      <c r="A121" s="1">
        <v>3116</v>
      </c>
      <c r="B121" s="1" t="s">
        <v>165</v>
      </c>
      <c r="C121" s="1" t="s">
        <v>84</v>
      </c>
      <c r="D121" s="1">
        <v>0</v>
      </c>
      <c r="E121" s="1">
        <v>0</v>
      </c>
      <c r="F121" s="1">
        <v>0.20325203252032517</v>
      </c>
      <c r="G121" s="1">
        <v>0.5</v>
      </c>
      <c r="H121" s="1">
        <v>0</v>
      </c>
      <c r="I121" s="1">
        <v>0</v>
      </c>
      <c r="J121" s="1">
        <v>0</v>
      </c>
    </row>
    <row r="122" spans="1:10" x14ac:dyDescent="0.25">
      <c r="A122" s="1">
        <v>3116</v>
      </c>
      <c r="B122" s="1" t="s">
        <v>165</v>
      </c>
      <c r="C122" s="1" t="s">
        <v>85</v>
      </c>
      <c r="D122" s="1">
        <v>0</v>
      </c>
      <c r="E122" s="1">
        <v>0</v>
      </c>
      <c r="F122" s="1">
        <v>8.1300813008130073E-3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5">
      <c r="A123" s="1">
        <v>3116</v>
      </c>
      <c r="B123" s="1" t="s">
        <v>165</v>
      </c>
      <c r="C123" s="1" t="s">
        <v>86</v>
      </c>
      <c r="D123" s="1">
        <v>0</v>
      </c>
      <c r="E123" s="1">
        <v>0</v>
      </c>
      <c r="F123" s="1">
        <v>8.1300813008130073E-3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5">
      <c r="A124" s="1">
        <v>3116</v>
      </c>
      <c r="B124" s="1" t="s">
        <v>165</v>
      </c>
      <c r="C124" s="1" t="s">
        <v>87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5">
      <c r="A125" s="1">
        <v>3116</v>
      </c>
      <c r="B125" s="1" t="s">
        <v>165</v>
      </c>
      <c r="C125" s="1" t="s">
        <v>88</v>
      </c>
      <c r="D125" s="1">
        <v>0</v>
      </c>
      <c r="E125" s="1">
        <v>0</v>
      </c>
      <c r="F125" s="1">
        <v>8.1300813008130073E-3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5">
      <c r="A126" s="1">
        <v>3116</v>
      </c>
      <c r="B126" s="1" t="s">
        <v>165</v>
      </c>
      <c r="C126" s="1" t="s">
        <v>89</v>
      </c>
      <c r="D126" s="1">
        <v>0</v>
      </c>
      <c r="E126" s="1">
        <v>0.5</v>
      </c>
      <c r="F126" s="1">
        <v>0.12195121951219511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5">
      <c r="A127" s="1">
        <v>3116</v>
      </c>
      <c r="B127" s="1" t="s">
        <v>165</v>
      </c>
      <c r="C127" s="1" t="s">
        <v>95</v>
      </c>
      <c r="D127" s="1">
        <v>0</v>
      </c>
      <c r="E127" s="1">
        <v>0</v>
      </c>
      <c r="F127" s="1">
        <v>7.3170731707317055E-2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5">
      <c r="A128" s="1">
        <v>3116</v>
      </c>
      <c r="B128" s="1" t="s">
        <v>165</v>
      </c>
      <c r="C128" s="1" t="s">
        <v>90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5">
      <c r="A129" s="1">
        <v>3116</v>
      </c>
      <c r="B129" s="1" t="s">
        <v>165</v>
      </c>
      <c r="C129" s="1" t="s">
        <v>118</v>
      </c>
      <c r="D129" s="1">
        <v>0</v>
      </c>
      <c r="E129" s="1">
        <v>0</v>
      </c>
      <c r="F129" s="1">
        <v>4.8780487804878044E-2</v>
      </c>
      <c r="G129" s="1">
        <v>0</v>
      </c>
      <c r="H129" s="1">
        <v>0</v>
      </c>
      <c r="I129" s="1">
        <v>0</v>
      </c>
      <c r="J129" s="1">
        <v>0</v>
      </c>
    </row>
    <row r="130" spans="1:10" x14ac:dyDescent="0.25">
      <c r="A130" s="1">
        <v>3116</v>
      </c>
      <c r="B130" s="1" t="s">
        <v>165</v>
      </c>
      <c r="C130" s="1" t="s">
        <v>91</v>
      </c>
      <c r="D130" s="1">
        <v>0</v>
      </c>
      <c r="E130" s="1">
        <v>0.5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5">
      <c r="A131" s="1">
        <v>3116</v>
      </c>
      <c r="B131" s="1" t="s">
        <v>165</v>
      </c>
      <c r="C131" s="1" t="s">
        <v>92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x14ac:dyDescent="0.25">
      <c r="A132" s="1">
        <v>3116</v>
      </c>
      <c r="B132" s="1" t="s">
        <v>165</v>
      </c>
      <c r="C132" s="1" t="s">
        <v>93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x14ac:dyDescent="0.25">
      <c r="A133" s="1">
        <v>3116</v>
      </c>
      <c r="B133" s="1" t="s">
        <v>165</v>
      </c>
      <c r="C133" s="1" t="s">
        <v>94</v>
      </c>
    </row>
    <row r="135" spans="1:10" x14ac:dyDescent="0.25">
      <c r="A135" s="1">
        <v>3121</v>
      </c>
      <c r="B135" s="1" t="s">
        <v>124</v>
      </c>
      <c r="C135" s="1" t="s">
        <v>120</v>
      </c>
    </row>
    <row r="136" spans="1:10" x14ac:dyDescent="0.25">
      <c r="A136" s="1">
        <v>3121</v>
      </c>
      <c r="B136" s="1" t="s">
        <v>124</v>
      </c>
      <c r="C136" s="1" t="s">
        <v>82</v>
      </c>
      <c r="D136" s="1">
        <v>0</v>
      </c>
      <c r="E136" s="1">
        <v>0</v>
      </c>
      <c r="F136" s="1">
        <v>0.65625</v>
      </c>
      <c r="G136" s="1">
        <v>0</v>
      </c>
      <c r="H136" s="1">
        <v>0.42857142857142855</v>
      </c>
      <c r="I136" s="1">
        <v>0</v>
      </c>
      <c r="J136" s="1">
        <v>1</v>
      </c>
    </row>
    <row r="137" spans="1:10" x14ac:dyDescent="0.25">
      <c r="A137" s="1">
        <v>3121</v>
      </c>
      <c r="B137" s="1" t="s">
        <v>124</v>
      </c>
      <c r="C137" s="1" t="s">
        <v>152</v>
      </c>
      <c r="D137" s="1">
        <v>0</v>
      </c>
      <c r="E137" s="1">
        <v>0</v>
      </c>
      <c r="F137" s="1">
        <v>0.25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5">
      <c r="A138" s="1">
        <v>3121</v>
      </c>
      <c r="B138" s="1" t="s">
        <v>124</v>
      </c>
      <c r="C138" s="1" t="s">
        <v>151</v>
      </c>
      <c r="D138" s="1">
        <v>0</v>
      </c>
      <c r="E138" s="1">
        <v>0</v>
      </c>
      <c r="F138" s="1">
        <v>0.40625</v>
      </c>
      <c r="G138" s="1">
        <v>0</v>
      </c>
      <c r="H138" s="1">
        <v>0.42857142857142855</v>
      </c>
      <c r="I138" s="1">
        <v>0</v>
      </c>
      <c r="J138" s="1">
        <v>1</v>
      </c>
    </row>
    <row r="139" spans="1:10" x14ac:dyDescent="0.25">
      <c r="A139" s="1">
        <v>3121</v>
      </c>
      <c r="B139" s="1" t="s">
        <v>124</v>
      </c>
      <c r="C139" s="1" t="s">
        <v>83</v>
      </c>
      <c r="D139" s="1">
        <v>0</v>
      </c>
      <c r="E139" s="1">
        <v>0</v>
      </c>
      <c r="F139" s="1">
        <v>0.25</v>
      </c>
      <c r="G139" s="1">
        <v>0</v>
      </c>
      <c r="H139" s="1">
        <v>0.5714285714285714</v>
      </c>
      <c r="I139" s="1">
        <v>0</v>
      </c>
      <c r="J139" s="1">
        <v>0</v>
      </c>
    </row>
    <row r="140" spans="1:10" x14ac:dyDescent="0.25">
      <c r="A140" s="1">
        <v>3121</v>
      </c>
      <c r="B140" s="1" t="s">
        <v>124</v>
      </c>
      <c r="C140" s="1" t="s">
        <v>84</v>
      </c>
      <c r="D140" s="1">
        <v>0</v>
      </c>
      <c r="E140" s="1">
        <v>0</v>
      </c>
      <c r="F140" s="1">
        <v>0.25</v>
      </c>
      <c r="G140" s="1">
        <v>0</v>
      </c>
      <c r="H140" s="1">
        <v>0.5714285714285714</v>
      </c>
      <c r="I140" s="1">
        <v>0</v>
      </c>
      <c r="J140" s="1">
        <v>0</v>
      </c>
    </row>
    <row r="141" spans="1:10" x14ac:dyDescent="0.25">
      <c r="A141" s="1">
        <v>3121</v>
      </c>
      <c r="B141" s="1" t="s">
        <v>124</v>
      </c>
      <c r="C141" s="1" t="s">
        <v>85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5">
      <c r="A142" s="1">
        <v>3121</v>
      </c>
      <c r="B142" s="1" t="s">
        <v>124</v>
      </c>
      <c r="C142" s="1" t="s">
        <v>86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5">
      <c r="A143" s="1">
        <v>3121</v>
      </c>
      <c r="B143" s="1" t="s">
        <v>124</v>
      </c>
      <c r="C143" s="1" t="s">
        <v>87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5">
      <c r="A144" s="1">
        <v>3121</v>
      </c>
      <c r="B144" s="1" t="s">
        <v>124</v>
      </c>
      <c r="C144" s="1" t="s">
        <v>88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5">
      <c r="A145" s="1">
        <v>3121</v>
      </c>
      <c r="B145" s="1" t="s">
        <v>124</v>
      </c>
      <c r="C145" s="1" t="s">
        <v>89</v>
      </c>
      <c r="D145" s="1">
        <v>0</v>
      </c>
      <c r="E145" s="1">
        <v>0</v>
      </c>
      <c r="F145" s="1">
        <v>9.375E-2</v>
      </c>
      <c r="G145" s="1">
        <v>1</v>
      </c>
      <c r="H145" s="1">
        <v>0</v>
      </c>
      <c r="I145" s="1">
        <v>0</v>
      </c>
      <c r="J145" s="1">
        <v>0</v>
      </c>
    </row>
    <row r="146" spans="1:10" x14ac:dyDescent="0.25">
      <c r="A146" s="1">
        <v>3121</v>
      </c>
      <c r="B146" s="1" t="s">
        <v>124</v>
      </c>
      <c r="C146" s="1" t="s">
        <v>95</v>
      </c>
      <c r="D146" s="1">
        <v>0</v>
      </c>
      <c r="E146" s="1">
        <v>0</v>
      </c>
      <c r="F146" s="1">
        <v>9.375E-2</v>
      </c>
      <c r="G146" s="1">
        <v>0</v>
      </c>
      <c r="H146" s="1">
        <v>0</v>
      </c>
      <c r="I146" s="1">
        <v>0</v>
      </c>
      <c r="J146" s="1">
        <v>0</v>
      </c>
    </row>
    <row r="147" spans="1:10" x14ac:dyDescent="0.25">
      <c r="A147" s="1">
        <v>3121</v>
      </c>
      <c r="B147" s="1" t="s">
        <v>124</v>
      </c>
      <c r="C147" s="1" t="s">
        <v>90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5">
      <c r="A148" s="1">
        <v>3121</v>
      </c>
      <c r="B148" s="1" t="s">
        <v>124</v>
      </c>
      <c r="C148" s="1" t="s">
        <v>118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x14ac:dyDescent="0.25">
      <c r="A149" s="1">
        <v>3121</v>
      </c>
      <c r="B149" s="1" t="s">
        <v>124</v>
      </c>
      <c r="C149" s="1" t="s">
        <v>91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</row>
    <row r="150" spans="1:10" x14ac:dyDescent="0.25">
      <c r="A150" s="1">
        <v>3121</v>
      </c>
      <c r="B150" s="1" t="s">
        <v>124</v>
      </c>
      <c r="C150" s="1" t="s">
        <v>92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5">
      <c r="A151" s="1">
        <v>3121</v>
      </c>
      <c r="B151" s="1" t="s">
        <v>124</v>
      </c>
      <c r="C151" s="1" t="s">
        <v>93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5">
      <c r="A152" s="1">
        <v>3121</v>
      </c>
      <c r="B152" s="1" t="s">
        <v>124</v>
      </c>
      <c r="C152" s="1" t="s">
        <v>94</v>
      </c>
    </row>
    <row r="154" spans="1:10" x14ac:dyDescent="0.25">
      <c r="A154" s="1">
        <v>3122</v>
      </c>
      <c r="B154" s="1" t="s">
        <v>126</v>
      </c>
      <c r="C154" s="1" t="s">
        <v>120</v>
      </c>
    </row>
    <row r="155" spans="1:10" x14ac:dyDescent="0.25">
      <c r="A155" s="1">
        <v>3122</v>
      </c>
      <c r="B155" s="1" t="s">
        <v>126</v>
      </c>
      <c r="C155" s="1" t="s">
        <v>82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</row>
    <row r="156" spans="1:10" x14ac:dyDescent="0.25">
      <c r="A156" s="1">
        <v>3122</v>
      </c>
      <c r="B156" s="1" t="s">
        <v>126</v>
      </c>
      <c r="C156" s="1" t="s">
        <v>152</v>
      </c>
      <c r="D156" s="1">
        <v>0</v>
      </c>
      <c r="E156" s="1">
        <v>0</v>
      </c>
      <c r="F156" s="1">
        <v>0.33333333333333331</v>
      </c>
      <c r="G156" s="1">
        <v>0</v>
      </c>
      <c r="H156" s="1">
        <v>0.5</v>
      </c>
      <c r="I156" s="1">
        <v>0</v>
      </c>
      <c r="J156" s="1">
        <v>0</v>
      </c>
    </row>
    <row r="157" spans="1:10" x14ac:dyDescent="0.25">
      <c r="A157" s="1">
        <v>3122</v>
      </c>
      <c r="B157" s="1" t="s">
        <v>126</v>
      </c>
      <c r="C157" s="1" t="s">
        <v>151</v>
      </c>
      <c r="D157" s="1">
        <v>0</v>
      </c>
      <c r="E157" s="1">
        <v>0</v>
      </c>
      <c r="F157" s="1">
        <v>0.66666666666666663</v>
      </c>
      <c r="G157" s="1">
        <v>0</v>
      </c>
      <c r="H157" s="1">
        <v>0.5</v>
      </c>
      <c r="I157" s="1">
        <v>0</v>
      </c>
      <c r="J157" s="1">
        <v>0</v>
      </c>
    </row>
    <row r="158" spans="1:10" x14ac:dyDescent="0.25">
      <c r="A158" s="1">
        <v>3122</v>
      </c>
      <c r="B158" s="1" t="s">
        <v>126</v>
      </c>
      <c r="C158" s="1" t="s">
        <v>83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5">
      <c r="A159" s="1">
        <v>3122</v>
      </c>
      <c r="B159" s="1" t="s">
        <v>126</v>
      </c>
      <c r="C159" s="1" t="s">
        <v>84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5">
      <c r="A160" s="1">
        <v>3122</v>
      </c>
      <c r="B160" s="1" t="s">
        <v>126</v>
      </c>
      <c r="C160" s="1" t="s">
        <v>85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5">
      <c r="A161" s="1">
        <v>3122</v>
      </c>
      <c r="B161" s="1" t="s">
        <v>126</v>
      </c>
      <c r="C161" s="1" t="s">
        <v>86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5">
      <c r="A162" s="1">
        <v>3122</v>
      </c>
      <c r="B162" s="1" t="s">
        <v>126</v>
      </c>
      <c r="C162" s="1" t="s">
        <v>87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5">
      <c r="A163" s="1">
        <v>3122</v>
      </c>
      <c r="B163" s="1" t="s">
        <v>126</v>
      </c>
      <c r="C163" s="1" t="s">
        <v>88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5">
      <c r="A164" s="1">
        <v>3122</v>
      </c>
      <c r="B164" s="1" t="s">
        <v>126</v>
      </c>
      <c r="C164" s="1" t="s">
        <v>89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5">
      <c r="A165" s="1">
        <v>3122</v>
      </c>
      <c r="B165" s="1" t="s">
        <v>126</v>
      </c>
      <c r="C165" s="1" t="s">
        <v>95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x14ac:dyDescent="0.25">
      <c r="A166" s="1">
        <v>3122</v>
      </c>
      <c r="B166" s="1" t="s">
        <v>126</v>
      </c>
      <c r="C166" s="1" t="s">
        <v>90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5">
      <c r="A167" s="1">
        <v>3122</v>
      </c>
      <c r="B167" s="1" t="s">
        <v>126</v>
      </c>
      <c r="C167" s="1" t="s">
        <v>118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5">
      <c r="A168" s="1">
        <v>3122</v>
      </c>
      <c r="B168" s="1" t="s">
        <v>126</v>
      </c>
      <c r="C168" s="1" t="s">
        <v>91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25">
      <c r="A169" s="1">
        <v>3122</v>
      </c>
      <c r="B169" s="1" t="s">
        <v>126</v>
      </c>
      <c r="C169" s="1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5">
      <c r="A170" s="1">
        <v>3122</v>
      </c>
      <c r="B170" s="1" t="s">
        <v>126</v>
      </c>
      <c r="C170" s="1" t="s">
        <v>93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5">
      <c r="A171" s="1">
        <v>3122</v>
      </c>
      <c r="B171" s="1" t="s">
        <v>126</v>
      </c>
      <c r="C171" s="1" t="s">
        <v>94</v>
      </c>
    </row>
    <row r="173" spans="1:10" x14ac:dyDescent="0.25">
      <c r="A173" s="1">
        <v>313</v>
      </c>
      <c r="B173" s="1" t="s">
        <v>99</v>
      </c>
      <c r="C173" s="1" t="s">
        <v>120</v>
      </c>
    </row>
    <row r="174" spans="1:10" x14ac:dyDescent="0.25">
      <c r="A174" s="1">
        <v>313</v>
      </c>
      <c r="B174" s="1" t="s">
        <v>99</v>
      </c>
      <c r="C174" s="1" t="s">
        <v>82</v>
      </c>
      <c r="D174" s="1">
        <v>0.5</v>
      </c>
      <c r="E174" s="1">
        <v>0</v>
      </c>
      <c r="F174" s="1">
        <v>0.5862068965517242</v>
      </c>
      <c r="G174" s="1">
        <v>0</v>
      </c>
      <c r="H174" s="1">
        <v>0.875</v>
      </c>
      <c r="I174" s="1">
        <v>0</v>
      </c>
      <c r="J174" s="1">
        <v>0</v>
      </c>
    </row>
    <row r="175" spans="1:10" x14ac:dyDescent="0.25">
      <c r="A175" s="1">
        <v>313</v>
      </c>
      <c r="B175" s="1" t="s">
        <v>99</v>
      </c>
      <c r="C175" s="1" t="s">
        <v>152</v>
      </c>
      <c r="D175" s="1">
        <v>0</v>
      </c>
      <c r="E175" s="1">
        <v>0</v>
      </c>
      <c r="F175" s="1">
        <v>0.27586206896551729</v>
      </c>
      <c r="G175" s="1">
        <v>0</v>
      </c>
      <c r="H175" s="1">
        <v>0.625</v>
      </c>
      <c r="I175" s="1">
        <v>0</v>
      </c>
      <c r="J175" s="1">
        <v>0</v>
      </c>
    </row>
    <row r="176" spans="1:10" x14ac:dyDescent="0.25">
      <c r="A176" s="1">
        <v>313</v>
      </c>
      <c r="B176" s="1" t="s">
        <v>99</v>
      </c>
      <c r="C176" s="1" t="s">
        <v>151</v>
      </c>
      <c r="D176" s="1">
        <v>0.5</v>
      </c>
      <c r="E176" s="1">
        <v>0</v>
      </c>
      <c r="F176" s="1">
        <v>0.31034482758620696</v>
      </c>
      <c r="G176" s="1">
        <v>0</v>
      </c>
      <c r="H176" s="1">
        <v>0.25</v>
      </c>
      <c r="I176" s="1">
        <v>0</v>
      </c>
      <c r="J176" s="1">
        <v>0</v>
      </c>
    </row>
    <row r="177" spans="1:10" x14ac:dyDescent="0.25">
      <c r="A177" s="1">
        <v>313</v>
      </c>
      <c r="B177" s="1" t="s">
        <v>99</v>
      </c>
      <c r="C177" s="1" t="s">
        <v>83</v>
      </c>
      <c r="D177" s="1">
        <v>0.5</v>
      </c>
      <c r="E177" s="1">
        <v>1</v>
      </c>
      <c r="F177" s="1">
        <v>0.34482758620689663</v>
      </c>
      <c r="G177" s="1">
        <v>0</v>
      </c>
      <c r="H177" s="1">
        <v>0.125</v>
      </c>
      <c r="I177" s="1">
        <v>0</v>
      </c>
      <c r="J177" s="1">
        <v>0</v>
      </c>
    </row>
    <row r="178" spans="1:10" x14ac:dyDescent="0.25">
      <c r="A178" s="1">
        <v>313</v>
      </c>
      <c r="B178" s="1" t="s">
        <v>99</v>
      </c>
      <c r="C178" s="1" t="s">
        <v>84</v>
      </c>
      <c r="D178" s="1">
        <v>0.5</v>
      </c>
      <c r="E178" s="1">
        <v>0</v>
      </c>
      <c r="F178" s="1">
        <v>0.34482758620689663</v>
      </c>
      <c r="G178" s="1">
        <v>0</v>
      </c>
      <c r="H178" s="1">
        <v>0.125</v>
      </c>
      <c r="I178" s="1">
        <v>0</v>
      </c>
      <c r="J178" s="1">
        <v>0</v>
      </c>
    </row>
    <row r="179" spans="1:10" x14ac:dyDescent="0.25">
      <c r="A179" s="1">
        <v>313</v>
      </c>
      <c r="B179" s="1" t="s">
        <v>99</v>
      </c>
      <c r="C179" s="1" t="s">
        <v>85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5">
      <c r="A180" s="1">
        <v>313</v>
      </c>
      <c r="B180" s="1" t="s">
        <v>99</v>
      </c>
      <c r="C180" s="1" t="s">
        <v>86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5">
      <c r="A181" s="1">
        <v>313</v>
      </c>
      <c r="B181" s="1" t="s">
        <v>99</v>
      </c>
      <c r="C181" s="1" t="s">
        <v>87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5">
      <c r="A182" s="1">
        <v>313</v>
      </c>
      <c r="B182" s="1" t="s">
        <v>99</v>
      </c>
      <c r="C182" s="1" t="s">
        <v>88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5">
      <c r="A183" s="1">
        <v>313</v>
      </c>
      <c r="B183" s="1" t="s">
        <v>99</v>
      </c>
      <c r="C183" s="1" t="s">
        <v>89</v>
      </c>
      <c r="D183" s="1">
        <v>0</v>
      </c>
      <c r="E183" s="1">
        <v>0</v>
      </c>
      <c r="F183" s="1">
        <v>6.8965517241379323E-2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5">
      <c r="A184" s="1">
        <v>313</v>
      </c>
      <c r="B184" s="1" t="s">
        <v>99</v>
      </c>
      <c r="C184" s="1" t="s">
        <v>95</v>
      </c>
      <c r="D184" s="1">
        <v>0</v>
      </c>
      <c r="E184" s="1">
        <v>0</v>
      </c>
      <c r="F184" s="1">
        <v>6.8965517241379323E-2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5">
      <c r="A185" s="1">
        <v>313</v>
      </c>
      <c r="B185" s="1" t="s">
        <v>99</v>
      </c>
      <c r="C185" s="1" t="s">
        <v>90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5">
      <c r="A186" s="1">
        <v>313</v>
      </c>
      <c r="B186" s="1" t="s">
        <v>99</v>
      </c>
      <c r="C186" s="1" t="s">
        <v>118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25">
      <c r="A187" s="1">
        <v>313</v>
      </c>
      <c r="B187" s="1" t="s">
        <v>99</v>
      </c>
      <c r="C187" s="1" t="s">
        <v>91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5">
      <c r="A188" s="1">
        <v>313</v>
      </c>
      <c r="B188" s="1" t="s">
        <v>99</v>
      </c>
      <c r="C188" s="1" t="s">
        <v>92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5">
      <c r="A189" s="1">
        <v>313</v>
      </c>
      <c r="B189" s="1" t="s">
        <v>99</v>
      </c>
      <c r="C189" s="1" t="s">
        <v>93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5">
      <c r="A190" s="1">
        <v>313</v>
      </c>
      <c r="B190" s="1" t="s">
        <v>99</v>
      </c>
      <c r="C190" s="1" t="s">
        <v>94</v>
      </c>
    </row>
    <row r="192" spans="1:10" x14ac:dyDescent="0.25">
      <c r="A192" s="1">
        <v>314</v>
      </c>
      <c r="B192" s="1" t="s">
        <v>100</v>
      </c>
      <c r="C192" s="1" t="s">
        <v>120</v>
      </c>
    </row>
    <row r="193" spans="1:10" x14ac:dyDescent="0.25">
      <c r="A193" s="1">
        <v>314</v>
      </c>
      <c r="B193" s="1" t="s">
        <v>100</v>
      </c>
      <c r="C193" s="1" t="s">
        <v>82</v>
      </c>
      <c r="D193" s="1">
        <v>0</v>
      </c>
      <c r="E193" s="1">
        <v>0</v>
      </c>
      <c r="F193" s="1">
        <v>0.5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5">
      <c r="A194" s="1">
        <v>314</v>
      </c>
      <c r="B194" s="1" t="s">
        <v>100</v>
      </c>
      <c r="C194" s="1" t="s">
        <v>152</v>
      </c>
      <c r="D194" s="1">
        <v>0</v>
      </c>
      <c r="E194" s="1">
        <v>0</v>
      </c>
      <c r="F194" s="1">
        <v>0.25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5">
      <c r="A195" s="1">
        <v>314</v>
      </c>
      <c r="B195" s="1" t="s">
        <v>100</v>
      </c>
      <c r="C195" s="1" t="s">
        <v>151</v>
      </c>
      <c r="D195" s="1">
        <v>0</v>
      </c>
      <c r="E195" s="1">
        <v>0</v>
      </c>
      <c r="F195" s="1">
        <v>0.25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5">
      <c r="A196" s="1">
        <v>314</v>
      </c>
      <c r="B196" s="1" t="s">
        <v>100</v>
      </c>
      <c r="C196" s="1" t="s">
        <v>83</v>
      </c>
      <c r="D196" s="1">
        <v>0</v>
      </c>
      <c r="E196" s="1">
        <v>0</v>
      </c>
      <c r="F196" s="1">
        <v>0.375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5">
      <c r="A197" s="1">
        <v>314</v>
      </c>
      <c r="B197" s="1" t="s">
        <v>100</v>
      </c>
      <c r="C197" s="1" t="s">
        <v>84</v>
      </c>
      <c r="D197" s="1">
        <v>0</v>
      </c>
      <c r="E197" s="1">
        <v>0</v>
      </c>
      <c r="F197" s="1">
        <v>0.375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5">
      <c r="A198" s="1">
        <v>314</v>
      </c>
      <c r="B198" s="1" t="s">
        <v>100</v>
      </c>
      <c r="C198" s="1" t="s">
        <v>85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5">
      <c r="A199" s="1">
        <v>314</v>
      </c>
      <c r="B199" s="1" t="s">
        <v>100</v>
      </c>
      <c r="C199" s="1" t="s">
        <v>86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5">
      <c r="A200" s="1">
        <v>314</v>
      </c>
      <c r="B200" s="1" t="s">
        <v>100</v>
      </c>
      <c r="C200" s="1" t="s">
        <v>87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5">
      <c r="A201" s="1">
        <v>314</v>
      </c>
      <c r="B201" s="1" t="s">
        <v>100</v>
      </c>
      <c r="C201" s="1" t="s">
        <v>88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x14ac:dyDescent="0.25">
      <c r="A202" s="1">
        <v>314</v>
      </c>
      <c r="B202" s="1" t="s">
        <v>100</v>
      </c>
      <c r="C202" s="1" t="s">
        <v>89</v>
      </c>
      <c r="D202" s="1">
        <v>0</v>
      </c>
      <c r="E202" s="1">
        <v>0</v>
      </c>
      <c r="F202" s="1">
        <v>0.125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5">
      <c r="A203" s="1">
        <v>314</v>
      </c>
      <c r="B203" s="1" t="s">
        <v>100</v>
      </c>
      <c r="C203" s="1" t="s">
        <v>95</v>
      </c>
      <c r="D203" s="1">
        <v>0</v>
      </c>
      <c r="E203" s="1">
        <v>0</v>
      </c>
      <c r="F203" s="1">
        <v>0.125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5">
      <c r="A204" s="1">
        <v>314</v>
      </c>
      <c r="B204" s="1" t="s">
        <v>100</v>
      </c>
      <c r="C204" s="1" t="s">
        <v>90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5">
      <c r="A205" s="1">
        <v>314</v>
      </c>
      <c r="B205" s="1" t="s">
        <v>100</v>
      </c>
      <c r="C205" s="1" t="s">
        <v>118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5">
      <c r="A206" s="1">
        <v>314</v>
      </c>
      <c r="B206" s="1" t="s">
        <v>100</v>
      </c>
      <c r="C206" s="1" t="s">
        <v>91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5">
      <c r="A207" s="1">
        <v>314</v>
      </c>
      <c r="B207" s="1" t="s">
        <v>100</v>
      </c>
      <c r="C207" s="1" t="s">
        <v>92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5">
      <c r="A208" s="1">
        <v>314</v>
      </c>
      <c r="B208" s="1" t="s">
        <v>100</v>
      </c>
      <c r="C208" s="1" t="s">
        <v>93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5">
      <c r="A209" s="1">
        <v>314</v>
      </c>
      <c r="B209" s="1" t="s">
        <v>100</v>
      </c>
      <c r="C209" s="1" t="s">
        <v>94</v>
      </c>
    </row>
    <row r="211" spans="1:10" x14ac:dyDescent="0.25">
      <c r="A211" s="1">
        <v>315</v>
      </c>
      <c r="B211" s="1" t="s">
        <v>101</v>
      </c>
      <c r="C211" s="1" t="s">
        <v>120</v>
      </c>
    </row>
    <row r="212" spans="1:10" x14ac:dyDescent="0.25">
      <c r="A212" s="1">
        <v>315</v>
      </c>
      <c r="B212" s="1" t="s">
        <v>101</v>
      </c>
      <c r="C212" s="1" t="s">
        <v>82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5">
      <c r="A213" s="1">
        <v>315</v>
      </c>
      <c r="B213" s="1" t="s">
        <v>101</v>
      </c>
      <c r="C213" s="1" t="s">
        <v>152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5">
      <c r="A214" s="1">
        <v>315</v>
      </c>
      <c r="B214" s="1" t="s">
        <v>101</v>
      </c>
      <c r="C214" s="1" t="s">
        <v>151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5">
      <c r="A215" s="1">
        <v>315</v>
      </c>
      <c r="B215" s="1" t="s">
        <v>101</v>
      </c>
      <c r="C215" s="1" t="s">
        <v>83</v>
      </c>
      <c r="D215" s="1">
        <v>0</v>
      </c>
      <c r="E215" s="1">
        <v>0</v>
      </c>
      <c r="F215" s="1">
        <v>0.5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5">
      <c r="A216" s="1">
        <v>315</v>
      </c>
      <c r="B216" s="1" t="s">
        <v>101</v>
      </c>
      <c r="C216" s="1" t="s">
        <v>84</v>
      </c>
      <c r="D216" s="1">
        <v>0</v>
      </c>
      <c r="E216" s="1">
        <v>0</v>
      </c>
      <c r="F216" s="1">
        <v>0.5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25">
      <c r="A217" s="1">
        <v>315</v>
      </c>
      <c r="B217" s="1" t="s">
        <v>101</v>
      </c>
      <c r="C217" s="1" t="s">
        <v>85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x14ac:dyDescent="0.25">
      <c r="A218" s="1">
        <v>315</v>
      </c>
      <c r="B218" s="1" t="s">
        <v>101</v>
      </c>
      <c r="C218" s="1" t="s">
        <v>86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5">
      <c r="A219" s="1">
        <v>315</v>
      </c>
      <c r="B219" s="1" t="s">
        <v>101</v>
      </c>
      <c r="C219" s="1" t="s">
        <v>87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5">
      <c r="A220" s="1">
        <v>315</v>
      </c>
      <c r="B220" s="1" t="s">
        <v>101</v>
      </c>
      <c r="C220" s="1" t="s">
        <v>88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5">
      <c r="A221" s="1">
        <v>315</v>
      </c>
      <c r="B221" s="1" t="s">
        <v>101</v>
      </c>
      <c r="C221" s="1" t="s">
        <v>89</v>
      </c>
      <c r="D221" s="1">
        <v>0</v>
      </c>
      <c r="E221" s="1">
        <v>0</v>
      </c>
      <c r="F221" s="1">
        <v>0.5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5">
      <c r="A222" s="1">
        <v>315</v>
      </c>
      <c r="B222" s="1" t="s">
        <v>101</v>
      </c>
      <c r="C222" s="1" t="s">
        <v>95</v>
      </c>
      <c r="D222" s="1">
        <v>0</v>
      </c>
      <c r="E222" s="1">
        <v>0</v>
      </c>
      <c r="F222" s="1">
        <v>0.5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5">
      <c r="A223" s="1">
        <v>315</v>
      </c>
      <c r="B223" s="1" t="s">
        <v>101</v>
      </c>
      <c r="C223" s="1" t="s">
        <v>90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5">
      <c r="A224" s="1">
        <v>315</v>
      </c>
      <c r="B224" s="1" t="s">
        <v>101</v>
      </c>
      <c r="C224" s="1" t="s">
        <v>118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5">
      <c r="A225" s="1">
        <v>315</v>
      </c>
      <c r="B225" s="1" t="s">
        <v>101</v>
      </c>
      <c r="C225" s="1" t="s">
        <v>91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5">
      <c r="A226" s="1">
        <v>315</v>
      </c>
      <c r="B226" s="1" t="s">
        <v>101</v>
      </c>
      <c r="C226" s="1" t="s">
        <v>92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5">
      <c r="A227" s="1">
        <v>315</v>
      </c>
      <c r="B227" s="1" t="s">
        <v>101</v>
      </c>
      <c r="C227" s="1" t="s">
        <v>93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5">
      <c r="A228" s="1">
        <v>315</v>
      </c>
      <c r="B228" s="1" t="s">
        <v>101</v>
      </c>
      <c r="C228" s="1" t="s">
        <v>94</v>
      </c>
    </row>
    <row r="230" spans="1:10" x14ac:dyDescent="0.25">
      <c r="A230" s="1">
        <v>316</v>
      </c>
      <c r="B230" s="1" t="s">
        <v>102</v>
      </c>
      <c r="C230" s="1" t="s">
        <v>120</v>
      </c>
    </row>
    <row r="231" spans="1:10" x14ac:dyDescent="0.25">
      <c r="A231" s="1">
        <v>316</v>
      </c>
      <c r="B231" s="1" t="s">
        <v>102</v>
      </c>
      <c r="C231" s="1" t="s">
        <v>82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 x14ac:dyDescent="0.25">
      <c r="A232" s="1">
        <v>316</v>
      </c>
      <c r="B232" s="1" t="s">
        <v>102</v>
      </c>
      <c r="C232" s="1" t="s">
        <v>152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25">
      <c r="A233" s="1">
        <v>316</v>
      </c>
      <c r="B233" s="1" t="s">
        <v>102</v>
      </c>
      <c r="C233" s="1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5">
      <c r="A234" s="1">
        <v>316</v>
      </c>
      <c r="B234" s="1" t="s">
        <v>102</v>
      </c>
      <c r="C234" s="1" t="s">
        <v>83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5">
      <c r="A235" s="1">
        <v>316</v>
      </c>
      <c r="B235" s="1" t="s">
        <v>102</v>
      </c>
      <c r="C235" s="1" t="s">
        <v>84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5">
      <c r="A236" s="1">
        <v>316</v>
      </c>
      <c r="B236" s="1" t="s">
        <v>102</v>
      </c>
      <c r="C236" s="1" t="s">
        <v>85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5">
      <c r="A237" s="1">
        <v>316</v>
      </c>
      <c r="B237" s="1" t="s">
        <v>102</v>
      </c>
      <c r="C237" s="1" t="s">
        <v>86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5">
      <c r="A238" s="1">
        <v>316</v>
      </c>
      <c r="B238" s="1" t="s">
        <v>102</v>
      </c>
      <c r="C238" s="1" t="s">
        <v>87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5">
      <c r="A239" s="1">
        <v>316</v>
      </c>
      <c r="B239" s="1" t="s">
        <v>102</v>
      </c>
      <c r="C239" s="1" t="s">
        <v>88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x14ac:dyDescent="0.25">
      <c r="A240" s="1">
        <v>316</v>
      </c>
      <c r="B240" s="1" t="s">
        <v>102</v>
      </c>
      <c r="C240" s="1" t="s">
        <v>89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25">
      <c r="A241" s="1">
        <v>316</v>
      </c>
      <c r="B241" s="1" t="s">
        <v>102</v>
      </c>
      <c r="C241" s="1" t="s">
        <v>95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5">
      <c r="A242" s="1">
        <v>316</v>
      </c>
      <c r="B242" s="1" t="s">
        <v>102</v>
      </c>
      <c r="C242" s="1" t="s">
        <v>90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5">
      <c r="A243" s="1">
        <v>316</v>
      </c>
      <c r="B243" s="1" t="s">
        <v>102</v>
      </c>
      <c r="C243" s="1" t="s">
        <v>118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5">
      <c r="A244" s="1">
        <v>316</v>
      </c>
      <c r="B244" s="1" t="s">
        <v>102</v>
      </c>
      <c r="C244" s="1" t="s">
        <v>91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5">
      <c r="A245" s="1">
        <v>316</v>
      </c>
      <c r="B245" s="1" t="s">
        <v>102</v>
      </c>
      <c r="C245" s="1" t="s">
        <v>92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5">
      <c r="A246" s="1">
        <v>316</v>
      </c>
      <c r="B246" s="1" t="s">
        <v>102</v>
      </c>
      <c r="C246" s="1" t="s">
        <v>93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5">
      <c r="A247" s="1">
        <v>316</v>
      </c>
      <c r="B247" s="1" t="s">
        <v>102</v>
      </c>
      <c r="C247" s="1" t="s">
        <v>94</v>
      </c>
    </row>
    <row r="249" spans="1:10" x14ac:dyDescent="0.25">
      <c r="A249" s="1">
        <v>321</v>
      </c>
      <c r="B249" s="1" t="s">
        <v>103</v>
      </c>
      <c r="C249" s="1" t="s">
        <v>120</v>
      </c>
    </row>
    <row r="250" spans="1:10" x14ac:dyDescent="0.25">
      <c r="A250" s="1">
        <v>321</v>
      </c>
      <c r="B250" s="1" t="s">
        <v>103</v>
      </c>
      <c r="C250" s="1" t="s">
        <v>82</v>
      </c>
      <c r="D250" s="1">
        <v>0</v>
      </c>
      <c r="E250" s="1">
        <v>7.333333333333332E-2</v>
      </c>
      <c r="F250" s="1">
        <v>0.23529411764705882</v>
      </c>
      <c r="G250" s="1">
        <v>0</v>
      </c>
      <c r="H250" s="1">
        <v>0</v>
      </c>
      <c r="I250" s="1">
        <v>0</v>
      </c>
      <c r="J250" s="1">
        <v>1</v>
      </c>
    </row>
    <row r="251" spans="1:10" x14ac:dyDescent="0.25">
      <c r="A251" s="1">
        <v>321</v>
      </c>
      <c r="B251" s="1" t="s">
        <v>103</v>
      </c>
      <c r="C251" s="1" t="s">
        <v>152</v>
      </c>
      <c r="D251" s="1">
        <v>0</v>
      </c>
      <c r="E251" s="1">
        <v>0</v>
      </c>
      <c r="F251" s="1">
        <v>5.8823529411764705E-2</v>
      </c>
      <c r="G251" s="1">
        <v>0</v>
      </c>
      <c r="H251" s="1">
        <v>0</v>
      </c>
      <c r="I251" s="1">
        <v>0</v>
      </c>
      <c r="J251" s="1">
        <v>0</v>
      </c>
    </row>
    <row r="252" spans="1:10" x14ac:dyDescent="0.25">
      <c r="A252" s="1">
        <v>321</v>
      </c>
      <c r="B252" s="1" t="s">
        <v>103</v>
      </c>
      <c r="C252" s="1" t="s">
        <v>151</v>
      </c>
      <c r="D252" s="1">
        <v>0</v>
      </c>
      <c r="E252" s="1">
        <v>7.333333333333332E-2</v>
      </c>
      <c r="F252" s="1">
        <v>0.17647058823529413</v>
      </c>
      <c r="G252" s="1">
        <v>0</v>
      </c>
      <c r="H252" s="1">
        <v>0</v>
      </c>
      <c r="I252" s="1">
        <v>0</v>
      </c>
      <c r="J252" s="1">
        <v>1</v>
      </c>
    </row>
    <row r="253" spans="1:10" x14ac:dyDescent="0.25">
      <c r="A253" s="1">
        <v>321</v>
      </c>
      <c r="B253" s="1" t="s">
        <v>103</v>
      </c>
      <c r="C253" s="1" t="s">
        <v>83</v>
      </c>
      <c r="D253" s="1">
        <v>0</v>
      </c>
      <c r="E253" s="1">
        <v>0.57666666666666666</v>
      </c>
      <c r="F253" s="1">
        <v>0.6470588235294118</v>
      </c>
      <c r="G253" s="1">
        <v>0</v>
      </c>
      <c r="H253" s="1">
        <v>0</v>
      </c>
      <c r="I253" s="1">
        <v>0</v>
      </c>
      <c r="J253" s="1">
        <v>0</v>
      </c>
    </row>
    <row r="254" spans="1:10" x14ac:dyDescent="0.25">
      <c r="A254" s="1">
        <v>321</v>
      </c>
      <c r="B254" s="1" t="s">
        <v>103</v>
      </c>
      <c r="C254" s="1" t="s">
        <v>84</v>
      </c>
      <c r="D254" s="1">
        <v>0</v>
      </c>
      <c r="E254" s="1">
        <v>0</v>
      </c>
      <c r="F254" s="1">
        <v>0.61764705882352944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25">
      <c r="A255" s="1">
        <v>321</v>
      </c>
      <c r="B255" s="1" t="s">
        <v>103</v>
      </c>
      <c r="C255" s="1" t="s">
        <v>85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5">
      <c r="A256" s="1">
        <v>321</v>
      </c>
      <c r="B256" s="1" t="s">
        <v>103</v>
      </c>
      <c r="C256" s="1" t="s">
        <v>86</v>
      </c>
      <c r="D256" s="1">
        <v>0</v>
      </c>
      <c r="E256" s="1">
        <v>0.38444444444444442</v>
      </c>
      <c r="F256" s="1">
        <v>2.9411764705882353E-2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5">
      <c r="A257" s="1">
        <v>321</v>
      </c>
      <c r="B257" s="1" t="s">
        <v>103</v>
      </c>
      <c r="C257" s="1" t="s">
        <v>87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 x14ac:dyDescent="0.25">
      <c r="A258" s="1">
        <v>321</v>
      </c>
      <c r="B258" s="1" t="s">
        <v>103</v>
      </c>
      <c r="C258" s="1" t="s">
        <v>88</v>
      </c>
      <c r="D258" s="1">
        <v>0</v>
      </c>
      <c r="E258" s="1">
        <v>0.19222222222222221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5">
      <c r="A259" s="1">
        <v>321</v>
      </c>
      <c r="B259" s="1" t="s">
        <v>103</v>
      </c>
      <c r="C259" s="1" t="s">
        <v>89</v>
      </c>
      <c r="D259" s="1">
        <v>0</v>
      </c>
      <c r="E259" s="1">
        <v>0.35</v>
      </c>
      <c r="F259" s="1">
        <v>0.11764705882352941</v>
      </c>
      <c r="G259" s="1">
        <v>1</v>
      </c>
      <c r="H259" s="1">
        <v>0</v>
      </c>
      <c r="I259" s="1">
        <v>0</v>
      </c>
      <c r="J259" s="1">
        <v>0</v>
      </c>
    </row>
    <row r="260" spans="1:10" x14ac:dyDescent="0.25">
      <c r="A260" s="1">
        <v>321</v>
      </c>
      <c r="B260" s="1" t="s">
        <v>103</v>
      </c>
      <c r="C260" s="1" t="s">
        <v>95</v>
      </c>
      <c r="D260" s="1">
        <v>0</v>
      </c>
      <c r="E260" s="1">
        <v>0</v>
      </c>
      <c r="F260" s="1">
        <v>0.11764705882352941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5">
      <c r="A261" s="1">
        <v>321</v>
      </c>
      <c r="B261" s="1" t="s">
        <v>103</v>
      </c>
      <c r="C261" s="1" t="s">
        <v>90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5">
      <c r="A262" s="1">
        <v>321</v>
      </c>
      <c r="B262" s="1" t="s">
        <v>103</v>
      </c>
      <c r="C262" s="1" t="s">
        <v>118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5">
      <c r="A263" s="1">
        <v>321</v>
      </c>
      <c r="B263" s="1" t="s">
        <v>103</v>
      </c>
      <c r="C263" s="1" t="s">
        <v>91</v>
      </c>
      <c r="D263" s="1">
        <v>0</v>
      </c>
      <c r="E263" s="1">
        <v>0.35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</row>
    <row r="264" spans="1:10" x14ac:dyDescent="0.25">
      <c r="A264" s="1">
        <v>321</v>
      </c>
      <c r="B264" s="1" t="s">
        <v>103</v>
      </c>
      <c r="C264" s="1" t="s">
        <v>92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5">
      <c r="A265" s="1">
        <v>321</v>
      </c>
      <c r="B265" s="1" t="s">
        <v>103</v>
      </c>
      <c r="C265" s="1" t="s">
        <v>93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x14ac:dyDescent="0.25">
      <c r="A266" s="1">
        <v>321</v>
      </c>
      <c r="B266" s="1" t="s">
        <v>103</v>
      </c>
      <c r="C266" s="1" t="s">
        <v>94</v>
      </c>
    </row>
    <row r="268" spans="1:10" x14ac:dyDescent="0.25">
      <c r="A268" s="1">
        <v>321113</v>
      </c>
      <c r="B268" s="1" t="s">
        <v>31</v>
      </c>
      <c r="C268" s="1" t="s">
        <v>120</v>
      </c>
    </row>
    <row r="269" spans="1:10" x14ac:dyDescent="0.25">
      <c r="A269" s="1">
        <v>321113</v>
      </c>
      <c r="B269" s="1" t="s">
        <v>31</v>
      </c>
      <c r="C269" s="1" t="s">
        <v>82</v>
      </c>
      <c r="D269" s="1">
        <v>0</v>
      </c>
      <c r="E269" s="1">
        <v>0</v>
      </c>
      <c r="F269" s="1">
        <v>0.2</v>
      </c>
      <c r="G269" s="1">
        <v>0</v>
      </c>
      <c r="H269" s="1">
        <v>0</v>
      </c>
      <c r="I269" s="1">
        <v>0</v>
      </c>
      <c r="J269" s="1">
        <v>1</v>
      </c>
    </row>
    <row r="270" spans="1:10" x14ac:dyDescent="0.25">
      <c r="A270" s="1">
        <v>321113</v>
      </c>
      <c r="B270" s="1" t="s">
        <v>31</v>
      </c>
      <c r="C270" s="1" t="s">
        <v>152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5">
      <c r="A271" s="1">
        <v>321113</v>
      </c>
      <c r="B271" s="1" t="s">
        <v>31</v>
      </c>
      <c r="C271" s="1" t="s">
        <v>151</v>
      </c>
      <c r="D271" s="1">
        <v>0</v>
      </c>
      <c r="E271" s="1">
        <v>0</v>
      </c>
      <c r="F271" s="1">
        <v>0.2</v>
      </c>
      <c r="G271" s="1">
        <v>0</v>
      </c>
      <c r="H271" s="1">
        <v>0</v>
      </c>
      <c r="I271" s="1">
        <v>0</v>
      </c>
      <c r="J271" s="1">
        <v>1</v>
      </c>
    </row>
    <row r="272" spans="1:10" x14ac:dyDescent="0.25">
      <c r="A272" s="1">
        <v>321113</v>
      </c>
      <c r="B272" s="1" t="s">
        <v>31</v>
      </c>
      <c r="C272" s="1" t="s">
        <v>83</v>
      </c>
      <c r="D272" s="1">
        <v>0</v>
      </c>
      <c r="E272" s="1">
        <v>0</v>
      </c>
      <c r="F272" s="1">
        <v>0.8</v>
      </c>
      <c r="G272" s="1">
        <v>0</v>
      </c>
      <c r="H272" s="1">
        <v>0</v>
      </c>
      <c r="I272" s="1">
        <v>0</v>
      </c>
      <c r="J272" s="1">
        <v>0</v>
      </c>
    </row>
    <row r="273" spans="1:10" x14ac:dyDescent="0.25">
      <c r="A273" s="1">
        <v>321113</v>
      </c>
      <c r="B273" s="1" t="s">
        <v>31</v>
      </c>
      <c r="C273" s="1" t="s">
        <v>84</v>
      </c>
      <c r="D273" s="1">
        <v>0</v>
      </c>
      <c r="E273" s="1">
        <v>0</v>
      </c>
      <c r="F273" s="1">
        <v>0.8</v>
      </c>
      <c r="G273" s="1">
        <v>0</v>
      </c>
      <c r="H273" s="1">
        <v>0</v>
      </c>
      <c r="I273" s="1">
        <v>0</v>
      </c>
      <c r="J273" s="1">
        <v>0</v>
      </c>
    </row>
    <row r="274" spans="1:10" x14ac:dyDescent="0.25">
      <c r="A274" s="1">
        <v>321113</v>
      </c>
      <c r="B274" s="1" t="s">
        <v>31</v>
      </c>
      <c r="C274" s="1" t="s">
        <v>85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5">
      <c r="A275" s="1">
        <v>321113</v>
      </c>
      <c r="B275" s="1" t="s">
        <v>31</v>
      </c>
      <c r="C275" s="1" t="s">
        <v>86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5">
      <c r="A276" s="1">
        <v>321113</v>
      </c>
      <c r="B276" s="1" t="s">
        <v>31</v>
      </c>
      <c r="C276" s="1" t="s">
        <v>87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x14ac:dyDescent="0.25">
      <c r="A277" s="1">
        <v>321113</v>
      </c>
      <c r="B277" s="1" t="s">
        <v>31</v>
      </c>
      <c r="C277" s="1" t="s">
        <v>88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5">
      <c r="A278" s="1">
        <v>321113</v>
      </c>
      <c r="B278" s="1" t="s">
        <v>31</v>
      </c>
      <c r="C278" s="1" t="s">
        <v>89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5">
      <c r="A279" s="1">
        <v>321113</v>
      </c>
      <c r="B279" s="1" t="s">
        <v>31</v>
      </c>
      <c r="C279" s="1" t="s">
        <v>95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5">
      <c r="A280" s="1">
        <v>321113</v>
      </c>
      <c r="B280" s="1" t="s">
        <v>31</v>
      </c>
      <c r="C280" s="1" t="s">
        <v>90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x14ac:dyDescent="0.25">
      <c r="A281" s="1">
        <v>321113</v>
      </c>
      <c r="B281" s="1" t="s">
        <v>31</v>
      </c>
      <c r="C281" s="1" t="s">
        <v>118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5">
      <c r="A282" s="1">
        <v>321113</v>
      </c>
      <c r="B282" s="1" t="s">
        <v>31</v>
      </c>
      <c r="C282" s="1" t="s">
        <v>91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25">
      <c r="A283" s="1">
        <v>321113</v>
      </c>
      <c r="B283" s="1" t="s">
        <v>31</v>
      </c>
      <c r="C283" s="1" t="s">
        <v>92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25">
      <c r="A284" s="1">
        <v>321113</v>
      </c>
      <c r="B284" s="1" t="s">
        <v>31</v>
      </c>
      <c r="C284" s="1" t="s">
        <v>93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5">
      <c r="A285" s="1">
        <v>321113</v>
      </c>
      <c r="B285" s="1" t="s">
        <v>31</v>
      </c>
      <c r="C285" s="1" t="s">
        <v>94</v>
      </c>
    </row>
    <row r="287" spans="1:10" x14ac:dyDescent="0.25">
      <c r="A287" s="1">
        <v>3212</v>
      </c>
      <c r="B287" s="1" t="s">
        <v>49</v>
      </c>
      <c r="C287" s="1" t="s">
        <v>120</v>
      </c>
    </row>
    <row r="288" spans="1:10" x14ac:dyDescent="0.25">
      <c r="A288" s="1">
        <v>3212</v>
      </c>
      <c r="B288" s="1" t="s">
        <v>49</v>
      </c>
      <c r="C288" s="1" t="s">
        <v>82</v>
      </c>
      <c r="D288" s="1">
        <v>0</v>
      </c>
      <c r="E288" s="1">
        <v>0.5</v>
      </c>
      <c r="F288" s="1">
        <v>0.21052631578947367</v>
      </c>
      <c r="G288" s="1">
        <v>0</v>
      </c>
      <c r="H288" s="1">
        <v>0</v>
      </c>
      <c r="I288" s="1">
        <v>0</v>
      </c>
      <c r="J288" s="1">
        <v>1</v>
      </c>
    </row>
    <row r="289" spans="1:10" x14ac:dyDescent="0.25">
      <c r="A289" s="1">
        <v>3212</v>
      </c>
      <c r="B289" s="1" t="s">
        <v>49</v>
      </c>
      <c r="C289" s="1" t="s">
        <v>152</v>
      </c>
      <c r="D289" s="1">
        <v>0</v>
      </c>
      <c r="E289" s="1">
        <v>0</v>
      </c>
      <c r="F289" s="1">
        <v>5.2631578947368418E-2</v>
      </c>
      <c r="G289" s="1">
        <v>0</v>
      </c>
      <c r="H289" s="1">
        <v>0</v>
      </c>
      <c r="I289" s="1">
        <v>0</v>
      </c>
      <c r="J289" s="1">
        <v>0</v>
      </c>
    </row>
    <row r="290" spans="1:10" x14ac:dyDescent="0.25">
      <c r="A290" s="1">
        <v>3212</v>
      </c>
      <c r="B290" s="1" t="s">
        <v>49</v>
      </c>
      <c r="C290" s="1" t="s">
        <v>151</v>
      </c>
      <c r="D290" s="1">
        <v>0</v>
      </c>
      <c r="E290" s="1">
        <v>0.5</v>
      </c>
      <c r="F290" s="1">
        <v>0.15789473684210525</v>
      </c>
      <c r="G290" s="1">
        <v>0</v>
      </c>
      <c r="H290" s="1">
        <v>0</v>
      </c>
      <c r="I290" s="1">
        <v>0</v>
      </c>
      <c r="J290" s="1">
        <v>1</v>
      </c>
    </row>
    <row r="291" spans="1:10" x14ac:dyDescent="0.25">
      <c r="A291" s="1">
        <v>3212</v>
      </c>
      <c r="B291" s="1" t="s">
        <v>49</v>
      </c>
      <c r="C291" s="1" t="s">
        <v>83</v>
      </c>
      <c r="D291" s="1">
        <v>0</v>
      </c>
      <c r="E291" s="1">
        <v>0</v>
      </c>
      <c r="F291" s="1">
        <v>0.73684210526315785</v>
      </c>
      <c r="G291" s="1">
        <v>0</v>
      </c>
      <c r="H291" s="1">
        <v>0</v>
      </c>
      <c r="I291" s="1">
        <v>0</v>
      </c>
      <c r="J291" s="1">
        <v>0</v>
      </c>
    </row>
    <row r="292" spans="1:10" x14ac:dyDescent="0.25">
      <c r="A292" s="1">
        <v>3212</v>
      </c>
      <c r="B292" s="1" t="s">
        <v>49</v>
      </c>
      <c r="C292" s="1" t="s">
        <v>84</v>
      </c>
      <c r="D292" s="1">
        <v>0</v>
      </c>
      <c r="E292" s="1">
        <v>0</v>
      </c>
      <c r="F292" s="1">
        <v>0.68421052631578949</v>
      </c>
      <c r="G292" s="1">
        <v>0</v>
      </c>
      <c r="H292" s="1">
        <v>0</v>
      </c>
      <c r="I292" s="1">
        <v>0</v>
      </c>
      <c r="J292" s="1">
        <v>0</v>
      </c>
    </row>
    <row r="293" spans="1:10" x14ac:dyDescent="0.25">
      <c r="A293" s="1">
        <v>3212</v>
      </c>
      <c r="B293" s="1" t="s">
        <v>49</v>
      </c>
      <c r="C293" s="1" t="s">
        <v>85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25">
      <c r="A294" s="1">
        <v>3212</v>
      </c>
      <c r="B294" s="1" t="s">
        <v>49</v>
      </c>
      <c r="C294" s="1" t="s">
        <v>86</v>
      </c>
      <c r="D294" s="1">
        <v>0</v>
      </c>
      <c r="E294" s="1">
        <v>0</v>
      </c>
      <c r="F294" s="1">
        <v>5.2631578947368418E-2</v>
      </c>
      <c r="G294" s="1">
        <v>0</v>
      </c>
      <c r="H294" s="1">
        <v>0</v>
      </c>
      <c r="I294" s="1">
        <v>0</v>
      </c>
      <c r="J294" s="1">
        <v>0</v>
      </c>
    </row>
    <row r="295" spans="1:10" x14ac:dyDescent="0.25">
      <c r="A295" s="1">
        <v>3212</v>
      </c>
      <c r="B295" s="1" t="s">
        <v>49</v>
      </c>
      <c r="C295" s="1" t="s">
        <v>87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5">
      <c r="A296" s="1">
        <v>3212</v>
      </c>
      <c r="B296" s="1" t="s">
        <v>49</v>
      </c>
      <c r="C296" s="1" t="s">
        <v>88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5">
      <c r="A297" s="1">
        <v>3212</v>
      </c>
      <c r="B297" s="1" t="s">
        <v>49</v>
      </c>
      <c r="C297" s="1" t="s">
        <v>89</v>
      </c>
      <c r="D297" s="1">
        <v>0</v>
      </c>
      <c r="E297" s="1">
        <v>0.5</v>
      </c>
      <c r="F297" s="1">
        <v>5.2631578947368418E-2</v>
      </c>
      <c r="G297" s="1">
        <v>0</v>
      </c>
      <c r="H297" s="1">
        <v>0</v>
      </c>
      <c r="I297" s="1">
        <v>0</v>
      </c>
      <c r="J297" s="1">
        <v>0</v>
      </c>
    </row>
    <row r="298" spans="1:10" x14ac:dyDescent="0.25">
      <c r="A298" s="1">
        <v>3212</v>
      </c>
      <c r="B298" s="1" t="s">
        <v>49</v>
      </c>
      <c r="C298" s="1" t="s">
        <v>95</v>
      </c>
      <c r="D298" s="1">
        <v>0</v>
      </c>
      <c r="E298" s="1">
        <v>0</v>
      </c>
      <c r="F298" s="1">
        <v>5.2631578947368418E-2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5">
      <c r="A299" s="1">
        <v>3212</v>
      </c>
      <c r="B299" s="1" t="s">
        <v>49</v>
      </c>
      <c r="C299" s="1" t="s">
        <v>90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x14ac:dyDescent="0.25">
      <c r="A300" s="1">
        <v>3212</v>
      </c>
      <c r="B300" s="1" t="s">
        <v>49</v>
      </c>
      <c r="C300" s="1" t="s">
        <v>118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25">
      <c r="A301" s="1">
        <v>3212</v>
      </c>
      <c r="B301" s="1" t="s">
        <v>49</v>
      </c>
      <c r="C301" s="1" t="s">
        <v>91</v>
      </c>
      <c r="D301" s="1">
        <v>0</v>
      </c>
      <c r="E301" s="1">
        <v>0.5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5">
      <c r="A302" s="1">
        <v>3212</v>
      </c>
      <c r="B302" s="1" t="s">
        <v>49</v>
      </c>
      <c r="C302" s="1" t="s">
        <v>92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x14ac:dyDescent="0.25">
      <c r="A303" s="1">
        <v>3212</v>
      </c>
      <c r="B303" s="1" t="s">
        <v>49</v>
      </c>
      <c r="C303" s="1" t="s">
        <v>93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25">
      <c r="A304" s="1">
        <v>3212</v>
      </c>
      <c r="B304" s="1" t="s">
        <v>49</v>
      </c>
      <c r="C304" s="1" t="s">
        <v>94</v>
      </c>
    </row>
    <row r="306" spans="1:10" x14ac:dyDescent="0.25">
      <c r="A306" s="1">
        <v>322</v>
      </c>
      <c r="B306" s="1" t="s">
        <v>104</v>
      </c>
      <c r="C306" s="1" t="s">
        <v>120</v>
      </c>
    </row>
    <row r="307" spans="1:10" x14ac:dyDescent="0.25">
      <c r="A307" s="1">
        <v>322</v>
      </c>
      <c r="B307" s="1" t="s">
        <v>104</v>
      </c>
      <c r="C307" s="1" t="s">
        <v>82</v>
      </c>
      <c r="D307" s="1">
        <v>0.68571428571428572</v>
      </c>
      <c r="E307" s="1">
        <v>0.4</v>
      </c>
      <c r="F307" s="1">
        <v>0.61696658097686374</v>
      </c>
      <c r="G307" s="1">
        <v>0</v>
      </c>
      <c r="H307" s="1">
        <v>0.97572815533980584</v>
      </c>
      <c r="I307" s="1">
        <v>0</v>
      </c>
      <c r="J307" s="1">
        <v>1</v>
      </c>
    </row>
    <row r="308" spans="1:10" x14ac:dyDescent="0.25">
      <c r="A308" s="1">
        <v>322</v>
      </c>
      <c r="B308" s="1" t="s">
        <v>104</v>
      </c>
      <c r="C308" s="1" t="s">
        <v>152</v>
      </c>
      <c r="D308" s="1">
        <v>0.2</v>
      </c>
      <c r="E308" s="1">
        <v>0</v>
      </c>
      <c r="F308" s="1">
        <v>0.12853470437017997</v>
      </c>
      <c r="G308" s="1">
        <v>0</v>
      </c>
      <c r="H308" s="1">
        <v>3.3980582524271843E-2</v>
      </c>
      <c r="I308" s="1">
        <v>0</v>
      </c>
      <c r="J308" s="1">
        <v>0</v>
      </c>
    </row>
    <row r="309" spans="1:10" x14ac:dyDescent="0.25">
      <c r="A309" s="1">
        <v>322</v>
      </c>
      <c r="B309" s="1" t="s">
        <v>104</v>
      </c>
      <c r="C309" s="1" t="s">
        <v>151</v>
      </c>
      <c r="D309" s="1">
        <v>0.48571428571428571</v>
      </c>
      <c r="E309" s="1">
        <v>0.4</v>
      </c>
      <c r="F309" s="1">
        <v>0.4884318766066838</v>
      </c>
      <c r="G309" s="1">
        <v>0</v>
      </c>
      <c r="H309" s="1">
        <v>0.94174757281553401</v>
      </c>
      <c r="I309" s="1">
        <v>0</v>
      </c>
      <c r="J309" s="1">
        <v>1</v>
      </c>
    </row>
    <row r="310" spans="1:10" x14ac:dyDescent="0.25">
      <c r="A310" s="1">
        <v>322</v>
      </c>
      <c r="B310" s="1" t="s">
        <v>104</v>
      </c>
      <c r="C310" s="1" t="s">
        <v>83</v>
      </c>
      <c r="D310" s="1">
        <v>0.2857142857142857</v>
      </c>
      <c r="E310" s="1">
        <v>0.2</v>
      </c>
      <c r="F310" s="1">
        <v>0.33933161953727514</v>
      </c>
      <c r="G310" s="1">
        <v>0</v>
      </c>
      <c r="H310" s="1">
        <v>2.4271844660194174E-2</v>
      </c>
      <c r="I310" s="1">
        <v>0</v>
      </c>
      <c r="J310" s="1">
        <v>0</v>
      </c>
    </row>
    <row r="311" spans="1:10" x14ac:dyDescent="0.25">
      <c r="A311" s="1">
        <v>322</v>
      </c>
      <c r="B311" s="1" t="s">
        <v>104</v>
      </c>
      <c r="C311" s="1" t="s">
        <v>84</v>
      </c>
      <c r="D311" s="1">
        <v>0.2857142857142857</v>
      </c>
      <c r="E311" s="1">
        <v>0.2</v>
      </c>
      <c r="F311" s="1">
        <v>0.30848329048843187</v>
      </c>
      <c r="G311" s="1">
        <v>0</v>
      </c>
      <c r="H311" s="1">
        <v>1.9417475728155338E-2</v>
      </c>
      <c r="I311" s="1">
        <v>0</v>
      </c>
      <c r="J311" s="1">
        <v>0</v>
      </c>
    </row>
    <row r="312" spans="1:10" x14ac:dyDescent="0.25">
      <c r="A312" s="1">
        <v>322</v>
      </c>
      <c r="B312" s="1" t="s">
        <v>104</v>
      </c>
      <c r="C312" s="1" t="s">
        <v>85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5">
      <c r="A313" s="1">
        <v>322</v>
      </c>
      <c r="B313" s="1" t="s">
        <v>104</v>
      </c>
      <c r="C313" s="1" t="s">
        <v>86</v>
      </c>
      <c r="D313" s="1">
        <v>0</v>
      </c>
      <c r="E313" s="1">
        <v>0</v>
      </c>
      <c r="F313" s="1">
        <v>2.570694087403599E-2</v>
      </c>
      <c r="G313" s="1">
        <v>0</v>
      </c>
      <c r="H313" s="1">
        <v>0</v>
      </c>
      <c r="I313" s="1">
        <v>0</v>
      </c>
      <c r="J313" s="1">
        <v>0</v>
      </c>
    </row>
    <row r="314" spans="1:10" x14ac:dyDescent="0.25">
      <c r="A314" s="1">
        <v>322</v>
      </c>
      <c r="B314" s="1" t="s">
        <v>104</v>
      </c>
      <c r="C314" s="1" t="s">
        <v>87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x14ac:dyDescent="0.25">
      <c r="A315" s="1">
        <v>322</v>
      </c>
      <c r="B315" s="1" t="s">
        <v>104</v>
      </c>
      <c r="C315" s="1" t="s">
        <v>88</v>
      </c>
      <c r="D315" s="1">
        <v>0</v>
      </c>
      <c r="E315" s="1">
        <v>0</v>
      </c>
      <c r="F315" s="1">
        <v>5.1413881748071976E-3</v>
      </c>
      <c r="G315" s="1">
        <v>0</v>
      </c>
      <c r="H315" s="1">
        <v>4.8543689320388345E-3</v>
      </c>
      <c r="I315" s="1">
        <v>0</v>
      </c>
      <c r="J315" s="1">
        <v>0</v>
      </c>
    </row>
    <row r="316" spans="1:10" x14ac:dyDescent="0.25">
      <c r="A316" s="1">
        <v>322</v>
      </c>
      <c r="B316" s="1" t="s">
        <v>104</v>
      </c>
      <c r="C316" s="1" t="s">
        <v>89</v>
      </c>
      <c r="D316" s="1">
        <v>2.8571428571428571E-2</v>
      </c>
      <c r="E316" s="1">
        <v>0.4</v>
      </c>
      <c r="F316" s="1">
        <v>4.3701799485861184E-2</v>
      </c>
      <c r="G316" s="1">
        <v>1</v>
      </c>
      <c r="H316" s="1">
        <v>0</v>
      </c>
      <c r="I316" s="1">
        <v>0</v>
      </c>
      <c r="J316" s="1">
        <v>0</v>
      </c>
    </row>
    <row r="317" spans="1:10" x14ac:dyDescent="0.25">
      <c r="A317" s="1">
        <v>322</v>
      </c>
      <c r="B317" s="1" t="s">
        <v>104</v>
      </c>
      <c r="C317" s="1" t="s">
        <v>95</v>
      </c>
      <c r="D317" s="1">
        <v>0</v>
      </c>
      <c r="E317" s="1">
        <v>0</v>
      </c>
      <c r="F317" s="1">
        <v>3.5989717223650387E-2</v>
      </c>
      <c r="G317" s="1">
        <v>0</v>
      </c>
      <c r="H317" s="1">
        <v>0</v>
      </c>
      <c r="I317" s="1">
        <v>0</v>
      </c>
      <c r="J317" s="1">
        <v>0</v>
      </c>
    </row>
    <row r="318" spans="1:10" x14ac:dyDescent="0.25">
      <c r="A318" s="1">
        <v>322</v>
      </c>
      <c r="B318" s="1" t="s">
        <v>104</v>
      </c>
      <c r="C318" s="1" t="s">
        <v>90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 x14ac:dyDescent="0.25">
      <c r="A319" s="1">
        <v>322</v>
      </c>
      <c r="B319" s="1" t="s">
        <v>104</v>
      </c>
      <c r="C319" s="1" t="s">
        <v>118</v>
      </c>
      <c r="D319" s="1">
        <v>0</v>
      </c>
      <c r="E319" s="1">
        <v>0</v>
      </c>
      <c r="F319" s="1">
        <v>2.5706940874035988E-3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5">
      <c r="A320" s="1">
        <v>322</v>
      </c>
      <c r="B320" s="1" t="s">
        <v>104</v>
      </c>
      <c r="C320" s="1" t="s">
        <v>91</v>
      </c>
      <c r="D320" s="1">
        <v>0</v>
      </c>
      <c r="E320" s="1">
        <v>0.4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</row>
    <row r="321" spans="1:10" x14ac:dyDescent="0.25">
      <c r="A321" s="1">
        <v>322</v>
      </c>
      <c r="B321" s="1" t="s">
        <v>104</v>
      </c>
      <c r="C321" s="1" t="s">
        <v>92</v>
      </c>
      <c r="D321" s="1">
        <v>2.8571428571428571E-2</v>
      </c>
      <c r="E321" s="1">
        <v>0</v>
      </c>
      <c r="F321" s="1">
        <v>5.1413881748071976E-3</v>
      </c>
      <c r="G321" s="1">
        <v>0</v>
      </c>
      <c r="H321" s="1">
        <v>0</v>
      </c>
      <c r="I321" s="1">
        <v>0</v>
      </c>
      <c r="J321" s="1">
        <v>0</v>
      </c>
    </row>
    <row r="322" spans="1:10" x14ac:dyDescent="0.25">
      <c r="A322" s="1">
        <v>322</v>
      </c>
      <c r="B322" s="1" t="s">
        <v>104</v>
      </c>
      <c r="C322" s="1" t="s">
        <v>93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5">
      <c r="A323" s="1">
        <v>322</v>
      </c>
      <c r="B323" s="1" t="s">
        <v>104</v>
      </c>
      <c r="C323" s="1" t="s">
        <v>94</v>
      </c>
    </row>
    <row r="325" spans="1:10" x14ac:dyDescent="0.25">
      <c r="A325" s="1">
        <v>322110</v>
      </c>
      <c r="B325" s="1" t="s">
        <v>33</v>
      </c>
      <c r="C325" s="1" t="s">
        <v>120</v>
      </c>
    </row>
    <row r="326" spans="1:10" x14ac:dyDescent="0.25">
      <c r="A326" s="1">
        <v>322110</v>
      </c>
      <c r="B326" s="1" t="s">
        <v>33</v>
      </c>
      <c r="C326" s="1" t="s">
        <v>82</v>
      </c>
      <c r="D326" s="1">
        <v>0.75</v>
      </c>
      <c r="E326" s="1">
        <v>1</v>
      </c>
      <c r="F326" s="1">
        <v>0.55555555555555558</v>
      </c>
      <c r="G326" s="1">
        <v>0</v>
      </c>
      <c r="H326" s="1">
        <v>0</v>
      </c>
      <c r="I326" s="1">
        <v>0</v>
      </c>
      <c r="J326" s="1">
        <v>1</v>
      </c>
    </row>
    <row r="327" spans="1:10" x14ac:dyDescent="0.25">
      <c r="A327" s="1">
        <v>322110</v>
      </c>
      <c r="B327" s="1" t="s">
        <v>33</v>
      </c>
      <c r="C327" s="1" t="s">
        <v>152</v>
      </c>
      <c r="D327" s="1">
        <v>0</v>
      </c>
      <c r="E327" s="1">
        <v>0</v>
      </c>
      <c r="F327" s="1">
        <v>5.5555555555555552E-2</v>
      </c>
      <c r="G327" s="1">
        <v>0</v>
      </c>
      <c r="H327" s="1">
        <v>0</v>
      </c>
      <c r="I327" s="1">
        <v>0</v>
      </c>
      <c r="J327" s="1">
        <v>0</v>
      </c>
    </row>
    <row r="328" spans="1:10" x14ac:dyDescent="0.25">
      <c r="A328" s="1">
        <v>322110</v>
      </c>
      <c r="B328" s="1" t="s">
        <v>33</v>
      </c>
      <c r="C328" s="1" t="s">
        <v>151</v>
      </c>
      <c r="D328" s="1">
        <v>0.75</v>
      </c>
      <c r="E328" s="1">
        <v>1</v>
      </c>
      <c r="F328" s="1">
        <v>0.5</v>
      </c>
      <c r="G328" s="1">
        <v>0</v>
      </c>
      <c r="H328" s="1">
        <v>0</v>
      </c>
      <c r="I328" s="1">
        <v>0</v>
      </c>
      <c r="J328" s="1">
        <v>1</v>
      </c>
    </row>
    <row r="329" spans="1:10" x14ac:dyDescent="0.25">
      <c r="A329" s="1">
        <v>322110</v>
      </c>
      <c r="B329" s="1" t="s">
        <v>33</v>
      </c>
      <c r="C329" s="1" t="s">
        <v>83</v>
      </c>
      <c r="D329" s="1">
        <v>0.25</v>
      </c>
      <c r="E329" s="1">
        <v>0</v>
      </c>
      <c r="F329" s="1">
        <v>0.44444444444444442</v>
      </c>
      <c r="G329" s="1">
        <v>0</v>
      </c>
      <c r="H329" s="1">
        <v>0</v>
      </c>
      <c r="I329" s="1">
        <v>0</v>
      </c>
      <c r="J329" s="1">
        <v>0</v>
      </c>
    </row>
    <row r="330" spans="1:10" x14ac:dyDescent="0.25">
      <c r="A330" s="1">
        <v>322110</v>
      </c>
      <c r="B330" s="1" t="s">
        <v>33</v>
      </c>
      <c r="C330" s="1" t="s">
        <v>84</v>
      </c>
      <c r="D330" s="1">
        <v>0.25</v>
      </c>
      <c r="E330" s="1">
        <v>0</v>
      </c>
      <c r="F330" s="1">
        <v>0.44444444444444442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25">
      <c r="A331" s="1">
        <v>322110</v>
      </c>
      <c r="B331" s="1" t="s">
        <v>33</v>
      </c>
      <c r="C331" s="1" t="s">
        <v>85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5">
      <c r="A332" s="1">
        <v>322110</v>
      </c>
      <c r="B332" s="1" t="s">
        <v>33</v>
      </c>
      <c r="C332" s="1" t="s">
        <v>86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5">
      <c r="A333" s="1">
        <v>322110</v>
      </c>
      <c r="B333" s="1" t="s">
        <v>33</v>
      </c>
      <c r="C333" s="1" t="s">
        <v>87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5">
      <c r="A334" s="1">
        <v>322110</v>
      </c>
      <c r="B334" s="1" t="s">
        <v>33</v>
      </c>
      <c r="C334" s="1" t="s">
        <v>88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 x14ac:dyDescent="0.25">
      <c r="A335" s="1">
        <v>322110</v>
      </c>
      <c r="B335" s="1" t="s">
        <v>33</v>
      </c>
      <c r="C335" s="1" t="s">
        <v>89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5">
      <c r="A336" s="1">
        <v>322110</v>
      </c>
      <c r="B336" s="1" t="s">
        <v>33</v>
      </c>
      <c r="C336" s="1" t="s">
        <v>95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</row>
    <row r="337" spans="1:10" x14ac:dyDescent="0.25">
      <c r="A337" s="1">
        <v>322110</v>
      </c>
      <c r="B337" s="1" t="s">
        <v>33</v>
      </c>
      <c r="C337" s="1" t="s">
        <v>90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1:10" x14ac:dyDescent="0.25">
      <c r="A338" s="1">
        <v>322110</v>
      </c>
      <c r="B338" s="1" t="s">
        <v>33</v>
      </c>
      <c r="C338" s="1" t="s">
        <v>118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</row>
    <row r="339" spans="1:10" x14ac:dyDescent="0.25">
      <c r="A339" s="1">
        <v>322110</v>
      </c>
      <c r="B339" s="1" t="s">
        <v>33</v>
      </c>
      <c r="C339" s="1" t="s">
        <v>91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5">
      <c r="A340" s="1">
        <v>322110</v>
      </c>
      <c r="B340" s="1" t="s">
        <v>33</v>
      </c>
      <c r="C340" s="1" t="s">
        <v>92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25">
      <c r="A341" s="1">
        <v>322110</v>
      </c>
      <c r="B341" s="1" t="s">
        <v>33</v>
      </c>
      <c r="C341" s="1" t="s">
        <v>93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</row>
    <row r="342" spans="1:10" x14ac:dyDescent="0.25">
      <c r="A342" s="1">
        <v>322110</v>
      </c>
      <c r="B342" s="1" t="s">
        <v>33</v>
      </c>
      <c r="C342" s="1" t="s">
        <v>94</v>
      </c>
    </row>
    <row r="344" spans="1:10" x14ac:dyDescent="0.25">
      <c r="A344" s="1">
        <v>322121</v>
      </c>
      <c r="B344" s="1" t="s">
        <v>53</v>
      </c>
      <c r="C344" s="1" t="s">
        <v>120</v>
      </c>
    </row>
    <row r="345" spans="1:10" x14ac:dyDescent="0.25">
      <c r="A345" s="1">
        <v>322121</v>
      </c>
      <c r="B345" s="1" t="s">
        <v>53</v>
      </c>
      <c r="C345" s="1" t="s">
        <v>82</v>
      </c>
      <c r="D345" s="1">
        <v>0.5714285714285714</v>
      </c>
      <c r="E345" s="1">
        <v>0.5</v>
      </c>
      <c r="F345" s="1">
        <v>0.6227544910179641</v>
      </c>
      <c r="G345" s="1">
        <v>0</v>
      </c>
      <c r="H345" s="1">
        <v>0.9553571428571429</v>
      </c>
      <c r="I345" s="1">
        <v>0</v>
      </c>
      <c r="J345" s="1">
        <v>1</v>
      </c>
    </row>
    <row r="346" spans="1:10" x14ac:dyDescent="0.25">
      <c r="A346" s="1">
        <v>322121</v>
      </c>
      <c r="B346" s="1" t="s">
        <v>53</v>
      </c>
      <c r="C346" s="1" t="s">
        <v>152</v>
      </c>
      <c r="D346" s="1">
        <v>0.21428571428571427</v>
      </c>
      <c r="E346" s="1">
        <v>0</v>
      </c>
      <c r="F346" s="1">
        <v>0.14970059880239522</v>
      </c>
      <c r="G346" s="1">
        <v>0</v>
      </c>
      <c r="H346" s="1">
        <v>1.7857142857142856E-2</v>
      </c>
      <c r="I346" s="1">
        <v>0</v>
      </c>
      <c r="J346" s="1">
        <v>0</v>
      </c>
    </row>
    <row r="347" spans="1:10" x14ac:dyDescent="0.25">
      <c r="A347" s="1">
        <v>322121</v>
      </c>
      <c r="B347" s="1" t="s">
        <v>53</v>
      </c>
      <c r="C347" s="1" t="s">
        <v>151</v>
      </c>
      <c r="D347" s="1">
        <v>0.35714285714285715</v>
      </c>
      <c r="E347" s="1">
        <v>0.5</v>
      </c>
      <c r="F347" s="1">
        <v>0.47305389221556887</v>
      </c>
      <c r="G347" s="1">
        <v>0</v>
      </c>
      <c r="H347" s="1">
        <v>0.9375</v>
      </c>
      <c r="I347" s="1">
        <v>0</v>
      </c>
      <c r="J347" s="1">
        <v>1</v>
      </c>
    </row>
    <row r="348" spans="1:10" x14ac:dyDescent="0.25">
      <c r="A348" s="1">
        <v>322121</v>
      </c>
      <c r="B348" s="1" t="s">
        <v>53</v>
      </c>
      <c r="C348" s="1" t="s">
        <v>83</v>
      </c>
      <c r="D348" s="1">
        <v>0.35714285714285715</v>
      </c>
      <c r="E348" s="1">
        <v>0</v>
      </c>
      <c r="F348" s="1">
        <v>0.3592814371257485</v>
      </c>
      <c r="G348" s="1">
        <v>0</v>
      </c>
      <c r="H348" s="1">
        <v>4.4642857142857144E-2</v>
      </c>
      <c r="I348" s="1">
        <v>0</v>
      </c>
      <c r="J348" s="1">
        <v>0</v>
      </c>
    </row>
    <row r="349" spans="1:10" x14ac:dyDescent="0.25">
      <c r="A349" s="1">
        <v>322121</v>
      </c>
      <c r="B349" s="1" t="s">
        <v>53</v>
      </c>
      <c r="C349" s="1" t="s">
        <v>84</v>
      </c>
      <c r="D349" s="1">
        <v>0.35714285714285715</v>
      </c>
      <c r="E349" s="1">
        <v>0</v>
      </c>
      <c r="F349" s="1">
        <v>0.32335329341317365</v>
      </c>
      <c r="G349" s="1">
        <v>0</v>
      </c>
      <c r="H349" s="1">
        <v>3.5714285714285712E-2</v>
      </c>
      <c r="I349" s="1">
        <v>0</v>
      </c>
      <c r="J349" s="1">
        <v>0</v>
      </c>
    </row>
    <row r="350" spans="1:10" x14ac:dyDescent="0.25">
      <c r="A350" s="1">
        <v>322121</v>
      </c>
      <c r="B350" s="1" t="s">
        <v>53</v>
      </c>
      <c r="C350" s="1" t="s">
        <v>85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 x14ac:dyDescent="0.25">
      <c r="A351" s="1">
        <v>322121</v>
      </c>
      <c r="B351" s="1" t="s">
        <v>53</v>
      </c>
      <c r="C351" s="1" t="s">
        <v>86</v>
      </c>
      <c r="D351" s="1">
        <v>0</v>
      </c>
      <c r="E351" s="1">
        <v>0</v>
      </c>
      <c r="F351" s="1">
        <v>2.9940119760479039E-2</v>
      </c>
      <c r="G351" s="1">
        <v>0</v>
      </c>
      <c r="H351" s="1">
        <v>0</v>
      </c>
      <c r="I351" s="1">
        <v>0</v>
      </c>
      <c r="J351" s="1">
        <v>0</v>
      </c>
    </row>
    <row r="352" spans="1:10" x14ac:dyDescent="0.25">
      <c r="A352" s="1">
        <v>322121</v>
      </c>
      <c r="B352" s="1" t="s">
        <v>53</v>
      </c>
      <c r="C352" s="1" t="s">
        <v>87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25">
      <c r="A353" s="1">
        <v>322121</v>
      </c>
      <c r="B353" s="1" t="s">
        <v>53</v>
      </c>
      <c r="C353" s="1" t="s">
        <v>88</v>
      </c>
      <c r="D353" s="1">
        <v>0</v>
      </c>
      <c r="E353" s="1">
        <v>0</v>
      </c>
      <c r="F353" s="1">
        <v>5.9880239520958087E-3</v>
      </c>
      <c r="G353" s="1">
        <v>0</v>
      </c>
      <c r="H353" s="1">
        <v>8.9285714285714281E-3</v>
      </c>
      <c r="I353" s="1">
        <v>0</v>
      </c>
      <c r="J353" s="1">
        <v>0</v>
      </c>
    </row>
    <row r="354" spans="1:10" x14ac:dyDescent="0.25">
      <c r="A354" s="1">
        <v>322121</v>
      </c>
      <c r="B354" s="1" t="s">
        <v>53</v>
      </c>
      <c r="C354" s="1" t="s">
        <v>89</v>
      </c>
      <c r="D354" s="1">
        <v>7.1428571428571425E-2</v>
      </c>
      <c r="E354" s="1">
        <v>0.5</v>
      </c>
      <c r="F354" s="1">
        <v>1.7964071856287425E-2</v>
      </c>
      <c r="G354" s="1">
        <v>1</v>
      </c>
      <c r="H354" s="1">
        <v>0</v>
      </c>
      <c r="I354" s="1">
        <v>0</v>
      </c>
      <c r="J354" s="1">
        <v>0</v>
      </c>
    </row>
    <row r="355" spans="1:10" x14ac:dyDescent="0.25">
      <c r="A355" s="1">
        <v>322121</v>
      </c>
      <c r="B355" s="1" t="s">
        <v>53</v>
      </c>
      <c r="C355" s="1" t="s">
        <v>95</v>
      </c>
      <c r="D355" s="1">
        <v>0</v>
      </c>
      <c r="E355" s="1">
        <v>0</v>
      </c>
      <c r="F355" s="1">
        <v>1.7964071856287425E-2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25">
      <c r="A356" s="1">
        <v>322121</v>
      </c>
      <c r="B356" s="1" t="s">
        <v>53</v>
      </c>
      <c r="C356" s="1" t="s">
        <v>90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</row>
    <row r="357" spans="1:10" x14ac:dyDescent="0.25">
      <c r="A357" s="1">
        <v>322121</v>
      </c>
      <c r="B357" s="1" t="s">
        <v>53</v>
      </c>
      <c r="C357" s="1" t="s">
        <v>118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1:10" x14ac:dyDescent="0.25">
      <c r="A358" s="1">
        <v>322121</v>
      </c>
      <c r="B358" s="1" t="s">
        <v>53</v>
      </c>
      <c r="C358" s="1" t="s">
        <v>91</v>
      </c>
      <c r="D358" s="1">
        <v>0</v>
      </c>
      <c r="E358" s="1">
        <v>0.5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</row>
    <row r="359" spans="1:10" x14ac:dyDescent="0.25">
      <c r="A359" s="1">
        <v>322121</v>
      </c>
      <c r="B359" s="1" t="s">
        <v>53</v>
      </c>
      <c r="C359" s="1" t="s">
        <v>92</v>
      </c>
      <c r="D359" s="1">
        <v>7.1428571428571425E-2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5">
      <c r="A360" s="1">
        <v>322121</v>
      </c>
      <c r="B360" s="1" t="s">
        <v>53</v>
      </c>
      <c r="C360" s="1" t="s">
        <v>93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1:10" x14ac:dyDescent="0.25">
      <c r="A361" s="1">
        <v>322121</v>
      </c>
      <c r="B361" s="1" t="s">
        <v>53</v>
      </c>
      <c r="C361" s="1" t="s">
        <v>94</v>
      </c>
    </row>
    <row r="363" spans="1:10" x14ac:dyDescent="0.25">
      <c r="A363" s="1">
        <v>322122</v>
      </c>
      <c r="B363" s="1" t="s">
        <v>54</v>
      </c>
      <c r="C363" s="1" t="s">
        <v>120</v>
      </c>
    </row>
    <row r="364" spans="1:10" x14ac:dyDescent="0.25">
      <c r="A364" s="1">
        <v>322122</v>
      </c>
      <c r="B364" s="1" t="s">
        <v>54</v>
      </c>
      <c r="C364" s="1" t="s">
        <v>82</v>
      </c>
      <c r="D364" s="1">
        <v>1</v>
      </c>
      <c r="E364" s="1">
        <v>0</v>
      </c>
      <c r="F364" s="1">
        <v>0.33333333333333331</v>
      </c>
      <c r="G364" s="1">
        <v>0</v>
      </c>
      <c r="H364" s="1">
        <v>1</v>
      </c>
      <c r="I364" s="1">
        <v>0</v>
      </c>
      <c r="J364" s="1">
        <v>1</v>
      </c>
    </row>
    <row r="365" spans="1:10" x14ac:dyDescent="0.25">
      <c r="A365" s="1">
        <v>322122</v>
      </c>
      <c r="B365" s="1" t="s">
        <v>54</v>
      </c>
      <c r="C365" s="1" t="s">
        <v>152</v>
      </c>
      <c r="D365" s="1">
        <v>0.5</v>
      </c>
      <c r="E365" s="1">
        <v>0</v>
      </c>
      <c r="F365" s="1">
        <v>0.33333333333333331</v>
      </c>
      <c r="G365" s="1">
        <v>0</v>
      </c>
      <c r="H365" s="1">
        <v>9.0909090909090912E-2</v>
      </c>
      <c r="I365" s="1">
        <v>0</v>
      </c>
      <c r="J365" s="1">
        <v>0</v>
      </c>
    </row>
    <row r="366" spans="1:10" x14ac:dyDescent="0.25">
      <c r="A366" s="1">
        <v>322122</v>
      </c>
      <c r="B366" s="1" t="s">
        <v>54</v>
      </c>
      <c r="C366" s="1" t="s">
        <v>151</v>
      </c>
      <c r="D366" s="1">
        <v>0.5</v>
      </c>
      <c r="E366" s="1">
        <v>0</v>
      </c>
      <c r="F366" s="1">
        <v>0</v>
      </c>
      <c r="G366" s="1">
        <v>0</v>
      </c>
      <c r="H366" s="1">
        <v>0.90909090909090906</v>
      </c>
      <c r="I366" s="1">
        <v>0</v>
      </c>
      <c r="J366" s="1">
        <v>1</v>
      </c>
    </row>
    <row r="367" spans="1:10" x14ac:dyDescent="0.25">
      <c r="A367" s="1">
        <v>322122</v>
      </c>
      <c r="B367" s="1" t="s">
        <v>54</v>
      </c>
      <c r="C367" s="1" t="s">
        <v>83</v>
      </c>
      <c r="D367" s="1">
        <v>0</v>
      </c>
      <c r="E367" s="1">
        <v>0</v>
      </c>
      <c r="F367" s="1">
        <v>0.66666666666666663</v>
      </c>
      <c r="G367" s="1">
        <v>0</v>
      </c>
      <c r="H367" s="1">
        <v>0</v>
      </c>
      <c r="I367" s="1">
        <v>0</v>
      </c>
      <c r="J367" s="1">
        <v>0</v>
      </c>
    </row>
    <row r="368" spans="1:10" x14ac:dyDescent="0.25">
      <c r="A368" s="1">
        <v>322122</v>
      </c>
      <c r="B368" s="1" t="s">
        <v>54</v>
      </c>
      <c r="C368" s="1" t="s">
        <v>84</v>
      </c>
      <c r="D368" s="1">
        <v>0</v>
      </c>
      <c r="E368" s="1">
        <v>0</v>
      </c>
      <c r="F368" s="1">
        <v>0.66666666666666663</v>
      </c>
      <c r="G368" s="1">
        <v>0</v>
      </c>
      <c r="H368" s="1">
        <v>0</v>
      </c>
      <c r="I368" s="1">
        <v>0</v>
      </c>
      <c r="J368" s="1">
        <v>0</v>
      </c>
    </row>
    <row r="369" spans="1:10" x14ac:dyDescent="0.25">
      <c r="A369" s="1">
        <v>322122</v>
      </c>
      <c r="B369" s="1" t="s">
        <v>54</v>
      </c>
      <c r="C369" s="1" t="s">
        <v>85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25">
      <c r="A370" s="1">
        <v>322122</v>
      </c>
      <c r="B370" s="1" t="s">
        <v>54</v>
      </c>
      <c r="C370" s="1" t="s">
        <v>86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5">
      <c r="A371" s="1">
        <v>322122</v>
      </c>
      <c r="B371" s="1" t="s">
        <v>54</v>
      </c>
      <c r="C371" s="1" t="s">
        <v>87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25">
      <c r="A372" s="1">
        <v>322122</v>
      </c>
      <c r="B372" s="1" t="s">
        <v>54</v>
      </c>
      <c r="C372" s="1" t="s">
        <v>88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5">
      <c r="A373" s="1">
        <v>322122</v>
      </c>
      <c r="B373" s="1" t="s">
        <v>54</v>
      </c>
      <c r="C373" s="1" t="s">
        <v>89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5">
      <c r="A374" s="1">
        <v>322122</v>
      </c>
      <c r="B374" s="1" t="s">
        <v>54</v>
      </c>
      <c r="C374" s="1" t="s">
        <v>95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5">
      <c r="A375" s="1">
        <v>322122</v>
      </c>
      <c r="B375" s="1" t="s">
        <v>54</v>
      </c>
      <c r="C375" s="1" t="s">
        <v>90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5">
      <c r="A376" s="1">
        <v>322122</v>
      </c>
      <c r="B376" s="1" t="s">
        <v>54</v>
      </c>
      <c r="C376" s="1" t="s">
        <v>118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5">
      <c r="A377" s="1">
        <v>322122</v>
      </c>
      <c r="B377" s="1" t="s">
        <v>54</v>
      </c>
      <c r="C377" s="1" t="s">
        <v>91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5">
      <c r="A378" s="1">
        <v>322122</v>
      </c>
      <c r="B378" s="1" t="s">
        <v>54</v>
      </c>
      <c r="C378" s="1" t="s">
        <v>92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5">
      <c r="A379" s="1">
        <v>322122</v>
      </c>
      <c r="B379" s="1" t="s">
        <v>54</v>
      </c>
      <c r="C379" s="1" t="s">
        <v>93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5">
      <c r="A380" s="1">
        <v>322122</v>
      </c>
      <c r="B380" s="1" t="s">
        <v>54</v>
      </c>
      <c r="C380" s="1" t="s">
        <v>94</v>
      </c>
    </row>
    <row r="382" spans="1:10" x14ac:dyDescent="0.25">
      <c r="A382" s="1">
        <v>322130</v>
      </c>
      <c r="B382" s="1" t="s">
        <v>55</v>
      </c>
      <c r="C382" s="1" t="s">
        <v>120</v>
      </c>
    </row>
    <row r="383" spans="1:10" x14ac:dyDescent="0.25">
      <c r="A383" s="1">
        <v>322130</v>
      </c>
      <c r="B383" s="1" t="s">
        <v>55</v>
      </c>
      <c r="C383" s="1" t="s">
        <v>82</v>
      </c>
      <c r="D383" s="1">
        <v>0.7</v>
      </c>
      <c r="E383" s="1">
        <v>0.5</v>
      </c>
      <c r="F383" s="1">
        <v>0.69064748201438841</v>
      </c>
      <c r="G383" s="1">
        <v>0</v>
      </c>
      <c r="H383" s="1">
        <v>1</v>
      </c>
      <c r="I383" s="1">
        <v>0</v>
      </c>
      <c r="J383" s="1">
        <v>1</v>
      </c>
    </row>
    <row r="384" spans="1:10" x14ac:dyDescent="0.25">
      <c r="A384" s="1">
        <v>322130</v>
      </c>
      <c r="B384" s="1" t="s">
        <v>55</v>
      </c>
      <c r="C384" s="1" t="s">
        <v>152</v>
      </c>
      <c r="D384" s="1">
        <v>0.2</v>
      </c>
      <c r="E384" s="1">
        <v>0</v>
      </c>
      <c r="F384" s="1">
        <v>0.1079136690647482</v>
      </c>
      <c r="G384" s="1">
        <v>0</v>
      </c>
      <c r="H384" s="1">
        <v>1.5151515151515152E-2</v>
      </c>
      <c r="I384" s="1">
        <v>0</v>
      </c>
      <c r="J384" s="1">
        <v>0</v>
      </c>
    </row>
    <row r="385" spans="1:10" x14ac:dyDescent="0.25">
      <c r="A385" s="1">
        <v>322130</v>
      </c>
      <c r="B385" s="1" t="s">
        <v>55</v>
      </c>
      <c r="C385" s="1" t="s">
        <v>151</v>
      </c>
      <c r="D385" s="1">
        <v>0.5</v>
      </c>
      <c r="E385" s="1">
        <v>0.5</v>
      </c>
      <c r="F385" s="1">
        <v>0.58273381294964022</v>
      </c>
      <c r="G385" s="1">
        <v>0</v>
      </c>
      <c r="H385" s="1">
        <v>0.98484848484848486</v>
      </c>
      <c r="I385" s="1">
        <v>0</v>
      </c>
      <c r="J385" s="1">
        <v>1</v>
      </c>
    </row>
    <row r="386" spans="1:10" x14ac:dyDescent="0.25">
      <c r="A386" s="1">
        <v>322130</v>
      </c>
      <c r="B386" s="1" t="s">
        <v>55</v>
      </c>
      <c r="C386" s="1" t="s">
        <v>83</v>
      </c>
      <c r="D386" s="1">
        <v>0.3</v>
      </c>
      <c r="E386" s="1">
        <v>0</v>
      </c>
      <c r="F386" s="1">
        <v>0.2805755395683453</v>
      </c>
      <c r="G386" s="1">
        <v>0</v>
      </c>
      <c r="H386" s="1">
        <v>0</v>
      </c>
      <c r="I386" s="1">
        <v>0</v>
      </c>
      <c r="J386" s="1">
        <v>0</v>
      </c>
    </row>
    <row r="387" spans="1:10" x14ac:dyDescent="0.25">
      <c r="A387" s="1">
        <v>322130</v>
      </c>
      <c r="B387" s="1" t="s">
        <v>55</v>
      </c>
      <c r="C387" s="1" t="s">
        <v>84</v>
      </c>
      <c r="D387" s="1">
        <v>0.3</v>
      </c>
      <c r="E387" s="1">
        <v>0</v>
      </c>
      <c r="F387" s="1">
        <v>0.24460431654676254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5">
      <c r="A388" s="1">
        <v>322130</v>
      </c>
      <c r="B388" s="1" t="s">
        <v>55</v>
      </c>
      <c r="C388" s="1" t="s">
        <v>85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x14ac:dyDescent="0.25">
      <c r="A389" s="1">
        <v>322130</v>
      </c>
      <c r="B389" s="1" t="s">
        <v>55</v>
      </c>
      <c r="C389" s="1" t="s">
        <v>86</v>
      </c>
      <c r="D389" s="1">
        <v>0</v>
      </c>
      <c r="E389" s="1">
        <v>0</v>
      </c>
      <c r="F389" s="1">
        <v>2.8776978417266185E-2</v>
      </c>
      <c r="G389" s="1">
        <v>0</v>
      </c>
      <c r="H389" s="1">
        <v>0</v>
      </c>
      <c r="I389" s="1">
        <v>0</v>
      </c>
      <c r="J389" s="1">
        <v>0</v>
      </c>
    </row>
    <row r="390" spans="1:10" x14ac:dyDescent="0.25">
      <c r="A390" s="1">
        <v>322130</v>
      </c>
      <c r="B390" s="1" t="s">
        <v>55</v>
      </c>
      <c r="C390" s="1" t="s">
        <v>87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5">
      <c r="A391" s="1">
        <v>322130</v>
      </c>
      <c r="B391" s="1" t="s">
        <v>55</v>
      </c>
      <c r="C391" s="1" t="s">
        <v>88</v>
      </c>
      <c r="D391" s="1">
        <v>0</v>
      </c>
      <c r="E391" s="1">
        <v>0</v>
      </c>
      <c r="F391" s="1">
        <v>7.1942446043165463E-3</v>
      </c>
      <c r="G391" s="1">
        <v>0</v>
      </c>
      <c r="H391" s="1">
        <v>0</v>
      </c>
      <c r="I391" s="1">
        <v>0</v>
      </c>
      <c r="J391" s="1">
        <v>0</v>
      </c>
    </row>
    <row r="392" spans="1:10" x14ac:dyDescent="0.25">
      <c r="A392" s="1">
        <v>322130</v>
      </c>
      <c r="B392" s="1" t="s">
        <v>55</v>
      </c>
      <c r="C392" s="1" t="s">
        <v>89</v>
      </c>
      <c r="D392" s="1">
        <v>0</v>
      </c>
      <c r="E392" s="1">
        <v>0.5</v>
      </c>
      <c r="F392" s="1">
        <v>2.8776978417266185E-2</v>
      </c>
      <c r="G392" s="1">
        <v>0</v>
      </c>
      <c r="H392" s="1">
        <v>0</v>
      </c>
      <c r="I392" s="1">
        <v>0</v>
      </c>
      <c r="J392" s="1">
        <v>0</v>
      </c>
    </row>
    <row r="393" spans="1:10" x14ac:dyDescent="0.25">
      <c r="A393" s="1">
        <v>322130</v>
      </c>
      <c r="B393" s="1" t="s">
        <v>55</v>
      </c>
      <c r="C393" s="1" t="s">
        <v>95</v>
      </c>
      <c r="D393" s="1">
        <v>0</v>
      </c>
      <c r="E393" s="1">
        <v>0</v>
      </c>
      <c r="F393" s="1">
        <v>1.4388489208633093E-2</v>
      </c>
      <c r="G393" s="1">
        <v>0</v>
      </c>
      <c r="H393" s="1">
        <v>0</v>
      </c>
      <c r="I393" s="1">
        <v>0</v>
      </c>
      <c r="J393" s="1">
        <v>0</v>
      </c>
    </row>
    <row r="394" spans="1:10" x14ac:dyDescent="0.25">
      <c r="A394" s="1">
        <v>322130</v>
      </c>
      <c r="B394" s="1" t="s">
        <v>55</v>
      </c>
      <c r="C394" s="1" t="s">
        <v>90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5">
      <c r="A395" s="1">
        <v>322130</v>
      </c>
      <c r="B395" s="1" t="s">
        <v>55</v>
      </c>
      <c r="C395" s="1" t="s">
        <v>118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5">
      <c r="A396" s="1">
        <v>322130</v>
      </c>
      <c r="B396" s="1" t="s">
        <v>55</v>
      </c>
      <c r="C396" s="1" t="s">
        <v>91</v>
      </c>
      <c r="D396" s="1">
        <v>0</v>
      </c>
      <c r="E396" s="1">
        <v>0.5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5">
      <c r="A397" s="1">
        <v>322130</v>
      </c>
      <c r="B397" s="1" t="s">
        <v>55</v>
      </c>
      <c r="C397" s="1" t="s">
        <v>92</v>
      </c>
      <c r="D397" s="1">
        <v>0</v>
      </c>
      <c r="E397" s="1">
        <v>0</v>
      </c>
      <c r="F397" s="1">
        <v>1.4388489208633093E-2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5">
      <c r="A398" s="1">
        <v>322130</v>
      </c>
      <c r="B398" s="1" t="s">
        <v>55</v>
      </c>
      <c r="C398" s="1" t="s">
        <v>93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5">
      <c r="A399" s="1">
        <v>322130</v>
      </c>
      <c r="B399" s="1" t="s">
        <v>55</v>
      </c>
      <c r="C399" s="1" t="s">
        <v>94</v>
      </c>
    </row>
    <row r="401" spans="1:10" x14ac:dyDescent="0.25">
      <c r="A401" s="1">
        <v>323</v>
      </c>
      <c r="B401" s="1" t="s">
        <v>105</v>
      </c>
      <c r="C401" s="1" t="s">
        <v>120</v>
      </c>
    </row>
    <row r="402" spans="1:10" x14ac:dyDescent="0.25">
      <c r="A402" s="1">
        <v>323</v>
      </c>
      <c r="B402" s="1" t="s">
        <v>105</v>
      </c>
      <c r="C402" s="1" t="s">
        <v>82</v>
      </c>
      <c r="D402" s="1">
        <v>0</v>
      </c>
      <c r="E402" s="1">
        <v>0</v>
      </c>
      <c r="F402" s="1">
        <v>0.2424242424242424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5">
      <c r="A403" s="1">
        <v>323</v>
      </c>
      <c r="B403" s="1" t="s">
        <v>105</v>
      </c>
      <c r="C403" s="1" t="s">
        <v>152</v>
      </c>
      <c r="D403" s="1">
        <v>0</v>
      </c>
      <c r="E403" s="1">
        <v>0</v>
      </c>
      <c r="F403" s="1">
        <v>9.0909090909090898E-2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5">
      <c r="A404" s="1">
        <v>323</v>
      </c>
      <c r="B404" s="1" t="s">
        <v>105</v>
      </c>
      <c r="C404" s="1" t="s">
        <v>151</v>
      </c>
      <c r="D404" s="1">
        <v>0</v>
      </c>
      <c r="E404" s="1">
        <v>0</v>
      </c>
      <c r="F404" s="1">
        <v>0.15151515151515149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5">
      <c r="A405" s="1">
        <v>323</v>
      </c>
      <c r="B405" s="1" t="s">
        <v>105</v>
      </c>
      <c r="C405" s="1" t="s">
        <v>83</v>
      </c>
      <c r="D405" s="1">
        <v>0</v>
      </c>
      <c r="E405" s="1">
        <v>0</v>
      </c>
      <c r="F405" s="1">
        <v>0.48484848484848481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25">
      <c r="A406" s="1">
        <v>323</v>
      </c>
      <c r="B406" s="1" t="s">
        <v>105</v>
      </c>
      <c r="C406" s="1" t="s">
        <v>84</v>
      </c>
      <c r="D406" s="1">
        <v>0</v>
      </c>
      <c r="E406" s="1">
        <v>0</v>
      </c>
      <c r="F406" s="1">
        <v>0.36363636363636359</v>
      </c>
      <c r="G406" s="1">
        <v>0</v>
      </c>
      <c r="H406" s="1">
        <v>0</v>
      </c>
      <c r="I406" s="1">
        <v>0</v>
      </c>
      <c r="J406" s="1">
        <v>0</v>
      </c>
    </row>
    <row r="407" spans="1:10" x14ac:dyDescent="0.25">
      <c r="A407" s="1">
        <v>323</v>
      </c>
      <c r="B407" s="1" t="s">
        <v>105</v>
      </c>
      <c r="C407" s="1" t="s">
        <v>85</v>
      </c>
      <c r="D407" s="1">
        <v>0</v>
      </c>
      <c r="E407" s="1">
        <v>0</v>
      </c>
      <c r="F407" s="1">
        <v>9.0909090909090898E-2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5">
      <c r="A408" s="1">
        <v>323</v>
      </c>
      <c r="B408" s="1" t="s">
        <v>105</v>
      </c>
      <c r="C408" s="1" t="s">
        <v>86</v>
      </c>
      <c r="D408" s="1">
        <v>0</v>
      </c>
      <c r="E408" s="1">
        <v>0</v>
      </c>
      <c r="F408" s="1">
        <v>3.03030303030303E-2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5">
      <c r="A409" s="1">
        <v>323</v>
      </c>
      <c r="B409" s="1" t="s">
        <v>105</v>
      </c>
      <c r="C409" s="1" t="s">
        <v>87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5">
      <c r="A410" s="1">
        <v>323</v>
      </c>
      <c r="B410" s="1" t="s">
        <v>105</v>
      </c>
      <c r="C410" s="1" t="s">
        <v>88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1:10" x14ac:dyDescent="0.25">
      <c r="A411" s="1">
        <v>323</v>
      </c>
      <c r="B411" s="1" t="s">
        <v>105</v>
      </c>
      <c r="C411" s="1" t="s">
        <v>89</v>
      </c>
      <c r="D411" s="1">
        <v>1</v>
      </c>
      <c r="E411" s="1">
        <v>0</v>
      </c>
      <c r="F411" s="1">
        <v>0.27272727272727271</v>
      </c>
      <c r="G411" s="1">
        <v>0</v>
      </c>
      <c r="H411" s="1">
        <v>0</v>
      </c>
      <c r="I411" s="1">
        <v>0</v>
      </c>
      <c r="J411" s="1">
        <v>0</v>
      </c>
    </row>
    <row r="412" spans="1:10" x14ac:dyDescent="0.25">
      <c r="A412" s="1">
        <v>323</v>
      </c>
      <c r="B412" s="1" t="s">
        <v>105</v>
      </c>
      <c r="C412" s="1" t="s">
        <v>95</v>
      </c>
      <c r="D412" s="1">
        <v>1</v>
      </c>
      <c r="E412" s="1">
        <v>0</v>
      </c>
      <c r="F412" s="1">
        <v>0.27272727272727271</v>
      </c>
      <c r="G412" s="1">
        <v>0</v>
      </c>
      <c r="H412" s="1">
        <v>0</v>
      </c>
      <c r="I412" s="1">
        <v>0</v>
      </c>
      <c r="J412" s="1">
        <v>0</v>
      </c>
    </row>
    <row r="413" spans="1:10" x14ac:dyDescent="0.25">
      <c r="A413" s="1">
        <v>323</v>
      </c>
      <c r="B413" s="1" t="s">
        <v>105</v>
      </c>
      <c r="C413" s="1" t="s">
        <v>90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</row>
    <row r="414" spans="1:10" x14ac:dyDescent="0.25">
      <c r="A414" s="1">
        <v>323</v>
      </c>
      <c r="B414" s="1" t="s">
        <v>105</v>
      </c>
      <c r="C414" s="1" t="s">
        <v>118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5">
      <c r="A415" s="1">
        <v>323</v>
      </c>
      <c r="B415" s="1" t="s">
        <v>105</v>
      </c>
      <c r="C415" s="1" t="s">
        <v>91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5">
      <c r="A416" s="1">
        <v>323</v>
      </c>
      <c r="B416" s="1" t="s">
        <v>105</v>
      </c>
      <c r="C416" s="1" t="s">
        <v>92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5">
      <c r="A417" s="1">
        <v>323</v>
      </c>
      <c r="B417" s="1" t="s">
        <v>105</v>
      </c>
      <c r="C417" s="1" t="s">
        <v>93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5">
      <c r="A418" s="1">
        <v>323</v>
      </c>
      <c r="B418" s="1" t="s">
        <v>105</v>
      </c>
      <c r="C418" s="1" t="s">
        <v>94</v>
      </c>
    </row>
    <row r="420" spans="1:10" x14ac:dyDescent="0.25">
      <c r="A420" s="1">
        <v>324</v>
      </c>
      <c r="B420" s="1" t="s">
        <v>106</v>
      </c>
      <c r="C420" s="1" t="s">
        <v>120</v>
      </c>
    </row>
    <row r="421" spans="1:10" x14ac:dyDescent="0.25">
      <c r="A421" s="1">
        <v>324</v>
      </c>
      <c r="B421" s="1" t="s">
        <v>106</v>
      </c>
      <c r="C421" s="1" t="s">
        <v>82</v>
      </c>
      <c r="D421" s="1">
        <v>0.33333333333333331</v>
      </c>
      <c r="E421" s="1">
        <v>0.29166666666666669</v>
      </c>
      <c r="F421" s="1">
        <v>0.33748584371460932</v>
      </c>
      <c r="G421" s="1">
        <v>0.28000000000000003</v>
      </c>
      <c r="H421" s="1">
        <v>0.25</v>
      </c>
      <c r="I421" s="1">
        <v>0</v>
      </c>
      <c r="J421" s="1">
        <v>0.91990766296983995</v>
      </c>
    </row>
    <row r="422" spans="1:10" x14ac:dyDescent="0.25">
      <c r="A422" s="1">
        <v>324</v>
      </c>
      <c r="B422" s="1" t="s">
        <v>106</v>
      </c>
      <c r="C422" s="1" t="s">
        <v>152</v>
      </c>
      <c r="D422" s="1">
        <v>0.26666666666666666</v>
      </c>
      <c r="E422" s="1">
        <v>0</v>
      </c>
      <c r="F422" s="1">
        <v>0.11551528878822197</v>
      </c>
      <c r="G422" s="1">
        <v>0.08</v>
      </c>
      <c r="H422" s="1">
        <v>8.3333333333333329E-2</v>
      </c>
      <c r="I422" s="1">
        <v>0</v>
      </c>
      <c r="J422" s="1">
        <v>0.84160874035929811</v>
      </c>
    </row>
    <row r="423" spans="1:10" x14ac:dyDescent="0.25">
      <c r="A423" s="1">
        <v>324</v>
      </c>
      <c r="B423" s="1" t="s">
        <v>106</v>
      </c>
      <c r="C423" s="1" t="s">
        <v>151</v>
      </c>
      <c r="D423" s="1">
        <v>6.6666666666666666E-2</v>
      </c>
      <c r="E423" s="1">
        <v>0.29166666666666669</v>
      </c>
      <c r="F423" s="1">
        <v>0.22197055492638731</v>
      </c>
      <c r="G423" s="1">
        <v>0.19999999999999998</v>
      </c>
      <c r="H423" s="1">
        <v>0.16666666666666666</v>
      </c>
      <c r="I423" s="1">
        <v>0</v>
      </c>
      <c r="J423" s="1">
        <v>7.8298922610541832E-2</v>
      </c>
    </row>
    <row r="424" spans="1:10" x14ac:dyDescent="0.25">
      <c r="A424" s="1">
        <v>324</v>
      </c>
      <c r="B424" s="1" t="s">
        <v>106</v>
      </c>
      <c r="C424" s="1" t="s">
        <v>83</v>
      </c>
      <c r="D424" s="1">
        <v>0.66666666666666663</v>
      </c>
      <c r="E424" s="1">
        <v>0.45833333333333337</v>
      </c>
      <c r="F424" s="1">
        <v>0.64099660249150625</v>
      </c>
      <c r="G424" s="1">
        <v>0.72</v>
      </c>
      <c r="H424" s="1">
        <v>0.75</v>
      </c>
      <c r="I424" s="1">
        <v>0</v>
      </c>
      <c r="J424" s="1">
        <v>7.6178049882069568E-2</v>
      </c>
    </row>
    <row r="425" spans="1:10" x14ac:dyDescent="0.25">
      <c r="A425" s="1">
        <v>324</v>
      </c>
      <c r="B425" s="1" t="s">
        <v>106</v>
      </c>
      <c r="C425" s="1" t="s">
        <v>84</v>
      </c>
      <c r="D425" s="1">
        <v>0.66666666666666663</v>
      </c>
      <c r="E425" s="1">
        <v>0.29166666666666669</v>
      </c>
      <c r="F425" s="1">
        <v>0.58437146092865233</v>
      </c>
      <c r="G425" s="1">
        <v>0.72</v>
      </c>
      <c r="H425" s="1">
        <v>0.33333333333333331</v>
      </c>
      <c r="I425" s="1">
        <v>0</v>
      </c>
      <c r="J425" s="1">
        <v>5.5301851758920065E-2</v>
      </c>
    </row>
    <row r="426" spans="1:10" x14ac:dyDescent="0.25">
      <c r="A426" s="1">
        <v>324</v>
      </c>
      <c r="B426" s="1" t="s">
        <v>106</v>
      </c>
      <c r="C426" s="1" t="s">
        <v>85</v>
      </c>
      <c r="D426" s="1">
        <v>0</v>
      </c>
      <c r="E426" s="1">
        <v>0</v>
      </c>
      <c r="F426" s="1">
        <v>6.7950169875424689E-3</v>
      </c>
      <c r="G426" s="1">
        <v>0</v>
      </c>
      <c r="H426" s="1">
        <v>0</v>
      </c>
      <c r="I426" s="1">
        <v>0</v>
      </c>
      <c r="J426" s="1">
        <v>1.4051287198273701E-3</v>
      </c>
    </row>
    <row r="427" spans="1:10" x14ac:dyDescent="0.25">
      <c r="A427" s="1">
        <v>324</v>
      </c>
      <c r="B427" s="1" t="s">
        <v>106</v>
      </c>
      <c r="C427" s="1" t="s">
        <v>86</v>
      </c>
      <c r="D427" s="1">
        <v>0</v>
      </c>
      <c r="E427" s="1">
        <v>8.3333333333333343E-2</v>
      </c>
      <c r="F427" s="1">
        <v>1.8120045300113248E-2</v>
      </c>
      <c r="G427" s="1">
        <v>0</v>
      </c>
      <c r="H427" s="1">
        <v>0</v>
      </c>
      <c r="I427" s="1">
        <v>0</v>
      </c>
      <c r="J427" s="1">
        <v>1.545641591810107E-2</v>
      </c>
    </row>
    <row r="428" spans="1:10" x14ac:dyDescent="0.25">
      <c r="A428" s="1">
        <v>324</v>
      </c>
      <c r="B428" s="1" t="s">
        <v>106</v>
      </c>
      <c r="C428" s="1" t="s">
        <v>87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5">
      <c r="A429" s="1">
        <v>324</v>
      </c>
      <c r="B429" s="1" t="s">
        <v>106</v>
      </c>
      <c r="C429" s="1" t="s">
        <v>88</v>
      </c>
      <c r="D429" s="1">
        <v>0</v>
      </c>
      <c r="E429" s="1">
        <v>8.3333333333333343E-2</v>
      </c>
      <c r="F429" s="1">
        <v>3.1710079275198193E-2</v>
      </c>
      <c r="G429" s="1">
        <v>0</v>
      </c>
      <c r="H429" s="1">
        <v>0.41666666666666669</v>
      </c>
      <c r="I429" s="1">
        <v>0</v>
      </c>
      <c r="J429" s="1">
        <v>3.914287148090531E-3</v>
      </c>
    </row>
    <row r="430" spans="1:10" x14ac:dyDescent="0.25">
      <c r="A430" s="1">
        <v>324</v>
      </c>
      <c r="B430" s="1" t="s">
        <v>106</v>
      </c>
      <c r="C430" s="1" t="s">
        <v>89</v>
      </c>
      <c r="D430" s="1">
        <v>0</v>
      </c>
      <c r="E430" s="1">
        <v>0.25</v>
      </c>
      <c r="F430" s="1">
        <v>2.1517553793884484E-2</v>
      </c>
      <c r="G430" s="1">
        <v>0</v>
      </c>
      <c r="H430" s="1">
        <v>0</v>
      </c>
      <c r="I430" s="1">
        <v>0</v>
      </c>
      <c r="J430" s="1">
        <v>3.914287148090531E-3</v>
      </c>
    </row>
    <row r="431" spans="1:10" x14ac:dyDescent="0.25">
      <c r="A431" s="1">
        <v>324</v>
      </c>
      <c r="B431" s="1" t="s">
        <v>106</v>
      </c>
      <c r="C431" s="1" t="s">
        <v>95</v>
      </c>
      <c r="D431" s="1">
        <v>0</v>
      </c>
      <c r="E431" s="1">
        <v>4.1666666666666671E-2</v>
      </c>
      <c r="F431" s="1">
        <v>3.3975084937712344E-3</v>
      </c>
      <c r="G431" s="1">
        <v>0</v>
      </c>
      <c r="H431" s="1">
        <v>0</v>
      </c>
      <c r="I431" s="1">
        <v>0</v>
      </c>
      <c r="J431" s="1">
        <v>1.0036633713052644E-3</v>
      </c>
    </row>
    <row r="432" spans="1:10" x14ac:dyDescent="0.25">
      <c r="A432" s="1">
        <v>324</v>
      </c>
      <c r="B432" s="1" t="s">
        <v>106</v>
      </c>
      <c r="C432" s="1" t="s">
        <v>90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4.014653485221057E-4</v>
      </c>
    </row>
    <row r="433" spans="1:10" x14ac:dyDescent="0.25">
      <c r="A433" s="1">
        <v>324</v>
      </c>
      <c r="B433" s="1" t="s">
        <v>106</v>
      </c>
      <c r="C433" s="1" t="s">
        <v>118</v>
      </c>
      <c r="D433" s="1">
        <v>0</v>
      </c>
      <c r="E433" s="1">
        <v>0</v>
      </c>
      <c r="F433" s="1">
        <v>1.132502831257078E-3</v>
      </c>
      <c r="G433" s="1">
        <v>0</v>
      </c>
      <c r="H433" s="1">
        <v>0</v>
      </c>
      <c r="I433" s="1">
        <v>0</v>
      </c>
      <c r="J433" s="1">
        <v>3.0109901139157934E-4</v>
      </c>
    </row>
    <row r="434" spans="1:10" x14ac:dyDescent="0.25">
      <c r="A434" s="1">
        <v>324</v>
      </c>
      <c r="B434" s="1" t="s">
        <v>106</v>
      </c>
      <c r="C434" s="1" t="s">
        <v>91</v>
      </c>
      <c r="D434" s="1">
        <v>0</v>
      </c>
      <c r="E434" s="1">
        <v>0.20833333333333331</v>
      </c>
      <c r="F434" s="1">
        <v>0</v>
      </c>
      <c r="G434" s="1">
        <v>0</v>
      </c>
      <c r="H434" s="1">
        <v>0</v>
      </c>
      <c r="I434" s="1">
        <v>0</v>
      </c>
      <c r="J434" s="1">
        <v>5.0183168565263222E-4</v>
      </c>
    </row>
    <row r="435" spans="1:10" x14ac:dyDescent="0.25">
      <c r="A435" s="1">
        <v>324</v>
      </c>
      <c r="B435" s="1" t="s">
        <v>106</v>
      </c>
      <c r="C435" s="1" t="s">
        <v>92</v>
      </c>
      <c r="D435" s="1">
        <v>0</v>
      </c>
      <c r="E435" s="1">
        <v>0</v>
      </c>
      <c r="F435" s="1">
        <v>1.698754246885617E-2</v>
      </c>
      <c r="G435" s="1">
        <v>0</v>
      </c>
      <c r="H435" s="1">
        <v>0</v>
      </c>
      <c r="I435" s="1">
        <v>0</v>
      </c>
      <c r="J435" s="1">
        <v>1.5054950569578962E-3</v>
      </c>
    </row>
    <row r="436" spans="1:10" x14ac:dyDescent="0.25">
      <c r="A436" s="1">
        <v>324</v>
      </c>
      <c r="B436" s="1" t="s">
        <v>106</v>
      </c>
      <c r="C436" s="1" t="s">
        <v>93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1.0036633713052642E-4</v>
      </c>
    </row>
    <row r="437" spans="1:10" x14ac:dyDescent="0.25">
      <c r="A437" s="1">
        <v>324</v>
      </c>
      <c r="B437" s="1" t="s">
        <v>106</v>
      </c>
      <c r="C437" s="1" t="s">
        <v>94</v>
      </c>
    </row>
    <row r="439" spans="1:10" x14ac:dyDescent="0.25">
      <c r="A439" s="1">
        <v>324110</v>
      </c>
      <c r="B439" s="1" t="s">
        <v>81</v>
      </c>
      <c r="C439" s="1" t="s">
        <v>120</v>
      </c>
    </row>
    <row r="440" spans="1:10" x14ac:dyDescent="0.25">
      <c r="A440" s="1">
        <v>324110</v>
      </c>
      <c r="B440" s="1" t="s">
        <v>81</v>
      </c>
      <c r="C440" s="1" t="s">
        <v>82</v>
      </c>
      <c r="D440" s="1">
        <v>0.36363636363636365</v>
      </c>
      <c r="E440" s="1">
        <v>0.6</v>
      </c>
      <c r="F440" s="1">
        <v>0.34624697336561744</v>
      </c>
      <c r="G440" s="1">
        <v>0.29166666666666669</v>
      </c>
      <c r="H440" s="1">
        <v>1</v>
      </c>
      <c r="I440" s="1">
        <v>0</v>
      </c>
      <c r="J440" s="1">
        <v>0.92</v>
      </c>
    </row>
    <row r="441" spans="1:10" x14ac:dyDescent="0.25">
      <c r="A441" s="1">
        <v>324110</v>
      </c>
      <c r="B441" s="1" t="s">
        <v>81</v>
      </c>
      <c r="C441" s="1" t="s">
        <v>152</v>
      </c>
      <c r="D441" s="1">
        <v>0.36363636363636365</v>
      </c>
      <c r="E441" s="1">
        <v>0</v>
      </c>
      <c r="F441" s="1">
        <v>0.11864406779661019</v>
      </c>
      <c r="G441" s="1">
        <v>8.3333333333333329E-2</v>
      </c>
      <c r="H441" s="1">
        <v>1</v>
      </c>
      <c r="I441" s="1">
        <v>0</v>
      </c>
      <c r="J441" s="1">
        <v>0.84169321802457886</v>
      </c>
    </row>
    <row r="442" spans="1:10" x14ac:dyDescent="0.25">
      <c r="A442" s="1">
        <v>324110</v>
      </c>
      <c r="B442" s="1" t="s">
        <v>81</v>
      </c>
      <c r="C442" s="1" t="s">
        <v>151</v>
      </c>
      <c r="D442" s="1">
        <v>0</v>
      </c>
      <c r="E442" s="1">
        <v>0.6</v>
      </c>
      <c r="F442" s="1">
        <v>0.22760290556900728</v>
      </c>
      <c r="G442" s="1">
        <v>0.20833333333333334</v>
      </c>
      <c r="H442" s="1">
        <v>0</v>
      </c>
      <c r="I442" s="1">
        <v>0</v>
      </c>
      <c r="J442" s="1">
        <v>7.8306781975421194E-2</v>
      </c>
    </row>
    <row r="443" spans="1:10" x14ac:dyDescent="0.25">
      <c r="A443" s="1">
        <v>324110</v>
      </c>
      <c r="B443" s="1" t="s">
        <v>81</v>
      </c>
      <c r="C443" s="1" t="s">
        <v>83</v>
      </c>
      <c r="D443" s="1">
        <v>0.63636363636363635</v>
      </c>
      <c r="E443" s="1">
        <v>0.2</v>
      </c>
      <c r="F443" s="1">
        <v>0.63317191283292973</v>
      </c>
      <c r="G443" s="1">
        <v>0.70833333333333326</v>
      </c>
      <c r="H443" s="1">
        <v>0</v>
      </c>
      <c r="I443" s="1">
        <v>0</v>
      </c>
      <c r="J443" s="1">
        <v>7.6550764951321251E-2</v>
      </c>
    </row>
    <row r="444" spans="1:10" x14ac:dyDescent="0.25">
      <c r="A444" s="1">
        <v>324110</v>
      </c>
      <c r="B444" s="1" t="s">
        <v>81</v>
      </c>
      <c r="C444" s="1" t="s">
        <v>84</v>
      </c>
      <c r="D444" s="1">
        <v>0.63636363636363635</v>
      </c>
      <c r="E444" s="1">
        <v>0.1</v>
      </c>
      <c r="F444" s="1">
        <v>0.57506053268765134</v>
      </c>
      <c r="G444" s="1">
        <v>0.70833333333333326</v>
      </c>
      <c r="H444" s="1">
        <v>0</v>
      </c>
      <c r="I444" s="1">
        <v>0</v>
      </c>
      <c r="J444" s="1">
        <v>5.507649513212793E-2</v>
      </c>
    </row>
    <row r="445" spans="1:10" x14ac:dyDescent="0.25">
      <c r="A445" s="1">
        <v>324110</v>
      </c>
      <c r="B445" s="1" t="s">
        <v>81</v>
      </c>
      <c r="C445" s="1" t="s">
        <v>85</v>
      </c>
      <c r="D445" s="1">
        <v>0</v>
      </c>
      <c r="E445" s="1">
        <v>0</v>
      </c>
      <c r="F445" s="1">
        <v>7.2639225181598066E-3</v>
      </c>
      <c r="G445" s="1">
        <v>0</v>
      </c>
      <c r="H445" s="1">
        <v>0</v>
      </c>
      <c r="I445" s="1">
        <v>0</v>
      </c>
      <c r="J445" s="1">
        <v>1.4464534075104305E-3</v>
      </c>
    </row>
    <row r="446" spans="1:10" x14ac:dyDescent="0.25">
      <c r="A446" s="1">
        <v>324110</v>
      </c>
      <c r="B446" s="1" t="s">
        <v>81</v>
      </c>
      <c r="C446" s="1" t="s">
        <v>86</v>
      </c>
      <c r="D446" s="1">
        <v>0</v>
      </c>
      <c r="E446" s="1">
        <v>0.1</v>
      </c>
      <c r="F446" s="1">
        <v>1.6949152542372881E-2</v>
      </c>
      <c r="G446" s="1">
        <v>0</v>
      </c>
      <c r="H446" s="1">
        <v>0</v>
      </c>
      <c r="I446" s="1">
        <v>0</v>
      </c>
      <c r="J446" s="1">
        <v>1.6356050069541019E-2</v>
      </c>
    </row>
    <row r="447" spans="1:10" x14ac:dyDescent="0.25">
      <c r="A447" s="1">
        <v>324110</v>
      </c>
      <c r="B447" s="1" t="s">
        <v>81</v>
      </c>
      <c r="C447" s="1" t="s">
        <v>87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25">
      <c r="A448" s="1">
        <v>324110</v>
      </c>
      <c r="B448" s="1" t="s">
        <v>81</v>
      </c>
      <c r="C448" s="1" t="s">
        <v>88</v>
      </c>
      <c r="D448" s="1">
        <v>0</v>
      </c>
      <c r="E448" s="1">
        <v>0</v>
      </c>
      <c r="F448" s="1">
        <v>3.3898305084745763E-2</v>
      </c>
      <c r="G448" s="1">
        <v>0</v>
      </c>
      <c r="H448" s="1">
        <v>0</v>
      </c>
      <c r="I448" s="1">
        <v>0</v>
      </c>
      <c r="J448" s="1">
        <v>3.4492350486787188E-3</v>
      </c>
    </row>
    <row r="449" spans="1:10" x14ac:dyDescent="0.25">
      <c r="A449" s="1">
        <v>324110</v>
      </c>
      <c r="B449" s="1" t="s">
        <v>81</v>
      </c>
      <c r="C449" s="1" t="s">
        <v>89</v>
      </c>
      <c r="D449" s="1">
        <v>0</v>
      </c>
      <c r="E449" s="1">
        <v>0.2</v>
      </c>
      <c r="F449" s="1">
        <v>2.0581113801452784E-2</v>
      </c>
      <c r="G449" s="1">
        <v>0</v>
      </c>
      <c r="H449" s="1">
        <v>0</v>
      </c>
      <c r="I449" s="1">
        <v>0</v>
      </c>
      <c r="J449" s="1">
        <v>3.4492350486787188E-3</v>
      </c>
    </row>
    <row r="450" spans="1:10" x14ac:dyDescent="0.25">
      <c r="A450" s="1">
        <v>324110</v>
      </c>
      <c r="B450" s="1" t="s">
        <v>81</v>
      </c>
      <c r="C450" s="1" t="s">
        <v>95</v>
      </c>
      <c r="D450" s="1">
        <v>0</v>
      </c>
      <c r="E450" s="1">
        <v>0</v>
      </c>
      <c r="F450" s="1">
        <v>2.4213075060532684E-3</v>
      </c>
      <c r="G450" s="1">
        <v>0</v>
      </c>
      <c r="H450" s="1">
        <v>0</v>
      </c>
      <c r="I450" s="1">
        <v>0</v>
      </c>
      <c r="J450" s="1">
        <v>7.7885952712100105E-4</v>
      </c>
    </row>
    <row r="451" spans="1:10" x14ac:dyDescent="0.25">
      <c r="A451" s="1">
        <v>324110</v>
      </c>
      <c r="B451" s="1" t="s">
        <v>81</v>
      </c>
      <c r="C451" s="1" t="s">
        <v>90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4.450625869262863E-4</v>
      </c>
    </row>
    <row r="452" spans="1:10" x14ac:dyDescent="0.25">
      <c r="A452" s="1">
        <v>324110</v>
      </c>
      <c r="B452" s="1" t="s">
        <v>81</v>
      </c>
      <c r="C452" s="1" t="s">
        <v>118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1.1126564673157158E-4</v>
      </c>
    </row>
    <row r="453" spans="1:10" x14ac:dyDescent="0.25">
      <c r="A453" s="1">
        <v>324110</v>
      </c>
      <c r="B453" s="1" t="s">
        <v>81</v>
      </c>
      <c r="C453" s="1" t="s">
        <v>91</v>
      </c>
      <c r="D453" s="1">
        <v>0</v>
      </c>
      <c r="E453" s="1">
        <v>0.2</v>
      </c>
      <c r="F453" s="1">
        <v>0</v>
      </c>
      <c r="G453" s="1">
        <v>0</v>
      </c>
      <c r="H453" s="1">
        <v>0</v>
      </c>
      <c r="I453" s="1">
        <v>0</v>
      </c>
      <c r="J453" s="1">
        <v>2.2253129346314315E-4</v>
      </c>
    </row>
    <row r="454" spans="1:10" x14ac:dyDescent="0.25">
      <c r="A454" s="1">
        <v>324110</v>
      </c>
      <c r="B454" s="1" t="s">
        <v>81</v>
      </c>
      <c r="C454" s="1" t="s">
        <v>92</v>
      </c>
      <c r="D454" s="1">
        <v>0</v>
      </c>
      <c r="E454" s="1">
        <v>0</v>
      </c>
      <c r="F454" s="1">
        <v>1.8159806295399514E-2</v>
      </c>
      <c r="G454" s="1">
        <v>0</v>
      </c>
      <c r="H454" s="1">
        <v>0</v>
      </c>
      <c r="I454" s="1">
        <v>0</v>
      </c>
      <c r="J454" s="1">
        <v>1.6689847009735735E-3</v>
      </c>
    </row>
    <row r="455" spans="1:10" x14ac:dyDescent="0.25">
      <c r="A455" s="1">
        <v>324110</v>
      </c>
      <c r="B455" s="1" t="s">
        <v>81</v>
      </c>
      <c r="C455" s="1" t="s">
        <v>93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1.1126564673157158E-4</v>
      </c>
    </row>
    <row r="456" spans="1:10" x14ac:dyDescent="0.25">
      <c r="A456" s="1">
        <v>324110</v>
      </c>
      <c r="B456" s="1" t="s">
        <v>81</v>
      </c>
      <c r="C456" s="1" t="s">
        <v>94</v>
      </c>
    </row>
    <row r="458" spans="1:10" x14ac:dyDescent="0.25">
      <c r="A458" s="1">
        <v>324121</v>
      </c>
      <c r="B458" s="1" t="s">
        <v>386</v>
      </c>
      <c r="C458" s="1" t="s">
        <v>120</v>
      </c>
    </row>
    <row r="459" spans="1:10" x14ac:dyDescent="0.25">
      <c r="A459" s="1">
        <v>324121</v>
      </c>
      <c r="B459" s="1" t="s">
        <v>386</v>
      </c>
      <c r="C459" s="1" t="s">
        <v>82</v>
      </c>
      <c r="D459" s="1">
        <v>0</v>
      </c>
      <c r="E459" s="1">
        <v>0</v>
      </c>
      <c r="F459" s="1">
        <v>0.13157894736842105</v>
      </c>
      <c r="G459" s="1">
        <v>0</v>
      </c>
      <c r="H459" s="1">
        <v>0</v>
      </c>
      <c r="I459" s="1">
        <v>0</v>
      </c>
      <c r="J459" s="1">
        <v>0.91717791411042948</v>
      </c>
    </row>
    <row r="460" spans="1:10" x14ac:dyDescent="0.25">
      <c r="A460" s="1">
        <v>324121</v>
      </c>
      <c r="B460" s="1" t="s">
        <v>386</v>
      </c>
      <c r="C460" s="1" t="s">
        <v>152</v>
      </c>
      <c r="D460" s="1">
        <v>0</v>
      </c>
      <c r="E460" s="1">
        <v>0</v>
      </c>
      <c r="F460" s="1">
        <v>5.2631578947368418E-2</v>
      </c>
      <c r="G460" s="1">
        <v>0</v>
      </c>
      <c r="H460" s="1">
        <v>0</v>
      </c>
      <c r="I460" s="1">
        <v>0</v>
      </c>
      <c r="J460" s="1">
        <v>0.83911133698769369</v>
      </c>
    </row>
    <row r="461" spans="1:10" x14ac:dyDescent="0.25">
      <c r="A461" s="1">
        <v>324121</v>
      </c>
      <c r="B461" s="1" t="s">
        <v>386</v>
      </c>
      <c r="C461" s="1" t="s">
        <v>151</v>
      </c>
      <c r="D461" s="1">
        <v>0</v>
      </c>
      <c r="E461" s="1">
        <v>0</v>
      </c>
      <c r="F461" s="1">
        <v>7.8947368421052627E-2</v>
      </c>
      <c r="G461" s="1">
        <v>0</v>
      </c>
      <c r="H461" s="1">
        <v>0</v>
      </c>
      <c r="I461" s="1">
        <v>0</v>
      </c>
      <c r="J461" s="1">
        <v>7.8066577122735792E-2</v>
      </c>
    </row>
    <row r="462" spans="1:10" x14ac:dyDescent="0.25">
      <c r="A462" s="1">
        <v>324121</v>
      </c>
      <c r="B462" s="1" t="s">
        <v>386</v>
      </c>
      <c r="C462" s="1" t="s">
        <v>83</v>
      </c>
      <c r="D462" s="1">
        <v>1</v>
      </c>
      <c r="E462" s="1">
        <v>0.69230769230769229</v>
      </c>
      <c r="F462" s="1">
        <v>0.84210526315789469</v>
      </c>
      <c r="G462" s="1">
        <v>1</v>
      </c>
      <c r="H462" s="1">
        <v>1</v>
      </c>
      <c r="I462" s="1">
        <v>0</v>
      </c>
      <c r="J462" s="1">
        <v>7.5153374233128761E-2</v>
      </c>
    </row>
    <row r="463" spans="1:10" x14ac:dyDescent="0.25">
      <c r="A463" s="1">
        <v>324121</v>
      </c>
      <c r="B463" s="1" t="s">
        <v>386</v>
      </c>
      <c r="C463" s="1" t="s">
        <v>84</v>
      </c>
      <c r="D463" s="1">
        <v>1</v>
      </c>
      <c r="E463" s="1">
        <v>0.46153846153846156</v>
      </c>
      <c r="F463" s="1">
        <v>0.78947368421052633</v>
      </c>
      <c r="G463" s="1">
        <v>1</v>
      </c>
      <c r="H463" s="1">
        <v>1</v>
      </c>
      <c r="I463" s="1">
        <v>0</v>
      </c>
      <c r="J463" s="1">
        <v>6.2883435582822028E-2</v>
      </c>
    </row>
    <row r="464" spans="1:10" x14ac:dyDescent="0.25">
      <c r="A464" s="1">
        <v>324121</v>
      </c>
      <c r="B464" s="1" t="s">
        <v>386</v>
      </c>
      <c r="C464" s="1" t="s">
        <v>85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</row>
    <row r="465" spans="1:10" x14ac:dyDescent="0.25">
      <c r="A465" s="1">
        <v>324121</v>
      </c>
      <c r="B465" s="1" t="s">
        <v>386</v>
      </c>
      <c r="C465" s="1" t="s">
        <v>86</v>
      </c>
      <c r="D465" s="1">
        <v>0</v>
      </c>
      <c r="E465" s="1">
        <v>7.6923076923076927E-2</v>
      </c>
      <c r="F465" s="1">
        <v>5.2631578947368418E-2</v>
      </c>
      <c r="G465" s="1">
        <v>0</v>
      </c>
      <c r="H465" s="1">
        <v>0</v>
      </c>
      <c r="I465" s="1">
        <v>0</v>
      </c>
      <c r="J465" s="1">
        <v>7.6687116564417099E-3</v>
      </c>
    </row>
    <row r="466" spans="1:10" x14ac:dyDescent="0.25">
      <c r="A466" s="1">
        <v>324121</v>
      </c>
      <c r="B466" s="1" t="s">
        <v>386</v>
      </c>
      <c r="C466" s="1" t="s">
        <v>87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0" x14ac:dyDescent="0.25">
      <c r="A467" s="1">
        <v>324121</v>
      </c>
      <c r="B467" s="1" t="s">
        <v>386</v>
      </c>
      <c r="C467" s="1" t="s">
        <v>88</v>
      </c>
      <c r="D467" s="1">
        <v>0</v>
      </c>
      <c r="E467" s="1">
        <v>0.15384615384615385</v>
      </c>
      <c r="F467" s="1">
        <v>0</v>
      </c>
      <c r="G467" s="1">
        <v>0</v>
      </c>
      <c r="H467" s="1">
        <v>0</v>
      </c>
      <c r="I467" s="1">
        <v>0</v>
      </c>
      <c r="J467" s="1">
        <v>3.0674846625766837E-3</v>
      </c>
    </row>
    <row r="468" spans="1:10" x14ac:dyDescent="0.25">
      <c r="A468" s="1">
        <v>324121</v>
      </c>
      <c r="B468" s="1" t="s">
        <v>386</v>
      </c>
      <c r="C468" s="1" t="s">
        <v>89</v>
      </c>
      <c r="D468" s="1">
        <v>0</v>
      </c>
      <c r="E468" s="1">
        <v>0.30769230769230771</v>
      </c>
      <c r="F468" s="1">
        <v>2.6315789473684209E-2</v>
      </c>
      <c r="G468" s="1">
        <v>0</v>
      </c>
      <c r="H468" s="1">
        <v>0</v>
      </c>
      <c r="I468" s="1">
        <v>0</v>
      </c>
      <c r="J468" s="1">
        <v>7.6687116564417099E-3</v>
      </c>
    </row>
    <row r="469" spans="1:10" x14ac:dyDescent="0.25">
      <c r="A469" s="1">
        <v>324121</v>
      </c>
      <c r="B469" s="1" t="s">
        <v>386</v>
      </c>
      <c r="C469" s="1" t="s">
        <v>95</v>
      </c>
      <c r="D469" s="1">
        <v>0</v>
      </c>
      <c r="E469" s="1">
        <v>7.6923076923076927E-2</v>
      </c>
      <c r="F469" s="1">
        <v>2.6315789473684209E-2</v>
      </c>
      <c r="G469" s="1">
        <v>0</v>
      </c>
      <c r="H469" s="1">
        <v>0</v>
      </c>
      <c r="I469" s="1">
        <v>0</v>
      </c>
      <c r="J469" s="1">
        <v>3.0674846625766837E-3</v>
      </c>
    </row>
    <row r="470" spans="1:10" x14ac:dyDescent="0.25">
      <c r="A470" s="1">
        <v>324121</v>
      </c>
      <c r="B470" s="1" t="s">
        <v>386</v>
      </c>
      <c r="C470" s="1" t="s">
        <v>90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</row>
    <row r="471" spans="1:10" x14ac:dyDescent="0.25">
      <c r="A471" s="1">
        <v>324121</v>
      </c>
      <c r="B471" s="1" t="s">
        <v>386</v>
      </c>
      <c r="C471" s="1" t="s">
        <v>118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</row>
    <row r="472" spans="1:10" x14ac:dyDescent="0.25">
      <c r="A472" s="1">
        <v>324121</v>
      </c>
      <c r="B472" s="1" t="s">
        <v>386</v>
      </c>
      <c r="C472" s="1" t="s">
        <v>91</v>
      </c>
      <c r="D472" s="1">
        <v>0</v>
      </c>
      <c r="E472" s="1">
        <v>0.23076923076923078</v>
      </c>
      <c r="F472" s="1">
        <v>0</v>
      </c>
      <c r="G472" s="1">
        <v>0</v>
      </c>
      <c r="H472" s="1">
        <v>0</v>
      </c>
      <c r="I472" s="1">
        <v>0</v>
      </c>
      <c r="J472" s="1">
        <v>4.6012269938650258E-3</v>
      </c>
    </row>
    <row r="473" spans="1:10" x14ac:dyDescent="0.25">
      <c r="A473" s="1">
        <v>324121</v>
      </c>
      <c r="B473" s="1" t="s">
        <v>386</v>
      </c>
      <c r="C473" s="1" t="s">
        <v>92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</row>
    <row r="474" spans="1:10" x14ac:dyDescent="0.25">
      <c r="A474" s="1">
        <v>324121</v>
      </c>
      <c r="B474" s="1" t="s">
        <v>386</v>
      </c>
      <c r="C474" s="1" t="s">
        <v>93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</row>
    <row r="475" spans="1:10" x14ac:dyDescent="0.25">
      <c r="A475" s="1">
        <v>324121</v>
      </c>
      <c r="B475" s="1" t="s">
        <v>386</v>
      </c>
      <c r="C475" s="1" t="s">
        <v>94</v>
      </c>
    </row>
    <row r="477" spans="1:10" x14ac:dyDescent="0.25">
      <c r="A477" s="1">
        <v>324199</v>
      </c>
      <c r="B477" s="1" t="s">
        <v>128</v>
      </c>
      <c r="C477" s="1" t="s">
        <v>120</v>
      </c>
    </row>
    <row r="478" spans="1:10" x14ac:dyDescent="0.25">
      <c r="A478" s="1">
        <v>324199</v>
      </c>
      <c r="B478" s="1" t="s">
        <v>128</v>
      </c>
      <c r="C478" s="1" t="s">
        <v>82</v>
      </c>
      <c r="D478" s="1">
        <v>0</v>
      </c>
      <c r="E478" s="1">
        <v>0</v>
      </c>
      <c r="F478" s="1">
        <v>0.2</v>
      </c>
      <c r="G478" s="1">
        <v>0</v>
      </c>
      <c r="H478" s="1">
        <v>0.1111111111111111</v>
      </c>
      <c r="I478" s="1">
        <v>0</v>
      </c>
      <c r="J478" s="1">
        <v>0.92000000000000015</v>
      </c>
    </row>
    <row r="479" spans="1:10" x14ac:dyDescent="0.25">
      <c r="A479" s="1">
        <v>324199</v>
      </c>
      <c r="B479" s="1" t="s">
        <v>128</v>
      </c>
      <c r="C479" s="1" t="s">
        <v>152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0.84169321802457897</v>
      </c>
    </row>
    <row r="480" spans="1:10" x14ac:dyDescent="0.25">
      <c r="A480" s="1">
        <v>324199</v>
      </c>
      <c r="B480" s="1" t="s">
        <v>128</v>
      </c>
      <c r="C480" s="1" t="s">
        <v>151</v>
      </c>
      <c r="D480" s="1">
        <v>0</v>
      </c>
      <c r="E480" s="1">
        <v>0</v>
      </c>
      <c r="F480" s="1">
        <v>0.2</v>
      </c>
      <c r="G480" s="1">
        <v>0</v>
      </c>
      <c r="H480" s="1">
        <v>0.1111111111111111</v>
      </c>
      <c r="I480" s="1">
        <v>0</v>
      </c>
      <c r="J480" s="1">
        <v>7.8306781975421139E-2</v>
      </c>
    </row>
    <row r="481" spans="1:10" x14ac:dyDescent="0.25">
      <c r="A481" s="1">
        <v>324199</v>
      </c>
      <c r="B481" s="1" t="s">
        <v>128</v>
      </c>
      <c r="C481" s="1" t="s">
        <v>83</v>
      </c>
      <c r="D481" s="1">
        <v>0</v>
      </c>
      <c r="E481" s="1">
        <v>0</v>
      </c>
      <c r="F481" s="1">
        <v>0.8</v>
      </c>
      <c r="G481" s="1">
        <v>0</v>
      </c>
      <c r="H481" s="1">
        <v>0.88888888888888884</v>
      </c>
      <c r="I481" s="1">
        <v>0</v>
      </c>
      <c r="J481" s="1">
        <v>7.9999999999999877E-2</v>
      </c>
    </row>
    <row r="482" spans="1:10" x14ac:dyDescent="0.25">
      <c r="A482" s="1">
        <v>324199</v>
      </c>
      <c r="B482" s="1" t="s">
        <v>128</v>
      </c>
      <c r="C482" s="1" t="s">
        <v>84</v>
      </c>
      <c r="D482" s="1">
        <v>0</v>
      </c>
      <c r="E482" s="1">
        <v>0</v>
      </c>
      <c r="F482" s="1">
        <v>0.8</v>
      </c>
      <c r="G482" s="1">
        <v>0</v>
      </c>
      <c r="H482" s="1">
        <v>0.33333333333333331</v>
      </c>
      <c r="I482" s="1">
        <v>0</v>
      </c>
      <c r="J482" s="1">
        <v>4.6666666666666599E-2</v>
      </c>
    </row>
    <row r="483" spans="1:10" x14ac:dyDescent="0.25">
      <c r="A483" s="1">
        <v>324199</v>
      </c>
      <c r="B483" s="1" t="s">
        <v>128</v>
      </c>
      <c r="C483" s="1" t="s">
        <v>85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</row>
    <row r="484" spans="1:10" x14ac:dyDescent="0.25">
      <c r="A484" s="1">
        <v>324199</v>
      </c>
      <c r="B484" s="1" t="s">
        <v>128</v>
      </c>
      <c r="C484" s="1" t="s">
        <v>86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-6.6666666666666567E-3</v>
      </c>
    </row>
    <row r="485" spans="1:10" x14ac:dyDescent="0.25">
      <c r="A485" s="1">
        <v>324199</v>
      </c>
      <c r="B485" s="1" t="s">
        <v>128</v>
      </c>
      <c r="C485" s="1" t="s">
        <v>87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 x14ac:dyDescent="0.25">
      <c r="A486" s="1">
        <v>324199</v>
      </c>
      <c r="B486" s="1" t="s">
        <v>128</v>
      </c>
      <c r="C486" s="1" t="s">
        <v>88</v>
      </c>
      <c r="D486" s="1">
        <v>0</v>
      </c>
      <c r="E486" s="1">
        <v>0</v>
      </c>
      <c r="F486" s="1">
        <v>0</v>
      </c>
      <c r="G486" s="1">
        <v>0</v>
      </c>
      <c r="H486" s="1">
        <v>0.55555555555555558</v>
      </c>
      <c r="I486" s="1">
        <v>0</v>
      </c>
      <c r="J486" s="1">
        <v>3.3333333333333284E-2</v>
      </c>
    </row>
    <row r="487" spans="1:10" x14ac:dyDescent="0.25">
      <c r="A487" s="1">
        <v>324199</v>
      </c>
      <c r="B487" s="1" t="s">
        <v>128</v>
      </c>
      <c r="C487" s="1" t="s">
        <v>89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1:10" x14ac:dyDescent="0.25">
      <c r="A488" s="1">
        <v>324199</v>
      </c>
      <c r="B488" s="1" t="s">
        <v>128</v>
      </c>
      <c r="C488" s="1" t="s">
        <v>95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</row>
    <row r="489" spans="1:10" x14ac:dyDescent="0.25">
      <c r="A489" s="1">
        <v>324199</v>
      </c>
      <c r="B489" s="1" t="s">
        <v>128</v>
      </c>
      <c r="C489" s="1" t="s">
        <v>90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1:10" x14ac:dyDescent="0.25">
      <c r="A490" s="1">
        <v>324199</v>
      </c>
      <c r="B490" s="1" t="s">
        <v>128</v>
      </c>
      <c r="C490" s="1" t="s">
        <v>118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1:10" x14ac:dyDescent="0.25">
      <c r="A491" s="1">
        <v>324199</v>
      </c>
      <c r="B491" s="1" t="s">
        <v>128</v>
      </c>
      <c r="C491" s="1" t="s">
        <v>91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</row>
    <row r="492" spans="1:10" x14ac:dyDescent="0.25">
      <c r="A492" s="1">
        <v>324199</v>
      </c>
      <c r="B492" s="1" t="s">
        <v>128</v>
      </c>
      <c r="C492" s="1" t="s">
        <v>92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</row>
    <row r="493" spans="1:10" x14ac:dyDescent="0.25">
      <c r="A493" s="1">
        <v>324199</v>
      </c>
      <c r="B493" s="1" t="s">
        <v>128</v>
      </c>
      <c r="C493" s="1" t="s">
        <v>93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</row>
    <row r="494" spans="1:10" x14ac:dyDescent="0.25">
      <c r="A494" s="1">
        <v>324199</v>
      </c>
      <c r="B494" s="1" t="s">
        <v>128</v>
      </c>
      <c r="C494" s="1" t="s">
        <v>94</v>
      </c>
    </row>
    <row r="496" spans="1:10" x14ac:dyDescent="0.25">
      <c r="A496" s="1">
        <v>325</v>
      </c>
      <c r="B496" s="1" t="s">
        <v>107</v>
      </c>
      <c r="C496" s="1" t="s">
        <v>120</v>
      </c>
    </row>
    <row r="497" spans="1:10" x14ac:dyDescent="0.25">
      <c r="A497" s="1">
        <v>325</v>
      </c>
      <c r="B497" s="1" t="s">
        <v>107</v>
      </c>
      <c r="C497" s="1" t="s">
        <v>82</v>
      </c>
      <c r="D497" s="1">
        <v>0.7142857142857143</v>
      </c>
      <c r="E497" s="1">
        <v>0.2857142857142857</v>
      </c>
      <c r="F497" s="1">
        <v>0.56123595505617974</v>
      </c>
      <c r="G497" s="1">
        <v>0.5</v>
      </c>
      <c r="H497" s="1">
        <v>0.93034825870646765</v>
      </c>
      <c r="I497" s="1">
        <v>0</v>
      </c>
      <c r="J497" s="1">
        <v>0.75970827202354296</v>
      </c>
    </row>
    <row r="498" spans="1:10" x14ac:dyDescent="0.25">
      <c r="A498" s="1">
        <v>325</v>
      </c>
      <c r="B498" s="1" t="s">
        <v>107</v>
      </c>
      <c r="C498" s="1" t="s">
        <v>152</v>
      </c>
      <c r="D498" s="1">
        <v>0.2857142857142857</v>
      </c>
      <c r="E498" s="1">
        <v>0.14285714285714285</v>
      </c>
      <c r="F498" s="1">
        <v>0.16966292134831459</v>
      </c>
      <c r="G498" s="1">
        <v>0.5</v>
      </c>
      <c r="H498" s="1">
        <v>0.14427860696517414</v>
      </c>
      <c r="I498" s="1">
        <v>0</v>
      </c>
      <c r="J498" s="1">
        <v>0</v>
      </c>
    </row>
    <row r="499" spans="1:10" x14ac:dyDescent="0.25">
      <c r="A499" s="1">
        <v>325</v>
      </c>
      <c r="B499" s="1" t="s">
        <v>107</v>
      </c>
      <c r="C499" s="1" t="s">
        <v>151</v>
      </c>
      <c r="D499" s="1">
        <v>0.42857142857142855</v>
      </c>
      <c r="E499" s="1">
        <v>0.14285714285714285</v>
      </c>
      <c r="F499" s="1">
        <v>0.39157303370786517</v>
      </c>
      <c r="G499" s="1">
        <v>0</v>
      </c>
      <c r="H499" s="1">
        <v>0.78606965174129351</v>
      </c>
      <c r="I499" s="1">
        <v>0</v>
      </c>
      <c r="J499" s="1">
        <v>0.75970827202354296</v>
      </c>
    </row>
    <row r="500" spans="1:10" x14ac:dyDescent="0.25">
      <c r="A500" s="1">
        <v>325</v>
      </c>
      <c r="B500" s="1" t="s">
        <v>107</v>
      </c>
      <c r="C500" s="1" t="s">
        <v>83</v>
      </c>
      <c r="D500" s="1">
        <v>0.2857142857142857</v>
      </c>
      <c r="E500" s="1">
        <v>0.2857142857142857</v>
      </c>
      <c r="F500" s="1">
        <v>0.42134831460674149</v>
      </c>
      <c r="G500" s="1">
        <v>0</v>
      </c>
      <c r="H500" s="1">
        <v>6.4676616915422883E-2</v>
      </c>
      <c r="I500" s="1">
        <v>0</v>
      </c>
      <c r="J500" s="1">
        <v>0.22225065574819275</v>
      </c>
    </row>
    <row r="501" spans="1:10" x14ac:dyDescent="0.25">
      <c r="A501" s="1">
        <v>325</v>
      </c>
      <c r="B501" s="1" t="s">
        <v>107</v>
      </c>
      <c r="C501" s="1" t="s">
        <v>84</v>
      </c>
      <c r="D501" s="1">
        <v>0.2857142857142857</v>
      </c>
      <c r="E501" s="1">
        <v>0.14285714285714285</v>
      </c>
      <c r="F501" s="1">
        <v>0.35056179775280899</v>
      </c>
      <c r="G501" s="1">
        <v>0</v>
      </c>
      <c r="H501" s="1">
        <v>6.4676616915422883E-2</v>
      </c>
      <c r="I501" s="1">
        <v>0</v>
      </c>
      <c r="J501" s="1">
        <v>0.12628750559785046</v>
      </c>
    </row>
    <row r="502" spans="1:10" x14ac:dyDescent="0.25">
      <c r="A502" s="1">
        <v>325</v>
      </c>
      <c r="B502" s="1" t="s">
        <v>107</v>
      </c>
      <c r="C502" s="1" t="s">
        <v>85</v>
      </c>
      <c r="D502" s="1">
        <v>0</v>
      </c>
      <c r="E502" s="1">
        <v>0</v>
      </c>
      <c r="F502" s="1">
        <v>5.0561797752808986E-3</v>
      </c>
      <c r="G502" s="1">
        <v>0</v>
      </c>
      <c r="H502" s="1">
        <v>0</v>
      </c>
      <c r="I502" s="1">
        <v>0</v>
      </c>
      <c r="J502" s="1">
        <v>8.2528309129294378E-3</v>
      </c>
    </row>
    <row r="503" spans="1:10" x14ac:dyDescent="0.25">
      <c r="A503" s="1">
        <v>325</v>
      </c>
      <c r="B503" s="1" t="s">
        <v>107</v>
      </c>
      <c r="C503" s="1" t="s">
        <v>86</v>
      </c>
      <c r="D503" s="1">
        <v>0</v>
      </c>
      <c r="E503" s="1">
        <v>0.14285714285714285</v>
      </c>
      <c r="F503" s="1">
        <v>3.8202247191011236E-2</v>
      </c>
      <c r="G503" s="1">
        <v>0</v>
      </c>
      <c r="H503" s="1">
        <v>0</v>
      </c>
      <c r="I503" s="1">
        <v>0</v>
      </c>
      <c r="J503" s="1">
        <v>6.4295310600729336E-2</v>
      </c>
    </row>
    <row r="504" spans="1:10" x14ac:dyDescent="0.25">
      <c r="A504" s="1">
        <v>325</v>
      </c>
      <c r="B504" s="1" t="s">
        <v>107</v>
      </c>
      <c r="C504" s="1" t="s">
        <v>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1.2859062120145866E-2</v>
      </c>
    </row>
    <row r="505" spans="1:10" x14ac:dyDescent="0.25">
      <c r="A505" s="1">
        <v>325</v>
      </c>
      <c r="B505" s="1" t="s">
        <v>107</v>
      </c>
      <c r="C505" s="1" t="s">
        <v>88</v>
      </c>
      <c r="D505" s="1">
        <v>0</v>
      </c>
      <c r="E505" s="1">
        <v>0</v>
      </c>
      <c r="F505" s="1">
        <v>2.7528089887640446E-2</v>
      </c>
      <c r="G505" s="1">
        <v>0</v>
      </c>
      <c r="H505" s="1">
        <v>0</v>
      </c>
      <c r="I505" s="1">
        <v>0</v>
      </c>
      <c r="J505" s="1">
        <v>1.0172093915936284E-2</v>
      </c>
    </row>
    <row r="506" spans="1:10" x14ac:dyDescent="0.25">
      <c r="A506" s="1">
        <v>325</v>
      </c>
      <c r="B506" s="1" t="s">
        <v>107</v>
      </c>
      <c r="C506" s="1" t="s">
        <v>89</v>
      </c>
      <c r="D506" s="1">
        <v>0</v>
      </c>
      <c r="E506" s="1">
        <v>0.42857142857142855</v>
      </c>
      <c r="F506" s="1">
        <v>1.7415730337078651E-2</v>
      </c>
      <c r="G506" s="1">
        <v>0.5</v>
      </c>
      <c r="H506" s="1">
        <v>4.9751243781094526E-3</v>
      </c>
      <c r="I506" s="1">
        <v>0</v>
      </c>
      <c r="J506" s="1">
        <v>1.804107222826435E-2</v>
      </c>
    </row>
    <row r="507" spans="1:10" x14ac:dyDescent="0.25">
      <c r="A507" s="1">
        <v>325</v>
      </c>
      <c r="B507" s="1" t="s">
        <v>107</v>
      </c>
      <c r="C507" s="1" t="s">
        <v>95</v>
      </c>
      <c r="D507" s="1">
        <v>0</v>
      </c>
      <c r="E507" s="1">
        <v>0</v>
      </c>
      <c r="F507" s="1">
        <v>1.3483146067415731E-2</v>
      </c>
      <c r="G507" s="1">
        <v>0</v>
      </c>
      <c r="H507" s="1">
        <v>4.9751243781094526E-3</v>
      </c>
      <c r="I507" s="1">
        <v>0</v>
      </c>
      <c r="J507" s="1">
        <v>1.0172093915936284E-2</v>
      </c>
    </row>
    <row r="508" spans="1:10" x14ac:dyDescent="0.25">
      <c r="A508" s="1">
        <v>325</v>
      </c>
      <c r="B508" s="1" t="s">
        <v>107</v>
      </c>
      <c r="C508" s="1" t="s">
        <v>90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3.4546734054123232E-3</v>
      </c>
    </row>
    <row r="509" spans="1:10" x14ac:dyDescent="0.25">
      <c r="A509" s="1">
        <v>325</v>
      </c>
      <c r="B509" s="1" t="s">
        <v>107</v>
      </c>
      <c r="C509" s="1" t="s">
        <v>118</v>
      </c>
      <c r="D509" s="1">
        <v>0</v>
      </c>
      <c r="E509" s="1">
        <v>0</v>
      </c>
      <c r="F509" s="1">
        <v>2.2471910112359548E-3</v>
      </c>
      <c r="G509" s="1">
        <v>0</v>
      </c>
      <c r="H509" s="1">
        <v>0</v>
      </c>
      <c r="I509" s="1">
        <v>0</v>
      </c>
      <c r="J509" s="1">
        <v>1.9192630030068461E-3</v>
      </c>
    </row>
    <row r="510" spans="1:10" x14ac:dyDescent="0.25">
      <c r="A510" s="1">
        <v>325</v>
      </c>
      <c r="B510" s="1" t="s">
        <v>107</v>
      </c>
      <c r="C510" s="1" t="s">
        <v>91</v>
      </c>
      <c r="D510" s="1">
        <v>0</v>
      </c>
      <c r="E510" s="1">
        <v>0.42857142857142855</v>
      </c>
      <c r="F510" s="1">
        <v>0</v>
      </c>
      <c r="G510" s="1">
        <v>0.5</v>
      </c>
      <c r="H510" s="1">
        <v>0</v>
      </c>
      <c r="I510" s="1">
        <v>0</v>
      </c>
      <c r="J510" s="1">
        <v>7.6770520120273843E-4</v>
      </c>
    </row>
    <row r="511" spans="1:10" x14ac:dyDescent="0.25">
      <c r="A511" s="1">
        <v>325</v>
      </c>
      <c r="B511" s="1" t="s">
        <v>107</v>
      </c>
      <c r="C511" s="1" t="s">
        <v>92</v>
      </c>
      <c r="D511" s="1">
        <v>0</v>
      </c>
      <c r="E511" s="1">
        <v>0</v>
      </c>
      <c r="F511" s="1">
        <v>5.6179775280898871E-4</v>
      </c>
      <c r="G511" s="1">
        <v>0</v>
      </c>
      <c r="H511" s="1">
        <v>0</v>
      </c>
      <c r="I511" s="1">
        <v>0</v>
      </c>
      <c r="J511" s="1">
        <v>1.9192630030068461E-4</v>
      </c>
    </row>
    <row r="512" spans="1:10" x14ac:dyDescent="0.25">
      <c r="A512" s="1">
        <v>325</v>
      </c>
      <c r="B512" s="1" t="s">
        <v>107</v>
      </c>
      <c r="C512" s="1" t="s">
        <v>93</v>
      </c>
      <c r="D512" s="1">
        <v>0</v>
      </c>
      <c r="E512" s="1">
        <v>0</v>
      </c>
      <c r="F512" s="1">
        <v>1.1235955056179774E-3</v>
      </c>
      <c r="G512" s="1">
        <v>0</v>
      </c>
      <c r="H512" s="1">
        <v>0</v>
      </c>
      <c r="I512" s="1">
        <v>0</v>
      </c>
      <c r="J512" s="1">
        <v>5.7577890090205379E-4</v>
      </c>
    </row>
    <row r="513" spans="1:10" x14ac:dyDescent="0.25">
      <c r="A513" s="1">
        <v>325</v>
      </c>
      <c r="B513" s="1" t="s">
        <v>107</v>
      </c>
      <c r="C513" s="1" t="s">
        <v>94</v>
      </c>
    </row>
    <row r="515" spans="1:10" x14ac:dyDescent="0.25">
      <c r="A515" s="1">
        <v>325110</v>
      </c>
      <c r="B515" s="1" t="s">
        <v>64</v>
      </c>
      <c r="C515" s="1" t="s">
        <v>120</v>
      </c>
    </row>
    <row r="516" spans="1:10" x14ac:dyDescent="0.25">
      <c r="A516" s="1">
        <v>325110</v>
      </c>
      <c r="B516" s="1" t="s">
        <v>64</v>
      </c>
      <c r="C516" s="1" t="s">
        <v>82</v>
      </c>
      <c r="D516" s="1">
        <v>1</v>
      </c>
      <c r="E516" s="1">
        <v>0</v>
      </c>
      <c r="F516" s="1">
        <v>0.26587301587301587</v>
      </c>
      <c r="G516" s="1">
        <v>0</v>
      </c>
      <c r="H516" s="1">
        <v>0</v>
      </c>
      <c r="I516" s="1">
        <v>0</v>
      </c>
      <c r="J516" s="1">
        <v>0.76089517078916369</v>
      </c>
    </row>
    <row r="517" spans="1:10" x14ac:dyDescent="0.25">
      <c r="A517" s="1">
        <v>325110</v>
      </c>
      <c r="B517" s="1" t="s">
        <v>64</v>
      </c>
      <c r="C517" s="1" t="s">
        <v>152</v>
      </c>
      <c r="D517" s="1">
        <v>1</v>
      </c>
      <c r="E517" s="1">
        <v>0</v>
      </c>
      <c r="F517" s="1">
        <v>8.7301587301587297E-2</v>
      </c>
      <c r="G517" s="1">
        <v>0</v>
      </c>
      <c r="H517" s="1">
        <v>0</v>
      </c>
      <c r="I517" s="1">
        <v>0</v>
      </c>
      <c r="J517" s="1">
        <v>0</v>
      </c>
    </row>
    <row r="518" spans="1:10" x14ac:dyDescent="0.25">
      <c r="A518" s="1">
        <v>325110</v>
      </c>
      <c r="B518" s="1" t="s">
        <v>64</v>
      </c>
      <c r="C518" s="1" t="s">
        <v>151</v>
      </c>
      <c r="D518" s="1">
        <v>0</v>
      </c>
      <c r="E518" s="1">
        <v>0</v>
      </c>
      <c r="F518" s="1">
        <v>0.17857142857142858</v>
      </c>
      <c r="G518" s="1">
        <v>0</v>
      </c>
      <c r="H518" s="1">
        <v>0</v>
      </c>
      <c r="I518" s="1">
        <v>0</v>
      </c>
      <c r="J518" s="1">
        <v>0.76089517078916369</v>
      </c>
    </row>
    <row r="519" spans="1:10" x14ac:dyDescent="0.25">
      <c r="A519" s="1">
        <v>325110</v>
      </c>
      <c r="B519" s="1" t="s">
        <v>64</v>
      </c>
      <c r="C519" s="1" t="s">
        <v>83</v>
      </c>
      <c r="D519" s="1">
        <v>0</v>
      </c>
      <c r="E519" s="1">
        <v>0</v>
      </c>
      <c r="F519" s="1">
        <v>0.73015873015873012</v>
      </c>
      <c r="G519" s="1">
        <v>0</v>
      </c>
      <c r="H519" s="1">
        <v>0</v>
      </c>
      <c r="I519" s="1">
        <v>0</v>
      </c>
      <c r="J519" s="1">
        <v>0.23674911660777392</v>
      </c>
    </row>
    <row r="520" spans="1:10" x14ac:dyDescent="0.25">
      <c r="A520" s="1">
        <v>325110</v>
      </c>
      <c r="B520" s="1" t="s">
        <v>64</v>
      </c>
      <c r="C520" s="1" t="s">
        <v>84</v>
      </c>
      <c r="D520" s="1">
        <v>0</v>
      </c>
      <c r="E520" s="1">
        <v>0</v>
      </c>
      <c r="F520" s="1">
        <v>0.5714285714285714</v>
      </c>
      <c r="G520" s="1">
        <v>0</v>
      </c>
      <c r="H520" s="1">
        <v>0</v>
      </c>
      <c r="I520" s="1">
        <v>0</v>
      </c>
      <c r="J520" s="1">
        <v>0.16961130742049471</v>
      </c>
    </row>
    <row r="521" spans="1:10" x14ac:dyDescent="0.25">
      <c r="A521" s="1">
        <v>325110</v>
      </c>
      <c r="B521" s="1" t="s">
        <v>64</v>
      </c>
      <c r="C521" s="1" t="s">
        <v>85</v>
      </c>
      <c r="D521" s="1">
        <v>0</v>
      </c>
      <c r="E521" s="1">
        <v>0</v>
      </c>
      <c r="F521" s="1">
        <v>1.1904761904761904E-2</v>
      </c>
      <c r="G521" s="1">
        <v>0</v>
      </c>
      <c r="H521" s="1">
        <v>0</v>
      </c>
      <c r="I521" s="1">
        <v>0</v>
      </c>
      <c r="J521" s="1">
        <v>8.2449941107184919E-3</v>
      </c>
    </row>
    <row r="522" spans="1:10" x14ac:dyDescent="0.25">
      <c r="A522" s="1">
        <v>325110</v>
      </c>
      <c r="B522" s="1" t="s">
        <v>64</v>
      </c>
      <c r="C522" s="1" t="s">
        <v>86</v>
      </c>
      <c r="D522" s="1">
        <v>0</v>
      </c>
      <c r="E522" s="1">
        <v>0</v>
      </c>
      <c r="F522" s="1">
        <v>0.14285714285714285</v>
      </c>
      <c r="G522" s="1">
        <v>0</v>
      </c>
      <c r="H522" s="1">
        <v>0</v>
      </c>
      <c r="I522" s="1">
        <v>0</v>
      </c>
      <c r="J522" s="1">
        <v>6.0070671378091876E-2</v>
      </c>
    </row>
    <row r="523" spans="1:10" x14ac:dyDescent="0.25">
      <c r="A523" s="1">
        <v>325110</v>
      </c>
      <c r="B523" s="1" t="s">
        <v>64</v>
      </c>
      <c r="C523" s="1" t="s">
        <v>87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2.3557126030624266E-3</v>
      </c>
    </row>
    <row r="524" spans="1:10" x14ac:dyDescent="0.25">
      <c r="A524" s="1">
        <v>325110</v>
      </c>
      <c r="B524" s="1" t="s">
        <v>64</v>
      </c>
      <c r="C524" s="1" t="s">
        <v>88</v>
      </c>
      <c r="D524" s="1">
        <v>0</v>
      </c>
      <c r="E524" s="1">
        <v>0</v>
      </c>
      <c r="F524" s="1">
        <v>3.968253968253968E-3</v>
      </c>
      <c r="G524" s="1">
        <v>0</v>
      </c>
      <c r="H524" s="1">
        <v>0</v>
      </c>
      <c r="I524" s="1">
        <v>0</v>
      </c>
      <c r="J524" s="1">
        <v>1.1778563015312133E-3</v>
      </c>
    </row>
    <row r="525" spans="1:10" x14ac:dyDescent="0.25">
      <c r="A525" s="1">
        <v>325110</v>
      </c>
      <c r="B525" s="1" t="s">
        <v>64</v>
      </c>
      <c r="C525" s="1" t="s">
        <v>89</v>
      </c>
      <c r="D525" s="1">
        <v>0</v>
      </c>
      <c r="E525" s="1">
        <v>0</v>
      </c>
      <c r="F525" s="1">
        <v>3.968253968253968E-3</v>
      </c>
      <c r="G525" s="1">
        <v>0</v>
      </c>
      <c r="H525" s="1">
        <v>0</v>
      </c>
      <c r="I525" s="1">
        <v>0</v>
      </c>
      <c r="J525" s="1">
        <v>2.3557126030624266E-3</v>
      </c>
    </row>
    <row r="526" spans="1:10" x14ac:dyDescent="0.25">
      <c r="A526" s="1">
        <v>325110</v>
      </c>
      <c r="B526" s="1" t="s">
        <v>64</v>
      </c>
      <c r="C526" s="1" t="s">
        <v>95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1.1778563015312133E-3</v>
      </c>
    </row>
    <row r="527" spans="1:10" x14ac:dyDescent="0.25">
      <c r="A527" s="1">
        <v>325110</v>
      </c>
      <c r="B527" s="1" t="s">
        <v>64</v>
      </c>
      <c r="C527" s="1" t="s">
        <v>90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</row>
    <row r="528" spans="1:10" x14ac:dyDescent="0.25">
      <c r="A528" s="1">
        <v>325110</v>
      </c>
      <c r="B528" s="1" t="s">
        <v>64</v>
      </c>
      <c r="C528" s="1" t="s">
        <v>118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 x14ac:dyDescent="0.25">
      <c r="A529" s="1">
        <v>325110</v>
      </c>
      <c r="B529" s="1" t="s">
        <v>64</v>
      </c>
      <c r="C529" s="1" t="s">
        <v>91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1:10" x14ac:dyDescent="0.25">
      <c r="A530" s="1">
        <v>325110</v>
      </c>
      <c r="B530" s="1" t="s">
        <v>64</v>
      </c>
      <c r="C530" s="1" t="s">
        <v>92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</row>
    <row r="531" spans="1:10" x14ac:dyDescent="0.25">
      <c r="A531" s="1">
        <v>325110</v>
      </c>
      <c r="B531" s="1" t="s">
        <v>64</v>
      </c>
      <c r="C531" s="1" t="s">
        <v>93</v>
      </c>
      <c r="D531" s="1">
        <v>0</v>
      </c>
      <c r="E531" s="1">
        <v>0</v>
      </c>
      <c r="F531" s="1">
        <v>3.968253968253968E-3</v>
      </c>
      <c r="G531" s="1">
        <v>0</v>
      </c>
      <c r="H531" s="1">
        <v>0</v>
      </c>
      <c r="I531" s="1">
        <v>0</v>
      </c>
      <c r="J531" s="1">
        <v>1.1778563015312133E-3</v>
      </c>
    </row>
    <row r="532" spans="1:10" x14ac:dyDescent="0.25">
      <c r="A532" s="1">
        <v>325110</v>
      </c>
      <c r="B532" s="1" t="s">
        <v>64</v>
      </c>
      <c r="C532" s="1" t="s">
        <v>94</v>
      </c>
    </row>
    <row r="534" spans="1:10" x14ac:dyDescent="0.25">
      <c r="A534" s="1">
        <v>325120</v>
      </c>
      <c r="B534" s="1" t="s">
        <v>65</v>
      </c>
      <c r="C534" s="1" t="s">
        <v>120</v>
      </c>
    </row>
    <row r="535" spans="1:10" x14ac:dyDescent="0.25">
      <c r="A535" s="1">
        <v>325120</v>
      </c>
      <c r="B535" s="1" t="s">
        <v>65</v>
      </c>
      <c r="C535" s="1" t="s">
        <v>82</v>
      </c>
      <c r="D535" s="1">
        <v>0</v>
      </c>
      <c r="E535" s="1">
        <v>0</v>
      </c>
      <c r="F535" s="1">
        <v>0.57692307692307687</v>
      </c>
      <c r="G535" s="1">
        <v>0</v>
      </c>
      <c r="H535" s="1">
        <v>0</v>
      </c>
      <c r="I535" s="1">
        <v>0</v>
      </c>
      <c r="J535" s="1">
        <v>0</v>
      </c>
    </row>
    <row r="536" spans="1:10" x14ac:dyDescent="0.25">
      <c r="A536" s="1">
        <v>325120</v>
      </c>
      <c r="B536" s="1" t="s">
        <v>65</v>
      </c>
      <c r="C536" s="1" t="s">
        <v>152</v>
      </c>
      <c r="D536" s="1">
        <v>0</v>
      </c>
      <c r="E536" s="1">
        <v>0</v>
      </c>
      <c r="F536" s="1">
        <v>7.6923076923076927E-2</v>
      </c>
      <c r="G536" s="1">
        <v>0</v>
      </c>
      <c r="H536" s="1">
        <v>0</v>
      </c>
      <c r="I536" s="1">
        <v>0</v>
      </c>
      <c r="J536" s="1">
        <v>0</v>
      </c>
    </row>
    <row r="537" spans="1:10" x14ac:dyDescent="0.25">
      <c r="A537" s="1">
        <v>325120</v>
      </c>
      <c r="B537" s="1" t="s">
        <v>65</v>
      </c>
      <c r="C537" s="1" t="s">
        <v>151</v>
      </c>
      <c r="D537" s="1">
        <v>0</v>
      </c>
      <c r="E537" s="1">
        <v>0</v>
      </c>
      <c r="F537" s="1">
        <v>0.5</v>
      </c>
      <c r="G537" s="1">
        <v>0</v>
      </c>
      <c r="H537" s="1">
        <v>0</v>
      </c>
      <c r="I537" s="1">
        <v>0</v>
      </c>
      <c r="J537" s="1">
        <v>0</v>
      </c>
    </row>
    <row r="538" spans="1:10" x14ac:dyDescent="0.25">
      <c r="A538" s="1">
        <v>325120</v>
      </c>
      <c r="B538" s="1" t="s">
        <v>65</v>
      </c>
      <c r="C538" s="1" t="s">
        <v>83</v>
      </c>
      <c r="D538" s="1">
        <v>0</v>
      </c>
      <c r="E538" s="1">
        <v>0</v>
      </c>
      <c r="F538" s="1">
        <v>0.42307692307692307</v>
      </c>
      <c r="G538" s="1">
        <v>0</v>
      </c>
      <c r="H538" s="1">
        <v>0</v>
      </c>
      <c r="I538" s="1">
        <v>0</v>
      </c>
      <c r="J538" s="1">
        <v>0</v>
      </c>
    </row>
    <row r="539" spans="1:10" x14ac:dyDescent="0.25">
      <c r="A539" s="1">
        <v>325120</v>
      </c>
      <c r="B539" s="1" t="s">
        <v>65</v>
      </c>
      <c r="C539" s="1" t="s">
        <v>84</v>
      </c>
      <c r="D539" s="1">
        <v>0</v>
      </c>
      <c r="E539" s="1">
        <v>0</v>
      </c>
      <c r="F539" s="1">
        <v>0.11538461538461539</v>
      </c>
      <c r="G539" s="1">
        <v>0</v>
      </c>
      <c r="H539" s="1">
        <v>0</v>
      </c>
      <c r="I539" s="1">
        <v>0</v>
      </c>
      <c r="J539" s="1">
        <v>0</v>
      </c>
    </row>
    <row r="540" spans="1:10" x14ac:dyDescent="0.25">
      <c r="A540" s="1">
        <v>325120</v>
      </c>
      <c r="B540" s="1" t="s">
        <v>65</v>
      </c>
      <c r="C540" s="1" t="s">
        <v>85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</row>
    <row r="541" spans="1:10" x14ac:dyDescent="0.25">
      <c r="A541" s="1">
        <v>325120</v>
      </c>
      <c r="B541" s="1" t="s">
        <v>65</v>
      </c>
      <c r="C541" s="1" t="s">
        <v>86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</row>
    <row r="542" spans="1:10" x14ac:dyDescent="0.25">
      <c r="A542" s="1">
        <v>325120</v>
      </c>
      <c r="B542" s="1" t="s">
        <v>65</v>
      </c>
      <c r="C542" s="1" t="s">
        <v>87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</row>
    <row r="543" spans="1:10" x14ac:dyDescent="0.25">
      <c r="A543" s="1">
        <v>325120</v>
      </c>
      <c r="B543" s="1" t="s">
        <v>65</v>
      </c>
      <c r="C543" s="1" t="s">
        <v>88</v>
      </c>
      <c r="D543" s="1">
        <v>0</v>
      </c>
      <c r="E543" s="1">
        <v>0</v>
      </c>
      <c r="F543" s="1">
        <v>0.30769230769230771</v>
      </c>
      <c r="G543" s="1">
        <v>0</v>
      </c>
      <c r="H543" s="1">
        <v>0</v>
      </c>
      <c r="I543" s="1">
        <v>0</v>
      </c>
      <c r="J543" s="1">
        <v>0</v>
      </c>
    </row>
    <row r="544" spans="1:10" x14ac:dyDescent="0.25">
      <c r="A544" s="1">
        <v>325120</v>
      </c>
      <c r="B544" s="1" t="s">
        <v>65</v>
      </c>
      <c r="C544" s="1" t="s">
        <v>89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</row>
    <row r="545" spans="1:10" x14ac:dyDescent="0.25">
      <c r="A545" s="1">
        <v>325120</v>
      </c>
      <c r="B545" s="1" t="s">
        <v>65</v>
      </c>
      <c r="C545" s="1" t="s">
        <v>95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1:10" x14ac:dyDescent="0.25">
      <c r="A546" s="1">
        <v>325120</v>
      </c>
      <c r="B546" s="1" t="s">
        <v>65</v>
      </c>
      <c r="C546" s="1" t="s">
        <v>90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</row>
    <row r="547" spans="1:10" x14ac:dyDescent="0.25">
      <c r="A547" s="1">
        <v>325120</v>
      </c>
      <c r="B547" s="1" t="s">
        <v>65</v>
      </c>
      <c r="C547" s="1" t="s">
        <v>118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</row>
    <row r="548" spans="1:10" x14ac:dyDescent="0.25">
      <c r="A548" s="1">
        <v>325120</v>
      </c>
      <c r="B548" s="1" t="s">
        <v>65</v>
      </c>
      <c r="C548" s="1" t="s">
        <v>91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</row>
    <row r="549" spans="1:10" x14ac:dyDescent="0.25">
      <c r="A549" s="1">
        <v>325120</v>
      </c>
      <c r="B549" s="1" t="s">
        <v>65</v>
      </c>
      <c r="C549" s="1" t="s">
        <v>92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</row>
    <row r="550" spans="1:10" x14ac:dyDescent="0.25">
      <c r="A550" s="1">
        <v>325120</v>
      </c>
      <c r="B550" s="1" t="s">
        <v>65</v>
      </c>
      <c r="C550" s="1" t="s">
        <v>93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</row>
    <row r="551" spans="1:10" x14ac:dyDescent="0.25">
      <c r="A551" s="1">
        <v>325120</v>
      </c>
      <c r="B551" s="1" t="s">
        <v>65</v>
      </c>
      <c r="C551" s="1" t="s">
        <v>94</v>
      </c>
    </row>
    <row r="553" spans="1:10" x14ac:dyDescent="0.25">
      <c r="A553" s="1">
        <v>325181</v>
      </c>
      <c r="B553" s="1" t="s">
        <v>66</v>
      </c>
      <c r="C553" s="1" t="s">
        <v>120</v>
      </c>
    </row>
    <row r="554" spans="1:10" x14ac:dyDescent="0.25">
      <c r="A554" s="1">
        <v>325181</v>
      </c>
      <c r="B554" s="1" t="s">
        <v>66</v>
      </c>
      <c r="C554" s="1" t="s">
        <v>82</v>
      </c>
      <c r="D554" s="1">
        <v>0</v>
      </c>
      <c r="E554" s="1">
        <v>0</v>
      </c>
      <c r="F554" s="1">
        <v>0.54388597149287321</v>
      </c>
      <c r="G554" s="1">
        <v>0</v>
      </c>
      <c r="H554" s="1">
        <v>0.89743589743589747</v>
      </c>
      <c r="I554" s="1">
        <v>0</v>
      </c>
      <c r="J554" s="1">
        <v>0.76000000000000012</v>
      </c>
    </row>
    <row r="555" spans="1:10" x14ac:dyDescent="0.25">
      <c r="A555" s="1">
        <v>325181</v>
      </c>
      <c r="B555" s="1" t="s">
        <v>66</v>
      </c>
      <c r="C555" s="1" t="s">
        <v>152</v>
      </c>
      <c r="D555" s="1">
        <v>0</v>
      </c>
      <c r="E555" s="1">
        <v>0</v>
      </c>
      <c r="F555" s="1">
        <v>4.3510877719429859E-2</v>
      </c>
      <c r="G555" s="1">
        <v>0</v>
      </c>
      <c r="H555" s="1">
        <v>0</v>
      </c>
      <c r="I555" s="1">
        <v>0</v>
      </c>
      <c r="J555" s="1">
        <v>0</v>
      </c>
    </row>
    <row r="556" spans="1:10" x14ac:dyDescent="0.25">
      <c r="A556" s="1">
        <v>325181</v>
      </c>
      <c r="B556" s="1" t="s">
        <v>66</v>
      </c>
      <c r="C556" s="1" t="s">
        <v>151</v>
      </c>
      <c r="D556" s="1">
        <v>0</v>
      </c>
      <c r="E556" s="1">
        <v>0</v>
      </c>
      <c r="F556" s="1">
        <v>0.50037509377344336</v>
      </c>
      <c r="G556" s="1">
        <v>0</v>
      </c>
      <c r="H556" s="1">
        <v>0.89743589743589747</v>
      </c>
      <c r="I556" s="1">
        <v>0</v>
      </c>
      <c r="J556" s="1">
        <v>0.76000000000000012</v>
      </c>
    </row>
    <row r="557" spans="1:10" x14ac:dyDescent="0.25">
      <c r="A557" s="1">
        <v>325181</v>
      </c>
      <c r="B557" s="1" t="s">
        <v>66</v>
      </c>
      <c r="C557" s="1" t="s">
        <v>83</v>
      </c>
      <c r="D557" s="1">
        <v>0</v>
      </c>
      <c r="E557" s="1">
        <v>0</v>
      </c>
      <c r="F557" s="1">
        <v>0.45611402850712673</v>
      </c>
      <c r="G557" s="1">
        <v>0</v>
      </c>
      <c r="H557" s="1">
        <v>0.10256410256410256</v>
      </c>
      <c r="I557" s="1">
        <v>0</v>
      </c>
      <c r="J557" s="1">
        <v>0.23757322175732218</v>
      </c>
    </row>
    <row r="558" spans="1:10" x14ac:dyDescent="0.25">
      <c r="A558" s="1">
        <v>325181</v>
      </c>
      <c r="B558" s="1" t="s">
        <v>66</v>
      </c>
      <c r="C558" s="1" t="s">
        <v>84</v>
      </c>
      <c r="D558" s="1">
        <v>0</v>
      </c>
      <c r="E558" s="1">
        <v>0</v>
      </c>
      <c r="F558" s="1">
        <v>0.14253563390847712</v>
      </c>
      <c r="G558" s="1">
        <v>0</v>
      </c>
      <c r="H558" s="1">
        <v>0.10256410256410256</v>
      </c>
      <c r="I558" s="1">
        <v>0</v>
      </c>
      <c r="J558" s="1">
        <v>5.7405857740585771E-2</v>
      </c>
    </row>
    <row r="559" spans="1:10" x14ac:dyDescent="0.25">
      <c r="A559" s="1">
        <v>325181</v>
      </c>
      <c r="B559" s="1" t="s">
        <v>66</v>
      </c>
      <c r="C559" s="1" t="s">
        <v>85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</row>
    <row r="560" spans="1:10" x14ac:dyDescent="0.25">
      <c r="A560" s="1">
        <v>325181</v>
      </c>
      <c r="B560" s="1" t="s">
        <v>66</v>
      </c>
      <c r="C560" s="1" t="s">
        <v>86</v>
      </c>
      <c r="D560" s="1">
        <v>0</v>
      </c>
      <c r="E560" s="1">
        <v>0</v>
      </c>
      <c r="F560" s="1">
        <v>0.31357839459864961</v>
      </c>
      <c r="G560" s="1">
        <v>0</v>
      </c>
      <c r="H560" s="1">
        <v>0</v>
      </c>
      <c r="I560" s="1">
        <v>0</v>
      </c>
      <c r="J560" s="1">
        <v>0.12192468619246861</v>
      </c>
    </row>
    <row r="561" spans="1:10" x14ac:dyDescent="0.25">
      <c r="A561" s="1">
        <v>325181</v>
      </c>
      <c r="B561" s="1" t="s">
        <v>66</v>
      </c>
      <c r="C561" s="1" t="s">
        <v>87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5.5815899581589959E-2</v>
      </c>
    </row>
    <row r="562" spans="1:10" x14ac:dyDescent="0.25">
      <c r="A562" s="1">
        <v>325181</v>
      </c>
      <c r="B562" s="1" t="s">
        <v>66</v>
      </c>
      <c r="C562" s="1" t="s">
        <v>88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</row>
    <row r="563" spans="1:10" x14ac:dyDescent="0.25">
      <c r="A563" s="1">
        <v>325181</v>
      </c>
      <c r="B563" s="1" t="s">
        <v>66</v>
      </c>
      <c r="C563" s="1" t="s">
        <v>89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2.4267782426778241E-3</v>
      </c>
    </row>
    <row r="564" spans="1:10" x14ac:dyDescent="0.25">
      <c r="A564" s="1">
        <v>325181</v>
      </c>
      <c r="B564" s="1" t="s">
        <v>66</v>
      </c>
      <c r="C564" s="1" t="s">
        <v>95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</row>
    <row r="565" spans="1:10" x14ac:dyDescent="0.25">
      <c r="A565" s="1">
        <v>325181</v>
      </c>
      <c r="B565" s="1" t="s">
        <v>66</v>
      </c>
      <c r="C565" s="1" t="s">
        <v>90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2.4267782426778241E-3</v>
      </c>
    </row>
    <row r="566" spans="1:10" x14ac:dyDescent="0.25">
      <c r="A566" s="1">
        <v>325181</v>
      </c>
      <c r="B566" s="1" t="s">
        <v>66</v>
      </c>
      <c r="C566" s="1" t="s">
        <v>118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0" x14ac:dyDescent="0.25">
      <c r="A567" s="1">
        <v>325181</v>
      </c>
      <c r="B567" s="1" t="s">
        <v>66</v>
      </c>
      <c r="C567" s="1" t="s">
        <v>91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</row>
    <row r="568" spans="1:10" x14ac:dyDescent="0.25">
      <c r="A568" s="1">
        <v>325181</v>
      </c>
      <c r="B568" s="1" t="s">
        <v>66</v>
      </c>
      <c r="C568" s="1" t="s">
        <v>92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</row>
    <row r="569" spans="1:10" x14ac:dyDescent="0.25">
      <c r="A569" s="1">
        <v>325181</v>
      </c>
      <c r="B569" s="1" t="s">
        <v>66</v>
      </c>
      <c r="C569" s="1" t="s">
        <v>93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</row>
    <row r="570" spans="1:10" x14ac:dyDescent="0.25">
      <c r="A570" s="1">
        <v>325181</v>
      </c>
      <c r="B570" s="1" t="s">
        <v>66</v>
      </c>
      <c r="C570" s="1" t="s">
        <v>94</v>
      </c>
    </row>
    <row r="572" spans="1:10" x14ac:dyDescent="0.25">
      <c r="A572" s="1">
        <v>325182</v>
      </c>
      <c r="B572" s="1" t="s">
        <v>130</v>
      </c>
      <c r="C572" s="1" t="s">
        <v>120</v>
      </c>
    </row>
    <row r="573" spans="1:10" x14ac:dyDescent="0.25">
      <c r="A573" s="1">
        <v>325182</v>
      </c>
      <c r="B573" s="1" t="s">
        <v>130</v>
      </c>
      <c r="C573" s="1" t="s">
        <v>82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</row>
    <row r="574" spans="1:10" x14ac:dyDescent="0.25">
      <c r="A574" s="1">
        <v>325182</v>
      </c>
      <c r="B574" s="1" t="s">
        <v>130</v>
      </c>
      <c r="C574" s="1" t="s">
        <v>152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</row>
    <row r="575" spans="1:10" x14ac:dyDescent="0.25">
      <c r="A575" s="1">
        <v>325182</v>
      </c>
      <c r="B575" s="1" t="s">
        <v>130</v>
      </c>
      <c r="C575" s="1" t="s">
        <v>151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</row>
    <row r="576" spans="1:10" x14ac:dyDescent="0.25">
      <c r="A576" s="1">
        <v>325182</v>
      </c>
      <c r="B576" s="1" t="s">
        <v>130</v>
      </c>
      <c r="C576" s="1" t="s">
        <v>83</v>
      </c>
      <c r="D576" s="1">
        <v>0</v>
      </c>
      <c r="E576" s="1">
        <v>0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</row>
    <row r="577" spans="1:10" x14ac:dyDescent="0.25">
      <c r="A577" s="1">
        <v>325182</v>
      </c>
      <c r="B577" s="1" t="s">
        <v>130</v>
      </c>
      <c r="C577" s="1" t="s">
        <v>84</v>
      </c>
      <c r="D577" s="1">
        <v>0</v>
      </c>
      <c r="E577" s="1">
        <v>0</v>
      </c>
      <c r="F577" s="1">
        <v>0.8</v>
      </c>
      <c r="G577" s="1">
        <v>0</v>
      </c>
      <c r="H577" s="1">
        <v>0</v>
      </c>
      <c r="I577" s="1">
        <v>0</v>
      </c>
      <c r="J577" s="1">
        <v>0</v>
      </c>
    </row>
    <row r="578" spans="1:10" x14ac:dyDescent="0.25">
      <c r="A578" s="1">
        <v>325182</v>
      </c>
      <c r="B578" s="1" t="s">
        <v>130</v>
      </c>
      <c r="C578" s="1" t="s">
        <v>85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</row>
    <row r="579" spans="1:10" x14ac:dyDescent="0.25">
      <c r="A579" s="1">
        <v>325182</v>
      </c>
      <c r="B579" s="1" t="s">
        <v>130</v>
      </c>
      <c r="C579" s="1" t="s">
        <v>86</v>
      </c>
      <c r="D579" s="1">
        <v>0</v>
      </c>
      <c r="E579" s="1">
        <v>0</v>
      </c>
      <c r="F579" s="1">
        <v>0.2</v>
      </c>
      <c r="G579" s="1">
        <v>0</v>
      </c>
      <c r="H579" s="1">
        <v>0</v>
      </c>
      <c r="I579" s="1">
        <v>0</v>
      </c>
      <c r="J579" s="1">
        <v>0</v>
      </c>
    </row>
    <row r="580" spans="1:10" x14ac:dyDescent="0.25">
      <c r="A580" s="1">
        <v>325182</v>
      </c>
      <c r="B580" s="1" t="s">
        <v>130</v>
      </c>
      <c r="C580" s="1" t="s">
        <v>87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</row>
    <row r="581" spans="1:10" x14ac:dyDescent="0.25">
      <c r="A581" s="1">
        <v>325182</v>
      </c>
      <c r="B581" s="1" t="s">
        <v>130</v>
      </c>
      <c r="C581" s="1" t="s">
        <v>88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</row>
    <row r="582" spans="1:10" x14ac:dyDescent="0.25">
      <c r="A582" s="1">
        <v>325182</v>
      </c>
      <c r="B582" s="1" t="s">
        <v>130</v>
      </c>
      <c r="C582" s="1" t="s">
        <v>89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</row>
    <row r="583" spans="1:10" x14ac:dyDescent="0.25">
      <c r="A583" s="1">
        <v>325182</v>
      </c>
      <c r="B583" s="1" t="s">
        <v>130</v>
      </c>
      <c r="C583" s="1" t="s">
        <v>95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</row>
    <row r="584" spans="1:10" x14ac:dyDescent="0.25">
      <c r="A584" s="1">
        <v>325182</v>
      </c>
      <c r="B584" s="1" t="s">
        <v>130</v>
      </c>
      <c r="C584" s="1" t="s">
        <v>90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</row>
    <row r="585" spans="1:10" x14ac:dyDescent="0.25">
      <c r="A585" s="1">
        <v>325182</v>
      </c>
      <c r="B585" s="1" t="s">
        <v>130</v>
      </c>
      <c r="C585" s="1" t="s">
        <v>118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</row>
    <row r="586" spans="1:10" x14ac:dyDescent="0.25">
      <c r="A586" s="1">
        <v>325182</v>
      </c>
      <c r="B586" s="1" t="s">
        <v>130</v>
      </c>
      <c r="C586" s="1" t="s">
        <v>91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</row>
    <row r="587" spans="1:10" x14ac:dyDescent="0.25">
      <c r="A587" s="1">
        <v>325182</v>
      </c>
      <c r="B587" s="1" t="s">
        <v>130</v>
      </c>
      <c r="C587" s="1" t="s">
        <v>92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</row>
    <row r="588" spans="1:10" x14ac:dyDescent="0.25">
      <c r="A588" s="1">
        <v>325182</v>
      </c>
      <c r="B588" s="1" t="s">
        <v>130</v>
      </c>
      <c r="C588" s="1" t="s">
        <v>93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</row>
    <row r="589" spans="1:10" x14ac:dyDescent="0.25">
      <c r="A589" s="1">
        <v>325182</v>
      </c>
      <c r="B589" s="1" t="s">
        <v>130</v>
      </c>
      <c r="C589" s="1" t="s">
        <v>94</v>
      </c>
    </row>
    <row r="591" spans="1:10" x14ac:dyDescent="0.25">
      <c r="A591" s="1">
        <v>325188</v>
      </c>
      <c r="B591" s="1" t="s">
        <v>67</v>
      </c>
      <c r="C591" s="1" t="s">
        <v>120</v>
      </c>
    </row>
    <row r="592" spans="1:10" x14ac:dyDescent="0.25">
      <c r="A592" s="1">
        <v>325188</v>
      </c>
      <c r="B592" s="1" t="s">
        <v>67</v>
      </c>
      <c r="C592" s="1" t="s">
        <v>82</v>
      </c>
      <c r="D592" s="1">
        <v>0</v>
      </c>
      <c r="E592" s="1">
        <v>0</v>
      </c>
      <c r="F592" s="1">
        <v>0.375</v>
      </c>
      <c r="G592" s="1">
        <v>0</v>
      </c>
      <c r="H592" s="1">
        <v>1</v>
      </c>
      <c r="I592" s="1">
        <v>0</v>
      </c>
      <c r="J592" s="1">
        <v>0.75686813186813195</v>
      </c>
    </row>
    <row r="593" spans="1:10" x14ac:dyDescent="0.25">
      <c r="A593" s="1">
        <v>325188</v>
      </c>
      <c r="B593" s="1" t="s">
        <v>67</v>
      </c>
      <c r="C593" s="1" t="s">
        <v>152</v>
      </c>
      <c r="D593" s="1">
        <v>0</v>
      </c>
      <c r="E593" s="1">
        <v>0</v>
      </c>
      <c r="F593" s="1">
        <v>0.16666666666666666</v>
      </c>
      <c r="G593" s="1">
        <v>0</v>
      </c>
      <c r="H593" s="1">
        <v>5.8823529411764705E-2</v>
      </c>
      <c r="I593" s="1">
        <v>0</v>
      </c>
      <c r="J593" s="1">
        <v>0</v>
      </c>
    </row>
    <row r="594" spans="1:10" x14ac:dyDescent="0.25">
      <c r="A594" s="1">
        <v>325188</v>
      </c>
      <c r="B594" s="1" t="s">
        <v>67</v>
      </c>
      <c r="C594" s="1" t="s">
        <v>151</v>
      </c>
      <c r="D594" s="1">
        <v>0</v>
      </c>
      <c r="E594" s="1">
        <v>0</v>
      </c>
      <c r="F594" s="1">
        <v>0.20833333333333334</v>
      </c>
      <c r="G594" s="1">
        <v>0</v>
      </c>
      <c r="H594" s="1">
        <v>0.94117647058823528</v>
      </c>
      <c r="I594" s="1">
        <v>0</v>
      </c>
      <c r="J594" s="1">
        <v>0.75686813186813195</v>
      </c>
    </row>
    <row r="595" spans="1:10" x14ac:dyDescent="0.25">
      <c r="A595" s="1">
        <v>325188</v>
      </c>
      <c r="B595" s="1" t="s">
        <v>67</v>
      </c>
      <c r="C595" s="1" t="s">
        <v>83</v>
      </c>
      <c r="D595" s="1">
        <v>1</v>
      </c>
      <c r="E595" s="1">
        <v>0</v>
      </c>
      <c r="F595" s="1">
        <v>0.60416666666666663</v>
      </c>
      <c r="G595" s="1">
        <v>0</v>
      </c>
      <c r="H595" s="1">
        <v>0</v>
      </c>
      <c r="I595" s="1">
        <v>0</v>
      </c>
      <c r="J595" s="1">
        <v>0.23282967032967034</v>
      </c>
    </row>
    <row r="596" spans="1:10" x14ac:dyDescent="0.25">
      <c r="A596" s="1">
        <v>325188</v>
      </c>
      <c r="B596" s="1" t="s">
        <v>67</v>
      </c>
      <c r="C596" s="1" t="s">
        <v>84</v>
      </c>
      <c r="D596" s="1">
        <v>1</v>
      </c>
      <c r="E596" s="1">
        <v>0</v>
      </c>
      <c r="F596" s="1">
        <v>0.60416666666666663</v>
      </c>
      <c r="G596" s="1">
        <v>0</v>
      </c>
      <c r="H596" s="1">
        <v>0</v>
      </c>
      <c r="I596" s="1">
        <v>0</v>
      </c>
      <c r="J596" s="1">
        <v>7.2115384615384609E-2</v>
      </c>
    </row>
    <row r="597" spans="1:10" x14ac:dyDescent="0.25">
      <c r="A597" s="1">
        <v>325188</v>
      </c>
      <c r="B597" s="1" t="s">
        <v>67</v>
      </c>
      <c r="C597" s="1" t="s">
        <v>85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2.0604395604395605E-3</v>
      </c>
    </row>
    <row r="598" spans="1:10" x14ac:dyDescent="0.25">
      <c r="A598" s="1">
        <v>325188</v>
      </c>
      <c r="B598" s="1" t="s">
        <v>67</v>
      </c>
      <c r="C598" s="1" t="s">
        <v>86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0.11950549450549451</v>
      </c>
    </row>
    <row r="599" spans="1:10" x14ac:dyDescent="0.25">
      <c r="A599" s="1">
        <v>325188</v>
      </c>
      <c r="B599" s="1" t="s">
        <v>67</v>
      </c>
      <c r="C599" s="1" t="s">
        <v>87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3.5027472527472535E-2</v>
      </c>
    </row>
    <row r="600" spans="1:10" x14ac:dyDescent="0.25">
      <c r="A600" s="1">
        <v>325188</v>
      </c>
      <c r="B600" s="1" t="s">
        <v>67</v>
      </c>
      <c r="C600" s="1" t="s">
        <v>88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 x14ac:dyDescent="0.25">
      <c r="A601" s="1">
        <v>325188</v>
      </c>
      <c r="B601" s="1" t="s">
        <v>67</v>
      </c>
      <c r="C601" s="1" t="s">
        <v>89</v>
      </c>
      <c r="D601" s="1">
        <v>0</v>
      </c>
      <c r="E601" s="1">
        <v>0</v>
      </c>
      <c r="F601" s="1">
        <v>2.0833333333333332E-2</v>
      </c>
      <c r="G601" s="1">
        <v>0</v>
      </c>
      <c r="H601" s="1">
        <v>0</v>
      </c>
      <c r="I601" s="1">
        <v>0</v>
      </c>
      <c r="J601" s="1">
        <v>1.0302197802197802E-2</v>
      </c>
    </row>
    <row r="602" spans="1:10" x14ac:dyDescent="0.25">
      <c r="A602" s="1">
        <v>325188</v>
      </c>
      <c r="B602" s="1" t="s">
        <v>67</v>
      </c>
      <c r="C602" s="1" t="s">
        <v>95</v>
      </c>
      <c r="D602" s="1">
        <v>0</v>
      </c>
      <c r="E602" s="1">
        <v>0</v>
      </c>
      <c r="F602" s="1">
        <v>2.0833333333333332E-2</v>
      </c>
      <c r="G602" s="1">
        <v>0</v>
      </c>
      <c r="H602" s="1">
        <v>0</v>
      </c>
      <c r="I602" s="1">
        <v>0</v>
      </c>
      <c r="J602" s="1">
        <v>4.120879120879121E-3</v>
      </c>
    </row>
    <row r="603" spans="1:10" x14ac:dyDescent="0.25">
      <c r="A603" s="1">
        <v>325188</v>
      </c>
      <c r="B603" s="1" t="s">
        <v>67</v>
      </c>
      <c r="C603" s="1" t="s">
        <v>90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2.0604395604395605E-3</v>
      </c>
    </row>
    <row r="604" spans="1:10" x14ac:dyDescent="0.25">
      <c r="A604" s="1">
        <v>325188</v>
      </c>
      <c r="B604" s="1" t="s">
        <v>67</v>
      </c>
      <c r="C604" s="1" t="s">
        <v>118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</row>
    <row r="605" spans="1:10" x14ac:dyDescent="0.25">
      <c r="A605" s="1">
        <v>325188</v>
      </c>
      <c r="B605" s="1" t="s">
        <v>67</v>
      </c>
      <c r="C605" s="1" t="s">
        <v>91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</row>
    <row r="606" spans="1:10" x14ac:dyDescent="0.25">
      <c r="A606" s="1">
        <v>325188</v>
      </c>
      <c r="B606" s="1" t="s">
        <v>67</v>
      </c>
      <c r="C606" s="1" t="s">
        <v>92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 x14ac:dyDescent="0.25">
      <c r="A607" s="1">
        <v>325188</v>
      </c>
      <c r="B607" s="1" t="s">
        <v>67</v>
      </c>
      <c r="C607" s="1" t="s">
        <v>93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</row>
    <row r="608" spans="1:10" x14ac:dyDescent="0.25">
      <c r="A608" s="1">
        <v>325188</v>
      </c>
      <c r="B608" s="1" t="s">
        <v>67</v>
      </c>
      <c r="C608" s="1" t="s">
        <v>94</v>
      </c>
    </row>
    <row r="610" spans="1:10" x14ac:dyDescent="0.25">
      <c r="A610" s="1">
        <v>325192</v>
      </c>
      <c r="B610" s="1" t="s">
        <v>43</v>
      </c>
      <c r="C610" s="1" t="s">
        <v>120</v>
      </c>
    </row>
    <row r="611" spans="1:10" x14ac:dyDescent="0.25">
      <c r="A611" s="1">
        <v>325192</v>
      </c>
      <c r="B611" s="1" t="s">
        <v>43</v>
      </c>
      <c r="C611" s="1" t="s">
        <v>82</v>
      </c>
      <c r="D611" s="1">
        <v>1</v>
      </c>
      <c r="E611" s="1">
        <v>0</v>
      </c>
      <c r="F611" s="1">
        <v>0.59090909090909094</v>
      </c>
      <c r="G611" s="1">
        <v>0</v>
      </c>
      <c r="H611" s="1">
        <v>0</v>
      </c>
      <c r="I611" s="1">
        <v>0</v>
      </c>
      <c r="J611" s="1">
        <v>0.76972281449893387</v>
      </c>
    </row>
    <row r="612" spans="1:10" x14ac:dyDescent="0.25">
      <c r="A612" s="1">
        <v>325192</v>
      </c>
      <c r="B612" s="1" t="s">
        <v>43</v>
      </c>
      <c r="C612" s="1" t="s">
        <v>152</v>
      </c>
      <c r="D612" s="1">
        <v>0</v>
      </c>
      <c r="E612" s="1">
        <v>0</v>
      </c>
      <c r="F612" s="1">
        <v>0.40909090909090912</v>
      </c>
      <c r="G612" s="1">
        <v>0</v>
      </c>
      <c r="H612" s="1">
        <v>0</v>
      </c>
      <c r="I612" s="1">
        <v>0</v>
      </c>
      <c r="J612" s="1">
        <v>0</v>
      </c>
    </row>
    <row r="613" spans="1:10" x14ac:dyDescent="0.25">
      <c r="A613" s="1">
        <v>325192</v>
      </c>
      <c r="B613" s="1" t="s">
        <v>43</v>
      </c>
      <c r="C613" s="1" t="s">
        <v>151</v>
      </c>
      <c r="D613" s="1">
        <v>1</v>
      </c>
      <c r="E613" s="1">
        <v>0</v>
      </c>
      <c r="F613" s="1">
        <v>0.18181818181818182</v>
      </c>
      <c r="G613" s="1">
        <v>0</v>
      </c>
      <c r="H613" s="1">
        <v>0</v>
      </c>
      <c r="I613" s="1">
        <v>0</v>
      </c>
      <c r="J613" s="1">
        <v>0.76972281449893387</v>
      </c>
    </row>
    <row r="614" spans="1:10" x14ac:dyDescent="0.25">
      <c r="A614" s="1">
        <v>325192</v>
      </c>
      <c r="B614" s="1" t="s">
        <v>43</v>
      </c>
      <c r="C614" s="1" t="s">
        <v>83</v>
      </c>
      <c r="D614" s="1">
        <v>0</v>
      </c>
      <c r="E614" s="1">
        <v>0</v>
      </c>
      <c r="F614" s="1">
        <v>0.40909090909090912</v>
      </c>
      <c r="G614" s="1">
        <v>0</v>
      </c>
      <c r="H614" s="1">
        <v>0</v>
      </c>
      <c r="I614" s="1">
        <v>0</v>
      </c>
      <c r="J614" s="1">
        <v>0.21748400852878466</v>
      </c>
    </row>
    <row r="615" spans="1:10" x14ac:dyDescent="0.25">
      <c r="A615" s="1">
        <v>325192</v>
      </c>
      <c r="B615" s="1" t="s">
        <v>43</v>
      </c>
      <c r="C615" s="1" t="s">
        <v>84</v>
      </c>
      <c r="D615" s="1">
        <v>0</v>
      </c>
      <c r="E615" s="1">
        <v>0</v>
      </c>
      <c r="F615" s="1">
        <v>0.40909090909090912</v>
      </c>
      <c r="G615" s="1">
        <v>0</v>
      </c>
      <c r="H615" s="1">
        <v>0</v>
      </c>
      <c r="I615" s="1">
        <v>0</v>
      </c>
      <c r="J615" s="1">
        <v>0.1279317697228145</v>
      </c>
    </row>
    <row r="616" spans="1:10" x14ac:dyDescent="0.25">
      <c r="A616" s="1">
        <v>325192</v>
      </c>
      <c r="B616" s="1" t="s">
        <v>43</v>
      </c>
      <c r="C616" s="1" t="s">
        <v>85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2.5586353944562903E-2</v>
      </c>
    </row>
    <row r="617" spans="1:10" x14ac:dyDescent="0.25">
      <c r="A617" s="1">
        <v>325192</v>
      </c>
      <c r="B617" s="1" t="s">
        <v>43</v>
      </c>
      <c r="C617" s="1" t="s">
        <v>86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6.3965884861407252E-2</v>
      </c>
    </row>
    <row r="618" spans="1:10" x14ac:dyDescent="0.25">
      <c r="A618" s="1">
        <v>325192</v>
      </c>
      <c r="B618" s="1" t="s">
        <v>43</v>
      </c>
      <c r="C618" s="1" t="s">
        <v>87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 x14ac:dyDescent="0.25">
      <c r="A619" s="1">
        <v>325192</v>
      </c>
      <c r="B619" s="1" t="s">
        <v>43</v>
      </c>
      <c r="C619" s="1" t="s">
        <v>88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</row>
    <row r="620" spans="1:10" x14ac:dyDescent="0.25">
      <c r="A620" s="1">
        <v>325192</v>
      </c>
      <c r="B620" s="1" t="s">
        <v>43</v>
      </c>
      <c r="C620" s="1" t="s">
        <v>89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1.2793176972281451E-2</v>
      </c>
    </row>
    <row r="621" spans="1:10" x14ac:dyDescent="0.25">
      <c r="A621" s="1">
        <v>325192</v>
      </c>
      <c r="B621" s="1" t="s">
        <v>43</v>
      </c>
      <c r="C621" s="1" t="s">
        <v>95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1.2793176972281451E-2</v>
      </c>
    </row>
    <row r="622" spans="1:10" x14ac:dyDescent="0.25">
      <c r="A622" s="1">
        <v>325192</v>
      </c>
      <c r="B622" s="1" t="s">
        <v>43</v>
      </c>
      <c r="C622" s="1" t="s">
        <v>90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1:10" x14ac:dyDescent="0.25">
      <c r="A623" s="1">
        <v>325192</v>
      </c>
      <c r="B623" s="1" t="s">
        <v>43</v>
      </c>
      <c r="C623" s="1" t="s">
        <v>118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</row>
    <row r="624" spans="1:10" x14ac:dyDescent="0.25">
      <c r="A624" s="1">
        <v>325192</v>
      </c>
      <c r="B624" s="1" t="s">
        <v>43</v>
      </c>
      <c r="C624" s="1" t="s">
        <v>91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</row>
    <row r="625" spans="1:10" x14ac:dyDescent="0.25">
      <c r="A625" s="1">
        <v>325192</v>
      </c>
      <c r="B625" s="1" t="s">
        <v>43</v>
      </c>
      <c r="C625" s="1" t="s">
        <v>92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</row>
    <row r="626" spans="1:10" x14ac:dyDescent="0.25">
      <c r="A626" s="1">
        <v>325192</v>
      </c>
      <c r="B626" s="1" t="s">
        <v>43</v>
      </c>
      <c r="C626" s="1" t="s">
        <v>93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</row>
    <row r="627" spans="1:10" x14ac:dyDescent="0.25">
      <c r="A627" s="1">
        <v>325192</v>
      </c>
      <c r="B627" s="1" t="s">
        <v>43</v>
      </c>
      <c r="C627" s="1" t="s">
        <v>94</v>
      </c>
    </row>
    <row r="629" spans="1:10" x14ac:dyDescent="0.25">
      <c r="A629" s="1">
        <v>325193</v>
      </c>
      <c r="B629" s="1" t="s">
        <v>132</v>
      </c>
      <c r="C629" s="1" t="s">
        <v>120</v>
      </c>
    </row>
    <row r="630" spans="1:10" x14ac:dyDescent="0.25">
      <c r="A630" s="1">
        <v>325193</v>
      </c>
      <c r="B630" s="1" t="s">
        <v>132</v>
      </c>
      <c r="C630" s="1" t="s">
        <v>82</v>
      </c>
      <c r="D630" s="1">
        <v>0</v>
      </c>
      <c r="E630" s="1">
        <v>0</v>
      </c>
      <c r="F630" s="1">
        <v>0.58634538152610438</v>
      </c>
      <c r="G630" s="1">
        <v>0</v>
      </c>
      <c r="H630" s="1">
        <v>0.72</v>
      </c>
      <c r="I630" s="1">
        <v>0</v>
      </c>
      <c r="J630" s="1">
        <v>0.76</v>
      </c>
    </row>
    <row r="631" spans="1:10" x14ac:dyDescent="0.25">
      <c r="A631" s="1">
        <v>325193</v>
      </c>
      <c r="B631" s="1" t="s">
        <v>132</v>
      </c>
      <c r="C631" s="1" t="s">
        <v>152</v>
      </c>
      <c r="D631" s="1">
        <v>0</v>
      </c>
      <c r="E631" s="1">
        <v>0</v>
      </c>
      <c r="F631" s="1">
        <v>0.2971887550200803</v>
      </c>
      <c r="G631" s="1">
        <v>0</v>
      </c>
      <c r="H631" s="1">
        <v>0.12</v>
      </c>
      <c r="I631" s="1">
        <v>0</v>
      </c>
      <c r="J631" s="1">
        <v>0</v>
      </c>
    </row>
    <row r="632" spans="1:10" x14ac:dyDescent="0.25">
      <c r="A632" s="1">
        <v>325193</v>
      </c>
      <c r="B632" s="1" t="s">
        <v>132</v>
      </c>
      <c r="C632" s="1" t="s">
        <v>151</v>
      </c>
      <c r="D632" s="1">
        <v>0</v>
      </c>
      <c r="E632" s="1">
        <v>0</v>
      </c>
      <c r="F632" s="1">
        <v>0.28915662650602408</v>
      </c>
      <c r="G632" s="1">
        <v>0</v>
      </c>
      <c r="H632" s="1">
        <v>0.6</v>
      </c>
      <c r="I632" s="1">
        <v>0</v>
      </c>
      <c r="J632" s="1">
        <v>0.76</v>
      </c>
    </row>
    <row r="633" spans="1:10" x14ac:dyDescent="0.25">
      <c r="A633" s="1">
        <v>325193</v>
      </c>
      <c r="B633" s="1" t="s">
        <v>132</v>
      </c>
      <c r="C633" s="1" t="s">
        <v>83</v>
      </c>
      <c r="D633" s="1">
        <v>0</v>
      </c>
      <c r="E633" s="1">
        <v>0</v>
      </c>
      <c r="F633" s="1">
        <v>0.40160642570281124</v>
      </c>
      <c r="G633" s="1">
        <v>0</v>
      </c>
      <c r="H633" s="1">
        <v>0.28000000000000003</v>
      </c>
      <c r="I633" s="1">
        <v>0</v>
      </c>
      <c r="J633" s="1">
        <v>0.23111111111111113</v>
      </c>
    </row>
    <row r="634" spans="1:10" x14ac:dyDescent="0.25">
      <c r="A634" s="1">
        <v>325193</v>
      </c>
      <c r="B634" s="1" t="s">
        <v>132</v>
      </c>
      <c r="C634" s="1" t="s">
        <v>84</v>
      </c>
      <c r="D634" s="1">
        <v>0</v>
      </c>
      <c r="E634" s="1">
        <v>0</v>
      </c>
      <c r="F634" s="1">
        <v>0.36546184738955823</v>
      </c>
      <c r="G634" s="1">
        <v>0</v>
      </c>
      <c r="H634" s="1">
        <v>0.28000000000000003</v>
      </c>
      <c r="I634" s="1">
        <v>0</v>
      </c>
      <c r="J634" s="1">
        <v>0.17600000000000005</v>
      </c>
    </row>
    <row r="635" spans="1:10" x14ac:dyDescent="0.25">
      <c r="A635" s="1">
        <v>325193</v>
      </c>
      <c r="B635" s="1" t="s">
        <v>132</v>
      </c>
      <c r="C635" s="1" t="s">
        <v>85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3.5555555555555562E-3</v>
      </c>
    </row>
    <row r="636" spans="1:10" x14ac:dyDescent="0.25">
      <c r="A636" s="1">
        <v>325193</v>
      </c>
      <c r="B636" s="1" t="s">
        <v>132</v>
      </c>
      <c r="C636" s="1" t="s">
        <v>86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3.2000000000000001E-2</v>
      </c>
    </row>
    <row r="637" spans="1:10" x14ac:dyDescent="0.25">
      <c r="A637" s="1">
        <v>325193</v>
      </c>
      <c r="B637" s="1" t="s">
        <v>132</v>
      </c>
      <c r="C637" s="1" t="s">
        <v>87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</row>
    <row r="638" spans="1:10" x14ac:dyDescent="0.25">
      <c r="A638" s="1">
        <v>325193</v>
      </c>
      <c r="B638" s="1" t="s">
        <v>132</v>
      </c>
      <c r="C638" s="1" t="s">
        <v>88</v>
      </c>
      <c r="D638" s="1">
        <v>0</v>
      </c>
      <c r="E638" s="1">
        <v>0</v>
      </c>
      <c r="F638" s="1">
        <v>3.614457831325301E-2</v>
      </c>
      <c r="G638" s="1">
        <v>0</v>
      </c>
      <c r="H638" s="1">
        <v>0</v>
      </c>
      <c r="I638" s="1">
        <v>0</v>
      </c>
      <c r="J638" s="1">
        <v>1.6E-2</v>
      </c>
    </row>
    <row r="639" spans="1:10" x14ac:dyDescent="0.25">
      <c r="A639" s="1">
        <v>325193</v>
      </c>
      <c r="B639" s="1" t="s">
        <v>132</v>
      </c>
      <c r="C639" s="1" t="s">
        <v>89</v>
      </c>
      <c r="D639" s="1">
        <v>0</v>
      </c>
      <c r="E639" s="1">
        <v>0</v>
      </c>
      <c r="F639" s="1">
        <v>1.2048192771084336E-2</v>
      </c>
      <c r="G639" s="1">
        <v>0</v>
      </c>
      <c r="H639" s="1">
        <v>0</v>
      </c>
      <c r="I639" s="1">
        <v>0</v>
      </c>
      <c r="J639" s="1">
        <v>8.8888888888888906E-3</v>
      </c>
    </row>
    <row r="640" spans="1:10" x14ac:dyDescent="0.25">
      <c r="A640" s="1">
        <v>325193</v>
      </c>
      <c r="B640" s="1" t="s">
        <v>132</v>
      </c>
      <c r="C640" s="1" t="s">
        <v>95</v>
      </c>
      <c r="D640" s="1">
        <v>0</v>
      </c>
      <c r="E640" s="1">
        <v>0</v>
      </c>
      <c r="F640" s="1">
        <v>8.0321285140562242E-3</v>
      </c>
      <c r="G640" s="1">
        <v>0</v>
      </c>
      <c r="H640" s="1">
        <v>0</v>
      </c>
      <c r="I640" s="1">
        <v>0</v>
      </c>
      <c r="J640" s="1">
        <v>5.3333333333333332E-3</v>
      </c>
    </row>
    <row r="641" spans="1:10" x14ac:dyDescent="0.25">
      <c r="A641" s="1">
        <v>325193</v>
      </c>
      <c r="B641" s="1" t="s">
        <v>132</v>
      </c>
      <c r="C641" s="1" t="s">
        <v>90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1.7777777777777781E-3</v>
      </c>
    </row>
    <row r="642" spans="1:10" x14ac:dyDescent="0.25">
      <c r="A642" s="1">
        <v>325193</v>
      </c>
      <c r="B642" s="1" t="s">
        <v>132</v>
      </c>
      <c r="C642" s="1" t="s">
        <v>118</v>
      </c>
      <c r="D642" s="1">
        <v>0</v>
      </c>
      <c r="E642" s="1">
        <v>0</v>
      </c>
      <c r="F642" s="1">
        <v>4.0160642570281121E-3</v>
      </c>
      <c r="G642" s="1">
        <v>0</v>
      </c>
      <c r="H642" s="1">
        <v>0</v>
      </c>
      <c r="I642" s="1">
        <v>0</v>
      </c>
      <c r="J642" s="1">
        <v>1.7777777777777781E-3</v>
      </c>
    </row>
    <row r="643" spans="1:10" x14ac:dyDescent="0.25">
      <c r="A643" s="1">
        <v>325193</v>
      </c>
      <c r="B643" s="1" t="s">
        <v>132</v>
      </c>
      <c r="C643" s="1" t="s">
        <v>91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1:10" x14ac:dyDescent="0.25">
      <c r="A644" s="1">
        <v>325193</v>
      </c>
      <c r="B644" s="1" t="s">
        <v>132</v>
      </c>
      <c r="C644" s="1" t="s">
        <v>92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1:10" x14ac:dyDescent="0.25">
      <c r="A645" s="1">
        <v>325193</v>
      </c>
      <c r="B645" s="1" t="s">
        <v>132</v>
      </c>
      <c r="C645" s="1" t="s">
        <v>93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1:10" x14ac:dyDescent="0.25">
      <c r="A646" s="1">
        <v>325193</v>
      </c>
      <c r="B646" s="1" t="s">
        <v>132</v>
      </c>
      <c r="C646" s="1" t="s">
        <v>94</v>
      </c>
    </row>
    <row r="648" spans="1:10" x14ac:dyDescent="0.25">
      <c r="A648" s="1">
        <v>325199</v>
      </c>
      <c r="B648" s="1" t="s">
        <v>68</v>
      </c>
      <c r="C648" s="1" t="s">
        <v>120</v>
      </c>
    </row>
    <row r="649" spans="1:10" x14ac:dyDescent="0.25">
      <c r="A649" s="1">
        <v>325199</v>
      </c>
      <c r="B649" s="1" t="s">
        <v>68</v>
      </c>
      <c r="C649" s="1" t="s">
        <v>82</v>
      </c>
      <c r="D649" s="1">
        <v>0</v>
      </c>
      <c r="E649" s="1">
        <v>0</v>
      </c>
      <c r="F649" s="1">
        <v>0.68253968253968256</v>
      </c>
      <c r="G649" s="1">
        <v>0</v>
      </c>
      <c r="H649" s="1">
        <v>1</v>
      </c>
      <c r="I649" s="1">
        <v>0</v>
      </c>
      <c r="J649" s="1">
        <v>0.76119402985074625</v>
      </c>
    </row>
    <row r="650" spans="1:10" x14ac:dyDescent="0.25">
      <c r="A650" s="1">
        <v>325199</v>
      </c>
      <c r="B650" s="1" t="s">
        <v>68</v>
      </c>
      <c r="C650" s="1" t="s">
        <v>152</v>
      </c>
      <c r="D650" s="1">
        <v>0</v>
      </c>
      <c r="E650" s="1">
        <v>0</v>
      </c>
      <c r="F650" s="1">
        <v>0.16666666666666666</v>
      </c>
      <c r="G650" s="1">
        <v>0</v>
      </c>
      <c r="H650" s="1">
        <v>5.0847457627118647E-2</v>
      </c>
      <c r="I650" s="1">
        <v>0</v>
      </c>
      <c r="J650" s="1">
        <v>0</v>
      </c>
    </row>
    <row r="651" spans="1:10" x14ac:dyDescent="0.25">
      <c r="A651" s="1">
        <v>325199</v>
      </c>
      <c r="B651" s="1" t="s">
        <v>68</v>
      </c>
      <c r="C651" s="1" t="s">
        <v>151</v>
      </c>
      <c r="D651" s="1">
        <v>0</v>
      </c>
      <c r="E651" s="1">
        <v>0</v>
      </c>
      <c r="F651" s="1">
        <v>0.51587301587301593</v>
      </c>
      <c r="G651" s="1">
        <v>0</v>
      </c>
      <c r="H651" s="1">
        <v>0.94915254237288138</v>
      </c>
      <c r="I651" s="1">
        <v>0</v>
      </c>
      <c r="J651" s="1">
        <v>0.76119402985074625</v>
      </c>
    </row>
    <row r="652" spans="1:10" x14ac:dyDescent="0.25">
      <c r="A652" s="1">
        <v>325199</v>
      </c>
      <c r="B652" s="1" t="s">
        <v>68</v>
      </c>
      <c r="C652" s="1" t="s">
        <v>83</v>
      </c>
      <c r="D652" s="1">
        <v>0</v>
      </c>
      <c r="E652" s="1">
        <v>0</v>
      </c>
      <c r="F652" s="1">
        <v>0.30423280423280424</v>
      </c>
      <c r="G652" s="1">
        <v>0</v>
      </c>
      <c r="H652" s="1">
        <v>0</v>
      </c>
      <c r="I652" s="1">
        <v>0</v>
      </c>
      <c r="J652" s="1">
        <v>0.22309505106048699</v>
      </c>
    </row>
    <row r="653" spans="1:10" x14ac:dyDescent="0.25">
      <c r="A653" s="1">
        <v>325199</v>
      </c>
      <c r="B653" s="1" t="s">
        <v>68</v>
      </c>
      <c r="C653" s="1" t="s">
        <v>84</v>
      </c>
      <c r="D653" s="1">
        <v>0</v>
      </c>
      <c r="E653" s="1">
        <v>0</v>
      </c>
      <c r="F653" s="1">
        <v>0.23015873015873015</v>
      </c>
      <c r="G653" s="1">
        <v>0</v>
      </c>
      <c r="H653" s="1">
        <v>0</v>
      </c>
      <c r="I653" s="1">
        <v>0</v>
      </c>
      <c r="J653" s="1">
        <v>0.13825608798114689</v>
      </c>
    </row>
    <row r="654" spans="1:10" x14ac:dyDescent="0.25">
      <c r="A654" s="1">
        <v>325199</v>
      </c>
      <c r="B654" s="1" t="s">
        <v>68</v>
      </c>
      <c r="C654" s="1" t="s">
        <v>85</v>
      </c>
      <c r="D654" s="1">
        <v>0</v>
      </c>
      <c r="E654" s="1">
        <v>0</v>
      </c>
      <c r="F654" s="1">
        <v>1.0582010582010581E-2</v>
      </c>
      <c r="G654" s="1">
        <v>0</v>
      </c>
      <c r="H654" s="1">
        <v>0</v>
      </c>
      <c r="I654" s="1">
        <v>0</v>
      </c>
      <c r="J654" s="1">
        <v>1.0997643362136685E-2</v>
      </c>
    </row>
    <row r="655" spans="1:10" x14ac:dyDescent="0.25">
      <c r="A655" s="1">
        <v>325199</v>
      </c>
      <c r="B655" s="1" t="s">
        <v>68</v>
      </c>
      <c r="C655" s="1" t="s">
        <v>86</v>
      </c>
      <c r="D655" s="1">
        <v>0</v>
      </c>
      <c r="E655" s="1">
        <v>0</v>
      </c>
      <c r="F655" s="1">
        <v>1.3227513227513227E-2</v>
      </c>
      <c r="G655" s="1">
        <v>0</v>
      </c>
      <c r="H655" s="1">
        <v>0</v>
      </c>
      <c r="I655" s="1">
        <v>0</v>
      </c>
      <c r="J655" s="1">
        <v>4.713275726630007E-2</v>
      </c>
    </row>
    <row r="656" spans="1:10" x14ac:dyDescent="0.25">
      <c r="A656" s="1">
        <v>325199</v>
      </c>
      <c r="B656" s="1" t="s">
        <v>68</v>
      </c>
      <c r="C656" s="1" t="s">
        <v>87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-7.8554595443833444E-3</v>
      </c>
    </row>
    <row r="657" spans="1:10" x14ac:dyDescent="0.25">
      <c r="A657" s="1">
        <v>325199</v>
      </c>
      <c r="B657" s="1" t="s">
        <v>68</v>
      </c>
      <c r="C657" s="1" t="s">
        <v>88</v>
      </c>
      <c r="D657" s="1">
        <v>0</v>
      </c>
      <c r="E657" s="1">
        <v>0</v>
      </c>
      <c r="F657" s="1">
        <v>5.0264550264550262E-2</v>
      </c>
      <c r="G657" s="1">
        <v>0</v>
      </c>
      <c r="H657" s="1">
        <v>0</v>
      </c>
      <c r="I657" s="1">
        <v>0</v>
      </c>
      <c r="J657" s="1">
        <v>3.1421838177533377E-2</v>
      </c>
    </row>
    <row r="658" spans="1:10" x14ac:dyDescent="0.25">
      <c r="A658" s="1">
        <v>325199</v>
      </c>
      <c r="B658" s="1" t="s">
        <v>68</v>
      </c>
      <c r="C658" s="1" t="s">
        <v>89</v>
      </c>
      <c r="D658" s="1">
        <v>0</v>
      </c>
      <c r="E658" s="1">
        <v>0</v>
      </c>
      <c r="F658" s="1">
        <v>1.3227513227513227E-2</v>
      </c>
      <c r="G658" s="1">
        <v>0</v>
      </c>
      <c r="H658" s="1">
        <v>0</v>
      </c>
      <c r="I658" s="1">
        <v>0</v>
      </c>
      <c r="J658" s="1">
        <v>1.5710919088766689E-2</v>
      </c>
    </row>
    <row r="659" spans="1:10" x14ac:dyDescent="0.25">
      <c r="A659" s="1">
        <v>325199</v>
      </c>
      <c r="B659" s="1" t="s">
        <v>68</v>
      </c>
      <c r="C659" s="1" t="s">
        <v>95</v>
      </c>
      <c r="D659" s="1">
        <v>0</v>
      </c>
      <c r="E659" s="1">
        <v>0</v>
      </c>
      <c r="F659" s="1">
        <v>7.9365079365079361E-3</v>
      </c>
      <c r="G659" s="1">
        <v>0</v>
      </c>
      <c r="H659" s="1">
        <v>0</v>
      </c>
      <c r="I659" s="1">
        <v>0</v>
      </c>
      <c r="J659" s="1">
        <v>7.8554595443833444E-3</v>
      </c>
    </row>
    <row r="660" spans="1:10" x14ac:dyDescent="0.25">
      <c r="A660" s="1">
        <v>325199</v>
      </c>
      <c r="B660" s="1" t="s">
        <v>68</v>
      </c>
      <c r="C660" s="1" t="s">
        <v>90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3.1421838177533384E-3</v>
      </c>
    </row>
    <row r="661" spans="1:10" x14ac:dyDescent="0.25">
      <c r="A661" s="1">
        <v>325199</v>
      </c>
      <c r="B661" s="1" t="s">
        <v>68</v>
      </c>
      <c r="C661" s="1" t="s">
        <v>118</v>
      </c>
      <c r="D661" s="1">
        <v>0</v>
      </c>
      <c r="E661" s="1">
        <v>0</v>
      </c>
      <c r="F661" s="1">
        <v>2.6455026455026454E-3</v>
      </c>
      <c r="G661" s="1">
        <v>0</v>
      </c>
      <c r="H661" s="1">
        <v>0</v>
      </c>
      <c r="I661" s="1">
        <v>0</v>
      </c>
      <c r="J661" s="1">
        <v>3.1421838177533384E-3</v>
      </c>
    </row>
    <row r="662" spans="1:10" x14ac:dyDescent="0.25">
      <c r="A662" s="1">
        <v>325199</v>
      </c>
      <c r="B662" s="1" t="s">
        <v>68</v>
      </c>
      <c r="C662" s="1" t="s">
        <v>91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</row>
    <row r="663" spans="1:10" x14ac:dyDescent="0.25">
      <c r="A663" s="1">
        <v>325199</v>
      </c>
      <c r="B663" s="1" t="s">
        <v>68</v>
      </c>
      <c r="C663" s="1" t="s">
        <v>92</v>
      </c>
      <c r="D663" s="1">
        <v>0</v>
      </c>
      <c r="E663" s="1">
        <v>0</v>
      </c>
      <c r="F663" s="1">
        <v>2.6455026455026454E-3</v>
      </c>
      <c r="G663" s="1">
        <v>0</v>
      </c>
      <c r="H663" s="1">
        <v>0</v>
      </c>
      <c r="I663" s="1">
        <v>0</v>
      </c>
      <c r="J663" s="1">
        <v>1.5710919088766692E-3</v>
      </c>
    </row>
    <row r="664" spans="1:10" x14ac:dyDescent="0.25">
      <c r="A664" s="1">
        <v>325199</v>
      </c>
      <c r="B664" s="1" t="s">
        <v>68</v>
      </c>
      <c r="C664" s="1" t="s">
        <v>93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</row>
    <row r="665" spans="1:10" x14ac:dyDescent="0.25">
      <c r="A665" s="1">
        <v>325199</v>
      </c>
      <c r="B665" s="1" t="s">
        <v>68</v>
      </c>
      <c r="C665" s="1" t="s">
        <v>94</v>
      </c>
    </row>
    <row r="667" spans="1:10" x14ac:dyDescent="0.25">
      <c r="A667" s="1">
        <v>325211</v>
      </c>
      <c r="B667" s="1" t="s">
        <v>69</v>
      </c>
      <c r="C667" s="1" t="s">
        <v>120</v>
      </c>
    </row>
    <row r="668" spans="1:10" x14ac:dyDescent="0.25">
      <c r="A668" s="1">
        <v>325211</v>
      </c>
      <c r="B668" s="1" t="s">
        <v>69</v>
      </c>
      <c r="C668" s="1" t="s">
        <v>82</v>
      </c>
      <c r="D668" s="1">
        <v>0</v>
      </c>
      <c r="E668" s="1">
        <v>0</v>
      </c>
      <c r="F668" s="1">
        <v>0.76143790849673199</v>
      </c>
      <c r="G668" s="1">
        <v>1</v>
      </c>
      <c r="H668" s="1">
        <v>1</v>
      </c>
      <c r="I668" s="1">
        <v>0</v>
      </c>
      <c r="J668" s="1">
        <v>0.76128668171557567</v>
      </c>
    </row>
    <row r="669" spans="1:10" x14ac:dyDescent="0.25">
      <c r="A669" s="1">
        <v>325211</v>
      </c>
      <c r="B669" s="1" t="s">
        <v>69</v>
      </c>
      <c r="C669" s="1" t="s">
        <v>152</v>
      </c>
      <c r="D669" s="1">
        <v>0</v>
      </c>
      <c r="E669" s="1">
        <v>0</v>
      </c>
      <c r="F669" s="1">
        <v>0.13398692810457516</v>
      </c>
      <c r="G669" s="1">
        <v>1</v>
      </c>
      <c r="H669" s="1">
        <v>0.76923076923076927</v>
      </c>
      <c r="I669" s="1">
        <v>0</v>
      </c>
      <c r="J669" s="1">
        <v>0</v>
      </c>
    </row>
    <row r="670" spans="1:10" x14ac:dyDescent="0.25">
      <c r="A670" s="1">
        <v>325211</v>
      </c>
      <c r="B670" s="1" t="s">
        <v>69</v>
      </c>
      <c r="C670" s="1" t="s">
        <v>151</v>
      </c>
      <c r="D670" s="1">
        <v>0</v>
      </c>
      <c r="E670" s="1">
        <v>0</v>
      </c>
      <c r="F670" s="1">
        <v>0.62745098039215685</v>
      </c>
      <c r="G670" s="1">
        <v>0</v>
      </c>
      <c r="H670" s="1">
        <v>0.23076923076923078</v>
      </c>
      <c r="I670" s="1">
        <v>0</v>
      </c>
      <c r="J670" s="1">
        <v>0.76128668171557567</v>
      </c>
    </row>
    <row r="671" spans="1:10" x14ac:dyDescent="0.25">
      <c r="A671" s="1">
        <v>325211</v>
      </c>
      <c r="B671" s="1" t="s">
        <v>69</v>
      </c>
      <c r="C671" s="1" t="s">
        <v>83</v>
      </c>
      <c r="D671" s="1">
        <v>1</v>
      </c>
      <c r="E671" s="1">
        <v>0</v>
      </c>
      <c r="F671" s="1">
        <v>0.22875816993464052</v>
      </c>
      <c r="G671" s="1">
        <v>0</v>
      </c>
      <c r="H671" s="1">
        <v>0</v>
      </c>
      <c r="I671" s="1">
        <v>0</v>
      </c>
      <c r="J671" s="1">
        <v>0.22009029345372452</v>
      </c>
    </row>
    <row r="672" spans="1:10" x14ac:dyDescent="0.25">
      <c r="A672" s="1">
        <v>325211</v>
      </c>
      <c r="B672" s="1" t="s">
        <v>69</v>
      </c>
      <c r="C672" s="1" t="s">
        <v>84</v>
      </c>
      <c r="D672" s="1">
        <v>1</v>
      </c>
      <c r="E672" s="1">
        <v>0</v>
      </c>
      <c r="F672" s="1">
        <v>0.19934640522875818</v>
      </c>
      <c r="G672" s="1">
        <v>0</v>
      </c>
      <c r="H672" s="1">
        <v>0</v>
      </c>
      <c r="I672" s="1">
        <v>0</v>
      </c>
      <c r="J672" s="1">
        <v>0.1083521444695259</v>
      </c>
    </row>
    <row r="673" spans="1:10" x14ac:dyDescent="0.25">
      <c r="A673" s="1">
        <v>325211</v>
      </c>
      <c r="B673" s="1" t="s">
        <v>69</v>
      </c>
      <c r="C673" s="1" t="s">
        <v>85</v>
      </c>
      <c r="D673" s="1">
        <v>0</v>
      </c>
      <c r="E673" s="1">
        <v>0</v>
      </c>
      <c r="F673" s="1">
        <v>3.2679738562091504E-3</v>
      </c>
      <c r="G673" s="1">
        <v>0</v>
      </c>
      <c r="H673" s="1">
        <v>0</v>
      </c>
      <c r="I673" s="1">
        <v>0</v>
      </c>
      <c r="J673" s="1">
        <v>1.0158013544018052E-2</v>
      </c>
    </row>
    <row r="674" spans="1:10" x14ac:dyDescent="0.25">
      <c r="A674" s="1">
        <v>325211</v>
      </c>
      <c r="B674" s="1" t="s">
        <v>69</v>
      </c>
      <c r="C674" s="1" t="s">
        <v>86</v>
      </c>
      <c r="D674" s="1">
        <v>0</v>
      </c>
      <c r="E674" s="1">
        <v>0</v>
      </c>
      <c r="F674" s="1">
        <v>9.8039215686274508E-3</v>
      </c>
      <c r="G674" s="1">
        <v>0</v>
      </c>
      <c r="H674" s="1">
        <v>0</v>
      </c>
      <c r="I674" s="1">
        <v>0</v>
      </c>
      <c r="J674" s="1">
        <v>7.6185101580135417E-2</v>
      </c>
    </row>
    <row r="675" spans="1:10" x14ac:dyDescent="0.25">
      <c r="A675" s="1">
        <v>325211</v>
      </c>
      <c r="B675" s="1" t="s">
        <v>69</v>
      </c>
      <c r="C675" s="1" t="s">
        <v>87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1.5237020316027078E-2</v>
      </c>
    </row>
    <row r="676" spans="1:10" x14ac:dyDescent="0.25">
      <c r="A676" s="1">
        <v>325211</v>
      </c>
      <c r="B676" s="1" t="s">
        <v>69</v>
      </c>
      <c r="C676" s="1" t="s">
        <v>88</v>
      </c>
      <c r="D676" s="1">
        <v>0</v>
      </c>
      <c r="E676" s="1">
        <v>0</v>
      </c>
      <c r="F676" s="1">
        <v>1.6339869281045753E-2</v>
      </c>
      <c r="G676" s="1">
        <v>0</v>
      </c>
      <c r="H676" s="1">
        <v>0</v>
      </c>
      <c r="I676" s="1">
        <v>0</v>
      </c>
      <c r="J676" s="1">
        <v>8.4650112866817111E-3</v>
      </c>
    </row>
    <row r="677" spans="1:10" x14ac:dyDescent="0.25">
      <c r="A677" s="1">
        <v>325211</v>
      </c>
      <c r="B677" s="1" t="s">
        <v>69</v>
      </c>
      <c r="C677" s="1" t="s">
        <v>89</v>
      </c>
      <c r="D677" s="1">
        <v>0</v>
      </c>
      <c r="E677" s="1">
        <v>0</v>
      </c>
      <c r="F677" s="1">
        <v>9.8039215686274508E-3</v>
      </c>
      <c r="G677" s="1">
        <v>0</v>
      </c>
      <c r="H677" s="1">
        <v>0</v>
      </c>
      <c r="I677" s="1">
        <v>0</v>
      </c>
      <c r="J677" s="1">
        <v>1.8623024830699764E-2</v>
      </c>
    </row>
    <row r="678" spans="1:10" x14ac:dyDescent="0.25">
      <c r="A678" s="1">
        <v>325211</v>
      </c>
      <c r="B678" s="1" t="s">
        <v>69</v>
      </c>
      <c r="C678" s="1" t="s">
        <v>95</v>
      </c>
      <c r="D678" s="1">
        <v>0</v>
      </c>
      <c r="E678" s="1">
        <v>0</v>
      </c>
      <c r="F678" s="1">
        <v>6.5359477124183009E-3</v>
      </c>
      <c r="G678" s="1">
        <v>0</v>
      </c>
      <c r="H678" s="1">
        <v>0</v>
      </c>
      <c r="I678" s="1">
        <v>0</v>
      </c>
      <c r="J678" s="1">
        <v>8.4650112866817111E-3</v>
      </c>
    </row>
    <row r="679" spans="1:10" x14ac:dyDescent="0.25">
      <c r="A679" s="1">
        <v>325211</v>
      </c>
      <c r="B679" s="1" t="s">
        <v>69</v>
      </c>
      <c r="C679" s="1" t="s">
        <v>90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3.3860045146726844E-3</v>
      </c>
    </row>
    <row r="680" spans="1:10" x14ac:dyDescent="0.25">
      <c r="A680" s="1">
        <v>325211</v>
      </c>
      <c r="B680" s="1" t="s">
        <v>69</v>
      </c>
      <c r="C680" s="1" t="s">
        <v>118</v>
      </c>
      <c r="D680" s="1">
        <v>0</v>
      </c>
      <c r="E680" s="1">
        <v>0</v>
      </c>
      <c r="F680" s="1">
        <v>3.2679738562091504E-3</v>
      </c>
      <c r="G680" s="1">
        <v>0</v>
      </c>
      <c r="H680" s="1">
        <v>0</v>
      </c>
      <c r="I680" s="1">
        <v>0</v>
      </c>
      <c r="J680" s="1">
        <v>3.3860045146726844E-3</v>
      </c>
    </row>
    <row r="681" spans="1:10" x14ac:dyDescent="0.25">
      <c r="A681" s="1">
        <v>325211</v>
      </c>
      <c r="B681" s="1" t="s">
        <v>69</v>
      </c>
      <c r="C681" s="1" t="s">
        <v>91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</row>
    <row r="682" spans="1:10" x14ac:dyDescent="0.25">
      <c r="A682" s="1">
        <v>325211</v>
      </c>
      <c r="B682" s="1" t="s">
        <v>69</v>
      </c>
      <c r="C682" s="1" t="s">
        <v>92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</row>
    <row r="683" spans="1:10" x14ac:dyDescent="0.25">
      <c r="A683" s="1">
        <v>325211</v>
      </c>
      <c r="B683" s="1" t="s">
        <v>69</v>
      </c>
      <c r="C683" s="1" t="s">
        <v>93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</row>
    <row r="684" spans="1:10" x14ac:dyDescent="0.25">
      <c r="A684" s="1">
        <v>325211</v>
      </c>
      <c r="B684" s="1" t="s">
        <v>69</v>
      </c>
      <c r="C684" s="1" t="s">
        <v>94</v>
      </c>
    </row>
    <row r="686" spans="1:10" x14ac:dyDescent="0.25">
      <c r="A686" s="1">
        <v>325212</v>
      </c>
      <c r="B686" s="1" t="s">
        <v>44</v>
      </c>
      <c r="C686" s="1" t="s">
        <v>120</v>
      </c>
    </row>
    <row r="687" spans="1:10" x14ac:dyDescent="0.25">
      <c r="A687" s="1">
        <v>325212</v>
      </c>
      <c r="B687" s="1" t="s">
        <v>44</v>
      </c>
      <c r="C687" s="1" t="s">
        <v>82</v>
      </c>
      <c r="D687" s="1">
        <v>0</v>
      </c>
      <c r="E687" s="1">
        <v>0</v>
      </c>
      <c r="F687" s="1">
        <v>0.90909090909090906</v>
      </c>
      <c r="G687" s="1">
        <v>0</v>
      </c>
      <c r="H687" s="1">
        <v>1</v>
      </c>
      <c r="I687" s="1">
        <v>0</v>
      </c>
      <c r="J687" s="1">
        <v>0</v>
      </c>
    </row>
    <row r="688" spans="1:10" x14ac:dyDescent="0.25">
      <c r="A688" s="1">
        <v>325212</v>
      </c>
      <c r="B688" s="1" t="s">
        <v>44</v>
      </c>
      <c r="C688" s="1" t="s">
        <v>152</v>
      </c>
      <c r="D688" s="1">
        <v>0</v>
      </c>
      <c r="E688" s="1">
        <v>0</v>
      </c>
      <c r="F688" s="1">
        <v>0.27272727272727271</v>
      </c>
      <c r="G688" s="1">
        <v>0</v>
      </c>
      <c r="H688" s="1">
        <v>0.33333333333333331</v>
      </c>
      <c r="I688" s="1">
        <v>0</v>
      </c>
      <c r="J688" s="1">
        <v>0</v>
      </c>
    </row>
    <row r="689" spans="1:10" x14ac:dyDescent="0.25">
      <c r="A689" s="1">
        <v>325212</v>
      </c>
      <c r="B689" s="1" t="s">
        <v>44</v>
      </c>
      <c r="C689" s="1" t="s">
        <v>151</v>
      </c>
      <c r="D689" s="1">
        <v>0</v>
      </c>
      <c r="E689" s="1">
        <v>0</v>
      </c>
      <c r="F689" s="1">
        <v>0.63636363636363635</v>
      </c>
      <c r="G689" s="1">
        <v>0</v>
      </c>
      <c r="H689" s="1">
        <v>0.66666666666666663</v>
      </c>
      <c r="I689" s="1">
        <v>0</v>
      </c>
      <c r="J689" s="1">
        <v>0</v>
      </c>
    </row>
    <row r="690" spans="1:10" x14ac:dyDescent="0.25">
      <c r="A690" s="1">
        <v>325212</v>
      </c>
      <c r="B690" s="1" t="s">
        <v>44</v>
      </c>
      <c r="C690" s="1" t="s">
        <v>83</v>
      </c>
      <c r="D690" s="1">
        <v>0</v>
      </c>
      <c r="E690" s="1">
        <v>0</v>
      </c>
      <c r="F690" s="1">
        <v>9.0909090909090912E-2</v>
      </c>
      <c r="G690" s="1">
        <v>0</v>
      </c>
      <c r="H690" s="1">
        <v>0</v>
      </c>
      <c r="I690" s="1">
        <v>0</v>
      </c>
      <c r="J690" s="1">
        <v>0</v>
      </c>
    </row>
    <row r="691" spans="1:10" x14ac:dyDescent="0.25">
      <c r="A691" s="1">
        <v>325212</v>
      </c>
      <c r="B691" s="1" t="s">
        <v>44</v>
      </c>
      <c r="C691" s="1" t="s">
        <v>84</v>
      </c>
      <c r="D691" s="1">
        <v>0</v>
      </c>
      <c r="E691" s="1">
        <v>0</v>
      </c>
      <c r="F691" s="1">
        <v>2.2727272727272728E-2</v>
      </c>
      <c r="G691" s="1">
        <v>0</v>
      </c>
      <c r="H691" s="1">
        <v>0</v>
      </c>
      <c r="I691" s="1">
        <v>0</v>
      </c>
      <c r="J691" s="1">
        <v>0</v>
      </c>
    </row>
    <row r="692" spans="1:10" x14ac:dyDescent="0.25">
      <c r="A692" s="1">
        <v>325212</v>
      </c>
      <c r="B692" s="1" t="s">
        <v>44</v>
      </c>
      <c r="C692" s="1" t="s">
        <v>85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</row>
    <row r="693" spans="1:10" x14ac:dyDescent="0.25">
      <c r="A693" s="1">
        <v>325212</v>
      </c>
      <c r="B693" s="1" t="s">
        <v>44</v>
      </c>
      <c r="C693" s="1" t="s">
        <v>86</v>
      </c>
      <c r="D693" s="1">
        <v>0</v>
      </c>
      <c r="E693" s="1">
        <v>0</v>
      </c>
      <c r="F693" s="1">
        <v>2.2727272727272728E-2</v>
      </c>
      <c r="G693" s="1">
        <v>0</v>
      </c>
      <c r="H693" s="1">
        <v>0</v>
      </c>
      <c r="I693" s="1">
        <v>0</v>
      </c>
      <c r="J693" s="1">
        <v>0</v>
      </c>
    </row>
    <row r="694" spans="1:10" x14ac:dyDescent="0.25">
      <c r="A694" s="1">
        <v>325212</v>
      </c>
      <c r="B694" s="1" t="s">
        <v>44</v>
      </c>
      <c r="C694" s="1" t="s">
        <v>87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</row>
    <row r="695" spans="1:10" x14ac:dyDescent="0.25">
      <c r="A695" s="1">
        <v>325212</v>
      </c>
      <c r="B695" s="1" t="s">
        <v>44</v>
      </c>
      <c r="C695" s="1" t="s">
        <v>88</v>
      </c>
      <c r="D695" s="1">
        <v>0</v>
      </c>
      <c r="E695" s="1">
        <v>0</v>
      </c>
      <c r="F695" s="1">
        <v>4.5454545454545456E-2</v>
      </c>
      <c r="G695" s="1">
        <v>0</v>
      </c>
      <c r="H695" s="1">
        <v>0</v>
      </c>
      <c r="I695" s="1">
        <v>0</v>
      </c>
      <c r="J695" s="1">
        <v>0</v>
      </c>
    </row>
    <row r="696" spans="1:10" x14ac:dyDescent="0.25">
      <c r="A696" s="1">
        <v>325212</v>
      </c>
      <c r="B696" s="1" t="s">
        <v>44</v>
      </c>
      <c r="C696" s="1" t="s">
        <v>89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</row>
    <row r="697" spans="1:10" x14ac:dyDescent="0.25">
      <c r="A697" s="1">
        <v>325212</v>
      </c>
      <c r="B697" s="1" t="s">
        <v>44</v>
      </c>
      <c r="C697" s="1" t="s">
        <v>95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</row>
    <row r="698" spans="1:10" x14ac:dyDescent="0.25">
      <c r="A698" s="1">
        <v>325212</v>
      </c>
      <c r="B698" s="1" t="s">
        <v>44</v>
      </c>
      <c r="C698" s="1" t="s">
        <v>90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</row>
    <row r="699" spans="1:10" x14ac:dyDescent="0.25">
      <c r="A699" s="1">
        <v>325212</v>
      </c>
      <c r="B699" s="1" t="s">
        <v>44</v>
      </c>
      <c r="C699" s="1" t="s">
        <v>118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</row>
    <row r="700" spans="1:10" x14ac:dyDescent="0.25">
      <c r="A700" s="1">
        <v>325212</v>
      </c>
      <c r="B700" s="1" t="s">
        <v>44</v>
      </c>
      <c r="C700" s="1" t="s">
        <v>91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1:10" x14ac:dyDescent="0.25">
      <c r="A701" s="1">
        <v>325212</v>
      </c>
      <c r="B701" s="1" t="s">
        <v>44</v>
      </c>
      <c r="C701" s="1" t="s">
        <v>92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1:10" x14ac:dyDescent="0.25">
      <c r="A702" s="1">
        <v>325212</v>
      </c>
      <c r="B702" s="1" t="s">
        <v>44</v>
      </c>
      <c r="C702" s="1" t="s">
        <v>93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</row>
    <row r="703" spans="1:10" x14ac:dyDescent="0.25">
      <c r="A703" s="1">
        <v>325212</v>
      </c>
      <c r="B703" s="1" t="s">
        <v>44</v>
      </c>
      <c r="C703" s="1" t="s">
        <v>94</v>
      </c>
    </row>
    <row r="705" spans="1:10" x14ac:dyDescent="0.25">
      <c r="A705" s="1">
        <v>325222</v>
      </c>
      <c r="B705" s="1" t="s">
        <v>70</v>
      </c>
      <c r="C705" s="1" t="s">
        <v>120</v>
      </c>
    </row>
    <row r="706" spans="1:10" x14ac:dyDescent="0.25">
      <c r="A706" s="1">
        <v>325222</v>
      </c>
      <c r="B706" s="1" t="s">
        <v>70</v>
      </c>
      <c r="C706" s="1" t="s">
        <v>82</v>
      </c>
      <c r="D706" s="1">
        <v>0</v>
      </c>
      <c r="E706" s="1">
        <v>0</v>
      </c>
      <c r="F706" s="1">
        <v>0.66666666666666663</v>
      </c>
      <c r="G706" s="1">
        <v>0</v>
      </c>
      <c r="H706" s="1">
        <v>1</v>
      </c>
      <c r="I706" s="1">
        <v>0</v>
      </c>
      <c r="J706" s="1">
        <v>0.77325581395348852</v>
      </c>
    </row>
    <row r="707" spans="1:10" x14ac:dyDescent="0.25">
      <c r="A707" s="1">
        <v>325222</v>
      </c>
      <c r="B707" s="1" t="s">
        <v>70</v>
      </c>
      <c r="C707" s="1" t="s">
        <v>152</v>
      </c>
      <c r="D707" s="1">
        <v>0</v>
      </c>
      <c r="E707" s="1">
        <v>0</v>
      </c>
      <c r="F707" s="1">
        <v>0.44444444444444442</v>
      </c>
      <c r="G707" s="1">
        <v>0</v>
      </c>
      <c r="H707" s="1">
        <v>0.66666666666666663</v>
      </c>
      <c r="I707" s="1">
        <v>0</v>
      </c>
      <c r="J707" s="1">
        <v>0</v>
      </c>
    </row>
    <row r="708" spans="1:10" x14ac:dyDescent="0.25">
      <c r="A708" s="1">
        <v>325222</v>
      </c>
      <c r="B708" s="1" t="s">
        <v>70</v>
      </c>
      <c r="C708" s="1" t="s">
        <v>151</v>
      </c>
      <c r="D708" s="1">
        <v>0</v>
      </c>
      <c r="E708" s="1">
        <v>0</v>
      </c>
      <c r="F708" s="1">
        <v>0.22222222222222221</v>
      </c>
      <c r="G708" s="1">
        <v>0</v>
      </c>
      <c r="H708" s="1">
        <v>0.33333333333333331</v>
      </c>
      <c r="I708" s="1">
        <v>0</v>
      </c>
      <c r="J708" s="1">
        <v>0.77325581395348852</v>
      </c>
    </row>
    <row r="709" spans="1:10" x14ac:dyDescent="0.25">
      <c r="A709" s="1">
        <v>325222</v>
      </c>
      <c r="B709" s="1" t="s">
        <v>70</v>
      </c>
      <c r="C709" s="1" t="s">
        <v>83</v>
      </c>
      <c r="D709" s="1">
        <v>0</v>
      </c>
      <c r="E709" s="1">
        <v>0</v>
      </c>
      <c r="F709" s="1">
        <v>0.33333333333333331</v>
      </c>
      <c r="G709" s="1">
        <v>0</v>
      </c>
      <c r="H709" s="1">
        <v>0</v>
      </c>
      <c r="I709" s="1">
        <v>0</v>
      </c>
      <c r="J709" s="1">
        <v>0.19186046511627902</v>
      </c>
    </row>
    <row r="710" spans="1:10" x14ac:dyDescent="0.25">
      <c r="A710" s="1">
        <v>325222</v>
      </c>
      <c r="B710" s="1" t="s">
        <v>70</v>
      </c>
      <c r="C710" s="1" t="s">
        <v>84</v>
      </c>
      <c r="D710" s="1">
        <v>0</v>
      </c>
      <c r="E710" s="1">
        <v>0</v>
      </c>
      <c r="F710" s="1">
        <v>0.16666666666666666</v>
      </c>
      <c r="G710" s="1">
        <v>0</v>
      </c>
      <c r="H710" s="1">
        <v>0</v>
      </c>
      <c r="I710" s="1">
        <v>0</v>
      </c>
      <c r="J710" s="1">
        <v>4.3604651162790678E-2</v>
      </c>
    </row>
    <row r="711" spans="1:10" x14ac:dyDescent="0.25">
      <c r="A711" s="1">
        <v>325222</v>
      </c>
      <c r="B711" s="1" t="s">
        <v>70</v>
      </c>
      <c r="C711" s="1" t="s">
        <v>85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1.7441860465116272E-2</v>
      </c>
    </row>
    <row r="712" spans="1:10" x14ac:dyDescent="0.25">
      <c r="A712" s="1">
        <v>325222</v>
      </c>
      <c r="B712" s="1" t="s">
        <v>70</v>
      </c>
      <c r="C712" s="1" t="s">
        <v>86</v>
      </c>
      <c r="D712" s="1">
        <v>0</v>
      </c>
      <c r="E712" s="1">
        <v>0</v>
      </c>
      <c r="F712" s="1">
        <v>0.16666666666666666</v>
      </c>
      <c r="G712" s="1">
        <v>0</v>
      </c>
      <c r="H712" s="1">
        <v>0</v>
      </c>
      <c r="I712" s="1">
        <v>0</v>
      </c>
      <c r="J712" s="1">
        <v>0.11337209302325577</v>
      </c>
    </row>
    <row r="713" spans="1:10" x14ac:dyDescent="0.25">
      <c r="A713" s="1">
        <v>325222</v>
      </c>
      <c r="B713" s="1" t="s">
        <v>70</v>
      </c>
      <c r="C713" s="1" t="s">
        <v>87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</row>
    <row r="714" spans="1:10" x14ac:dyDescent="0.25">
      <c r="A714" s="1">
        <v>325222</v>
      </c>
      <c r="B714" s="1" t="s">
        <v>70</v>
      </c>
      <c r="C714" s="1" t="s">
        <v>88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1.7441860465116272E-2</v>
      </c>
    </row>
    <row r="715" spans="1:10" x14ac:dyDescent="0.25">
      <c r="A715" s="1">
        <v>325222</v>
      </c>
      <c r="B715" s="1" t="s">
        <v>70</v>
      </c>
      <c r="C715" s="1" t="s">
        <v>89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3.4883720930232544E-2</v>
      </c>
    </row>
    <row r="716" spans="1:10" x14ac:dyDescent="0.25">
      <c r="A716" s="1">
        <v>325222</v>
      </c>
      <c r="B716" s="1" t="s">
        <v>70</v>
      </c>
      <c r="C716" s="1" t="s">
        <v>95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1.7441860465116272E-2</v>
      </c>
    </row>
    <row r="717" spans="1:10" x14ac:dyDescent="0.25">
      <c r="A717" s="1">
        <v>325222</v>
      </c>
      <c r="B717" s="1" t="s">
        <v>70</v>
      </c>
      <c r="C717" s="1" t="s">
        <v>90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1.7441860465116272E-2</v>
      </c>
    </row>
    <row r="718" spans="1:10" x14ac:dyDescent="0.25">
      <c r="A718" s="1">
        <v>325222</v>
      </c>
      <c r="B718" s="1" t="s">
        <v>70</v>
      </c>
      <c r="C718" s="1" t="s">
        <v>118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</row>
    <row r="719" spans="1:10" x14ac:dyDescent="0.25">
      <c r="A719" s="1">
        <v>325222</v>
      </c>
      <c r="B719" s="1" t="s">
        <v>70</v>
      </c>
      <c r="C719" s="1" t="s">
        <v>91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</row>
    <row r="720" spans="1:10" x14ac:dyDescent="0.25">
      <c r="A720" s="1">
        <v>325222</v>
      </c>
      <c r="B720" s="1" t="s">
        <v>70</v>
      </c>
      <c r="C720" s="1" t="s">
        <v>92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</row>
    <row r="721" spans="1:10" x14ac:dyDescent="0.25">
      <c r="A721" s="1">
        <v>325222</v>
      </c>
      <c r="B721" s="1" t="s">
        <v>70</v>
      </c>
      <c r="C721" s="1" t="s">
        <v>93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1:10" x14ac:dyDescent="0.25">
      <c r="A722" s="1">
        <v>325222</v>
      </c>
      <c r="B722" s="1" t="s">
        <v>70</v>
      </c>
      <c r="C722" s="1" t="s">
        <v>94</v>
      </c>
    </row>
    <row r="724" spans="1:10" x14ac:dyDescent="0.25">
      <c r="A724" s="1">
        <v>325311</v>
      </c>
      <c r="B724" s="1" t="s">
        <v>45</v>
      </c>
      <c r="C724" s="1" t="s">
        <v>120</v>
      </c>
    </row>
    <row r="725" spans="1:10" x14ac:dyDescent="0.25">
      <c r="A725" s="1">
        <v>325311</v>
      </c>
      <c r="B725" s="1" t="s">
        <v>45</v>
      </c>
      <c r="C725" s="1" t="s">
        <v>82</v>
      </c>
      <c r="D725" s="1">
        <v>0</v>
      </c>
      <c r="E725" s="1">
        <v>0</v>
      </c>
      <c r="F725" s="1">
        <v>0.3202614379084967</v>
      </c>
      <c r="G725" s="1">
        <v>0</v>
      </c>
      <c r="H725" s="1">
        <v>0</v>
      </c>
      <c r="I725" s="1">
        <v>0</v>
      </c>
      <c r="J725" s="1">
        <v>0.76</v>
      </c>
    </row>
    <row r="726" spans="1:10" x14ac:dyDescent="0.25">
      <c r="A726" s="1">
        <v>325311</v>
      </c>
      <c r="B726" s="1" t="s">
        <v>45</v>
      </c>
      <c r="C726" s="1" t="s">
        <v>152</v>
      </c>
      <c r="D726" s="1">
        <v>0</v>
      </c>
      <c r="E726" s="1">
        <v>0</v>
      </c>
      <c r="F726" s="1">
        <v>0.19607843137254902</v>
      </c>
      <c r="G726" s="1">
        <v>0</v>
      </c>
      <c r="H726" s="1">
        <v>0</v>
      </c>
      <c r="I726" s="1">
        <v>0</v>
      </c>
      <c r="J726" s="1">
        <v>0</v>
      </c>
    </row>
    <row r="727" spans="1:10" x14ac:dyDescent="0.25">
      <c r="A727" s="1">
        <v>325311</v>
      </c>
      <c r="B727" s="1" t="s">
        <v>45</v>
      </c>
      <c r="C727" s="1" t="s">
        <v>151</v>
      </c>
      <c r="D727" s="1">
        <v>0</v>
      </c>
      <c r="E727" s="1">
        <v>0</v>
      </c>
      <c r="F727" s="1">
        <v>0.1241830065359477</v>
      </c>
      <c r="G727" s="1">
        <v>0</v>
      </c>
      <c r="H727" s="1">
        <v>0</v>
      </c>
      <c r="I727" s="1">
        <v>0</v>
      </c>
      <c r="J727" s="1">
        <v>0.76</v>
      </c>
    </row>
    <row r="728" spans="1:10" x14ac:dyDescent="0.25">
      <c r="A728" s="1">
        <v>325311</v>
      </c>
      <c r="B728" s="1" t="s">
        <v>45</v>
      </c>
      <c r="C728" s="1" t="s">
        <v>83</v>
      </c>
      <c r="D728" s="1">
        <v>0</v>
      </c>
      <c r="E728" s="1">
        <v>0</v>
      </c>
      <c r="F728" s="1">
        <v>0.67320261437908502</v>
      </c>
      <c r="G728" s="1">
        <v>0</v>
      </c>
      <c r="H728" s="1">
        <v>0</v>
      </c>
      <c r="I728" s="1">
        <v>0</v>
      </c>
      <c r="J728" s="1">
        <v>0.23582608695652171</v>
      </c>
    </row>
    <row r="729" spans="1:10" x14ac:dyDescent="0.25">
      <c r="A729" s="1">
        <v>325311</v>
      </c>
      <c r="B729" s="1" t="s">
        <v>45</v>
      </c>
      <c r="C729" s="1" t="s">
        <v>84</v>
      </c>
      <c r="D729" s="1">
        <v>0</v>
      </c>
      <c r="E729" s="1">
        <v>0</v>
      </c>
      <c r="F729" s="1">
        <v>0.63398692810457513</v>
      </c>
      <c r="G729" s="1">
        <v>0</v>
      </c>
      <c r="H729" s="1">
        <v>0</v>
      </c>
      <c r="I729" s="1">
        <v>0</v>
      </c>
      <c r="J729" s="1">
        <v>0.20243478260869566</v>
      </c>
    </row>
    <row r="730" spans="1:10" x14ac:dyDescent="0.25">
      <c r="A730" s="1">
        <v>325311</v>
      </c>
      <c r="B730" s="1" t="s">
        <v>45</v>
      </c>
      <c r="C730" s="1" t="s">
        <v>85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4.1739130434782614E-3</v>
      </c>
    </row>
    <row r="731" spans="1:10" x14ac:dyDescent="0.25">
      <c r="A731" s="1">
        <v>325311</v>
      </c>
      <c r="B731" s="1" t="s">
        <v>45</v>
      </c>
      <c r="C731" s="1" t="s">
        <v>86</v>
      </c>
      <c r="D731" s="1">
        <v>0</v>
      </c>
      <c r="E731" s="1">
        <v>0</v>
      </c>
      <c r="F731" s="1">
        <v>1.9607843137254898E-2</v>
      </c>
      <c r="G731" s="1">
        <v>0</v>
      </c>
      <c r="H731" s="1">
        <v>0</v>
      </c>
      <c r="I731" s="1">
        <v>0</v>
      </c>
      <c r="J731" s="1">
        <v>2.5043478260869563E-2</v>
      </c>
    </row>
    <row r="732" spans="1:10" x14ac:dyDescent="0.25">
      <c r="A732" s="1">
        <v>325311</v>
      </c>
      <c r="B732" s="1" t="s">
        <v>45</v>
      </c>
      <c r="C732" s="1" t="s">
        <v>87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</row>
    <row r="733" spans="1:10" x14ac:dyDescent="0.25">
      <c r="A733" s="1">
        <v>325311</v>
      </c>
      <c r="B733" s="1" t="s">
        <v>45</v>
      </c>
      <c r="C733" s="1" t="s">
        <v>88</v>
      </c>
      <c r="D733" s="1">
        <v>0</v>
      </c>
      <c r="E733" s="1">
        <v>0</v>
      </c>
      <c r="F733" s="1">
        <v>1.9607843137254898E-2</v>
      </c>
      <c r="G733" s="1">
        <v>0</v>
      </c>
      <c r="H733" s="1">
        <v>0</v>
      </c>
      <c r="I733" s="1">
        <v>0</v>
      </c>
      <c r="J733" s="1">
        <v>6.2608695652173908E-3</v>
      </c>
    </row>
    <row r="734" spans="1:10" x14ac:dyDescent="0.25">
      <c r="A734" s="1">
        <v>325311</v>
      </c>
      <c r="B734" s="1" t="s">
        <v>45</v>
      </c>
      <c r="C734" s="1" t="s">
        <v>89</v>
      </c>
      <c r="D734" s="1">
        <v>0</v>
      </c>
      <c r="E734" s="1">
        <v>0</v>
      </c>
      <c r="F734" s="1">
        <v>6.5359477124183009E-3</v>
      </c>
      <c r="G734" s="1">
        <v>0</v>
      </c>
      <c r="H734" s="1">
        <v>0</v>
      </c>
      <c r="I734" s="1">
        <v>0</v>
      </c>
      <c r="J734" s="1">
        <v>4.1739130434782614E-3</v>
      </c>
    </row>
    <row r="735" spans="1:10" x14ac:dyDescent="0.25">
      <c r="A735" s="1">
        <v>325311</v>
      </c>
      <c r="B735" s="1" t="s">
        <v>45</v>
      </c>
      <c r="C735" s="1" t="s">
        <v>95</v>
      </c>
      <c r="D735" s="1">
        <v>0</v>
      </c>
      <c r="E735" s="1">
        <v>0</v>
      </c>
      <c r="F735" s="1">
        <v>6.5359477124183009E-3</v>
      </c>
      <c r="G735" s="1">
        <v>0</v>
      </c>
      <c r="H735" s="1">
        <v>0</v>
      </c>
      <c r="I735" s="1">
        <v>0</v>
      </c>
      <c r="J735" s="1">
        <v>2.0869565217391307E-3</v>
      </c>
    </row>
    <row r="736" spans="1:10" x14ac:dyDescent="0.25">
      <c r="A736" s="1">
        <v>325311</v>
      </c>
      <c r="B736" s="1" t="s">
        <v>45</v>
      </c>
      <c r="C736" s="1" t="s">
        <v>90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</row>
    <row r="737" spans="1:10" x14ac:dyDescent="0.25">
      <c r="A737" s="1">
        <v>325311</v>
      </c>
      <c r="B737" s="1" t="s">
        <v>45</v>
      </c>
      <c r="C737" s="1" t="s">
        <v>118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</row>
    <row r="738" spans="1:10" x14ac:dyDescent="0.25">
      <c r="A738" s="1">
        <v>325311</v>
      </c>
      <c r="B738" s="1" t="s">
        <v>45</v>
      </c>
      <c r="C738" s="1" t="s">
        <v>91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1:10" x14ac:dyDescent="0.25">
      <c r="A739" s="1">
        <v>325311</v>
      </c>
      <c r="B739" s="1" t="s">
        <v>45</v>
      </c>
      <c r="C739" s="1" t="s">
        <v>92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 x14ac:dyDescent="0.25">
      <c r="A740" s="1">
        <v>325311</v>
      </c>
      <c r="B740" s="1" t="s">
        <v>45</v>
      </c>
      <c r="C740" s="1" t="s">
        <v>93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</row>
    <row r="741" spans="1:10" x14ac:dyDescent="0.25">
      <c r="A741" s="1">
        <v>325311</v>
      </c>
      <c r="B741" s="1" t="s">
        <v>45</v>
      </c>
      <c r="C741" s="1" t="s">
        <v>94</v>
      </c>
    </row>
    <row r="743" spans="1:10" x14ac:dyDescent="0.25">
      <c r="A743" s="1">
        <v>325312</v>
      </c>
      <c r="B743" s="1" t="s">
        <v>46</v>
      </c>
      <c r="C743" s="1" t="s">
        <v>120</v>
      </c>
    </row>
    <row r="744" spans="1:10" x14ac:dyDescent="0.25">
      <c r="A744" s="1">
        <v>325312</v>
      </c>
      <c r="B744" s="1" t="s">
        <v>46</v>
      </c>
      <c r="C744" s="1" t="s">
        <v>82</v>
      </c>
      <c r="D744" s="1">
        <v>0</v>
      </c>
      <c r="E744" s="1">
        <v>0</v>
      </c>
      <c r="F744" s="1">
        <v>0.1111111111111111</v>
      </c>
      <c r="G744" s="1">
        <v>0</v>
      </c>
      <c r="H744" s="1">
        <v>0</v>
      </c>
      <c r="I744" s="1">
        <v>0</v>
      </c>
      <c r="J744" s="1">
        <v>0</v>
      </c>
    </row>
    <row r="745" spans="1:10" x14ac:dyDescent="0.25">
      <c r="A745" s="1">
        <v>325312</v>
      </c>
      <c r="B745" s="1" t="s">
        <v>46</v>
      </c>
      <c r="C745" s="1" t="s">
        <v>152</v>
      </c>
      <c r="D745" s="1">
        <v>0</v>
      </c>
      <c r="E745" s="1">
        <v>0</v>
      </c>
      <c r="F745" s="1">
        <v>7.407407407407407E-2</v>
      </c>
      <c r="G745" s="1">
        <v>0</v>
      </c>
      <c r="H745" s="1">
        <v>0</v>
      </c>
      <c r="I745" s="1">
        <v>0</v>
      </c>
      <c r="J745" s="1">
        <v>0</v>
      </c>
    </row>
    <row r="746" spans="1:10" x14ac:dyDescent="0.25">
      <c r="A746" s="1">
        <v>325312</v>
      </c>
      <c r="B746" s="1" t="s">
        <v>46</v>
      </c>
      <c r="C746" s="1" t="s">
        <v>151</v>
      </c>
      <c r="D746" s="1">
        <v>0</v>
      </c>
      <c r="E746" s="1">
        <v>0</v>
      </c>
      <c r="F746" s="1">
        <v>3.7037037037037035E-2</v>
      </c>
      <c r="G746" s="1">
        <v>0</v>
      </c>
      <c r="H746" s="1">
        <v>0</v>
      </c>
      <c r="I746" s="1">
        <v>0</v>
      </c>
      <c r="J746" s="1">
        <v>0</v>
      </c>
    </row>
    <row r="747" spans="1:10" x14ac:dyDescent="0.25">
      <c r="A747" s="1">
        <v>325312</v>
      </c>
      <c r="B747" s="1" t="s">
        <v>46</v>
      </c>
      <c r="C747" s="1" t="s">
        <v>83</v>
      </c>
      <c r="D747" s="1">
        <v>0</v>
      </c>
      <c r="E747" s="1">
        <v>0</v>
      </c>
      <c r="F747" s="1">
        <v>0.88888888888888884</v>
      </c>
      <c r="G747" s="1">
        <v>0</v>
      </c>
      <c r="H747" s="1">
        <v>1</v>
      </c>
      <c r="I747" s="1">
        <v>0</v>
      </c>
      <c r="J747" s="1">
        <v>0</v>
      </c>
    </row>
    <row r="748" spans="1:10" x14ac:dyDescent="0.25">
      <c r="A748" s="1">
        <v>325312</v>
      </c>
      <c r="B748" s="1" t="s">
        <v>46</v>
      </c>
      <c r="C748" s="1" t="s">
        <v>84</v>
      </c>
      <c r="D748" s="1">
        <v>0</v>
      </c>
      <c r="E748" s="1">
        <v>0</v>
      </c>
      <c r="F748" s="1">
        <v>0.88888888888888884</v>
      </c>
      <c r="G748" s="1">
        <v>0</v>
      </c>
      <c r="H748" s="1">
        <v>1</v>
      </c>
      <c r="I748" s="1">
        <v>0</v>
      </c>
      <c r="J748" s="1">
        <v>0</v>
      </c>
    </row>
    <row r="749" spans="1:10" x14ac:dyDescent="0.25">
      <c r="A749" s="1">
        <v>325312</v>
      </c>
      <c r="B749" s="1" t="s">
        <v>46</v>
      </c>
      <c r="C749" s="1" t="s">
        <v>85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</row>
    <row r="750" spans="1:10" x14ac:dyDescent="0.25">
      <c r="A750" s="1">
        <v>325312</v>
      </c>
      <c r="B750" s="1" t="s">
        <v>46</v>
      </c>
      <c r="C750" s="1" t="s">
        <v>86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</row>
    <row r="751" spans="1:10" x14ac:dyDescent="0.25">
      <c r="A751" s="1">
        <v>325312</v>
      </c>
      <c r="B751" s="1" t="s">
        <v>46</v>
      </c>
      <c r="C751" s="1" t="s">
        <v>87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</row>
    <row r="752" spans="1:10" x14ac:dyDescent="0.25">
      <c r="A752" s="1">
        <v>325312</v>
      </c>
      <c r="B752" s="1" t="s">
        <v>46</v>
      </c>
      <c r="C752" s="1" t="s">
        <v>88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</row>
    <row r="753" spans="1:10" x14ac:dyDescent="0.25">
      <c r="A753" s="1">
        <v>325312</v>
      </c>
      <c r="B753" s="1" t="s">
        <v>46</v>
      </c>
      <c r="C753" s="1" t="s">
        <v>89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</row>
    <row r="754" spans="1:10" x14ac:dyDescent="0.25">
      <c r="A754" s="1">
        <v>325312</v>
      </c>
      <c r="B754" s="1" t="s">
        <v>46</v>
      </c>
      <c r="C754" s="1" t="s">
        <v>95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</row>
    <row r="755" spans="1:10" x14ac:dyDescent="0.25">
      <c r="A755" s="1">
        <v>325312</v>
      </c>
      <c r="B755" s="1" t="s">
        <v>46</v>
      </c>
      <c r="C755" s="1" t="s">
        <v>90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</row>
    <row r="756" spans="1:10" x14ac:dyDescent="0.25">
      <c r="A756" s="1">
        <v>325312</v>
      </c>
      <c r="B756" s="1" t="s">
        <v>46</v>
      </c>
      <c r="C756" s="1" t="s">
        <v>118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1:10" x14ac:dyDescent="0.25">
      <c r="A757" s="1">
        <v>325312</v>
      </c>
      <c r="B757" s="1" t="s">
        <v>46</v>
      </c>
      <c r="C757" s="1" t="s">
        <v>91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</row>
    <row r="758" spans="1:10" x14ac:dyDescent="0.25">
      <c r="A758" s="1">
        <v>325312</v>
      </c>
      <c r="B758" s="1" t="s">
        <v>46</v>
      </c>
      <c r="C758" s="1" t="s">
        <v>92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</row>
    <row r="759" spans="1:10" x14ac:dyDescent="0.25">
      <c r="A759" s="1">
        <v>325312</v>
      </c>
      <c r="B759" s="1" t="s">
        <v>46</v>
      </c>
      <c r="C759" s="1" t="s">
        <v>93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</row>
    <row r="760" spans="1:10" x14ac:dyDescent="0.25">
      <c r="A760" s="1">
        <v>325312</v>
      </c>
      <c r="B760" s="1" t="s">
        <v>46</v>
      </c>
      <c r="C760" s="1" t="s">
        <v>94</v>
      </c>
    </row>
    <row r="762" spans="1:10" x14ac:dyDescent="0.25">
      <c r="A762" s="1">
        <v>3254</v>
      </c>
      <c r="B762" s="1" t="s">
        <v>134</v>
      </c>
      <c r="C762" s="1" t="s">
        <v>120</v>
      </c>
    </row>
    <row r="763" spans="1:10" x14ac:dyDescent="0.25">
      <c r="A763" s="1">
        <v>3254</v>
      </c>
      <c r="B763" s="1" t="s">
        <v>134</v>
      </c>
      <c r="C763" s="1" t="s">
        <v>82</v>
      </c>
      <c r="D763" s="1">
        <v>0</v>
      </c>
      <c r="E763" s="1">
        <v>0</v>
      </c>
      <c r="F763" s="1">
        <v>0.77551020408163263</v>
      </c>
      <c r="G763" s="1">
        <v>0</v>
      </c>
      <c r="H763" s="1">
        <v>0.75</v>
      </c>
      <c r="I763" s="1">
        <v>0</v>
      </c>
      <c r="J763" s="1">
        <v>0.76</v>
      </c>
    </row>
    <row r="764" spans="1:10" x14ac:dyDescent="0.25">
      <c r="A764" s="1">
        <v>3254</v>
      </c>
      <c r="B764" s="1" t="s">
        <v>134</v>
      </c>
      <c r="C764" s="1" t="s">
        <v>152</v>
      </c>
      <c r="D764" s="1">
        <v>0</v>
      </c>
      <c r="E764" s="1">
        <v>0</v>
      </c>
      <c r="F764" s="1">
        <v>0.34693877551020408</v>
      </c>
      <c r="G764" s="1">
        <v>0</v>
      </c>
      <c r="H764" s="1">
        <v>0.75</v>
      </c>
      <c r="I764" s="1">
        <v>0</v>
      </c>
      <c r="J764" s="1">
        <v>0</v>
      </c>
    </row>
    <row r="765" spans="1:10" x14ac:dyDescent="0.25">
      <c r="A765" s="1">
        <v>3254</v>
      </c>
      <c r="B765" s="1" t="s">
        <v>134</v>
      </c>
      <c r="C765" s="1" t="s">
        <v>151</v>
      </c>
      <c r="D765" s="1">
        <v>0</v>
      </c>
      <c r="E765" s="1">
        <v>0</v>
      </c>
      <c r="F765" s="1">
        <v>0.42857142857142855</v>
      </c>
      <c r="G765" s="1">
        <v>0</v>
      </c>
      <c r="H765" s="1">
        <v>0</v>
      </c>
      <c r="I765" s="1">
        <v>0</v>
      </c>
      <c r="J765" s="1">
        <v>0.76</v>
      </c>
    </row>
    <row r="766" spans="1:10" x14ac:dyDescent="0.25">
      <c r="A766" s="1">
        <v>3254</v>
      </c>
      <c r="B766" s="1" t="s">
        <v>134</v>
      </c>
      <c r="C766" s="1" t="s">
        <v>83</v>
      </c>
      <c r="D766" s="1">
        <v>0</v>
      </c>
      <c r="E766" s="1">
        <v>0</v>
      </c>
      <c r="F766" s="1">
        <v>0.10204081632653061</v>
      </c>
      <c r="G766" s="1">
        <v>0</v>
      </c>
      <c r="H766" s="1">
        <v>0</v>
      </c>
      <c r="I766" s="1">
        <v>0</v>
      </c>
      <c r="J766" s="1">
        <v>0.1172093023255814</v>
      </c>
    </row>
    <row r="767" spans="1:10" x14ac:dyDescent="0.25">
      <c r="A767" s="1">
        <v>3254</v>
      </c>
      <c r="B767" s="1" t="s">
        <v>134</v>
      </c>
      <c r="C767" s="1" t="s">
        <v>84</v>
      </c>
      <c r="D767" s="1">
        <v>0</v>
      </c>
      <c r="E767" s="1">
        <v>0</v>
      </c>
      <c r="F767" s="1">
        <v>8.1632653061224483E-2</v>
      </c>
      <c r="G767" s="1">
        <v>0</v>
      </c>
      <c r="H767" s="1">
        <v>0</v>
      </c>
      <c r="I767" s="1">
        <v>0</v>
      </c>
      <c r="J767" s="1">
        <v>3.3488372093023251E-2</v>
      </c>
    </row>
    <row r="768" spans="1:10" x14ac:dyDescent="0.25">
      <c r="A768" s="1">
        <v>3254</v>
      </c>
      <c r="B768" s="1" t="s">
        <v>134</v>
      </c>
      <c r="C768" s="1" t="s">
        <v>85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2.7906976744186046E-2</v>
      </c>
    </row>
    <row r="769" spans="1:10" x14ac:dyDescent="0.25">
      <c r="A769" s="1">
        <v>3254</v>
      </c>
      <c r="B769" s="1" t="s">
        <v>134</v>
      </c>
      <c r="C769" s="1" t="s">
        <v>86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4.4651162790697668E-2</v>
      </c>
    </row>
    <row r="770" spans="1:10" x14ac:dyDescent="0.25">
      <c r="A770" s="1">
        <v>3254</v>
      </c>
      <c r="B770" s="1" t="s">
        <v>134</v>
      </c>
      <c r="C770" s="1" t="s">
        <v>87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1:10" x14ac:dyDescent="0.25">
      <c r="A771" s="1">
        <v>3254</v>
      </c>
      <c r="B771" s="1" t="s">
        <v>134</v>
      </c>
      <c r="C771" s="1" t="s">
        <v>88</v>
      </c>
      <c r="D771" s="1">
        <v>0</v>
      </c>
      <c r="E771" s="1">
        <v>0</v>
      </c>
      <c r="F771" s="1">
        <v>2.0408163265306121E-2</v>
      </c>
      <c r="G771" s="1">
        <v>0</v>
      </c>
      <c r="H771" s="1">
        <v>0</v>
      </c>
      <c r="I771" s="1">
        <v>0</v>
      </c>
      <c r="J771" s="1">
        <v>1.1162790697674417E-2</v>
      </c>
    </row>
    <row r="772" spans="1:10" x14ac:dyDescent="0.25">
      <c r="A772" s="1">
        <v>3254</v>
      </c>
      <c r="B772" s="1" t="s">
        <v>134</v>
      </c>
      <c r="C772" s="1" t="s">
        <v>89</v>
      </c>
      <c r="D772" s="1">
        <v>0</v>
      </c>
      <c r="E772" s="1">
        <v>0</v>
      </c>
      <c r="F772" s="1">
        <v>0.12244897959183673</v>
      </c>
      <c r="G772" s="1">
        <v>0</v>
      </c>
      <c r="H772" s="1">
        <v>0.25</v>
      </c>
      <c r="I772" s="1">
        <v>0</v>
      </c>
      <c r="J772" s="1">
        <v>0.12279069767441862</v>
      </c>
    </row>
    <row r="773" spans="1:10" x14ac:dyDescent="0.25">
      <c r="A773" s="1">
        <v>3254</v>
      </c>
      <c r="B773" s="1" t="s">
        <v>134</v>
      </c>
      <c r="C773" s="1" t="s">
        <v>95</v>
      </c>
      <c r="D773" s="1">
        <v>0</v>
      </c>
      <c r="E773" s="1">
        <v>0</v>
      </c>
      <c r="F773" s="1">
        <v>0.10204081632653061</v>
      </c>
      <c r="G773" s="1">
        <v>0</v>
      </c>
      <c r="H773" s="1">
        <v>0.25</v>
      </c>
      <c r="I773" s="1">
        <v>0</v>
      </c>
      <c r="J773" s="1">
        <v>8.9302325581395336E-2</v>
      </c>
    </row>
    <row r="774" spans="1:10" x14ac:dyDescent="0.25">
      <c r="A774" s="1">
        <v>3254</v>
      </c>
      <c r="B774" s="1" t="s">
        <v>134</v>
      </c>
      <c r="C774" s="1" t="s">
        <v>90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1.6744186046511626E-2</v>
      </c>
    </row>
    <row r="775" spans="1:10" x14ac:dyDescent="0.25">
      <c r="A775" s="1">
        <v>3254</v>
      </c>
      <c r="B775" s="1" t="s">
        <v>134</v>
      </c>
      <c r="C775" s="1" t="s">
        <v>118</v>
      </c>
      <c r="D775" s="1">
        <v>0</v>
      </c>
      <c r="E775" s="1">
        <v>0</v>
      </c>
      <c r="F775" s="1">
        <v>2.0408163265306121E-2</v>
      </c>
      <c r="G775" s="1">
        <v>0</v>
      </c>
      <c r="H775" s="1">
        <v>0</v>
      </c>
      <c r="I775" s="1">
        <v>0</v>
      </c>
      <c r="J775" s="1">
        <v>1.6744186046511626E-2</v>
      </c>
    </row>
    <row r="776" spans="1:10" x14ac:dyDescent="0.25">
      <c r="A776" s="1">
        <v>3254</v>
      </c>
      <c r="B776" s="1" t="s">
        <v>134</v>
      </c>
      <c r="C776" s="1" t="s">
        <v>91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1:10" x14ac:dyDescent="0.25">
      <c r="A777" s="1">
        <v>3254</v>
      </c>
      <c r="B777" s="1" t="s">
        <v>134</v>
      </c>
      <c r="C777" s="1" t="s">
        <v>92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</row>
    <row r="778" spans="1:10" x14ac:dyDescent="0.25">
      <c r="A778" s="1">
        <v>3254</v>
      </c>
      <c r="B778" s="1" t="s">
        <v>134</v>
      </c>
      <c r="C778" s="1" t="s">
        <v>93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</row>
    <row r="779" spans="1:10" x14ac:dyDescent="0.25">
      <c r="A779" s="1">
        <v>3254</v>
      </c>
      <c r="B779" s="1" t="s">
        <v>134</v>
      </c>
      <c r="C779" s="1" t="s">
        <v>94</v>
      </c>
    </row>
    <row r="781" spans="1:10" x14ac:dyDescent="0.25">
      <c r="A781" s="1">
        <v>325412</v>
      </c>
      <c r="B781" s="1" t="s">
        <v>136</v>
      </c>
      <c r="C781" s="1" t="s">
        <v>120</v>
      </c>
    </row>
    <row r="782" spans="1:10" x14ac:dyDescent="0.25">
      <c r="A782" s="1">
        <v>325412</v>
      </c>
      <c r="B782" s="1" t="s">
        <v>136</v>
      </c>
      <c r="C782" s="1" t="s">
        <v>82</v>
      </c>
      <c r="D782" s="1">
        <v>0</v>
      </c>
      <c r="E782" s="1">
        <v>0</v>
      </c>
      <c r="F782" s="1">
        <v>0.72727272727272729</v>
      </c>
      <c r="G782" s="1">
        <v>0</v>
      </c>
      <c r="H782" s="1">
        <v>0.75</v>
      </c>
      <c r="I782" s="1">
        <v>0</v>
      </c>
      <c r="J782" s="1">
        <v>0.76</v>
      </c>
    </row>
    <row r="783" spans="1:10" x14ac:dyDescent="0.25">
      <c r="A783" s="1">
        <v>325412</v>
      </c>
      <c r="B783" s="1" t="s">
        <v>136</v>
      </c>
      <c r="C783" s="1" t="s">
        <v>152</v>
      </c>
      <c r="D783" s="1">
        <v>0</v>
      </c>
      <c r="E783" s="1">
        <v>0</v>
      </c>
      <c r="F783" s="1">
        <v>0.36363636363636365</v>
      </c>
      <c r="G783" s="1">
        <v>0</v>
      </c>
      <c r="H783" s="1">
        <v>0.75</v>
      </c>
      <c r="I783" s="1">
        <v>0</v>
      </c>
      <c r="J783" s="1">
        <v>0</v>
      </c>
    </row>
    <row r="784" spans="1:10" x14ac:dyDescent="0.25">
      <c r="A784" s="1">
        <v>325412</v>
      </c>
      <c r="B784" s="1" t="s">
        <v>136</v>
      </c>
      <c r="C784" s="1" t="s">
        <v>151</v>
      </c>
      <c r="D784" s="1">
        <v>0</v>
      </c>
      <c r="E784" s="1">
        <v>0</v>
      </c>
      <c r="F784" s="1">
        <v>0.36363636363636365</v>
      </c>
      <c r="G784" s="1">
        <v>0</v>
      </c>
      <c r="H784" s="1">
        <v>0</v>
      </c>
      <c r="I784" s="1">
        <v>0</v>
      </c>
      <c r="J784" s="1">
        <v>0.76</v>
      </c>
    </row>
    <row r="785" spans="1:10" x14ac:dyDescent="0.25">
      <c r="A785" s="1">
        <v>325412</v>
      </c>
      <c r="B785" s="1" t="s">
        <v>136</v>
      </c>
      <c r="C785" s="1" t="s">
        <v>83</v>
      </c>
      <c r="D785" s="1">
        <v>0</v>
      </c>
      <c r="E785" s="1">
        <v>0</v>
      </c>
      <c r="F785" s="1">
        <v>0.13636363636363635</v>
      </c>
      <c r="G785" s="1">
        <v>0</v>
      </c>
      <c r="H785" s="1">
        <v>0</v>
      </c>
      <c r="I785" s="1">
        <v>0</v>
      </c>
      <c r="J785" s="1">
        <v>0.11555555555555556</v>
      </c>
    </row>
    <row r="786" spans="1:10" x14ac:dyDescent="0.25">
      <c r="A786" s="1">
        <v>325412</v>
      </c>
      <c r="B786" s="1" t="s">
        <v>136</v>
      </c>
      <c r="C786" s="1" t="s">
        <v>84</v>
      </c>
      <c r="D786" s="1">
        <v>0</v>
      </c>
      <c r="E786" s="1">
        <v>0</v>
      </c>
      <c r="F786" s="1">
        <v>9.0909090909090912E-2</v>
      </c>
      <c r="G786" s="1">
        <v>0</v>
      </c>
      <c r="H786" s="1">
        <v>0</v>
      </c>
      <c r="I786" s="1">
        <v>0</v>
      </c>
      <c r="J786" s="1">
        <v>2.6666666666666661E-2</v>
      </c>
    </row>
    <row r="787" spans="1:10" x14ac:dyDescent="0.25">
      <c r="A787" s="1">
        <v>325412</v>
      </c>
      <c r="B787" s="1" t="s">
        <v>136</v>
      </c>
      <c r="C787" s="1" t="s">
        <v>85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2.6666666666666661E-2</v>
      </c>
    </row>
    <row r="788" spans="1:10" x14ac:dyDescent="0.25">
      <c r="A788" s="1">
        <v>325412</v>
      </c>
      <c r="B788" s="1" t="s">
        <v>136</v>
      </c>
      <c r="C788" s="1" t="s">
        <v>86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4.4444444444444439E-2</v>
      </c>
    </row>
    <row r="789" spans="1:10" x14ac:dyDescent="0.25">
      <c r="A789" s="1">
        <v>325412</v>
      </c>
      <c r="B789" s="1" t="s">
        <v>136</v>
      </c>
      <c r="C789" s="1" t="s">
        <v>87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</row>
    <row r="790" spans="1:10" x14ac:dyDescent="0.25">
      <c r="A790" s="1">
        <v>325412</v>
      </c>
      <c r="B790" s="1" t="s">
        <v>136</v>
      </c>
      <c r="C790" s="1" t="s">
        <v>88</v>
      </c>
      <c r="D790" s="1">
        <v>0</v>
      </c>
      <c r="E790" s="1">
        <v>0</v>
      </c>
      <c r="F790" s="1">
        <v>4.5454545454545456E-2</v>
      </c>
      <c r="G790" s="1">
        <v>0</v>
      </c>
      <c r="H790" s="1">
        <v>0</v>
      </c>
      <c r="I790" s="1">
        <v>0</v>
      </c>
      <c r="J790" s="1">
        <v>1.7777777777777774E-2</v>
      </c>
    </row>
    <row r="791" spans="1:10" x14ac:dyDescent="0.25">
      <c r="A791" s="1">
        <v>325412</v>
      </c>
      <c r="B791" s="1" t="s">
        <v>136</v>
      </c>
      <c r="C791" s="1" t="s">
        <v>89</v>
      </c>
      <c r="D791" s="1">
        <v>0</v>
      </c>
      <c r="E791" s="1">
        <v>0</v>
      </c>
      <c r="F791" s="1">
        <v>0.13636363636363635</v>
      </c>
      <c r="G791" s="1">
        <v>0</v>
      </c>
      <c r="H791" s="1">
        <v>0.25</v>
      </c>
      <c r="I791" s="1">
        <v>0</v>
      </c>
      <c r="J791" s="1">
        <v>0.12444444444444441</v>
      </c>
    </row>
    <row r="792" spans="1:10" x14ac:dyDescent="0.25">
      <c r="A792" s="1">
        <v>325412</v>
      </c>
      <c r="B792" s="1" t="s">
        <v>136</v>
      </c>
      <c r="C792" s="1" t="s">
        <v>95</v>
      </c>
      <c r="D792" s="1">
        <v>0</v>
      </c>
      <c r="E792" s="1">
        <v>0</v>
      </c>
      <c r="F792" s="1">
        <v>0.13636363636363635</v>
      </c>
      <c r="G792" s="1">
        <v>0</v>
      </c>
      <c r="H792" s="1">
        <v>0.25</v>
      </c>
      <c r="I792" s="1">
        <v>0</v>
      </c>
      <c r="J792" s="1">
        <v>7.9999999999999988E-2</v>
      </c>
    </row>
    <row r="793" spans="1:10" x14ac:dyDescent="0.25">
      <c r="A793" s="1">
        <v>325412</v>
      </c>
      <c r="B793" s="1" t="s">
        <v>136</v>
      </c>
      <c r="C793" s="1" t="s">
        <v>90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1.7777777777777774E-2</v>
      </c>
    </row>
    <row r="794" spans="1:10" x14ac:dyDescent="0.25">
      <c r="A794" s="1">
        <v>325412</v>
      </c>
      <c r="B794" s="1" t="s">
        <v>136</v>
      </c>
      <c r="C794" s="1" t="s">
        <v>118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8.8888888888888871E-3</v>
      </c>
    </row>
    <row r="795" spans="1:10" x14ac:dyDescent="0.25">
      <c r="A795" s="1">
        <v>325412</v>
      </c>
      <c r="B795" s="1" t="s">
        <v>136</v>
      </c>
      <c r="C795" s="1" t="s">
        <v>91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</row>
    <row r="796" spans="1:10" x14ac:dyDescent="0.25">
      <c r="A796" s="1">
        <v>325412</v>
      </c>
      <c r="B796" s="1" t="s">
        <v>136</v>
      </c>
      <c r="C796" s="1" t="s">
        <v>92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</row>
    <row r="797" spans="1:10" x14ac:dyDescent="0.25">
      <c r="A797" s="1">
        <v>325412</v>
      </c>
      <c r="B797" s="1" t="s">
        <v>136</v>
      </c>
      <c r="C797" s="1" t="s">
        <v>93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</row>
    <row r="798" spans="1:10" x14ac:dyDescent="0.25">
      <c r="A798" s="1">
        <v>325412</v>
      </c>
      <c r="B798" s="1" t="s">
        <v>136</v>
      </c>
      <c r="C798" s="1" t="s">
        <v>94</v>
      </c>
    </row>
    <row r="800" spans="1:10" x14ac:dyDescent="0.25">
      <c r="A800" s="1">
        <v>325992</v>
      </c>
      <c r="B800" s="1" t="s">
        <v>138</v>
      </c>
      <c r="C800" s="1" t="s">
        <v>120</v>
      </c>
    </row>
    <row r="801" spans="1:10" x14ac:dyDescent="0.25">
      <c r="A801" s="1">
        <v>325992</v>
      </c>
      <c r="B801" s="1" t="s">
        <v>138</v>
      </c>
      <c r="C801" s="1" t="s">
        <v>82</v>
      </c>
      <c r="D801" s="1">
        <v>0</v>
      </c>
      <c r="E801" s="1">
        <v>0</v>
      </c>
      <c r="F801" s="1">
        <v>0.83333333333333337</v>
      </c>
      <c r="G801" s="1">
        <v>0</v>
      </c>
      <c r="H801" s="1">
        <v>1</v>
      </c>
      <c r="I801" s="1">
        <v>0</v>
      </c>
      <c r="J801" s="1">
        <v>0</v>
      </c>
    </row>
    <row r="802" spans="1:10" x14ac:dyDescent="0.25">
      <c r="A802" s="1">
        <v>325992</v>
      </c>
      <c r="B802" s="1" t="s">
        <v>138</v>
      </c>
      <c r="C802" s="1" t="s">
        <v>152</v>
      </c>
      <c r="D802" s="1">
        <v>0</v>
      </c>
      <c r="E802" s="1">
        <v>0</v>
      </c>
      <c r="F802" s="1">
        <v>0.5</v>
      </c>
      <c r="G802" s="1">
        <v>0</v>
      </c>
      <c r="H802" s="1">
        <v>0</v>
      </c>
      <c r="I802" s="1">
        <v>0</v>
      </c>
      <c r="J802" s="1">
        <v>0</v>
      </c>
    </row>
    <row r="803" spans="1:10" x14ac:dyDescent="0.25">
      <c r="A803" s="1">
        <v>325992</v>
      </c>
      <c r="B803" s="1" t="s">
        <v>138</v>
      </c>
      <c r="C803" s="1" t="s">
        <v>151</v>
      </c>
      <c r="D803" s="1">
        <v>0</v>
      </c>
      <c r="E803" s="1">
        <v>0</v>
      </c>
      <c r="F803" s="1">
        <v>0.33333333333333331</v>
      </c>
      <c r="G803" s="1">
        <v>0</v>
      </c>
      <c r="H803" s="1">
        <v>1</v>
      </c>
      <c r="I803" s="1">
        <v>0</v>
      </c>
      <c r="J803" s="1">
        <v>0</v>
      </c>
    </row>
    <row r="804" spans="1:10" x14ac:dyDescent="0.25">
      <c r="A804" s="1">
        <v>325992</v>
      </c>
      <c r="B804" s="1" t="s">
        <v>138</v>
      </c>
      <c r="C804" s="1" t="s">
        <v>83</v>
      </c>
      <c r="D804" s="1">
        <v>0</v>
      </c>
      <c r="E804" s="1">
        <v>0</v>
      </c>
      <c r="F804" s="1">
        <v>0.16666666666666666</v>
      </c>
      <c r="G804" s="1">
        <v>0</v>
      </c>
      <c r="H804" s="1">
        <v>0</v>
      </c>
      <c r="I804" s="1">
        <v>0</v>
      </c>
      <c r="J804" s="1">
        <v>0</v>
      </c>
    </row>
    <row r="805" spans="1:10" x14ac:dyDescent="0.25">
      <c r="A805" s="1">
        <v>325992</v>
      </c>
      <c r="B805" s="1" t="s">
        <v>138</v>
      </c>
      <c r="C805" s="1" t="s">
        <v>84</v>
      </c>
      <c r="D805" s="1">
        <v>0</v>
      </c>
      <c r="E805" s="1">
        <v>0</v>
      </c>
      <c r="F805" s="1">
        <v>0.16666666666666666</v>
      </c>
      <c r="G805" s="1">
        <v>0</v>
      </c>
      <c r="H805" s="1">
        <v>0</v>
      </c>
      <c r="I805" s="1">
        <v>0</v>
      </c>
      <c r="J805" s="1">
        <v>0</v>
      </c>
    </row>
    <row r="806" spans="1:10" x14ac:dyDescent="0.25">
      <c r="A806" s="1">
        <v>325992</v>
      </c>
      <c r="B806" s="1" t="s">
        <v>138</v>
      </c>
      <c r="C806" s="1" t="s">
        <v>85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</row>
    <row r="807" spans="1:10" x14ac:dyDescent="0.25">
      <c r="A807" s="1">
        <v>325992</v>
      </c>
      <c r="B807" s="1" t="s">
        <v>138</v>
      </c>
      <c r="C807" s="1" t="s">
        <v>86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</row>
    <row r="808" spans="1:10" x14ac:dyDescent="0.25">
      <c r="A808" s="1">
        <v>325992</v>
      </c>
      <c r="B808" s="1" t="s">
        <v>138</v>
      </c>
      <c r="C808" s="1" t="s">
        <v>87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</row>
    <row r="809" spans="1:10" x14ac:dyDescent="0.25">
      <c r="A809" s="1">
        <v>325992</v>
      </c>
      <c r="B809" s="1" t="s">
        <v>138</v>
      </c>
      <c r="C809" s="1" t="s">
        <v>88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</row>
    <row r="810" spans="1:10" x14ac:dyDescent="0.25">
      <c r="A810" s="1">
        <v>325992</v>
      </c>
      <c r="B810" s="1" t="s">
        <v>138</v>
      </c>
      <c r="C810" s="1" t="s">
        <v>89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</row>
    <row r="811" spans="1:10" x14ac:dyDescent="0.25">
      <c r="A811" s="1">
        <v>325992</v>
      </c>
      <c r="B811" s="1" t="s">
        <v>138</v>
      </c>
      <c r="C811" s="1" t="s">
        <v>95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</row>
    <row r="812" spans="1:10" x14ac:dyDescent="0.25">
      <c r="A812" s="1">
        <v>325992</v>
      </c>
      <c r="B812" s="1" t="s">
        <v>138</v>
      </c>
      <c r="C812" s="1" t="s">
        <v>90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</row>
    <row r="813" spans="1:10" x14ac:dyDescent="0.25">
      <c r="A813" s="1">
        <v>325992</v>
      </c>
      <c r="B813" s="1" t="s">
        <v>138</v>
      </c>
      <c r="C813" s="1" t="s">
        <v>118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</row>
    <row r="814" spans="1:10" x14ac:dyDescent="0.25">
      <c r="A814" s="1">
        <v>325992</v>
      </c>
      <c r="B814" s="1" t="s">
        <v>138</v>
      </c>
      <c r="C814" s="1" t="s">
        <v>91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</row>
    <row r="815" spans="1:10" x14ac:dyDescent="0.25">
      <c r="A815" s="1">
        <v>325992</v>
      </c>
      <c r="B815" s="1" t="s">
        <v>138</v>
      </c>
      <c r="C815" s="1" t="s">
        <v>92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1:10" x14ac:dyDescent="0.25">
      <c r="A816" s="1">
        <v>325992</v>
      </c>
      <c r="B816" s="1" t="s">
        <v>138</v>
      </c>
      <c r="C816" s="1" t="s">
        <v>93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</row>
    <row r="817" spans="1:10" x14ac:dyDescent="0.25">
      <c r="A817" s="1">
        <v>325992</v>
      </c>
      <c r="B817" s="1" t="s">
        <v>138</v>
      </c>
      <c r="C817" s="1" t="s">
        <v>94</v>
      </c>
    </row>
    <row r="819" spans="1:10" x14ac:dyDescent="0.25">
      <c r="A819" s="1">
        <v>326</v>
      </c>
      <c r="B819" s="1" t="s">
        <v>108</v>
      </c>
      <c r="C819" s="1" t="s">
        <v>120</v>
      </c>
    </row>
    <row r="820" spans="1:10" x14ac:dyDescent="0.25">
      <c r="A820" s="1">
        <v>326</v>
      </c>
      <c r="B820" s="1" t="s">
        <v>108</v>
      </c>
      <c r="C820" s="1" t="s">
        <v>82</v>
      </c>
      <c r="D820" s="1">
        <v>0</v>
      </c>
      <c r="E820" s="1">
        <v>1</v>
      </c>
      <c r="F820" s="1">
        <v>0.42307692307692307</v>
      </c>
      <c r="G820" s="1">
        <v>0</v>
      </c>
      <c r="H820" s="1">
        <v>1</v>
      </c>
      <c r="I820" s="1">
        <v>0</v>
      </c>
      <c r="J820" s="1">
        <v>0</v>
      </c>
    </row>
    <row r="821" spans="1:10" x14ac:dyDescent="0.25">
      <c r="A821" s="1">
        <v>326</v>
      </c>
      <c r="B821" s="1" t="s">
        <v>108</v>
      </c>
      <c r="C821" s="1" t="s">
        <v>152</v>
      </c>
      <c r="D821" s="1">
        <v>0</v>
      </c>
      <c r="E821" s="1">
        <v>0.5</v>
      </c>
      <c r="F821" s="1">
        <v>0.19230769230769232</v>
      </c>
      <c r="G821" s="1">
        <v>0</v>
      </c>
      <c r="H821" s="1">
        <v>0</v>
      </c>
      <c r="I821" s="1">
        <v>0</v>
      </c>
      <c r="J821" s="1">
        <v>0</v>
      </c>
    </row>
    <row r="822" spans="1:10" x14ac:dyDescent="0.25">
      <c r="A822" s="1">
        <v>326</v>
      </c>
      <c r="B822" s="1" t="s">
        <v>108</v>
      </c>
      <c r="C822" s="1" t="s">
        <v>151</v>
      </c>
      <c r="D822" s="1">
        <v>0</v>
      </c>
      <c r="E822" s="1">
        <v>0.5</v>
      </c>
      <c r="F822" s="1">
        <v>0.23076923076923078</v>
      </c>
      <c r="G822" s="1">
        <v>0</v>
      </c>
      <c r="H822" s="1">
        <v>1</v>
      </c>
      <c r="I822" s="1">
        <v>0</v>
      </c>
      <c r="J822" s="1">
        <v>0</v>
      </c>
    </row>
    <row r="823" spans="1:10" x14ac:dyDescent="0.25">
      <c r="A823" s="1">
        <v>326</v>
      </c>
      <c r="B823" s="1" t="s">
        <v>108</v>
      </c>
      <c r="C823" s="1" t="s">
        <v>83</v>
      </c>
      <c r="D823" s="1">
        <v>0</v>
      </c>
      <c r="E823" s="1">
        <v>0</v>
      </c>
      <c r="F823" s="1">
        <v>0.35576923076923078</v>
      </c>
      <c r="G823" s="1">
        <v>0</v>
      </c>
      <c r="H823" s="1">
        <v>0</v>
      </c>
      <c r="I823" s="1">
        <v>0</v>
      </c>
      <c r="J823" s="1">
        <v>0</v>
      </c>
    </row>
    <row r="824" spans="1:10" x14ac:dyDescent="0.25">
      <c r="A824" s="1">
        <v>326</v>
      </c>
      <c r="B824" s="1" t="s">
        <v>108</v>
      </c>
      <c r="C824" s="1" t="s">
        <v>84</v>
      </c>
      <c r="D824" s="1">
        <v>0</v>
      </c>
      <c r="E824" s="1">
        <v>0</v>
      </c>
      <c r="F824" s="1">
        <v>0.32692307692307693</v>
      </c>
      <c r="G824" s="1">
        <v>0</v>
      </c>
      <c r="H824" s="1">
        <v>0</v>
      </c>
      <c r="I824" s="1">
        <v>0</v>
      </c>
      <c r="J824" s="1">
        <v>0</v>
      </c>
    </row>
    <row r="825" spans="1:10" x14ac:dyDescent="0.25">
      <c r="A825" s="1">
        <v>326</v>
      </c>
      <c r="B825" s="1" t="s">
        <v>108</v>
      </c>
      <c r="C825" s="1" t="s">
        <v>85</v>
      </c>
      <c r="D825" s="1">
        <v>0</v>
      </c>
      <c r="E825" s="1">
        <v>0</v>
      </c>
      <c r="F825" s="1">
        <v>9.6153846153846159E-3</v>
      </c>
      <c r="G825" s="1">
        <v>0</v>
      </c>
      <c r="H825" s="1">
        <v>0</v>
      </c>
      <c r="I825" s="1">
        <v>0</v>
      </c>
      <c r="J825" s="1">
        <v>0</v>
      </c>
    </row>
    <row r="826" spans="1:10" x14ac:dyDescent="0.25">
      <c r="A826" s="1">
        <v>326</v>
      </c>
      <c r="B826" s="1" t="s">
        <v>108</v>
      </c>
      <c r="C826" s="1" t="s">
        <v>86</v>
      </c>
      <c r="D826" s="1">
        <v>0</v>
      </c>
      <c r="E826" s="1">
        <v>0</v>
      </c>
      <c r="F826" s="1">
        <v>9.6153846153846159E-3</v>
      </c>
      <c r="G826" s="1">
        <v>0</v>
      </c>
      <c r="H826" s="1">
        <v>0</v>
      </c>
      <c r="I826" s="1">
        <v>0</v>
      </c>
      <c r="J826" s="1">
        <v>0</v>
      </c>
    </row>
    <row r="827" spans="1:10" x14ac:dyDescent="0.25">
      <c r="A827" s="1">
        <v>326</v>
      </c>
      <c r="B827" s="1" t="s">
        <v>108</v>
      </c>
      <c r="C827" s="1" t="s">
        <v>87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 x14ac:dyDescent="0.25">
      <c r="A828" s="1">
        <v>326</v>
      </c>
      <c r="B828" s="1" t="s">
        <v>108</v>
      </c>
      <c r="C828" s="1" t="s">
        <v>88</v>
      </c>
      <c r="D828" s="1">
        <v>0</v>
      </c>
      <c r="E828" s="1">
        <v>0</v>
      </c>
      <c r="F828" s="1">
        <v>9.6153846153846159E-3</v>
      </c>
      <c r="G828" s="1">
        <v>0</v>
      </c>
      <c r="H828" s="1">
        <v>0</v>
      </c>
      <c r="I828" s="1">
        <v>0</v>
      </c>
      <c r="J828" s="1">
        <v>0</v>
      </c>
    </row>
    <row r="829" spans="1:10" x14ac:dyDescent="0.25">
      <c r="A829" s="1">
        <v>326</v>
      </c>
      <c r="B829" s="1" t="s">
        <v>108</v>
      </c>
      <c r="C829" s="1" t="s">
        <v>89</v>
      </c>
      <c r="D829" s="1">
        <v>0</v>
      </c>
      <c r="E829" s="1">
        <v>0</v>
      </c>
      <c r="F829" s="1">
        <v>0.22115384615384615</v>
      </c>
      <c r="G829" s="1">
        <v>1</v>
      </c>
      <c r="H829" s="1">
        <v>0</v>
      </c>
      <c r="I829" s="1">
        <v>0</v>
      </c>
      <c r="J829" s="1">
        <v>0</v>
      </c>
    </row>
    <row r="830" spans="1:10" x14ac:dyDescent="0.25">
      <c r="A830" s="1">
        <v>326</v>
      </c>
      <c r="B830" s="1" t="s">
        <v>108</v>
      </c>
      <c r="C830" s="1" t="s">
        <v>95</v>
      </c>
      <c r="D830" s="1">
        <v>0</v>
      </c>
      <c r="E830" s="1">
        <v>0</v>
      </c>
      <c r="F830" s="1">
        <v>0.20192307692307693</v>
      </c>
      <c r="G830" s="1">
        <v>0</v>
      </c>
      <c r="H830" s="1">
        <v>0</v>
      </c>
      <c r="I830" s="1">
        <v>0</v>
      </c>
      <c r="J830" s="1">
        <v>0</v>
      </c>
    </row>
    <row r="831" spans="1:10" x14ac:dyDescent="0.25">
      <c r="A831" s="1">
        <v>326</v>
      </c>
      <c r="B831" s="1" t="s">
        <v>108</v>
      </c>
      <c r="C831" s="1" t="s">
        <v>90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1:10" x14ac:dyDescent="0.25">
      <c r="A832" s="1">
        <v>326</v>
      </c>
      <c r="B832" s="1" t="s">
        <v>108</v>
      </c>
      <c r="C832" s="1" t="s">
        <v>118</v>
      </c>
      <c r="D832" s="1">
        <v>0</v>
      </c>
      <c r="E832" s="1">
        <v>0</v>
      </c>
      <c r="F832" s="1">
        <v>9.6153846153846159E-3</v>
      </c>
      <c r="G832" s="1">
        <v>0</v>
      </c>
      <c r="H832" s="1">
        <v>0</v>
      </c>
      <c r="I832" s="1">
        <v>0</v>
      </c>
      <c r="J832" s="1">
        <v>0</v>
      </c>
    </row>
    <row r="833" spans="1:10" x14ac:dyDescent="0.25">
      <c r="A833" s="1">
        <v>326</v>
      </c>
      <c r="B833" s="1" t="s">
        <v>108</v>
      </c>
      <c r="C833" s="1" t="s">
        <v>91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v>0</v>
      </c>
      <c r="J833" s="1">
        <v>0</v>
      </c>
    </row>
    <row r="834" spans="1:10" x14ac:dyDescent="0.25">
      <c r="A834" s="1">
        <v>326</v>
      </c>
      <c r="B834" s="1" t="s">
        <v>108</v>
      </c>
      <c r="C834" s="1" t="s">
        <v>92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 x14ac:dyDescent="0.25">
      <c r="A835" s="1">
        <v>326</v>
      </c>
      <c r="B835" s="1" t="s">
        <v>108</v>
      </c>
      <c r="C835" s="1" t="s">
        <v>93</v>
      </c>
      <c r="D835" s="1">
        <v>0</v>
      </c>
      <c r="E835" s="1">
        <v>0</v>
      </c>
      <c r="F835" s="1">
        <v>9.6153846153846159E-3</v>
      </c>
      <c r="G835" s="1">
        <v>0</v>
      </c>
      <c r="H835" s="1">
        <v>0</v>
      </c>
      <c r="I835" s="1">
        <v>0</v>
      </c>
      <c r="J835" s="1">
        <v>0</v>
      </c>
    </row>
    <row r="836" spans="1:10" x14ac:dyDescent="0.25">
      <c r="A836" s="1">
        <v>326</v>
      </c>
      <c r="B836" s="1" t="s">
        <v>108</v>
      </c>
      <c r="C836" s="1" t="s">
        <v>94</v>
      </c>
    </row>
    <row r="838" spans="1:10" x14ac:dyDescent="0.25">
      <c r="A838" s="1">
        <v>327</v>
      </c>
      <c r="B838" s="1" t="s">
        <v>109</v>
      </c>
      <c r="C838" s="1" t="s">
        <v>120</v>
      </c>
    </row>
    <row r="839" spans="1:10" x14ac:dyDescent="0.25">
      <c r="A839" s="1">
        <v>327</v>
      </c>
      <c r="B839" s="1" t="s">
        <v>109</v>
      </c>
      <c r="C839" s="1" t="s">
        <v>82</v>
      </c>
      <c r="D839" s="1">
        <v>0</v>
      </c>
      <c r="E839" s="1">
        <v>0</v>
      </c>
      <c r="F839" s="1">
        <v>3.7593984962406013E-2</v>
      </c>
      <c r="G839" s="1">
        <v>0</v>
      </c>
      <c r="H839" s="1">
        <v>0</v>
      </c>
      <c r="I839" s="1">
        <v>0</v>
      </c>
      <c r="J839" s="1">
        <v>0</v>
      </c>
    </row>
    <row r="840" spans="1:10" x14ac:dyDescent="0.25">
      <c r="A840" s="1">
        <v>327</v>
      </c>
      <c r="B840" s="1" t="s">
        <v>109</v>
      </c>
      <c r="C840" s="1" t="s">
        <v>152</v>
      </c>
      <c r="D840" s="1">
        <v>0</v>
      </c>
      <c r="E840" s="1">
        <v>0</v>
      </c>
      <c r="F840" s="1">
        <v>1.1278195488721804E-2</v>
      </c>
      <c r="G840" s="1">
        <v>0</v>
      </c>
      <c r="H840" s="1">
        <v>0</v>
      </c>
      <c r="I840" s="1">
        <v>0</v>
      </c>
      <c r="J840" s="1">
        <v>0</v>
      </c>
    </row>
    <row r="841" spans="1:10" x14ac:dyDescent="0.25">
      <c r="A841" s="1">
        <v>327</v>
      </c>
      <c r="B841" s="1" t="s">
        <v>109</v>
      </c>
      <c r="C841" s="1" t="s">
        <v>151</v>
      </c>
      <c r="D841" s="1">
        <v>0</v>
      </c>
      <c r="E841" s="1">
        <v>0</v>
      </c>
      <c r="F841" s="1">
        <v>2.6315789473684209E-2</v>
      </c>
      <c r="G841" s="1">
        <v>0</v>
      </c>
      <c r="H841" s="1">
        <v>0</v>
      </c>
      <c r="I841" s="1">
        <v>0</v>
      </c>
      <c r="J841" s="1">
        <v>0</v>
      </c>
    </row>
    <row r="842" spans="1:10" x14ac:dyDescent="0.25">
      <c r="A842" s="1">
        <v>327</v>
      </c>
      <c r="B842" s="1" t="s">
        <v>109</v>
      </c>
      <c r="C842" s="1" t="s">
        <v>83</v>
      </c>
      <c r="D842" s="1">
        <v>0</v>
      </c>
      <c r="E842" s="1">
        <v>0.5714285714285714</v>
      </c>
      <c r="F842" s="1">
        <v>0.89849624060150368</v>
      </c>
      <c r="G842" s="1">
        <v>0.5</v>
      </c>
      <c r="H842" s="1">
        <v>1</v>
      </c>
      <c r="I842" s="1">
        <v>0</v>
      </c>
      <c r="J842" s="1">
        <v>0</v>
      </c>
    </row>
    <row r="843" spans="1:10" x14ac:dyDescent="0.25">
      <c r="A843" s="1">
        <v>327</v>
      </c>
      <c r="B843" s="1" t="s">
        <v>109</v>
      </c>
      <c r="C843" s="1" t="s">
        <v>84</v>
      </c>
      <c r="D843" s="1">
        <v>0</v>
      </c>
      <c r="E843" s="1">
        <v>9.5238095238095233E-2</v>
      </c>
      <c r="F843" s="1">
        <v>0.88345864661654128</v>
      </c>
      <c r="G843" s="1">
        <v>0.5</v>
      </c>
      <c r="H843" s="1">
        <v>1</v>
      </c>
      <c r="I843" s="1">
        <v>0</v>
      </c>
      <c r="J843" s="1">
        <v>0</v>
      </c>
    </row>
    <row r="844" spans="1:10" x14ac:dyDescent="0.25">
      <c r="A844" s="1">
        <v>327</v>
      </c>
      <c r="B844" s="1" t="s">
        <v>109</v>
      </c>
      <c r="C844" s="1" t="s">
        <v>85</v>
      </c>
      <c r="D844" s="1">
        <v>0</v>
      </c>
      <c r="E844" s="1">
        <v>0</v>
      </c>
      <c r="F844" s="1">
        <v>3.7593984962406009E-3</v>
      </c>
      <c r="G844" s="1">
        <v>0</v>
      </c>
      <c r="H844" s="1">
        <v>0</v>
      </c>
      <c r="I844" s="1">
        <v>0</v>
      </c>
      <c r="J844" s="1">
        <v>0</v>
      </c>
    </row>
    <row r="845" spans="1:10" x14ac:dyDescent="0.25">
      <c r="A845" s="1">
        <v>327</v>
      </c>
      <c r="B845" s="1" t="s">
        <v>109</v>
      </c>
      <c r="C845" s="1" t="s">
        <v>86</v>
      </c>
      <c r="D845" s="1">
        <v>0</v>
      </c>
      <c r="E845" s="1">
        <v>0.47619047619047616</v>
      </c>
      <c r="F845" s="1">
        <v>7.5187969924812017E-3</v>
      </c>
      <c r="G845" s="1">
        <v>0</v>
      </c>
      <c r="H845" s="1">
        <v>0</v>
      </c>
      <c r="I845" s="1">
        <v>0</v>
      </c>
      <c r="J845" s="1">
        <v>0</v>
      </c>
    </row>
    <row r="846" spans="1:10" x14ac:dyDescent="0.25">
      <c r="A846" s="1">
        <v>327</v>
      </c>
      <c r="B846" s="1" t="s">
        <v>109</v>
      </c>
      <c r="C846" s="1" t="s">
        <v>87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 x14ac:dyDescent="0.25">
      <c r="A847" s="1">
        <v>327</v>
      </c>
      <c r="B847" s="1" t="s">
        <v>109</v>
      </c>
      <c r="C847" s="1" t="s">
        <v>88</v>
      </c>
      <c r="D847" s="1">
        <v>0</v>
      </c>
      <c r="E847" s="1">
        <v>0</v>
      </c>
      <c r="F847" s="1">
        <v>3.7593984962406009E-3</v>
      </c>
      <c r="G847" s="1">
        <v>0</v>
      </c>
      <c r="H847" s="1">
        <v>0</v>
      </c>
      <c r="I847" s="1">
        <v>0</v>
      </c>
      <c r="J847" s="1">
        <v>0</v>
      </c>
    </row>
    <row r="848" spans="1:10" x14ac:dyDescent="0.25">
      <c r="A848" s="1">
        <v>327</v>
      </c>
      <c r="B848" s="1" t="s">
        <v>109</v>
      </c>
      <c r="C848" s="1" t="s">
        <v>89</v>
      </c>
      <c r="D848" s="1">
        <v>0</v>
      </c>
      <c r="E848" s="1">
        <v>0.42857142857142855</v>
      </c>
      <c r="F848" s="1">
        <v>6.3909774436090222E-2</v>
      </c>
      <c r="G848" s="1">
        <v>0.5</v>
      </c>
      <c r="H848" s="1">
        <v>0</v>
      </c>
      <c r="I848" s="1">
        <v>0</v>
      </c>
      <c r="J848" s="1">
        <v>0</v>
      </c>
    </row>
    <row r="849" spans="1:10" x14ac:dyDescent="0.25">
      <c r="A849" s="1">
        <v>327</v>
      </c>
      <c r="B849" s="1" t="s">
        <v>109</v>
      </c>
      <c r="C849" s="1" t="s">
        <v>95</v>
      </c>
      <c r="D849" s="1">
        <v>0</v>
      </c>
      <c r="E849" s="1">
        <v>0</v>
      </c>
      <c r="F849" s="1">
        <v>6.0150375939849614E-2</v>
      </c>
      <c r="G849" s="1">
        <v>0</v>
      </c>
      <c r="H849" s="1">
        <v>0</v>
      </c>
      <c r="I849" s="1">
        <v>0</v>
      </c>
      <c r="J849" s="1">
        <v>0</v>
      </c>
    </row>
    <row r="850" spans="1:10" x14ac:dyDescent="0.25">
      <c r="A850" s="1">
        <v>327</v>
      </c>
      <c r="B850" s="1" t="s">
        <v>109</v>
      </c>
      <c r="C850" s="1" t="s">
        <v>90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1:10" x14ac:dyDescent="0.25">
      <c r="A851" s="1">
        <v>327</v>
      </c>
      <c r="B851" s="1" t="s">
        <v>109</v>
      </c>
      <c r="C851" s="1" t="s">
        <v>118</v>
      </c>
      <c r="D851" s="1">
        <v>0</v>
      </c>
      <c r="E851" s="1">
        <v>0</v>
      </c>
      <c r="F851" s="1">
        <v>3.7593984962406009E-3</v>
      </c>
      <c r="G851" s="1">
        <v>0</v>
      </c>
      <c r="H851" s="1">
        <v>0</v>
      </c>
      <c r="I851" s="1">
        <v>0</v>
      </c>
      <c r="J851" s="1">
        <v>0</v>
      </c>
    </row>
    <row r="852" spans="1:10" x14ac:dyDescent="0.25">
      <c r="A852" s="1">
        <v>327</v>
      </c>
      <c r="B852" s="1" t="s">
        <v>109</v>
      </c>
      <c r="C852" s="1" t="s">
        <v>91</v>
      </c>
      <c r="D852" s="1">
        <v>0</v>
      </c>
      <c r="E852" s="1">
        <v>0.42857142857142855</v>
      </c>
      <c r="F852" s="1">
        <v>0</v>
      </c>
      <c r="G852" s="1">
        <v>0.5</v>
      </c>
      <c r="H852" s="1">
        <v>0</v>
      </c>
      <c r="I852" s="1">
        <v>0</v>
      </c>
      <c r="J852" s="1">
        <v>0</v>
      </c>
    </row>
    <row r="853" spans="1:10" x14ac:dyDescent="0.25">
      <c r="A853" s="1">
        <v>327</v>
      </c>
      <c r="B853" s="1" t="s">
        <v>109</v>
      </c>
      <c r="C853" s="1" t="s">
        <v>92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 x14ac:dyDescent="0.25">
      <c r="A854" s="1">
        <v>327</v>
      </c>
      <c r="B854" s="1" t="s">
        <v>109</v>
      </c>
      <c r="C854" s="1" t="s">
        <v>93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 x14ac:dyDescent="0.25">
      <c r="A855" s="1">
        <v>327</v>
      </c>
      <c r="B855" s="1" t="s">
        <v>109</v>
      </c>
      <c r="C855" s="1" t="s">
        <v>94</v>
      </c>
    </row>
    <row r="857" spans="1:10" x14ac:dyDescent="0.25">
      <c r="A857" s="1">
        <v>327121</v>
      </c>
      <c r="B857" s="1" t="s">
        <v>184</v>
      </c>
      <c r="C857" s="1" t="s">
        <v>120</v>
      </c>
    </row>
    <row r="858" spans="1:10" x14ac:dyDescent="0.25">
      <c r="A858" s="1">
        <v>327121</v>
      </c>
      <c r="B858" s="1" t="s">
        <v>184</v>
      </c>
      <c r="C858" s="1" t="s">
        <v>82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</row>
    <row r="859" spans="1:10" x14ac:dyDescent="0.25">
      <c r="A859" s="1">
        <v>327121</v>
      </c>
      <c r="B859" s="1" t="s">
        <v>184</v>
      </c>
      <c r="C859" s="1" t="s">
        <v>152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1:10" x14ac:dyDescent="0.25">
      <c r="A860" s="1">
        <v>327121</v>
      </c>
      <c r="B860" s="1" t="s">
        <v>184</v>
      </c>
      <c r="C860" s="1" t="s">
        <v>151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1:10" x14ac:dyDescent="0.25">
      <c r="A861" s="1">
        <v>327121</v>
      </c>
      <c r="B861" s="1" t="s">
        <v>184</v>
      </c>
      <c r="C861" s="1" t="s">
        <v>83</v>
      </c>
      <c r="D861" s="1">
        <v>0</v>
      </c>
      <c r="E861" s="1">
        <v>0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</row>
    <row r="862" spans="1:10" x14ac:dyDescent="0.25">
      <c r="A862" s="1">
        <v>327121</v>
      </c>
      <c r="B862" s="1" t="s">
        <v>184</v>
      </c>
      <c r="C862" s="1" t="s">
        <v>84</v>
      </c>
      <c r="D862" s="1">
        <v>0</v>
      </c>
      <c r="E862" s="1">
        <v>0</v>
      </c>
      <c r="F862" s="1">
        <v>1</v>
      </c>
      <c r="G862" s="1">
        <v>0</v>
      </c>
      <c r="H862" s="1">
        <v>1</v>
      </c>
      <c r="I862" s="1">
        <v>0</v>
      </c>
      <c r="J862" s="1">
        <v>0</v>
      </c>
    </row>
    <row r="863" spans="1:10" x14ac:dyDescent="0.25">
      <c r="A863" s="1">
        <v>327121</v>
      </c>
      <c r="B863" s="1" t="s">
        <v>184</v>
      </c>
      <c r="C863" s="1" t="s">
        <v>85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1:10" x14ac:dyDescent="0.25">
      <c r="A864" s="1">
        <v>327121</v>
      </c>
      <c r="B864" s="1" t="s">
        <v>184</v>
      </c>
      <c r="C864" s="1" t="s">
        <v>86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 x14ac:dyDescent="0.25">
      <c r="A865" s="1">
        <v>327121</v>
      </c>
      <c r="B865" s="1" t="s">
        <v>184</v>
      </c>
      <c r="C865" s="1" t="s">
        <v>87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1:10" x14ac:dyDescent="0.25">
      <c r="A866" s="1">
        <v>327121</v>
      </c>
      <c r="B866" s="1" t="s">
        <v>184</v>
      </c>
      <c r="C866" s="1" t="s">
        <v>88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 x14ac:dyDescent="0.25">
      <c r="A867" s="1">
        <v>327121</v>
      </c>
      <c r="B867" s="1" t="s">
        <v>184</v>
      </c>
      <c r="C867" s="1" t="s">
        <v>89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1:10" x14ac:dyDescent="0.25">
      <c r="A868" s="1">
        <v>327121</v>
      </c>
      <c r="B868" s="1" t="s">
        <v>184</v>
      </c>
      <c r="C868" s="1" t="s">
        <v>95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1:10" x14ac:dyDescent="0.25">
      <c r="A869" s="1">
        <v>327121</v>
      </c>
      <c r="B869" s="1" t="s">
        <v>184</v>
      </c>
      <c r="C869" s="1" t="s">
        <v>90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1:10" x14ac:dyDescent="0.25">
      <c r="A870" s="1">
        <v>327121</v>
      </c>
      <c r="B870" s="1" t="s">
        <v>184</v>
      </c>
      <c r="C870" s="1" t="s">
        <v>118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1:10" x14ac:dyDescent="0.25">
      <c r="A871" s="1">
        <v>327121</v>
      </c>
      <c r="B871" s="1" t="s">
        <v>184</v>
      </c>
      <c r="C871" s="1" t="s">
        <v>91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 x14ac:dyDescent="0.25">
      <c r="A872" s="1">
        <v>327121</v>
      </c>
      <c r="B872" s="1" t="s">
        <v>184</v>
      </c>
      <c r="C872" s="1" t="s">
        <v>92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1:10" x14ac:dyDescent="0.25">
      <c r="A873" s="1">
        <v>327121</v>
      </c>
      <c r="B873" s="1" t="s">
        <v>184</v>
      </c>
      <c r="C873" s="1" t="s">
        <v>93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</row>
    <row r="874" spans="1:10" x14ac:dyDescent="0.25">
      <c r="A874" s="1">
        <v>327121</v>
      </c>
      <c r="B874" s="1" t="s">
        <v>184</v>
      </c>
      <c r="C874" s="1" t="s">
        <v>94</v>
      </c>
    </row>
    <row r="876" spans="1:10" x14ac:dyDescent="0.25">
      <c r="A876" s="1">
        <v>327211</v>
      </c>
      <c r="B876" s="1" t="s">
        <v>139</v>
      </c>
      <c r="C876" s="1" t="s">
        <v>120</v>
      </c>
    </row>
    <row r="877" spans="1:10" x14ac:dyDescent="0.25">
      <c r="A877" s="1">
        <v>327211</v>
      </c>
      <c r="B877" s="1" t="s">
        <v>139</v>
      </c>
      <c r="C877" s="1" t="s">
        <v>82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 x14ac:dyDescent="0.25">
      <c r="A878" s="1">
        <v>327211</v>
      </c>
      <c r="B878" s="1" t="s">
        <v>139</v>
      </c>
      <c r="C878" s="1" t="s">
        <v>152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1:10" x14ac:dyDescent="0.25">
      <c r="A879" s="1">
        <v>327211</v>
      </c>
      <c r="B879" s="1" t="s">
        <v>139</v>
      </c>
      <c r="C879" s="1" t="s">
        <v>151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</row>
    <row r="880" spans="1:10" x14ac:dyDescent="0.25">
      <c r="A880" s="1">
        <v>327211</v>
      </c>
      <c r="B880" s="1" t="s">
        <v>139</v>
      </c>
      <c r="C880" s="1" t="s">
        <v>83</v>
      </c>
      <c r="D880" s="1">
        <v>0</v>
      </c>
      <c r="E880" s="1">
        <v>0</v>
      </c>
      <c r="F880" s="1">
        <v>0.97619047619047616</v>
      </c>
      <c r="G880" s="1">
        <v>0</v>
      </c>
      <c r="H880" s="1">
        <v>0</v>
      </c>
      <c r="I880" s="1">
        <v>0</v>
      </c>
      <c r="J880" s="1">
        <v>0</v>
      </c>
    </row>
    <row r="881" spans="1:10" x14ac:dyDescent="0.25">
      <c r="A881" s="1">
        <v>327211</v>
      </c>
      <c r="B881" s="1" t="s">
        <v>139</v>
      </c>
      <c r="C881" s="1" t="s">
        <v>84</v>
      </c>
      <c r="D881" s="1">
        <v>0</v>
      </c>
      <c r="E881" s="1">
        <v>0</v>
      </c>
      <c r="F881" s="1">
        <v>0.97619047619047616</v>
      </c>
      <c r="G881" s="1">
        <v>0</v>
      </c>
      <c r="H881" s="1">
        <v>0</v>
      </c>
      <c r="I881" s="1">
        <v>0</v>
      </c>
      <c r="J881" s="1">
        <v>0</v>
      </c>
    </row>
    <row r="882" spans="1:10" x14ac:dyDescent="0.25">
      <c r="A882" s="1">
        <v>327211</v>
      </c>
      <c r="B882" s="1" t="s">
        <v>139</v>
      </c>
      <c r="C882" s="1" t="s">
        <v>85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 x14ac:dyDescent="0.25">
      <c r="A883" s="1">
        <v>327211</v>
      </c>
      <c r="B883" s="1" t="s">
        <v>139</v>
      </c>
      <c r="C883" s="1" t="s">
        <v>86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</row>
    <row r="884" spans="1:10" x14ac:dyDescent="0.25">
      <c r="A884" s="1">
        <v>327211</v>
      </c>
      <c r="B884" s="1" t="s">
        <v>139</v>
      </c>
      <c r="C884" s="1" t="s">
        <v>87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 x14ac:dyDescent="0.25">
      <c r="A885" s="1">
        <v>327211</v>
      </c>
      <c r="B885" s="1" t="s">
        <v>139</v>
      </c>
      <c r="C885" s="1" t="s">
        <v>88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 x14ac:dyDescent="0.25">
      <c r="A886" s="1">
        <v>327211</v>
      </c>
      <c r="B886" s="1" t="s">
        <v>139</v>
      </c>
      <c r="C886" s="1" t="s">
        <v>89</v>
      </c>
      <c r="D886" s="1">
        <v>0</v>
      </c>
      <c r="E886" s="1">
        <v>0</v>
      </c>
      <c r="F886" s="1">
        <v>2.3809523809523808E-2</v>
      </c>
      <c r="G886" s="1">
        <v>0</v>
      </c>
      <c r="H886" s="1">
        <v>0</v>
      </c>
      <c r="I886" s="1">
        <v>0</v>
      </c>
      <c r="J886" s="1">
        <v>0</v>
      </c>
    </row>
    <row r="887" spans="1:10" x14ac:dyDescent="0.25">
      <c r="A887" s="1">
        <v>327211</v>
      </c>
      <c r="B887" s="1" t="s">
        <v>139</v>
      </c>
      <c r="C887" s="1" t="s">
        <v>95</v>
      </c>
      <c r="D887" s="1">
        <v>0</v>
      </c>
      <c r="E887" s="1">
        <v>0</v>
      </c>
      <c r="F887" s="1">
        <v>2.3809523809523808E-2</v>
      </c>
      <c r="G887" s="1">
        <v>0</v>
      </c>
      <c r="H887" s="1">
        <v>0</v>
      </c>
      <c r="I887" s="1">
        <v>0</v>
      </c>
      <c r="J887" s="1">
        <v>0</v>
      </c>
    </row>
    <row r="888" spans="1:10" x14ac:dyDescent="0.25">
      <c r="A888" s="1">
        <v>327211</v>
      </c>
      <c r="B888" s="1" t="s">
        <v>139</v>
      </c>
      <c r="C888" s="1" t="s">
        <v>90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 x14ac:dyDescent="0.25">
      <c r="A889" s="1">
        <v>327211</v>
      </c>
      <c r="B889" s="1" t="s">
        <v>139</v>
      </c>
      <c r="C889" s="1" t="s">
        <v>118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 x14ac:dyDescent="0.25">
      <c r="A890" s="1">
        <v>327211</v>
      </c>
      <c r="B890" s="1" t="s">
        <v>139</v>
      </c>
      <c r="C890" s="1" t="s">
        <v>91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1:10" x14ac:dyDescent="0.25">
      <c r="A891" s="1">
        <v>327211</v>
      </c>
      <c r="B891" s="1" t="s">
        <v>139</v>
      </c>
      <c r="C891" s="1" t="s">
        <v>92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 x14ac:dyDescent="0.25">
      <c r="A892" s="1">
        <v>327211</v>
      </c>
      <c r="B892" s="1" t="s">
        <v>139</v>
      </c>
      <c r="C892" s="1" t="s">
        <v>93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 x14ac:dyDescent="0.25">
      <c r="A893" s="1">
        <v>327211</v>
      </c>
      <c r="B893" s="1" t="s">
        <v>139</v>
      </c>
      <c r="C893" s="1" t="s">
        <v>94</v>
      </c>
    </row>
    <row r="895" spans="1:10" x14ac:dyDescent="0.25">
      <c r="A895" s="1">
        <v>327212</v>
      </c>
      <c r="B895" s="1" t="s">
        <v>168</v>
      </c>
      <c r="C895" s="1" t="s">
        <v>120</v>
      </c>
    </row>
    <row r="896" spans="1:10" x14ac:dyDescent="0.25">
      <c r="A896" s="1">
        <v>327212</v>
      </c>
      <c r="B896" s="1" t="s">
        <v>168</v>
      </c>
      <c r="C896" s="1" t="s">
        <v>82</v>
      </c>
      <c r="D896" s="1">
        <v>0</v>
      </c>
      <c r="E896" s="1">
        <v>0</v>
      </c>
      <c r="F896" s="1">
        <v>3.8461538461538471E-2</v>
      </c>
      <c r="G896" s="1">
        <v>0</v>
      </c>
      <c r="H896" s="1">
        <v>0</v>
      </c>
      <c r="I896" s="1">
        <v>0</v>
      </c>
      <c r="J896" s="1">
        <v>0</v>
      </c>
    </row>
    <row r="897" spans="1:10" x14ac:dyDescent="0.25">
      <c r="A897" s="1">
        <v>327212</v>
      </c>
      <c r="B897" s="1" t="s">
        <v>168</v>
      </c>
      <c r="C897" s="1" t="s">
        <v>152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1:10" x14ac:dyDescent="0.25">
      <c r="A898" s="1">
        <v>327212</v>
      </c>
      <c r="B898" s="1" t="s">
        <v>168</v>
      </c>
      <c r="C898" s="1" t="s">
        <v>151</v>
      </c>
      <c r="D898" s="1">
        <v>0</v>
      </c>
      <c r="E898" s="1">
        <v>0</v>
      </c>
      <c r="F898" s="1">
        <v>3.8461538461538471E-2</v>
      </c>
      <c r="G898" s="1">
        <v>0</v>
      </c>
      <c r="H898" s="1">
        <v>0</v>
      </c>
      <c r="I898" s="1">
        <v>0</v>
      </c>
      <c r="J898" s="1">
        <v>0</v>
      </c>
    </row>
    <row r="899" spans="1:10" x14ac:dyDescent="0.25">
      <c r="A899" s="1">
        <v>327212</v>
      </c>
      <c r="B899" s="1" t="s">
        <v>168</v>
      </c>
      <c r="C899" s="1" t="s">
        <v>83</v>
      </c>
      <c r="D899" s="1">
        <v>0</v>
      </c>
      <c r="E899" s="1">
        <v>0</v>
      </c>
      <c r="F899" s="1">
        <v>0.92307692307692313</v>
      </c>
      <c r="G899" s="1">
        <v>0</v>
      </c>
      <c r="H899" s="1">
        <v>0</v>
      </c>
      <c r="I899" s="1">
        <v>0</v>
      </c>
      <c r="J899" s="1">
        <v>0</v>
      </c>
    </row>
    <row r="900" spans="1:10" x14ac:dyDescent="0.25">
      <c r="A900" s="1">
        <v>327212</v>
      </c>
      <c r="B900" s="1" t="s">
        <v>168</v>
      </c>
      <c r="C900" s="1" t="s">
        <v>84</v>
      </c>
      <c r="D900" s="1">
        <v>0</v>
      </c>
      <c r="E900" s="1">
        <v>0</v>
      </c>
      <c r="F900" s="1">
        <v>0.92307692307692313</v>
      </c>
      <c r="G900" s="1">
        <v>0</v>
      </c>
      <c r="H900" s="1">
        <v>0</v>
      </c>
      <c r="I900" s="1">
        <v>0</v>
      </c>
      <c r="J900" s="1">
        <v>0</v>
      </c>
    </row>
    <row r="901" spans="1:10" x14ac:dyDescent="0.25">
      <c r="A901" s="1">
        <v>327212</v>
      </c>
      <c r="B901" s="1" t="s">
        <v>168</v>
      </c>
      <c r="C901" s="1" t="s">
        <v>85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1:10" x14ac:dyDescent="0.25">
      <c r="A902" s="1">
        <v>327212</v>
      </c>
      <c r="B902" s="1" t="s">
        <v>168</v>
      </c>
      <c r="C902" s="1" t="s">
        <v>86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1:10" x14ac:dyDescent="0.25">
      <c r="A903" s="1">
        <v>327212</v>
      </c>
      <c r="B903" s="1" t="s">
        <v>168</v>
      </c>
      <c r="C903" s="1" t="s">
        <v>87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 x14ac:dyDescent="0.25">
      <c r="A904" s="1">
        <v>327212</v>
      </c>
      <c r="B904" s="1" t="s">
        <v>168</v>
      </c>
      <c r="C904" s="1" t="s">
        <v>88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 x14ac:dyDescent="0.25">
      <c r="A905" s="1">
        <v>327212</v>
      </c>
      <c r="B905" s="1" t="s">
        <v>168</v>
      </c>
      <c r="C905" s="1" t="s">
        <v>89</v>
      </c>
      <c r="D905" s="1">
        <v>0</v>
      </c>
      <c r="E905" s="1">
        <v>0</v>
      </c>
      <c r="F905" s="1">
        <v>3.8461538461538471E-2</v>
      </c>
      <c r="G905" s="1">
        <v>0</v>
      </c>
      <c r="H905" s="1">
        <v>0</v>
      </c>
      <c r="I905" s="1">
        <v>0</v>
      </c>
      <c r="J905" s="1">
        <v>0</v>
      </c>
    </row>
    <row r="906" spans="1:10" x14ac:dyDescent="0.25">
      <c r="A906" s="1">
        <v>327212</v>
      </c>
      <c r="B906" s="1" t="s">
        <v>168</v>
      </c>
      <c r="C906" s="1" t="s">
        <v>95</v>
      </c>
      <c r="D906" s="1">
        <v>0</v>
      </c>
      <c r="E906" s="1">
        <v>0</v>
      </c>
      <c r="F906" s="1">
        <v>3.8461538461538471E-2</v>
      </c>
      <c r="G906" s="1">
        <v>0</v>
      </c>
      <c r="H906" s="1">
        <v>0</v>
      </c>
      <c r="I906" s="1">
        <v>0</v>
      </c>
      <c r="J906" s="1">
        <v>0</v>
      </c>
    </row>
    <row r="907" spans="1:10" x14ac:dyDescent="0.25">
      <c r="A907" s="1">
        <v>327212</v>
      </c>
      <c r="B907" s="1" t="s">
        <v>168</v>
      </c>
      <c r="C907" s="1" t="s">
        <v>90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 x14ac:dyDescent="0.25">
      <c r="A908" s="1">
        <v>327212</v>
      </c>
      <c r="B908" s="1" t="s">
        <v>168</v>
      </c>
      <c r="C908" s="1" t="s">
        <v>118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 x14ac:dyDescent="0.25">
      <c r="A909" s="1">
        <v>327212</v>
      </c>
      <c r="B909" s="1" t="s">
        <v>168</v>
      </c>
      <c r="C909" s="1" t="s">
        <v>91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 x14ac:dyDescent="0.25">
      <c r="A910" s="1">
        <v>327212</v>
      </c>
      <c r="B910" s="1" t="s">
        <v>168</v>
      </c>
      <c r="C910" s="1" t="s">
        <v>92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 x14ac:dyDescent="0.25">
      <c r="A911" s="1">
        <v>327212</v>
      </c>
      <c r="B911" s="1" t="s">
        <v>168</v>
      </c>
      <c r="C911" s="1" t="s">
        <v>93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 x14ac:dyDescent="0.25">
      <c r="A912" s="1">
        <v>327212</v>
      </c>
      <c r="B912" s="1" t="s">
        <v>168</v>
      </c>
      <c r="C912" s="1" t="s">
        <v>94</v>
      </c>
    </row>
    <row r="914" spans="1:10" x14ac:dyDescent="0.25">
      <c r="A914" s="1">
        <v>327213</v>
      </c>
      <c r="B914" s="1" t="s">
        <v>141</v>
      </c>
      <c r="C914" s="1" t="s">
        <v>120</v>
      </c>
    </row>
    <row r="915" spans="1:10" x14ac:dyDescent="0.25">
      <c r="A915" s="1">
        <v>327213</v>
      </c>
      <c r="B915" s="1" t="s">
        <v>141</v>
      </c>
      <c r="C915" s="1" t="s">
        <v>82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 x14ac:dyDescent="0.25">
      <c r="A916" s="1">
        <v>327213</v>
      </c>
      <c r="B916" s="1" t="s">
        <v>141</v>
      </c>
      <c r="C916" s="1" t="s">
        <v>152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 x14ac:dyDescent="0.25">
      <c r="A917" s="1">
        <v>327213</v>
      </c>
      <c r="B917" s="1" t="s">
        <v>141</v>
      </c>
      <c r="C917" s="1" t="s">
        <v>151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 x14ac:dyDescent="0.25">
      <c r="A918" s="1">
        <v>327213</v>
      </c>
      <c r="B918" s="1" t="s">
        <v>141</v>
      </c>
      <c r="C918" s="1" t="s">
        <v>83</v>
      </c>
      <c r="D918" s="1">
        <v>0</v>
      </c>
      <c r="E918" s="1">
        <v>0</v>
      </c>
      <c r="F918" s="1">
        <v>0.95652173913043481</v>
      </c>
      <c r="G918" s="1">
        <v>0</v>
      </c>
      <c r="H918" s="1">
        <v>0</v>
      </c>
      <c r="I918" s="1">
        <v>0</v>
      </c>
      <c r="J918" s="1">
        <v>0</v>
      </c>
    </row>
    <row r="919" spans="1:10" x14ac:dyDescent="0.25">
      <c r="A919" s="1">
        <v>327213</v>
      </c>
      <c r="B919" s="1" t="s">
        <v>141</v>
      </c>
      <c r="C919" s="1" t="s">
        <v>84</v>
      </c>
      <c r="D919" s="1">
        <v>0</v>
      </c>
      <c r="E919" s="1">
        <v>0</v>
      </c>
      <c r="F919" s="1">
        <v>0.95652173913043481</v>
      </c>
      <c r="G919" s="1">
        <v>0</v>
      </c>
      <c r="H919" s="1">
        <v>0</v>
      </c>
      <c r="I919" s="1">
        <v>0</v>
      </c>
      <c r="J919" s="1">
        <v>0</v>
      </c>
    </row>
    <row r="920" spans="1:10" x14ac:dyDescent="0.25">
      <c r="A920" s="1">
        <v>327213</v>
      </c>
      <c r="B920" s="1" t="s">
        <v>141</v>
      </c>
      <c r="C920" s="1" t="s">
        <v>85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 x14ac:dyDescent="0.25">
      <c r="A921" s="1">
        <v>327213</v>
      </c>
      <c r="B921" s="1" t="s">
        <v>141</v>
      </c>
      <c r="C921" s="1" t="s">
        <v>86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 x14ac:dyDescent="0.25">
      <c r="A922" s="1">
        <v>327213</v>
      </c>
      <c r="B922" s="1" t="s">
        <v>141</v>
      </c>
      <c r="C922" s="1" t="s">
        <v>87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 x14ac:dyDescent="0.25">
      <c r="A923" s="1">
        <v>327213</v>
      </c>
      <c r="B923" s="1" t="s">
        <v>141</v>
      </c>
      <c r="C923" s="1" t="s">
        <v>88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 x14ac:dyDescent="0.25">
      <c r="A924" s="1">
        <v>327213</v>
      </c>
      <c r="B924" s="1" t="s">
        <v>141</v>
      </c>
      <c r="C924" s="1" t="s">
        <v>89</v>
      </c>
      <c r="D924" s="1">
        <v>0</v>
      </c>
      <c r="E924" s="1">
        <v>0</v>
      </c>
      <c r="F924" s="1">
        <v>4.3478260869565216E-2</v>
      </c>
      <c r="G924" s="1">
        <v>0</v>
      </c>
      <c r="H924" s="1">
        <v>0</v>
      </c>
      <c r="I924" s="1">
        <v>0</v>
      </c>
      <c r="J924" s="1">
        <v>0</v>
      </c>
    </row>
    <row r="925" spans="1:10" x14ac:dyDescent="0.25">
      <c r="A925" s="1">
        <v>327213</v>
      </c>
      <c r="B925" s="1" t="s">
        <v>141</v>
      </c>
      <c r="C925" s="1" t="s">
        <v>95</v>
      </c>
      <c r="D925" s="1">
        <v>0</v>
      </c>
      <c r="E925" s="1">
        <v>0</v>
      </c>
      <c r="F925" s="1">
        <v>4.3478260869565216E-2</v>
      </c>
      <c r="G925" s="1">
        <v>0</v>
      </c>
      <c r="H925" s="1">
        <v>0</v>
      </c>
      <c r="I925" s="1">
        <v>0</v>
      </c>
      <c r="J925" s="1">
        <v>0</v>
      </c>
    </row>
    <row r="926" spans="1:10" x14ac:dyDescent="0.25">
      <c r="A926" s="1">
        <v>327213</v>
      </c>
      <c r="B926" s="1" t="s">
        <v>141</v>
      </c>
      <c r="C926" s="1" t="s">
        <v>90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 x14ac:dyDescent="0.25">
      <c r="A927" s="1">
        <v>327213</v>
      </c>
      <c r="B927" s="1" t="s">
        <v>141</v>
      </c>
      <c r="C927" s="1" t="s">
        <v>118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 x14ac:dyDescent="0.25">
      <c r="A928" s="1">
        <v>327213</v>
      </c>
      <c r="B928" s="1" t="s">
        <v>141</v>
      </c>
      <c r="C928" s="1" t="s">
        <v>91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 x14ac:dyDescent="0.25">
      <c r="A929" s="1">
        <v>327213</v>
      </c>
      <c r="B929" s="1" t="s">
        <v>141</v>
      </c>
      <c r="C929" s="1" t="s">
        <v>92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 x14ac:dyDescent="0.25">
      <c r="A930" s="1">
        <v>327213</v>
      </c>
      <c r="B930" s="1" t="s">
        <v>141</v>
      </c>
      <c r="C930" s="1" t="s">
        <v>93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 x14ac:dyDescent="0.25">
      <c r="A931" s="1">
        <v>327213</v>
      </c>
      <c r="B931" s="1" t="s">
        <v>141</v>
      </c>
      <c r="C931" s="1" t="s">
        <v>94</v>
      </c>
    </row>
    <row r="933" spans="1:10" x14ac:dyDescent="0.25">
      <c r="A933" s="1">
        <v>327215</v>
      </c>
      <c r="B933" s="1" t="s">
        <v>170</v>
      </c>
      <c r="C933" s="1" t="s">
        <v>120</v>
      </c>
    </row>
    <row r="934" spans="1:10" x14ac:dyDescent="0.25">
      <c r="A934" s="1">
        <v>327215</v>
      </c>
      <c r="B934" s="1" t="s">
        <v>170</v>
      </c>
      <c r="C934" s="1" t="s">
        <v>82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 x14ac:dyDescent="0.25">
      <c r="A935" s="1">
        <v>327215</v>
      </c>
      <c r="B935" s="1" t="s">
        <v>170</v>
      </c>
      <c r="C935" s="1" t="s">
        <v>152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 x14ac:dyDescent="0.25">
      <c r="A936" s="1">
        <v>327215</v>
      </c>
      <c r="B936" s="1" t="s">
        <v>170</v>
      </c>
      <c r="C936" s="1" t="s">
        <v>151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 x14ac:dyDescent="0.25">
      <c r="A937" s="1">
        <v>327215</v>
      </c>
      <c r="B937" s="1" t="s">
        <v>170</v>
      </c>
      <c r="C937" s="1" t="s">
        <v>83</v>
      </c>
      <c r="D937" s="1">
        <v>0</v>
      </c>
      <c r="E937" s="1">
        <v>0</v>
      </c>
      <c r="F937" s="1">
        <v>0.75</v>
      </c>
      <c r="G937" s="1">
        <v>0</v>
      </c>
      <c r="H937" s="1">
        <v>0</v>
      </c>
      <c r="I937" s="1">
        <v>0</v>
      </c>
      <c r="J937" s="1">
        <v>0</v>
      </c>
    </row>
    <row r="938" spans="1:10" x14ac:dyDescent="0.25">
      <c r="A938" s="1">
        <v>327215</v>
      </c>
      <c r="B938" s="1" t="s">
        <v>170</v>
      </c>
      <c r="C938" s="1" t="s">
        <v>84</v>
      </c>
      <c r="D938" s="1">
        <v>0</v>
      </c>
      <c r="E938" s="1">
        <v>0</v>
      </c>
      <c r="F938" s="1">
        <v>0.75</v>
      </c>
      <c r="G938" s="1">
        <v>0</v>
      </c>
      <c r="H938" s="1">
        <v>0</v>
      </c>
      <c r="I938" s="1">
        <v>0</v>
      </c>
      <c r="J938" s="1">
        <v>0</v>
      </c>
    </row>
    <row r="939" spans="1:10" x14ac:dyDescent="0.25">
      <c r="A939" s="1">
        <v>327215</v>
      </c>
      <c r="B939" s="1" t="s">
        <v>170</v>
      </c>
      <c r="C939" s="1" t="s">
        <v>85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 x14ac:dyDescent="0.25">
      <c r="A940" s="1">
        <v>327215</v>
      </c>
      <c r="B940" s="1" t="s">
        <v>170</v>
      </c>
      <c r="C940" s="1" t="s">
        <v>86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 x14ac:dyDescent="0.25">
      <c r="A941" s="1">
        <v>327215</v>
      </c>
      <c r="B941" s="1" t="s">
        <v>170</v>
      </c>
      <c r="C941" s="1" t="s">
        <v>87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 x14ac:dyDescent="0.25">
      <c r="A942" s="1">
        <v>327215</v>
      </c>
      <c r="B942" s="1" t="s">
        <v>170</v>
      </c>
      <c r="C942" s="1" t="s">
        <v>88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 x14ac:dyDescent="0.25">
      <c r="A943" s="1">
        <v>327215</v>
      </c>
      <c r="B943" s="1" t="s">
        <v>170</v>
      </c>
      <c r="C943" s="1" t="s">
        <v>89</v>
      </c>
      <c r="D943" s="1">
        <v>0</v>
      </c>
      <c r="E943" s="1">
        <v>0</v>
      </c>
      <c r="F943" s="1">
        <v>0.25</v>
      </c>
      <c r="G943" s="1">
        <v>0</v>
      </c>
      <c r="H943" s="1">
        <v>0</v>
      </c>
      <c r="I943" s="1">
        <v>0</v>
      </c>
      <c r="J943" s="1">
        <v>0</v>
      </c>
    </row>
    <row r="944" spans="1:10" x14ac:dyDescent="0.25">
      <c r="A944" s="1">
        <v>327215</v>
      </c>
      <c r="B944" s="1" t="s">
        <v>170</v>
      </c>
      <c r="C944" s="1" t="s">
        <v>95</v>
      </c>
      <c r="D944" s="1">
        <v>0</v>
      </c>
      <c r="E944" s="1">
        <v>0</v>
      </c>
      <c r="F944" s="1">
        <v>0.25</v>
      </c>
      <c r="G944" s="1">
        <v>0</v>
      </c>
      <c r="H944" s="1">
        <v>0</v>
      </c>
      <c r="I944" s="1">
        <v>0</v>
      </c>
      <c r="J944" s="1">
        <v>0</v>
      </c>
    </row>
    <row r="945" spans="1:10" x14ac:dyDescent="0.25">
      <c r="A945" s="1">
        <v>327215</v>
      </c>
      <c r="B945" s="1" t="s">
        <v>170</v>
      </c>
      <c r="C945" s="1" t="s">
        <v>90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</row>
    <row r="946" spans="1:10" x14ac:dyDescent="0.25">
      <c r="A946" s="1">
        <v>327215</v>
      </c>
      <c r="B946" s="1" t="s">
        <v>170</v>
      </c>
      <c r="C946" s="1" t="s">
        <v>118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</row>
    <row r="947" spans="1:10" x14ac:dyDescent="0.25">
      <c r="A947" s="1">
        <v>327215</v>
      </c>
      <c r="B947" s="1" t="s">
        <v>170</v>
      </c>
      <c r="C947" s="1" t="s">
        <v>91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1:10" x14ac:dyDescent="0.25">
      <c r="A948" s="1">
        <v>327215</v>
      </c>
      <c r="B948" s="1" t="s">
        <v>170</v>
      </c>
      <c r="C948" s="1" t="s">
        <v>92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 x14ac:dyDescent="0.25">
      <c r="A949" s="1">
        <v>327215</v>
      </c>
      <c r="B949" s="1" t="s">
        <v>170</v>
      </c>
      <c r="C949" s="1" t="s">
        <v>93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1:10" x14ac:dyDescent="0.25">
      <c r="A950" s="1">
        <v>327215</v>
      </c>
      <c r="B950" s="1" t="s">
        <v>170</v>
      </c>
      <c r="C950" s="1" t="s">
        <v>94</v>
      </c>
    </row>
    <row r="952" spans="1:10" x14ac:dyDescent="0.25">
      <c r="A952" s="1">
        <v>327310</v>
      </c>
      <c r="B952" s="1" t="s">
        <v>72</v>
      </c>
      <c r="C952" s="1" t="s">
        <v>120</v>
      </c>
    </row>
    <row r="953" spans="1:10" x14ac:dyDescent="0.25">
      <c r="A953" s="1">
        <v>327310</v>
      </c>
      <c r="B953" s="1" t="s">
        <v>72</v>
      </c>
      <c r="C953" s="1" t="s">
        <v>82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</row>
    <row r="954" spans="1:10" x14ac:dyDescent="0.25">
      <c r="A954" s="1">
        <v>327310</v>
      </c>
      <c r="B954" s="1" t="s">
        <v>72</v>
      </c>
      <c r="C954" s="1" t="s">
        <v>152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</row>
    <row r="955" spans="1:10" x14ac:dyDescent="0.25">
      <c r="A955" s="1">
        <v>327310</v>
      </c>
      <c r="B955" s="1" t="s">
        <v>72</v>
      </c>
      <c r="C955" s="1" t="s">
        <v>151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1:10" x14ac:dyDescent="0.25">
      <c r="A956" s="1">
        <v>327310</v>
      </c>
      <c r="B956" s="1" t="s">
        <v>72</v>
      </c>
      <c r="C956" s="1" t="s">
        <v>83</v>
      </c>
      <c r="D956" s="1">
        <v>0</v>
      </c>
      <c r="E956" s="1">
        <v>0</v>
      </c>
      <c r="F956" s="1">
        <v>1</v>
      </c>
      <c r="G956" s="1">
        <v>0</v>
      </c>
      <c r="H956" s="1">
        <v>1</v>
      </c>
      <c r="I956" s="1">
        <v>1</v>
      </c>
      <c r="J956" s="1">
        <v>0</v>
      </c>
    </row>
    <row r="957" spans="1:10" x14ac:dyDescent="0.25">
      <c r="A957" s="1">
        <v>327310</v>
      </c>
      <c r="B957" s="1" t="s">
        <v>72</v>
      </c>
      <c r="C957" s="1" t="s">
        <v>84</v>
      </c>
      <c r="D957" s="1">
        <v>0</v>
      </c>
      <c r="E957" s="1">
        <v>0</v>
      </c>
      <c r="F957" s="1">
        <v>1</v>
      </c>
      <c r="G957" s="1">
        <v>0</v>
      </c>
      <c r="H957" s="1">
        <v>1</v>
      </c>
      <c r="I957" s="1">
        <v>1</v>
      </c>
      <c r="J957" s="1">
        <v>0</v>
      </c>
    </row>
    <row r="958" spans="1:10" x14ac:dyDescent="0.25">
      <c r="A958" s="1">
        <v>327310</v>
      </c>
      <c r="B958" s="1" t="s">
        <v>72</v>
      </c>
      <c r="C958" s="1" t="s">
        <v>85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1:10" x14ac:dyDescent="0.25">
      <c r="A959" s="1">
        <v>327310</v>
      </c>
      <c r="B959" s="1" t="s">
        <v>72</v>
      </c>
      <c r="C959" s="1" t="s">
        <v>86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 x14ac:dyDescent="0.25">
      <c r="A960" s="1">
        <v>327310</v>
      </c>
      <c r="B960" s="1" t="s">
        <v>72</v>
      </c>
      <c r="C960" s="1" t="s">
        <v>87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1:10" x14ac:dyDescent="0.25">
      <c r="A961" s="1">
        <v>327310</v>
      </c>
      <c r="B961" s="1" t="s">
        <v>72</v>
      </c>
      <c r="C961" s="1" t="s">
        <v>88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1:10" x14ac:dyDescent="0.25">
      <c r="A962" s="1">
        <v>327310</v>
      </c>
      <c r="B962" s="1" t="s">
        <v>72</v>
      </c>
      <c r="C962" s="1" t="s">
        <v>89</v>
      </c>
      <c r="D962" s="1">
        <v>0</v>
      </c>
      <c r="E962" s="1">
        <v>1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</row>
    <row r="963" spans="1:10" x14ac:dyDescent="0.25">
      <c r="A963" s="1">
        <v>327310</v>
      </c>
      <c r="B963" s="1" t="s">
        <v>72</v>
      </c>
      <c r="C963" s="1" t="s">
        <v>95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</row>
    <row r="964" spans="1:10" x14ac:dyDescent="0.25">
      <c r="A964" s="1">
        <v>327310</v>
      </c>
      <c r="B964" s="1" t="s">
        <v>72</v>
      </c>
      <c r="C964" s="1" t="s">
        <v>90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</row>
    <row r="965" spans="1:10" x14ac:dyDescent="0.25">
      <c r="A965" s="1">
        <v>327310</v>
      </c>
      <c r="B965" s="1" t="s">
        <v>72</v>
      </c>
      <c r="C965" s="1" t="s">
        <v>118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1:10" x14ac:dyDescent="0.25">
      <c r="A966" s="1">
        <v>327310</v>
      </c>
      <c r="B966" s="1" t="s">
        <v>72</v>
      </c>
      <c r="C966" s="1" t="s">
        <v>91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1:10" x14ac:dyDescent="0.25">
      <c r="A967" s="1">
        <v>327310</v>
      </c>
      <c r="B967" s="1" t="s">
        <v>72</v>
      </c>
      <c r="C967" s="1" t="s">
        <v>92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</row>
    <row r="968" spans="1:10" x14ac:dyDescent="0.25">
      <c r="A968" s="1">
        <v>327310</v>
      </c>
      <c r="B968" s="1" t="s">
        <v>72</v>
      </c>
      <c r="C968" s="1" t="s">
        <v>93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</row>
    <row r="969" spans="1:10" x14ac:dyDescent="0.25">
      <c r="A969" s="1">
        <v>327310</v>
      </c>
      <c r="B969" s="1" t="s">
        <v>72</v>
      </c>
      <c r="C969" s="1" t="s">
        <v>94</v>
      </c>
    </row>
    <row r="971" spans="1:10" x14ac:dyDescent="0.25">
      <c r="A971" s="1">
        <v>327410</v>
      </c>
      <c r="B971" s="1" t="s">
        <v>143</v>
      </c>
      <c r="C971" s="1" t="s">
        <v>120</v>
      </c>
    </row>
    <row r="972" spans="1:10" x14ac:dyDescent="0.25">
      <c r="A972" s="1">
        <v>327410</v>
      </c>
      <c r="B972" s="1" t="s">
        <v>143</v>
      </c>
      <c r="C972" s="1" t="s">
        <v>82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</row>
    <row r="973" spans="1:10" x14ac:dyDescent="0.25">
      <c r="A973" s="1">
        <v>327410</v>
      </c>
      <c r="B973" s="1" t="s">
        <v>143</v>
      </c>
      <c r="C973" s="1" t="s">
        <v>152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</row>
    <row r="974" spans="1:10" x14ac:dyDescent="0.25">
      <c r="A974" s="1">
        <v>327410</v>
      </c>
      <c r="B974" s="1" t="s">
        <v>143</v>
      </c>
      <c r="C974" s="1" t="s">
        <v>151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</row>
    <row r="975" spans="1:10" x14ac:dyDescent="0.25">
      <c r="A975" s="1">
        <v>327410</v>
      </c>
      <c r="B975" s="1" t="s">
        <v>143</v>
      </c>
      <c r="C975" s="1" t="s">
        <v>83</v>
      </c>
      <c r="D975" s="1">
        <v>0</v>
      </c>
      <c r="E975" s="1">
        <v>0.8</v>
      </c>
      <c r="F975" s="1">
        <v>1</v>
      </c>
      <c r="G975" s="1">
        <v>0</v>
      </c>
      <c r="H975" s="1">
        <v>1</v>
      </c>
      <c r="I975" s="1">
        <v>1</v>
      </c>
      <c r="J975" s="1">
        <v>0</v>
      </c>
    </row>
    <row r="976" spans="1:10" x14ac:dyDescent="0.25">
      <c r="A976" s="1">
        <v>327410</v>
      </c>
      <c r="B976" s="1" t="s">
        <v>143</v>
      </c>
      <c r="C976" s="1" t="s">
        <v>84</v>
      </c>
      <c r="D976" s="1">
        <v>0</v>
      </c>
      <c r="E976" s="1">
        <v>0</v>
      </c>
      <c r="F976" s="1">
        <v>1</v>
      </c>
      <c r="G976" s="1">
        <v>0</v>
      </c>
      <c r="H976" s="1">
        <v>1</v>
      </c>
      <c r="I976" s="1">
        <v>1</v>
      </c>
      <c r="J976" s="1">
        <v>0</v>
      </c>
    </row>
    <row r="977" spans="1:10" x14ac:dyDescent="0.25">
      <c r="A977" s="1">
        <v>327410</v>
      </c>
      <c r="B977" s="1" t="s">
        <v>143</v>
      </c>
      <c r="C977" s="1" t="s">
        <v>85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</row>
    <row r="978" spans="1:10" x14ac:dyDescent="0.25">
      <c r="A978" s="1">
        <v>327410</v>
      </c>
      <c r="B978" s="1" t="s">
        <v>143</v>
      </c>
      <c r="C978" s="1" t="s">
        <v>86</v>
      </c>
      <c r="D978" s="1">
        <v>0</v>
      </c>
      <c r="E978" s="1">
        <v>0.8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</row>
    <row r="979" spans="1:10" x14ac:dyDescent="0.25">
      <c r="A979" s="1">
        <v>327410</v>
      </c>
      <c r="B979" s="1" t="s">
        <v>143</v>
      </c>
      <c r="C979" s="1" t="s">
        <v>87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</row>
    <row r="980" spans="1:10" x14ac:dyDescent="0.25">
      <c r="A980" s="1">
        <v>327410</v>
      </c>
      <c r="B980" s="1" t="s">
        <v>143</v>
      </c>
      <c r="C980" s="1" t="s">
        <v>88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</row>
    <row r="981" spans="1:10" x14ac:dyDescent="0.25">
      <c r="A981" s="1">
        <v>327410</v>
      </c>
      <c r="B981" s="1" t="s">
        <v>143</v>
      </c>
      <c r="C981" s="1" t="s">
        <v>89</v>
      </c>
      <c r="D981" s="1">
        <v>0</v>
      </c>
      <c r="E981" s="1">
        <v>0.2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</row>
    <row r="982" spans="1:10" x14ac:dyDescent="0.25">
      <c r="A982" s="1">
        <v>327410</v>
      </c>
      <c r="B982" s="1" t="s">
        <v>143</v>
      </c>
      <c r="C982" s="1" t="s">
        <v>95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</row>
    <row r="983" spans="1:10" x14ac:dyDescent="0.25">
      <c r="A983" s="1">
        <v>327410</v>
      </c>
      <c r="B983" s="1" t="s">
        <v>143</v>
      </c>
      <c r="C983" s="1" t="s">
        <v>90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</row>
    <row r="984" spans="1:10" x14ac:dyDescent="0.25">
      <c r="A984" s="1">
        <v>327410</v>
      </c>
      <c r="B984" s="1" t="s">
        <v>143</v>
      </c>
      <c r="C984" s="1" t="s">
        <v>118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</row>
    <row r="985" spans="1:10" x14ac:dyDescent="0.25">
      <c r="A985" s="1">
        <v>327410</v>
      </c>
      <c r="B985" s="1" t="s">
        <v>143</v>
      </c>
      <c r="C985" s="1" t="s">
        <v>91</v>
      </c>
      <c r="D985" s="1">
        <v>0</v>
      </c>
      <c r="E985" s="1">
        <v>0.2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</row>
    <row r="986" spans="1:10" x14ac:dyDescent="0.25">
      <c r="A986" s="1">
        <v>327410</v>
      </c>
      <c r="B986" s="1" t="s">
        <v>143</v>
      </c>
      <c r="C986" s="1" t="s">
        <v>92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</row>
    <row r="987" spans="1:10" x14ac:dyDescent="0.25">
      <c r="A987" s="1">
        <v>327410</v>
      </c>
      <c r="B987" s="1" t="s">
        <v>143</v>
      </c>
      <c r="C987" s="1" t="s">
        <v>93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</row>
    <row r="988" spans="1:10" x14ac:dyDescent="0.25">
      <c r="A988" s="1">
        <v>327410</v>
      </c>
      <c r="B988" s="1" t="s">
        <v>143</v>
      </c>
      <c r="C988" s="1" t="s">
        <v>94</v>
      </c>
    </row>
    <row r="990" spans="1:10" x14ac:dyDescent="0.25">
      <c r="A990" s="1">
        <v>327420</v>
      </c>
      <c r="B990" s="1" t="s">
        <v>172</v>
      </c>
      <c r="C990" s="1" t="s">
        <v>120</v>
      </c>
    </row>
    <row r="991" spans="1:10" x14ac:dyDescent="0.25">
      <c r="A991" s="1">
        <v>327420</v>
      </c>
      <c r="B991" s="1" t="s">
        <v>172</v>
      </c>
      <c r="C991" s="1" t="s">
        <v>82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</row>
    <row r="992" spans="1:10" x14ac:dyDescent="0.25">
      <c r="A992" s="1">
        <v>327420</v>
      </c>
      <c r="B992" s="1" t="s">
        <v>172</v>
      </c>
      <c r="C992" s="1" t="s">
        <v>152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</row>
    <row r="993" spans="1:10" x14ac:dyDescent="0.25">
      <c r="A993" s="1">
        <v>327420</v>
      </c>
      <c r="B993" s="1" t="s">
        <v>172</v>
      </c>
      <c r="C993" s="1" t="s">
        <v>151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</row>
    <row r="994" spans="1:10" x14ac:dyDescent="0.25">
      <c r="A994" s="1">
        <v>327420</v>
      </c>
      <c r="B994" s="1" t="s">
        <v>172</v>
      </c>
      <c r="C994" s="1" t="s">
        <v>83</v>
      </c>
      <c r="D994" s="1">
        <v>0</v>
      </c>
      <c r="E994" s="1">
        <v>0</v>
      </c>
      <c r="F994" s="1">
        <v>0.94736842105263153</v>
      </c>
      <c r="G994" s="1">
        <v>0</v>
      </c>
      <c r="H994" s="1">
        <v>0</v>
      </c>
      <c r="I994" s="1">
        <v>0</v>
      </c>
      <c r="J994" s="1">
        <v>0</v>
      </c>
    </row>
    <row r="995" spans="1:10" x14ac:dyDescent="0.25">
      <c r="A995" s="1">
        <v>327420</v>
      </c>
      <c r="B995" s="1" t="s">
        <v>172</v>
      </c>
      <c r="C995" s="1" t="s">
        <v>84</v>
      </c>
      <c r="D995" s="1">
        <v>0</v>
      </c>
      <c r="E995" s="1">
        <v>0</v>
      </c>
      <c r="F995" s="1">
        <v>0.92105263157894735</v>
      </c>
      <c r="G995" s="1">
        <v>0</v>
      </c>
      <c r="H995" s="1">
        <v>0</v>
      </c>
      <c r="I995" s="1">
        <v>0</v>
      </c>
      <c r="J995" s="1">
        <v>0</v>
      </c>
    </row>
    <row r="996" spans="1:10" x14ac:dyDescent="0.25">
      <c r="A996" s="1">
        <v>327420</v>
      </c>
      <c r="B996" s="1" t="s">
        <v>172</v>
      </c>
      <c r="C996" s="1" t="s">
        <v>85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</row>
    <row r="997" spans="1:10" x14ac:dyDescent="0.25">
      <c r="A997" s="1">
        <v>327420</v>
      </c>
      <c r="B997" s="1" t="s">
        <v>172</v>
      </c>
      <c r="C997" s="1" t="s">
        <v>86</v>
      </c>
      <c r="D997" s="1">
        <v>0</v>
      </c>
      <c r="E997" s="1">
        <v>0</v>
      </c>
      <c r="F997" s="1">
        <v>2.6315789473684209E-2</v>
      </c>
      <c r="G997" s="1">
        <v>0</v>
      </c>
      <c r="H997" s="1">
        <v>0</v>
      </c>
      <c r="I997" s="1">
        <v>0</v>
      </c>
      <c r="J997" s="1">
        <v>0</v>
      </c>
    </row>
    <row r="998" spans="1:10" x14ac:dyDescent="0.25">
      <c r="A998" s="1">
        <v>327420</v>
      </c>
      <c r="B998" s="1" t="s">
        <v>172</v>
      </c>
      <c r="C998" s="1" t="s">
        <v>87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1:10" x14ac:dyDescent="0.25">
      <c r="A999" s="1">
        <v>327420</v>
      </c>
      <c r="B999" s="1" t="s">
        <v>172</v>
      </c>
      <c r="C999" s="1" t="s">
        <v>88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</row>
    <row r="1000" spans="1:10" x14ac:dyDescent="0.25">
      <c r="A1000" s="1">
        <v>327420</v>
      </c>
      <c r="B1000" s="1" t="s">
        <v>172</v>
      </c>
      <c r="C1000" s="1" t="s">
        <v>89</v>
      </c>
      <c r="D1000" s="1">
        <v>0</v>
      </c>
      <c r="E1000" s="1">
        <v>0</v>
      </c>
      <c r="F1000" s="1">
        <v>5.2631578947368418E-2</v>
      </c>
      <c r="G1000" s="1">
        <v>0</v>
      </c>
      <c r="H1000" s="1">
        <v>0</v>
      </c>
      <c r="I1000" s="1">
        <v>0</v>
      </c>
      <c r="J1000" s="1">
        <v>0</v>
      </c>
    </row>
    <row r="1001" spans="1:10" x14ac:dyDescent="0.25">
      <c r="A1001" s="1">
        <v>327420</v>
      </c>
      <c r="B1001" s="1" t="s">
        <v>172</v>
      </c>
      <c r="C1001" s="1" t="s">
        <v>95</v>
      </c>
      <c r="D1001" s="1">
        <v>0</v>
      </c>
      <c r="E1001" s="1">
        <v>0</v>
      </c>
      <c r="F1001" s="1">
        <v>5.2631578947368418E-2</v>
      </c>
      <c r="G1001" s="1">
        <v>0</v>
      </c>
      <c r="H1001" s="1">
        <v>0</v>
      </c>
      <c r="I1001" s="1">
        <v>0</v>
      </c>
      <c r="J1001" s="1">
        <v>0</v>
      </c>
    </row>
    <row r="1002" spans="1:10" x14ac:dyDescent="0.25">
      <c r="A1002" s="1">
        <v>327420</v>
      </c>
      <c r="B1002" s="1" t="s">
        <v>172</v>
      </c>
      <c r="C1002" s="1" t="s">
        <v>90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</row>
    <row r="1003" spans="1:10" x14ac:dyDescent="0.25">
      <c r="A1003" s="1">
        <v>327420</v>
      </c>
      <c r="B1003" s="1" t="s">
        <v>172</v>
      </c>
      <c r="C1003" s="1" t="s">
        <v>118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</row>
    <row r="1004" spans="1:10" x14ac:dyDescent="0.25">
      <c r="A1004" s="1">
        <v>327420</v>
      </c>
      <c r="B1004" s="1" t="s">
        <v>172</v>
      </c>
      <c r="C1004" s="1" t="s">
        <v>91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</row>
    <row r="1005" spans="1:10" x14ac:dyDescent="0.25">
      <c r="A1005" s="1">
        <v>327420</v>
      </c>
      <c r="B1005" s="1" t="s">
        <v>172</v>
      </c>
      <c r="C1005" s="1" t="s">
        <v>92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</row>
    <row r="1006" spans="1:10" x14ac:dyDescent="0.25">
      <c r="A1006" s="1">
        <v>327420</v>
      </c>
      <c r="B1006" s="1" t="s">
        <v>172</v>
      </c>
      <c r="C1006" s="1" t="s">
        <v>93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</row>
    <row r="1007" spans="1:10" x14ac:dyDescent="0.25">
      <c r="A1007" s="1">
        <v>327420</v>
      </c>
      <c r="B1007" s="1" t="s">
        <v>172</v>
      </c>
      <c r="C1007" s="1" t="s">
        <v>94</v>
      </c>
    </row>
    <row r="1009" spans="1:10" x14ac:dyDescent="0.25">
      <c r="A1009" s="1">
        <v>327993</v>
      </c>
      <c r="B1009" s="1" t="s">
        <v>145</v>
      </c>
      <c r="C1009" s="1" t="s">
        <v>120</v>
      </c>
    </row>
    <row r="1010" spans="1:10" x14ac:dyDescent="0.25">
      <c r="A1010" s="1">
        <v>327993</v>
      </c>
      <c r="B1010" s="1" t="s">
        <v>145</v>
      </c>
      <c r="C1010" s="1" t="s">
        <v>82</v>
      </c>
      <c r="D1010" s="1">
        <v>0</v>
      </c>
      <c r="E1010" s="1">
        <v>0</v>
      </c>
      <c r="F1010" s="1">
        <v>4.1666666666666664E-2</v>
      </c>
      <c r="G1010" s="1">
        <v>0</v>
      </c>
      <c r="H1010" s="1">
        <v>0</v>
      </c>
      <c r="I1010" s="1">
        <v>0</v>
      </c>
      <c r="J1010" s="1">
        <v>0</v>
      </c>
    </row>
    <row r="1011" spans="1:10" x14ac:dyDescent="0.25">
      <c r="A1011" s="1">
        <v>327993</v>
      </c>
      <c r="B1011" s="1" t="s">
        <v>145</v>
      </c>
      <c r="C1011" s="1" t="s">
        <v>152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1:10" x14ac:dyDescent="0.25">
      <c r="A1012" s="1">
        <v>327993</v>
      </c>
      <c r="B1012" s="1" t="s">
        <v>145</v>
      </c>
      <c r="C1012" s="1" t="s">
        <v>151</v>
      </c>
      <c r="D1012" s="1">
        <v>0</v>
      </c>
      <c r="E1012" s="1">
        <v>0</v>
      </c>
      <c r="F1012" s="1">
        <v>4.1666666666666664E-2</v>
      </c>
      <c r="G1012" s="1">
        <v>0</v>
      </c>
      <c r="H1012" s="1">
        <v>0</v>
      </c>
      <c r="I1012" s="1">
        <v>0</v>
      </c>
      <c r="J1012" s="1">
        <v>0</v>
      </c>
    </row>
    <row r="1013" spans="1:10" x14ac:dyDescent="0.25">
      <c r="A1013" s="1">
        <v>327993</v>
      </c>
      <c r="B1013" s="1" t="s">
        <v>145</v>
      </c>
      <c r="C1013" s="1" t="s">
        <v>83</v>
      </c>
      <c r="D1013" s="1">
        <v>0</v>
      </c>
      <c r="E1013" s="1">
        <v>0</v>
      </c>
      <c r="F1013" s="1">
        <v>0.875</v>
      </c>
      <c r="G1013" s="1">
        <v>0</v>
      </c>
      <c r="H1013" s="1">
        <v>0</v>
      </c>
      <c r="I1013" s="1">
        <v>1</v>
      </c>
      <c r="J1013" s="1">
        <v>0</v>
      </c>
    </row>
    <row r="1014" spans="1:10" x14ac:dyDescent="0.25">
      <c r="A1014" s="1">
        <v>327993</v>
      </c>
      <c r="B1014" s="1" t="s">
        <v>145</v>
      </c>
      <c r="C1014" s="1" t="s">
        <v>84</v>
      </c>
      <c r="D1014" s="1">
        <v>0</v>
      </c>
      <c r="E1014" s="1">
        <v>0</v>
      </c>
      <c r="F1014" s="1">
        <v>0.875</v>
      </c>
      <c r="G1014" s="1">
        <v>0</v>
      </c>
      <c r="H1014" s="1">
        <v>0</v>
      </c>
      <c r="I1014" s="1">
        <v>1</v>
      </c>
      <c r="J1014" s="1">
        <v>0</v>
      </c>
    </row>
    <row r="1015" spans="1:10" x14ac:dyDescent="0.25">
      <c r="A1015" s="1">
        <v>327993</v>
      </c>
      <c r="B1015" s="1" t="s">
        <v>145</v>
      </c>
      <c r="C1015" s="1" t="s">
        <v>85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</row>
    <row r="1016" spans="1:10" x14ac:dyDescent="0.25">
      <c r="A1016" s="1">
        <v>327993</v>
      </c>
      <c r="B1016" s="1" t="s">
        <v>145</v>
      </c>
      <c r="C1016" s="1" t="s">
        <v>86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</row>
    <row r="1017" spans="1:10" x14ac:dyDescent="0.25">
      <c r="A1017" s="1">
        <v>327993</v>
      </c>
      <c r="B1017" s="1" t="s">
        <v>145</v>
      </c>
      <c r="C1017" s="1" t="s">
        <v>87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</row>
    <row r="1018" spans="1:10" x14ac:dyDescent="0.25">
      <c r="A1018" s="1">
        <v>327993</v>
      </c>
      <c r="B1018" s="1" t="s">
        <v>145</v>
      </c>
      <c r="C1018" s="1" t="s">
        <v>88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</row>
    <row r="1019" spans="1:10" x14ac:dyDescent="0.25">
      <c r="A1019" s="1">
        <v>327993</v>
      </c>
      <c r="B1019" s="1" t="s">
        <v>145</v>
      </c>
      <c r="C1019" s="1" t="s">
        <v>89</v>
      </c>
      <c r="D1019" s="1">
        <v>0</v>
      </c>
      <c r="E1019" s="1">
        <v>0</v>
      </c>
      <c r="F1019" s="1">
        <v>8.3333333333333329E-2</v>
      </c>
      <c r="G1019" s="1">
        <v>0</v>
      </c>
      <c r="H1019" s="1">
        <v>0</v>
      </c>
      <c r="I1019" s="1">
        <v>0</v>
      </c>
      <c r="J1019" s="1">
        <v>0</v>
      </c>
    </row>
    <row r="1020" spans="1:10" x14ac:dyDescent="0.25">
      <c r="A1020" s="1">
        <v>327993</v>
      </c>
      <c r="B1020" s="1" t="s">
        <v>145</v>
      </c>
      <c r="C1020" s="1" t="s">
        <v>95</v>
      </c>
      <c r="D1020" s="1">
        <v>0</v>
      </c>
      <c r="E1020" s="1">
        <v>0</v>
      </c>
      <c r="F1020" s="1">
        <v>8.3333333333333329E-2</v>
      </c>
      <c r="G1020" s="1">
        <v>0</v>
      </c>
      <c r="H1020" s="1">
        <v>0</v>
      </c>
      <c r="I1020" s="1">
        <v>0</v>
      </c>
      <c r="J1020" s="1">
        <v>0</v>
      </c>
    </row>
    <row r="1021" spans="1:10" x14ac:dyDescent="0.25">
      <c r="A1021" s="1">
        <v>327993</v>
      </c>
      <c r="B1021" s="1" t="s">
        <v>145</v>
      </c>
      <c r="C1021" s="1" t="s">
        <v>90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</row>
    <row r="1022" spans="1:10" x14ac:dyDescent="0.25">
      <c r="A1022" s="1">
        <v>327993</v>
      </c>
      <c r="B1022" s="1" t="s">
        <v>145</v>
      </c>
      <c r="C1022" s="1" t="s">
        <v>118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</row>
    <row r="1023" spans="1:10" x14ac:dyDescent="0.25">
      <c r="A1023" s="1">
        <v>327993</v>
      </c>
      <c r="B1023" s="1" t="s">
        <v>145</v>
      </c>
      <c r="C1023" s="1" t="s">
        <v>91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</row>
    <row r="1024" spans="1:10" x14ac:dyDescent="0.25">
      <c r="A1024" s="1">
        <v>327993</v>
      </c>
      <c r="B1024" s="1" t="s">
        <v>145</v>
      </c>
      <c r="C1024" s="1" t="s">
        <v>92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</row>
    <row r="1025" spans="1:10" x14ac:dyDescent="0.25">
      <c r="A1025" s="1">
        <v>327993</v>
      </c>
      <c r="B1025" s="1" t="s">
        <v>145</v>
      </c>
      <c r="C1025" s="1" t="s">
        <v>93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</row>
    <row r="1026" spans="1:10" x14ac:dyDescent="0.25">
      <c r="A1026" s="1">
        <v>327993</v>
      </c>
      <c r="B1026" s="1" t="s">
        <v>145</v>
      </c>
      <c r="C1026" s="1" t="s">
        <v>94</v>
      </c>
    </row>
    <row r="1028" spans="1:10" x14ac:dyDescent="0.25">
      <c r="A1028" s="1">
        <v>331</v>
      </c>
      <c r="B1028" s="1" t="s">
        <v>110</v>
      </c>
      <c r="C1028" s="1" t="s">
        <v>120</v>
      </c>
    </row>
    <row r="1029" spans="1:10" x14ac:dyDescent="0.25">
      <c r="A1029" s="1">
        <v>331</v>
      </c>
      <c r="B1029" s="1" t="s">
        <v>110</v>
      </c>
      <c r="C1029" s="1" t="s">
        <v>82</v>
      </c>
      <c r="D1029" s="1">
        <v>0</v>
      </c>
      <c r="E1029" s="1">
        <v>0</v>
      </c>
      <c r="F1029" s="1">
        <v>0.11962616822429907</v>
      </c>
      <c r="G1029" s="1">
        <v>0</v>
      </c>
      <c r="H1029" s="1">
        <v>0</v>
      </c>
      <c r="I1029" s="1">
        <v>0</v>
      </c>
      <c r="J1029" s="1">
        <v>0.99259259259259258</v>
      </c>
    </row>
    <row r="1030" spans="1:10" x14ac:dyDescent="0.25">
      <c r="A1030" s="1">
        <v>331</v>
      </c>
      <c r="B1030" s="1" t="s">
        <v>110</v>
      </c>
      <c r="C1030" s="1" t="s">
        <v>152</v>
      </c>
      <c r="D1030" s="1">
        <v>0</v>
      </c>
      <c r="E1030" s="1">
        <v>0</v>
      </c>
      <c r="F1030" s="1">
        <v>4.1121495327102804E-2</v>
      </c>
      <c r="G1030" s="1">
        <v>0</v>
      </c>
      <c r="H1030" s="1">
        <v>0</v>
      </c>
      <c r="I1030" s="1">
        <v>0</v>
      </c>
      <c r="J1030" s="1">
        <v>0</v>
      </c>
    </row>
    <row r="1031" spans="1:10" x14ac:dyDescent="0.25">
      <c r="A1031" s="1">
        <v>331</v>
      </c>
      <c r="B1031" s="1" t="s">
        <v>110</v>
      </c>
      <c r="C1031" s="1" t="s">
        <v>151</v>
      </c>
      <c r="D1031" s="1">
        <v>0</v>
      </c>
      <c r="E1031" s="1">
        <v>0</v>
      </c>
      <c r="F1031" s="1">
        <v>7.8504672897196273E-2</v>
      </c>
      <c r="G1031" s="1">
        <v>0</v>
      </c>
      <c r="H1031" s="1">
        <v>0</v>
      </c>
      <c r="I1031" s="1">
        <v>0</v>
      </c>
      <c r="J1031" s="1">
        <v>0.99259259259259258</v>
      </c>
    </row>
    <row r="1032" spans="1:10" x14ac:dyDescent="0.25">
      <c r="A1032" s="1">
        <v>331</v>
      </c>
      <c r="B1032" s="1" t="s">
        <v>110</v>
      </c>
      <c r="C1032" s="1" t="s">
        <v>83</v>
      </c>
      <c r="D1032" s="1">
        <v>0</v>
      </c>
      <c r="E1032" s="1">
        <v>0.25</v>
      </c>
      <c r="F1032" s="1">
        <v>0.81121495327102811</v>
      </c>
      <c r="G1032" s="1">
        <v>0.5</v>
      </c>
      <c r="H1032" s="1">
        <v>0.95652173913043481</v>
      </c>
      <c r="I1032" s="1">
        <v>0</v>
      </c>
      <c r="J1032" s="1">
        <v>7.4074074074074077E-3</v>
      </c>
    </row>
    <row r="1033" spans="1:10" x14ac:dyDescent="0.25">
      <c r="A1033" s="1">
        <v>331</v>
      </c>
      <c r="B1033" s="1" t="s">
        <v>110</v>
      </c>
      <c r="C1033" s="1" t="s">
        <v>84</v>
      </c>
      <c r="D1033" s="1">
        <v>0</v>
      </c>
      <c r="E1033" s="1">
        <v>0</v>
      </c>
      <c r="F1033" s="1">
        <v>0.75327102803738333</v>
      </c>
      <c r="G1033" s="1">
        <v>0.5</v>
      </c>
      <c r="H1033" s="1">
        <v>0.91304347826086951</v>
      </c>
      <c r="I1033" s="1">
        <v>0</v>
      </c>
      <c r="J1033" s="1">
        <v>7.4074074074074077E-3</v>
      </c>
    </row>
    <row r="1034" spans="1:10" x14ac:dyDescent="0.25">
      <c r="A1034" s="1">
        <v>331</v>
      </c>
      <c r="B1034" s="1" t="s">
        <v>110</v>
      </c>
      <c r="C1034" s="1" t="s">
        <v>85</v>
      </c>
      <c r="D1034" s="1">
        <v>0</v>
      </c>
      <c r="E1034" s="1">
        <v>0</v>
      </c>
      <c r="F1034" s="1">
        <v>5.6074766355140191E-3</v>
      </c>
      <c r="G1034" s="1">
        <v>0</v>
      </c>
      <c r="H1034" s="1">
        <v>0</v>
      </c>
      <c r="I1034" s="1">
        <v>0</v>
      </c>
      <c r="J1034" s="1">
        <v>0</v>
      </c>
    </row>
    <row r="1035" spans="1:10" x14ac:dyDescent="0.25">
      <c r="A1035" s="1">
        <v>331</v>
      </c>
      <c r="B1035" s="1" t="s">
        <v>110</v>
      </c>
      <c r="C1035" s="1" t="s">
        <v>86</v>
      </c>
      <c r="D1035" s="1">
        <v>0</v>
      </c>
      <c r="E1035" s="1">
        <v>0.125</v>
      </c>
      <c r="F1035" s="1">
        <v>2.2429906542056077E-2</v>
      </c>
      <c r="G1035" s="1">
        <v>0</v>
      </c>
      <c r="H1035" s="1">
        <v>0</v>
      </c>
      <c r="I1035" s="1">
        <v>0</v>
      </c>
      <c r="J1035" s="1">
        <v>0</v>
      </c>
    </row>
    <row r="1036" spans="1:10" x14ac:dyDescent="0.25">
      <c r="A1036" s="1">
        <v>331</v>
      </c>
      <c r="B1036" s="1" t="s">
        <v>110</v>
      </c>
      <c r="C1036" s="1" t="s">
        <v>87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</row>
    <row r="1037" spans="1:10" x14ac:dyDescent="0.25">
      <c r="A1037" s="1">
        <v>331</v>
      </c>
      <c r="B1037" s="1" t="s">
        <v>110</v>
      </c>
      <c r="C1037" s="1" t="s">
        <v>88</v>
      </c>
      <c r="D1037" s="1">
        <v>0</v>
      </c>
      <c r="E1037" s="1">
        <v>0.125</v>
      </c>
      <c r="F1037" s="1">
        <v>2.9906542056074775E-2</v>
      </c>
      <c r="G1037" s="1">
        <v>0</v>
      </c>
      <c r="H1037" s="1">
        <v>4.3478260869565216E-2</v>
      </c>
      <c r="I1037" s="1">
        <v>0</v>
      </c>
      <c r="J1037" s="1">
        <v>0</v>
      </c>
    </row>
    <row r="1038" spans="1:10" x14ac:dyDescent="0.25">
      <c r="A1038" s="1">
        <v>331</v>
      </c>
      <c r="B1038" s="1" t="s">
        <v>110</v>
      </c>
      <c r="C1038" s="1" t="s">
        <v>89</v>
      </c>
      <c r="D1038" s="1">
        <v>0</v>
      </c>
      <c r="E1038" s="1">
        <v>0.75</v>
      </c>
      <c r="F1038" s="1">
        <v>6.9158878504672908E-2</v>
      </c>
      <c r="G1038" s="1">
        <v>0.5</v>
      </c>
      <c r="H1038" s="1">
        <v>4.3478260869565216E-2</v>
      </c>
      <c r="I1038" s="1">
        <v>0</v>
      </c>
      <c r="J1038" s="1">
        <v>0</v>
      </c>
    </row>
    <row r="1039" spans="1:10" x14ac:dyDescent="0.25">
      <c r="A1039" s="1">
        <v>331</v>
      </c>
      <c r="B1039" s="1" t="s">
        <v>110</v>
      </c>
      <c r="C1039" s="1" t="s">
        <v>95</v>
      </c>
      <c r="D1039" s="1">
        <v>0</v>
      </c>
      <c r="E1039" s="1">
        <v>0</v>
      </c>
      <c r="F1039" s="1">
        <v>6.168224299065421E-2</v>
      </c>
      <c r="G1039" s="1">
        <v>0</v>
      </c>
      <c r="H1039" s="1">
        <v>0</v>
      </c>
      <c r="I1039" s="1">
        <v>0</v>
      </c>
      <c r="J1039" s="1">
        <v>0</v>
      </c>
    </row>
    <row r="1040" spans="1:10" x14ac:dyDescent="0.25">
      <c r="A1040" s="1">
        <v>331</v>
      </c>
      <c r="B1040" s="1" t="s">
        <v>110</v>
      </c>
      <c r="C1040" s="1" t="s">
        <v>90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</row>
    <row r="1041" spans="1:10" x14ac:dyDescent="0.25">
      <c r="A1041" s="1">
        <v>331</v>
      </c>
      <c r="B1041" s="1" t="s">
        <v>110</v>
      </c>
      <c r="C1041" s="1" t="s">
        <v>118</v>
      </c>
      <c r="D1041" s="1">
        <v>0</v>
      </c>
      <c r="E1041" s="1">
        <v>0</v>
      </c>
      <c r="F1041" s="1">
        <v>5.6074766355140191E-3</v>
      </c>
      <c r="G1041" s="1">
        <v>0</v>
      </c>
      <c r="H1041" s="1">
        <v>0</v>
      </c>
      <c r="I1041" s="1">
        <v>0</v>
      </c>
      <c r="J1041" s="1">
        <v>0</v>
      </c>
    </row>
    <row r="1042" spans="1:10" x14ac:dyDescent="0.25">
      <c r="A1042" s="1">
        <v>331</v>
      </c>
      <c r="B1042" s="1" t="s">
        <v>110</v>
      </c>
      <c r="C1042" s="1" t="s">
        <v>91</v>
      </c>
      <c r="D1042" s="1">
        <v>0</v>
      </c>
      <c r="E1042" s="1">
        <v>0.75</v>
      </c>
      <c r="F1042" s="1">
        <v>0</v>
      </c>
      <c r="G1042" s="1">
        <v>0.5</v>
      </c>
      <c r="H1042" s="1">
        <v>0</v>
      </c>
      <c r="I1042" s="1">
        <v>0</v>
      </c>
      <c r="J1042" s="1">
        <v>0</v>
      </c>
    </row>
    <row r="1043" spans="1:10" x14ac:dyDescent="0.25">
      <c r="A1043" s="1">
        <v>331</v>
      </c>
      <c r="B1043" s="1" t="s">
        <v>110</v>
      </c>
      <c r="C1043" s="1" t="s">
        <v>92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</row>
    <row r="1044" spans="1:10" x14ac:dyDescent="0.25">
      <c r="A1044" s="1">
        <v>331</v>
      </c>
      <c r="B1044" s="1" t="s">
        <v>110</v>
      </c>
      <c r="C1044" s="1" t="s">
        <v>93</v>
      </c>
      <c r="D1044" s="1">
        <v>0</v>
      </c>
      <c r="E1044" s="1">
        <v>0</v>
      </c>
      <c r="F1044" s="1">
        <v>1.8691588785046734E-3</v>
      </c>
      <c r="G1044" s="1">
        <v>0</v>
      </c>
      <c r="H1044" s="1">
        <v>4.3478260869565216E-2</v>
      </c>
      <c r="I1044" s="1">
        <v>0</v>
      </c>
      <c r="J1044" s="1">
        <v>0</v>
      </c>
    </row>
    <row r="1045" spans="1:10" x14ac:dyDescent="0.25">
      <c r="A1045" s="1">
        <v>331</v>
      </c>
      <c r="B1045" s="1" t="s">
        <v>110</v>
      </c>
      <c r="C1045" s="1" t="s">
        <v>94</v>
      </c>
    </row>
    <row r="1047" spans="1:10" x14ac:dyDescent="0.25">
      <c r="A1047" s="1">
        <v>331111</v>
      </c>
      <c r="B1047" s="1" t="s">
        <v>74</v>
      </c>
      <c r="C1047" s="1" t="s">
        <v>120</v>
      </c>
    </row>
    <row r="1048" spans="1:10" x14ac:dyDescent="0.25">
      <c r="A1048" s="1">
        <v>331111</v>
      </c>
      <c r="B1048" s="1" t="s">
        <v>74</v>
      </c>
      <c r="C1048" s="1" t="s">
        <v>82</v>
      </c>
      <c r="D1048" s="1">
        <v>0</v>
      </c>
      <c r="E1048" s="1">
        <v>0</v>
      </c>
      <c r="F1048" s="1">
        <v>0.11692307692307692</v>
      </c>
      <c r="G1048" s="1">
        <v>0</v>
      </c>
      <c r="H1048" s="1">
        <v>0</v>
      </c>
      <c r="I1048" s="1">
        <v>0</v>
      </c>
      <c r="J1048" s="1">
        <v>0.99248120300751874</v>
      </c>
    </row>
    <row r="1049" spans="1:10" x14ac:dyDescent="0.25">
      <c r="A1049" s="1">
        <v>331111</v>
      </c>
      <c r="B1049" s="1" t="s">
        <v>74</v>
      </c>
      <c r="C1049" s="1" t="s">
        <v>152</v>
      </c>
      <c r="D1049" s="1">
        <v>0</v>
      </c>
      <c r="E1049" s="1">
        <v>0</v>
      </c>
      <c r="F1049" s="1">
        <v>6.0626780626780626E-2</v>
      </c>
      <c r="G1049" s="1">
        <v>0</v>
      </c>
      <c r="H1049" s="1">
        <v>0</v>
      </c>
      <c r="I1049" s="1">
        <v>0</v>
      </c>
      <c r="J1049" s="1">
        <v>0</v>
      </c>
    </row>
    <row r="1050" spans="1:10" x14ac:dyDescent="0.25">
      <c r="A1050" s="1">
        <v>331111</v>
      </c>
      <c r="B1050" s="1" t="s">
        <v>74</v>
      </c>
      <c r="C1050" s="1" t="s">
        <v>151</v>
      </c>
      <c r="D1050" s="1">
        <v>0</v>
      </c>
      <c r="E1050" s="1">
        <v>0</v>
      </c>
      <c r="F1050" s="1">
        <v>5.6296296296296303E-2</v>
      </c>
      <c r="G1050" s="1">
        <v>0</v>
      </c>
      <c r="H1050" s="1">
        <v>0</v>
      </c>
      <c r="I1050" s="1">
        <v>0</v>
      </c>
      <c r="J1050" s="1">
        <v>0.99248120300751874</v>
      </c>
    </row>
    <row r="1051" spans="1:10" x14ac:dyDescent="0.25">
      <c r="A1051" s="1">
        <v>331111</v>
      </c>
      <c r="B1051" s="1" t="s">
        <v>74</v>
      </c>
      <c r="C1051" s="1" t="s">
        <v>83</v>
      </c>
      <c r="D1051" s="1">
        <v>0</v>
      </c>
      <c r="E1051" s="1">
        <v>0.25</v>
      </c>
      <c r="F1051" s="1">
        <v>0.83384615384615379</v>
      </c>
      <c r="G1051" s="1">
        <v>0</v>
      </c>
      <c r="H1051" s="1">
        <v>0.95652173913043481</v>
      </c>
      <c r="I1051" s="1">
        <v>0</v>
      </c>
      <c r="J1051" s="1">
        <v>7.5187969924812026E-3</v>
      </c>
    </row>
    <row r="1052" spans="1:10" x14ac:dyDescent="0.25">
      <c r="A1052" s="1">
        <v>331111</v>
      </c>
      <c r="B1052" s="1" t="s">
        <v>74</v>
      </c>
      <c r="C1052" s="1" t="s">
        <v>84</v>
      </c>
      <c r="D1052" s="1">
        <v>0</v>
      </c>
      <c r="E1052" s="1">
        <v>0</v>
      </c>
      <c r="F1052" s="1">
        <v>0.77538461538461534</v>
      </c>
      <c r="G1052" s="1">
        <v>0</v>
      </c>
      <c r="H1052" s="1">
        <v>0.91304347826086951</v>
      </c>
      <c r="I1052" s="1">
        <v>0</v>
      </c>
      <c r="J1052" s="1">
        <v>7.5187969924812026E-3</v>
      </c>
    </row>
    <row r="1053" spans="1:10" x14ac:dyDescent="0.25">
      <c r="A1053" s="1">
        <v>331111</v>
      </c>
      <c r="B1053" s="1" t="s">
        <v>74</v>
      </c>
      <c r="C1053" s="1" t="s">
        <v>85</v>
      </c>
      <c r="D1053" s="1">
        <v>0</v>
      </c>
      <c r="E1053" s="1">
        <v>0</v>
      </c>
      <c r="F1053" s="1">
        <v>6.1538461538461538E-3</v>
      </c>
      <c r="G1053" s="1">
        <v>0</v>
      </c>
      <c r="H1053" s="1">
        <v>0</v>
      </c>
      <c r="I1053" s="1">
        <v>0</v>
      </c>
      <c r="J1053" s="1">
        <v>0</v>
      </c>
    </row>
    <row r="1054" spans="1:10" x14ac:dyDescent="0.25">
      <c r="A1054" s="1">
        <v>331111</v>
      </c>
      <c r="B1054" s="1" t="s">
        <v>74</v>
      </c>
      <c r="C1054" s="1" t="s">
        <v>86</v>
      </c>
      <c r="D1054" s="1">
        <v>0</v>
      </c>
      <c r="E1054" s="1">
        <v>0</v>
      </c>
      <c r="F1054" s="1">
        <v>1.8461538461538463E-2</v>
      </c>
      <c r="G1054" s="1">
        <v>0</v>
      </c>
      <c r="H1054" s="1">
        <v>0</v>
      </c>
      <c r="I1054" s="1">
        <v>0</v>
      </c>
      <c r="J1054" s="1">
        <v>0</v>
      </c>
    </row>
    <row r="1055" spans="1:10" x14ac:dyDescent="0.25">
      <c r="A1055" s="1">
        <v>331111</v>
      </c>
      <c r="B1055" s="1" t="s">
        <v>74</v>
      </c>
      <c r="C1055" s="1" t="s">
        <v>87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1:10" x14ac:dyDescent="0.25">
      <c r="A1056" s="1">
        <v>331111</v>
      </c>
      <c r="B1056" s="1" t="s">
        <v>74</v>
      </c>
      <c r="C1056" s="1" t="s">
        <v>88</v>
      </c>
      <c r="D1056" s="1">
        <v>0</v>
      </c>
      <c r="E1056" s="1">
        <v>0.25</v>
      </c>
      <c r="F1056" s="1">
        <v>3.3846153846153845E-2</v>
      </c>
      <c r="G1056" s="1">
        <v>0</v>
      </c>
      <c r="H1056" s="1">
        <v>4.3478260869565216E-2</v>
      </c>
      <c r="I1056" s="1">
        <v>0</v>
      </c>
      <c r="J1056" s="1">
        <v>0</v>
      </c>
    </row>
    <row r="1057" spans="1:10" x14ac:dyDescent="0.25">
      <c r="A1057" s="1">
        <v>331111</v>
      </c>
      <c r="B1057" s="1" t="s">
        <v>74</v>
      </c>
      <c r="C1057" s="1" t="s">
        <v>89</v>
      </c>
      <c r="D1057" s="1">
        <v>0</v>
      </c>
      <c r="E1057" s="1">
        <v>0.75</v>
      </c>
      <c r="F1057" s="1">
        <v>4.9230769230769231E-2</v>
      </c>
      <c r="G1057" s="1">
        <v>0</v>
      </c>
      <c r="H1057" s="1">
        <v>4.3478260869565216E-2</v>
      </c>
      <c r="I1057" s="1">
        <v>0</v>
      </c>
      <c r="J1057" s="1">
        <v>0</v>
      </c>
    </row>
    <row r="1058" spans="1:10" x14ac:dyDescent="0.25">
      <c r="A1058" s="1">
        <v>331111</v>
      </c>
      <c r="B1058" s="1" t="s">
        <v>74</v>
      </c>
      <c r="C1058" s="1" t="s">
        <v>95</v>
      </c>
      <c r="D1058" s="1">
        <v>0</v>
      </c>
      <c r="E1058" s="1">
        <v>0</v>
      </c>
      <c r="F1058" s="1">
        <v>0.04</v>
      </c>
      <c r="G1058" s="1">
        <v>0</v>
      </c>
      <c r="H1058" s="1">
        <v>0</v>
      </c>
      <c r="I1058" s="1">
        <v>0</v>
      </c>
      <c r="J1058" s="1">
        <v>0</v>
      </c>
    </row>
    <row r="1059" spans="1:10" x14ac:dyDescent="0.25">
      <c r="A1059" s="1">
        <v>331111</v>
      </c>
      <c r="B1059" s="1" t="s">
        <v>74</v>
      </c>
      <c r="C1059" s="1" t="s">
        <v>90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</row>
    <row r="1060" spans="1:10" x14ac:dyDescent="0.25">
      <c r="A1060" s="1">
        <v>331111</v>
      </c>
      <c r="B1060" s="1" t="s">
        <v>74</v>
      </c>
      <c r="C1060" s="1" t="s">
        <v>118</v>
      </c>
      <c r="D1060" s="1">
        <v>0</v>
      </c>
      <c r="E1060" s="1">
        <v>0</v>
      </c>
      <c r="F1060" s="1">
        <v>6.1538461538461538E-3</v>
      </c>
      <c r="G1060" s="1">
        <v>0</v>
      </c>
      <c r="H1060" s="1">
        <v>0</v>
      </c>
      <c r="I1060" s="1">
        <v>0</v>
      </c>
      <c r="J1060" s="1">
        <v>0</v>
      </c>
    </row>
    <row r="1061" spans="1:10" x14ac:dyDescent="0.25">
      <c r="A1061" s="1">
        <v>331111</v>
      </c>
      <c r="B1061" s="1" t="s">
        <v>74</v>
      </c>
      <c r="C1061" s="1" t="s">
        <v>91</v>
      </c>
      <c r="D1061" s="1">
        <v>0</v>
      </c>
      <c r="E1061" s="1">
        <v>0.75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</row>
    <row r="1062" spans="1:10" x14ac:dyDescent="0.25">
      <c r="A1062" s="1">
        <v>331111</v>
      </c>
      <c r="B1062" s="1" t="s">
        <v>74</v>
      </c>
      <c r="C1062" s="1" t="s">
        <v>92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</row>
    <row r="1063" spans="1:10" x14ac:dyDescent="0.25">
      <c r="A1063" s="1">
        <v>331111</v>
      </c>
      <c r="B1063" s="1" t="s">
        <v>74</v>
      </c>
      <c r="C1063" s="1" t="s">
        <v>93</v>
      </c>
      <c r="D1063" s="1">
        <v>0</v>
      </c>
      <c r="E1063" s="1">
        <v>0</v>
      </c>
      <c r="F1063" s="1">
        <v>3.0769230769230769E-3</v>
      </c>
      <c r="G1063" s="1">
        <v>0</v>
      </c>
      <c r="H1063" s="1">
        <v>4.3478260869565216E-2</v>
      </c>
      <c r="I1063" s="1">
        <v>0</v>
      </c>
      <c r="J1063" s="1">
        <v>0</v>
      </c>
    </row>
    <row r="1064" spans="1:10" x14ac:dyDescent="0.25">
      <c r="A1064" s="1">
        <v>331111</v>
      </c>
      <c r="B1064" s="1" t="s">
        <v>74</v>
      </c>
      <c r="C1064" s="1" t="s">
        <v>94</v>
      </c>
    </row>
    <row r="1066" spans="1:10" x14ac:dyDescent="0.25">
      <c r="A1066" s="1">
        <v>331112</v>
      </c>
      <c r="B1066" s="1" t="s">
        <v>76</v>
      </c>
      <c r="C1066" s="1" t="s">
        <v>120</v>
      </c>
    </row>
    <row r="1067" spans="1:10" x14ac:dyDescent="0.25">
      <c r="A1067" s="1">
        <v>331112</v>
      </c>
      <c r="B1067" s="1" t="s">
        <v>76</v>
      </c>
      <c r="C1067" s="1" t="s">
        <v>82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1</v>
      </c>
    </row>
    <row r="1068" spans="1:10" x14ac:dyDescent="0.25">
      <c r="A1068" s="1">
        <v>331112</v>
      </c>
      <c r="B1068" s="1" t="s">
        <v>76</v>
      </c>
      <c r="C1068" s="1" t="s">
        <v>152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</row>
    <row r="1069" spans="1:10" x14ac:dyDescent="0.25">
      <c r="A1069" s="1">
        <v>331112</v>
      </c>
      <c r="B1069" s="1" t="s">
        <v>76</v>
      </c>
      <c r="C1069" s="1" t="s">
        <v>151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1</v>
      </c>
    </row>
    <row r="1070" spans="1:10" x14ac:dyDescent="0.25">
      <c r="A1070" s="1">
        <v>331112</v>
      </c>
      <c r="B1070" s="1" t="s">
        <v>76</v>
      </c>
      <c r="C1070" s="1" t="s">
        <v>83</v>
      </c>
      <c r="D1070" s="1">
        <v>0</v>
      </c>
      <c r="E1070" s="1">
        <v>0</v>
      </c>
      <c r="F1070" s="1">
        <v>1</v>
      </c>
      <c r="G1070" s="1">
        <v>0</v>
      </c>
      <c r="H1070" s="1">
        <v>0</v>
      </c>
      <c r="I1070" s="1">
        <v>0</v>
      </c>
      <c r="J1070" s="1">
        <v>0</v>
      </c>
    </row>
    <row r="1071" spans="1:10" x14ac:dyDescent="0.25">
      <c r="A1071" s="1">
        <v>331112</v>
      </c>
      <c r="B1071" s="1" t="s">
        <v>76</v>
      </c>
      <c r="C1071" s="1" t="s">
        <v>84</v>
      </c>
      <c r="D1071" s="1">
        <v>0</v>
      </c>
      <c r="E1071" s="1">
        <v>0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</row>
    <row r="1072" spans="1:10" x14ac:dyDescent="0.25">
      <c r="A1072" s="1">
        <v>331112</v>
      </c>
      <c r="B1072" s="1" t="s">
        <v>76</v>
      </c>
      <c r="C1072" s="1" t="s">
        <v>85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</row>
    <row r="1073" spans="1:10" x14ac:dyDescent="0.25">
      <c r="A1073" s="1">
        <v>331112</v>
      </c>
      <c r="B1073" s="1" t="s">
        <v>76</v>
      </c>
      <c r="C1073" s="1" t="s">
        <v>86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</row>
    <row r="1074" spans="1:10" x14ac:dyDescent="0.25">
      <c r="A1074" s="1">
        <v>331112</v>
      </c>
      <c r="B1074" s="1" t="s">
        <v>76</v>
      </c>
      <c r="C1074" s="1" t="s">
        <v>87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</row>
    <row r="1075" spans="1:10" x14ac:dyDescent="0.25">
      <c r="A1075" s="1">
        <v>331112</v>
      </c>
      <c r="B1075" s="1" t="s">
        <v>76</v>
      </c>
      <c r="C1075" s="1" t="s">
        <v>88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</row>
    <row r="1076" spans="1:10" x14ac:dyDescent="0.25">
      <c r="A1076" s="1">
        <v>331112</v>
      </c>
      <c r="B1076" s="1" t="s">
        <v>76</v>
      </c>
      <c r="C1076" s="1" t="s">
        <v>89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</row>
    <row r="1077" spans="1:10" x14ac:dyDescent="0.25">
      <c r="A1077" s="1">
        <v>331112</v>
      </c>
      <c r="B1077" s="1" t="s">
        <v>76</v>
      </c>
      <c r="C1077" s="1" t="s">
        <v>95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</row>
    <row r="1078" spans="1:10" x14ac:dyDescent="0.25">
      <c r="A1078" s="1">
        <v>331112</v>
      </c>
      <c r="B1078" s="1" t="s">
        <v>76</v>
      </c>
      <c r="C1078" s="1" t="s">
        <v>90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1:10" x14ac:dyDescent="0.25">
      <c r="A1079" s="1">
        <v>331112</v>
      </c>
      <c r="B1079" s="1" t="s">
        <v>76</v>
      </c>
      <c r="C1079" s="1" t="s">
        <v>118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</row>
    <row r="1080" spans="1:10" x14ac:dyDescent="0.25">
      <c r="A1080" s="1">
        <v>331112</v>
      </c>
      <c r="B1080" s="1" t="s">
        <v>76</v>
      </c>
      <c r="C1080" s="1" t="s">
        <v>91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</row>
    <row r="1081" spans="1:10" x14ac:dyDescent="0.25">
      <c r="A1081" s="1">
        <v>331112</v>
      </c>
      <c r="B1081" s="1" t="s">
        <v>76</v>
      </c>
      <c r="C1081" s="1" t="s">
        <v>92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1:10" x14ac:dyDescent="0.25">
      <c r="A1082" s="1">
        <v>331112</v>
      </c>
      <c r="B1082" s="1" t="s">
        <v>76</v>
      </c>
      <c r="C1082" s="1" t="s">
        <v>93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1:10" x14ac:dyDescent="0.25">
      <c r="A1083" s="1">
        <v>331112</v>
      </c>
      <c r="B1083" s="1" t="s">
        <v>76</v>
      </c>
      <c r="C1083" s="1" t="s">
        <v>94</v>
      </c>
    </row>
    <row r="1085" spans="1:10" x14ac:dyDescent="0.25">
      <c r="A1085" s="1">
        <v>3312</v>
      </c>
      <c r="B1085" s="1" t="s">
        <v>34</v>
      </c>
      <c r="C1085" s="1" t="s">
        <v>120</v>
      </c>
    </row>
    <row r="1086" spans="1:10" x14ac:dyDescent="0.25">
      <c r="A1086" s="1">
        <v>3312</v>
      </c>
      <c r="B1086" s="1" t="s">
        <v>34</v>
      </c>
      <c r="C1086" s="1" t="s">
        <v>82</v>
      </c>
      <c r="D1086" s="1">
        <v>0</v>
      </c>
      <c r="E1086" s="1">
        <v>0</v>
      </c>
      <c r="F1086" s="1">
        <v>0.11764705882352941</v>
      </c>
      <c r="G1086" s="1">
        <v>0</v>
      </c>
      <c r="H1086" s="1">
        <v>0</v>
      </c>
      <c r="I1086" s="1">
        <v>0</v>
      </c>
      <c r="J1086" s="1">
        <v>0</v>
      </c>
    </row>
    <row r="1087" spans="1:10" x14ac:dyDescent="0.25">
      <c r="A1087" s="1">
        <v>3312</v>
      </c>
      <c r="B1087" s="1" t="s">
        <v>34</v>
      </c>
      <c r="C1087" s="1" t="s">
        <v>152</v>
      </c>
      <c r="D1087" s="1">
        <v>0</v>
      </c>
      <c r="E1087" s="1">
        <v>0</v>
      </c>
      <c r="F1087" s="1">
        <v>5.8823529411764705E-2</v>
      </c>
      <c r="G1087" s="1">
        <v>0</v>
      </c>
      <c r="H1087" s="1">
        <v>0</v>
      </c>
      <c r="I1087" s="1">
        <v>0</v>
      </c>
      <c r="J1087" s="1">
        <v>0</v>
      </c>
    </row>
    <row r="1088" spans="1:10" x14ac:dyDescent="0.25">
      <c r="A1088" s="1">
        <v>3312</v>
      </c>
      <c r="B1088" s="1" t="s">
        <v>34</v>
      </c>
      <c r="C1088" s="1" t="s">
        <v>151</v>
      </c>
      <c r="D1088" s="1">
        <v>0</v>
      </c>
      <c r="E1088" s="1">
        <v>0</v>
      </c>
      <c r="F1088" s="1">
        <v>5.8823529411764705E-2</v>
      </c>
      <c r="G1088" s="1">
        <v>0</v>
      </c>
      <c r="H1088" s="1">
        <v>0</v>
      </c>
      <c r="I1088" s="1">
        <v>0</v>
      </c>
      <c r="J1088" s="1">
        <v>0</v>
      </c>
    </row>
    <row r="1089" spans="1:10" x14ac:dyDescent="0.25">
      <c r="A1089" s="1">
        <v>3312</v>
      </c>
      <c r="B1089" s="1" t="s">
        <v>34</v>
      </c>
      <c r="C1089" s="1" t="s">
        <v>83</v>
      </c>
      <c r="D1089" s="1">
        <v>0</v>
      </c>
      <c r="E1089" s="1">
        <v>0</v>
      </c>
      <c r="F1089" s="1">
        <v>0.70588235294117652</v>
      </c>
      <c r="G1089" s="1">
        <v>0</v>
      </c>
      <c r="H1089" s="1">
        <v>0</v>
      </c>
      <c r="I1089" s="1">
        <v>0</v>
      </c>
      <c r="J1089" s="1">
        <v>0</v>
      </c>
    </row>
    <row r="1090" spans="1:10" x14ac:dyDescent="0.25">
      <c r="A1090" s="1">
        <v>3312</v>
      </c>
      <c r="B1090" s="1" t="s">
        <v>34</v>
      </c>
      <c r="C1090" s="1" t="s">
        <v>84</v>
      </c>
      <c r="D1090" s="1">
        <v>0</v>
      </c>
      <c r="E1090" s="1">
        <v>0</v>
      </c>
      <c r="F1090" s="1">
        <v>0.70588235294117652</v>
      </c>
      <c r="G1090" s="1">
        <v>0</v>
      </c>
      <c r="H1090" s="1">
        <v>0</v>
      </c>
      <c r="I1090" s="1">
        <v>0</v>
      </c>
      <c r="J1090" s="1">
        <v>0</v>
      </c>
    </row>
    <row r="1091" spans="1:10" x14ac:dyDescent="0.25">
      <c r="A1091" s="1">
        <v>3312</v>
      </c>
      <c r="B1091" s="1" t="s">
        <v>34</v>
      </c>
      <c r="C1091" s="1" t="s">
        <v>85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</row>
    <row r="1092" spans="1:10" x14ac:dyDescent="0.25">
      <c r="A1092" s="1">
        <v>3312</v>
      </c>
      <c r="B1092" s="1" t="s">
        <v>34</v>
      </c>
      <c r="C1092" s="1" t="s">
        <v>86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</row>
    <row r="1093" spans="1:10" x14ac:dyDescent="0.25">
      <c r="A1093" s="1">
        <v>3312</v>
      </c>
      <c r="B1093" s="1" t="s">
        <v>34</v>
      </c>
      <c r="C1093" s="1" t="s">
        <v>87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</row>
    <row r="1094" spans="1:10" x14ac:dyDescent="0.25">
      <c r="A1094" s="1">
        <v>3312</v>
      </c>
      <c r="B1094" s="1" t="s">
        <v>34</v>
      </c>
      <c r="C1094" s="1" t="s">
        <v>88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</row>
    <row r="1095" spans="1:10" x14ac:dyDescent="0.25">
      <c r="A1095" s="1">
        <v>3312</v>
      </c>
      <c r="B1095" s="1" t="s">
        <v>34</v>
      </c>
      <c r="C1095" s="1" t="s">
        <v>89</v>
      </c>
      <c r="D1095" s="1">
        <v>0</v>
      </c>
      <c r="E1095" s="1">
        <v>0</v>
      </c>
      <c r="F1095" s="1">
        <v>0.17647058823529413</v>
      </c>
      <c r="G1095" s="1">
        <v>0</v>
      </c>
      <c r="H1095" s="1">
        <v>0</v>
      </c>
      <c r="I1095" s="1">
        <v>0</v>
      </c>
      <c r="J1095" s="1">
        <v>0</v>
      </c>
    </row>
    <row r="1096" spans="1:10" x14ac:dyDescent="0.25">
      <c r="A1096" s="1">
        <v>3312</v>
      </c>
      <c r="B1096" s="1" t="s">
        <v>34</v>
      </c>
      <c r="C1096" s="1" t="s">
        <v>95</v>
      </c>
      <c r="D1096" s="1">
        <v>0</v>
      </c>
      <c r="E1096" s="1">
        <v>0</v>
      </c>
      <c r="F1096" s="1">
        <v>0.17647058823529413</v>
      </c>
      <c r="G1096" s="1">
        <v>0</v>
      </c>
      <c r="H1096" s="1">
        <v>0</v>
      </c>
      <c r="I1096" s="1">
        <v>0</v>
      </c>
      <c r="J1096" s="1">
        <v>0</v>
      </c>
    </row>
    <row r="1097" spans="1:10" x14ac:dyDescent="0.25">
      <c r="A1097" s="1">
        <v>3312</v>
      </c>
      <c r="B1097" s="1" t="s">
        <v>34</v>
      </c>
      <c r="C1097" s="1" t="s">
        <v>90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</row>
    <row r="1098" spans="1:10" x14ac:dyDescent="0.25">
      <c r="A1098" s="1">
        <v>3312</v>
      </c>
      <c r="B1098" s="1" t="s">
        <v>34</v>
      </c>
      <c r="C1098" s="1" t="s">
        <v>118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</row>
    <row r="1099" spans="1:10" x14ac:dyDescent="0.25">
      <c r="A1099" s="1">
        <v>3312</v>
      </c>
      <c r="B1099" s="1" t="s">
        <v>34</v>
      </c>
      <c r="C1099" s="1" t="s">
        <v>91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</row>
    <row r="1100" spans="1:10" x14ac:dyDescent="0.25">
      <c r="A1100" s="1">
        <v>3312</v>
      </c>
      <c r="B1100" s="1" t="s">
        <v>34</v>
      </c>
      <c r="C1100" s="1" t="s">
        <v>92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</row>
    <row r="1101" spans="1:10" x14ac:dyDescent="0.25">
      <c r="A1101" s="1">
        <v>3312</v>
      </c>
      <c r="B1101" s="1" t="s">
        <v>34</v>
      </c>
      <c r="C1101" s="1" t="s">
        <v>93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</row>
    <row r="1102" spans="1:10" x14ac:dyDescent="0.25">
      <c r="A1102" s="1">
        <v>3312</v>
      </c>
      <c r="B1102" s="1" t="s">
        <v>34</v>
      </c>
      <c r="C1102" s="1" t="s">
        <v>94</v>
      </c>
    </row>
    <row r="1104" spans="1:10" x14ac:dyDescent="0.25">
      <c r="A1104" s="1">
        <v>3313</v>
      </c>
      <c r="B1104" s="1" t="s">
        <v>35</v>
      </c>
      <c r="C1104" s="1" t="s">
        <v>120</v>
      </c>
    </row>
    <row r="1105" spans="1:10" x14ac:dyDescent="0.25">
      <c r="A1105" s="1">
        <v>3313</v>
      </c>
      <c r="B1105" s="1" t="s">
        <v>35</v>
      </c>
      <c r="C1105" s="1" t="s">
        <v>82</v>
      </c>
      <c r="D1105" s="1">
        <v>0</v>
      </c>
      <c r="E1105" s="1">
        <v>0</v>
      </c>
      <c r="F1105" s="1">
        <v>0.13541666666666666</v>
      </c>
      <c r="G1105" s="1">
        <v>0</v>
      </c>
      <c r="H1105" s="1">
        <v>0</v>
      </c>
      <c r="I1105" s="1">
        <v>0</v>
      </c>
      <c r="J1105" s="1">
        <v>0</v>
      </c>
    </row>
    <row r="1106" spans="1:10" x14ac:dyDescent="0.25">
      <c r="A1106" s="1">
        <v>3313</v>
      </c>
      <c r="B1106" s="1" t="s">
        <v>35</v>
      </c>
      <c r="C1106" s="1" t="s">
        <v>152</v>
      </c>
      <c r="D1106" s="1">
        <v>0</v>
      </c>
      <c r="E1106" s="1">
        <v>0</v>
      </c>
      <c r="F1106" s="1">
        <v>3.0092592592592591E-2</v>
      </c>
      <c r="G1106" s="1">
        <v>0</v>
      </c>
      <c r="H1106" s="1">
        <v>0</v>
      </c>
      <c r="I1106" s="1">
        <v>0</v>
      </c>
      <c r="J1106" s="1">
        <v>0</v>
      </c>
    </row>
    <row r="1107" spans="1:10" x14ac:dyDescent="0.25">
      <c r="A1107" s="1">
        <v>3313</v>
      </c>
      <c r="B1107" s="1" t="s">
        <v>35</v>
      </c>
      <c r="C1107" s="1" t="s">
        <v>151</v>
      </c>
      <c r="D1107" s="1">
        <v>0</v>
      </c>
      <c r="E1107" s="1">
        <v>0</v>
      </c>
      <c r="F1107" s="1">
        <v>0.10532407407407407</v>
      </c>
      <c r="G1107" s="1">
        <v>0</v>
      </c>
      <c r="H1107" s="1">
        <v>0</v>
      </c>
      <c r="I1107" s="1">
        <v>0</v>
      </c>
      <c r="J1107" s="1">
        <v>0</v>
      </c>
    </row>
    <row r="1108" spans="1:10" x14ac:dyDescent="0.25">
      <c r="A1108" s="1">
        <v>3313</v>
      </c>
      <c r="B1108" s="1" t="s">
        <v>35</v>
      </c>
      <c r="C1108" s="1" t="s">
        <v>83</v>
      </c>
      <c r="D1108" s="1">
        <v>0</v>
      </c>
      <c r="E1108" s="1">
        <v>0</v>
      </c>
      <c r="F1108" s="1">
        <v>0.8125</v>
      </c>
      <c r="G1108" s="1">
        <v>0</v>
      </c>
      <c r="H1108" s="1">
        <v>0</v>
      </c>
      <c r="I1108" s="1">
        <v>0</v>
      </c>
      <c r="J1108" s="1">
        <v>0</v>
      </c>
    </row>
    <row r="1109" spans="1:10" x14ac:dyDescent="0.25">
      <c r="A1109" s="1">
        <v>3313</v>
      </c>
      <c r="B1109" s="1" t="s">
        <v>35</v>
      </c>
      <c r="C1109" s="1" t="s">
        <v>84</v>
      </c>
      <c r="D1109" s="1">
        <v>0</v>
      </c>
      <c r="E1109" s="1">
        <v>0</v>
      </c>
      <c r="F1109" s="1">
        <v>0.76041666666666663</v>
      </c>
      <c r="G1109" s="1">
        <v>0</v>
      </c>
      <c r="H1109" s="1">
        <v>0</v>
      </c>
      <c r="I1109" s="1">
        <v>0</v>
      </c>
      <c r="J1109" s="1">
        <v>0</v>
      </c>
    </row>
    <row r="1110" spans="1:10" x14ac:dyDescent="0.25">
      <c r="A1110" s="1">
        <v>3313</v>
      </c>
      <c r="B1110" s="1" t="s">
        <v>35</v>
      </c>
      <c r="C1110" s="1" t="s">
        <v>85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1:10" x14ac:dyDescent="0.25">
      <c r="A1111" s="1">
        <v>3313</v>
      </c>
      <c r="B1111" s="1" t="s">
        <v>35</v>
      </c>
      <c r="C1111" s="1" t="s">
        <v>86</v>
      </c>
      <c r="D1111" s="1">
        <v>0</v>
      </c>
      <c r="E1111" s="1">
        <v>0</v>
      </c>
      <c r="F1111" s="1">
        <v>5.2083333333333336E-2</v>
      </c>
      <c r="G1111" s="1">
        <v>0</v>
      </c>
      <c r="H1111" s="1">
        <v>0</v>
      </c>
      <c r="I1111" s="1">
        <v>0</v>
      </c>
      <c r="J1111" s="1">
        <v>0</v>
      </c>
    </row>
    <row r="1112" spans="1:10" x14ac:dyDescent="0.25">
      <c r="A1112" s="1">
        <v>3313</v>
      </c>
      <c r="B1112" s="1" t="s">
        <v>35</v>
      </c>
      <c r="C1112" s="1" t="s">
        <v>87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</row>
    <row r="1113" spans="1:10" x14ac:dyDescent="0.25">
      <c r="A1113" s="1">
        <v>3313</v>
      </c>
      <c r="B1113" s="1" t="s">
        <v>35</v>
      </c>
      <c r="C1113" s="1" t="s">
        <v>88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</row>
    <row r="1114" spans="1:10" x14ac:dyDescent="0.25">
      <c r="A1114" s="1">
        <v>3313</v>
      </c>
      <c r="B1114" s="1" t="s">
        <v>35</v>
      </c>
      <c r="C1114" s="1" t="s">
        <v>89</v>
      </c>
      <c r="D1114" s="1">
        <v>0</v>
      </c>
      <c r="E1114" s="1">
        <v>1</v>
      </c>
      <c r="F1114" s="1">
        <v>5.2083333333333336E-2</v>
      </c>
      <c r="G1114" s="1">
        <v>0</v>
      </c>
      <c r="H1114" s="1">
        <v>0</v>
      </c>
      <c r="I1114" s="1">
        <v>0</v>
      </c>
      <c r="J1114" s="1">
        <v>0</v>
      </c>
    </row>
    <row r="1115" spans="1:10" x14ac:dyDescent="0.25">
      <c r="A1115" s="1">
        <v>3313</v>
      </c>
      <c r="B1115" s="1" t="s">
        <v>35</v>
      </c>
      <c r="C1115" s="1" t="s">
        <v>95</v>
      </c>
      <c r="D1115" s="1">
        <v>0</v>
      </c>
      <c r="E1115" s="1">
        <v>0</v>
      </c>
      <c r="F1115" s="1">
        <v>4.1666666666666664E-2</v>
      </c>
      <c r="G1115" s="1">
        <v>0</v>
      </c>
      <c r="H1115" s="1">
        <v>0</v>
      </c>
      <c r="I1115" s="1">
        <v>0</v>
      </c>
      <c r="J1115" s="1">
        <v>0</v>
      </c>
    </row>
    <row r="1116" spans="1:10" x14ac:dyDescent="0.25">
      <c r="A1116" s="1">
        <v>3313</v>
      </c>
      <c r="B1116" s="1" t="s">
        <v>35</v>
      </c>
      <c r="C1116" s="1" t="s">
        <v>90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</row>
    <row r="1117" spans="1:10" x14ac:dyDescent="0.25">
      <c r="A1117" s="1">
        <v>3313</v>
      </c>
      <c r="B1117" s="1" t="s">
        <v>35</v>
      </c>
      <c r="C1117" s="1" t="s">
        <v>118</v>
      </c>
      <c r="D1117" s="1">
        <v>0</v>
      </c>
      <c r="E1117" s="1">
        <v>0</v>
      </c>
      <c r="F1117" s="1">
        <v>1.0416666666666666E-2</v>
      </c>
      <c r="G1117" s="1">
        <v>0</v>
      </c>
      <c r="H1117" s="1">
        <v>0</v>
      </c>
      <c r="I1117" s="1">
        <v>0</v>
      </c>
      <c r="J1117" s="1">
        <v>0</v>
      </c>
    </row>
    <row r="1118" spans="1:10" x14ac:dyDescent="0.25">
      <c r="A1118" s="1">
        <v>3313</v>
      </c>
      <c r="B1118" s="1" t="s">
        <v>35</v>
      </c>
      <c r="C1118" s="1" t="s">
        <v>91</v>
      </c>
      <c r="D1118" s="1">
        <v>0</v>
      </c>
      <c r="E1118" s="1">
        <v>1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1:10" x14ac:dyDescent="0.25">
      <c r="A1119" s="1">
        <v>3313</v>
      </c>
      <c r="B1119" s="1" t="s">
        <v>35</v>
      </c>
      <c r="C1119" s="1" t="s">
        <v>92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</row>
    <row r="1120" spans="1:10" x14ac:dyDescent="0.25">
      <c r="A1120" s="1">
        <v>3313</v>
      </c>
      <c r="B1120" s="1" t="s">
        <v>35</v>
      </c>
      <c r="C1120" s="1" t="s">
        <v>93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</row>
    <row r="1121" spans="1:10" x14ac:dyDescent="0.25">
      <c r="A1121" s="1">
        <v>3313</v>
      </c>
      <c r="B1121" s="1" t="s">
        <v>35</v>
      </c>
      <c r="C1121" s="1" t="s">
        <v>94</v>
      </c>
    </row>
    <row r="1123" spans="1:10" x14ac:dyDescent="0.25">
      <c r="A1123" s="1">
        <v>331314</v>
      </c>
      <c r="B1123" s="1" t="s">
        <v>174</v>
      </c>
      <c r="C1123" s="1" t="s">
        <v>120</v>
      </c>
    </row>
    <row r="1124" spans="1:10" x14ac:dyDescent="0.25">
      <c r="A1124" s="1">
        <v>331314</v>
      </c>
      <c r="B1124" s="1" t="s">
        <v>174</v>
      </c>
      <c r="C1124" s="1" t="s">
        <v>82</v>
      </c>
      <c r="D1124" s="1">
        <v>0</v>
      </c>
      <c r="E1124" s="1">
        <v>0</v>
      </c>
      <c r="F1124" s="1">
        <v>7.1428571428571425E-2</v>
      </c>
      <c r="G1124" s="1">
        <v>0</v>
      </c>
      <c r="H1124" s="1">
        <v>0</v>
      </c>
      <c r="I1124" s="1">
        <v>0</v>
      </c>
      <c r="J1124" s="1">
        <v>0</v>
      </c>
    </row>
    <row r="1125" spans="1:10" x14ac:dyDescent="0.25">
      <c r="A1125" s="1">
        <v>331314</v>
      </c>
      <c r="B1125" s="1" t="s">
        <v>174</v>
      </c>
      <c r="C1125" s="1" t="s">
        <v>152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</row>
    <row r="1126" spans="1:10" x14ac:dyDescent="0.25">
      <c r="A1126" s="1">
        <v>331314</v>
      </c>
      <c r="B1126" s="1" t="s">
        <v>174</v>
      </c>
      <c r="C1126" s="1" t="s">
        <v>151</v>
      </c>
      <c r="D1126" s="1">
        <v>0</v>
      </c>
      <c r="E1126" s="1">
        <v>0</v>
      </c>
      <c r="F1126" s="1">
        <v>7.1428571428571425E-2</v>
      </c>
      <c r="G1126" s="1">
        <v>0</v>
      </c>
      <c r="H1126" s="1">
        <v>0</v>
      </c>
      <c r="I1126" s="1">
        <v>0</v>
      </c>
      <c r="J1126" s="1">
        <v>0</v>
      </c>
    </row>
    <row r="1127" spans="1:10" x14ac:dyDescent="0.25">
      <c r="A1127" s="1">
        <v>331314</v>
      </c>
      <c r="B1127" s="1" t="s">
        <v>174</v>
      </c>
      <c r="C1127" s="1" t="s">
        <v>83</v>
      </c>
      <c r="D1127" s="1">
        <v>0</v>
      </c>
      <c r="E1127" s="1">
        <v>0</v>
      </c>
      <c r="F1127" s="1">
        <v>0.9285714285714286</v>
      </c>
      <c r="G1127" s="1">
        <v>0</v>
      </c>
      <c r="H1127" s="1">
        <v>0</v>
      </c>
      <c r="I1127" s="1">
        <v>0</v>
      </c>
      <c r="J1127" s="1">
        <v>0</v>
      </c>
    </row>
    <row r="1128" spans="1:10" x14ac:dyDescent="0.25">
      <c r="A1128" s="1">
        <v>331314</v>
      </c>
      <c r="B1128" s="1" t="s">
        <v>174</v>
      </c>
      <c r="C1128" s="1" t="s">
        <v>84</v>
      </c>
      <c r="D1128" s="1">
        <v>0</v>
      </c>
      <c r="E1128" s="1">
        <v>0</v>
      </c>
      <c r="F1128" s="1">
        <v>0.9285714285714286</v>
      </c>
      <c r="G1128" s="1">
        <v>0</v>
      </c>
      <c r="H1128" s="1">
        <v>0</v>
      </c>
      <c r="I1128" s="1">
        <v>0</v>
      </c>
      <c r="J1128" s="1">
        <v>0</v>
      </c>
    </row>
    <row r="1129" spans="1:10" x14ac:dyDescent="0.25">
      <c r="A1129" s="1">
        <v>331314</v>
      </c>
      <c r="B1129" s="1" t="s">
        <v>174</v>
      </c>
      <c r="C1129" s="1" t="s">
        <v>85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</row>
    <row r="1130" spans="1:10" x14ac:dyDescent="0.25">
      <c r="A1130" s="1">
        <v>331314</v>
      </c>
      <c r="B1130" s="1" t="s">
        <v>174</v>
      </c>
      <c r="C1130" s="1" t="s">
        <v>86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</row>
    <row r="1131" spans="1:10" x14ac:dyDescent="0.25">
      <c r="A1131" s="1">
        <v>331314</v>
      </c>
      <c r="B1131" s="1" t="s">
        <v>174</v>
      </c>
      <c r="C1131" s="1" t="s">
        <v>87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</row>
    <row r="1132" spans="1:10" x14ac:dyDescent="0.25">
      <c r="A1132" s="1">
        <v>331314</v>
      </c>
      <c r="B1132" s="1" t="s">
        <v>174</v>
      </c>
      <c r="C1132" s="1" t="s">
        <v>88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</row>
    <row r="1133" spans="1:10" x14ac:dyDescent="0.25">
      <c r="A1133" s="1">
        <v>331314</v>
      </c>
      <c r="B1133" s="1" t="s">
        <v>174</v>
      </c>
      <c r="C1133" s="1" t="s">
        <v>89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</row>
    <row r="1134" spans="1:10" x14ac:dyDescent="0.25">
      <c r="A1134" s="1">
        <v>331314</v>
      </c>
      <c r="B1134" s="1" t="s">
        <v>174</v>
      </c>
      <c r="C1134" s="1" t="s">
        <v>95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</row>
    <row r="1135" spans="1:10" x14ac:dyDescent="0.25">
      <c r="A1135" s="1">
        <v>331314</v>
      </c>
      <c r="B1135" s="1" t="s">
        <v>174</v>
      </c>
      <c r="C1135" s="1" t="s">
        <v>90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</row>
    <row r="1136" spans="1:10" x14ac:dyDescent="0.25">
      <c r="A1136" s="1">
        <v>331314</v>
      </c>
      <c r="B1136" s="1" t="s">
        <v>174</v>
      </c>
      <c r="C1136" s="1" t="s">
        <v>118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</row>
    <row r="1137" spans="1:10" x14ac:dyDescent="0.25">
      <c r="A1137" s="1">
        <v>331314</v>
      </c>
      <c r="B1137" s="1" t="s">
        <v>174</v>
      </c>
      <c r="C1137" s="1" t="s">
        <v>91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</row>
    <row r="1138" spans="1:10" x14ac:dyDescent="0.25">
      <c r="A1138" s="1">
        <v>331314</v>
      </c>
      <c r="B1138" s="1" t="s">
        <v>174</v>
      </c>
      <c r="C1138" s="1" t="s">
        <v>92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</row>
    <row r="1139" spans="1:10" x14ac:dyDescent="0.25">
      <c r="A1139" s="1">
        <v>331314</v>
      </c>
      <c r="B1139" s="1" t="s">
        <v>174</v>
      </c>
      <c r="C1139" s="1" t="s">
        <v>93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</row>
    <row r="1140" spans="1:10" x14ac:dyDescent="0.25">
      <c r="A1140" s="1">
        <v>331314</v>
      </c>
      <c r="B1140" s="1" t="s">
        <v>174</v>
      </c>
      <c r="C1140" s="1" t="s">
        <v>94</v>
      </c>
    </row>
    <row r="1142" spans="1:10" x14ac:dyDescent="0.25">
      <c r="A1142" s="1">
        <v>331315</v>
      </c>
      <c r="B1142" s="1" t="s">
        <v>176</v>
      </c>
      <c r="C1142" s="1" t="s">
        <v>120</v>
      </c>
    </row>
    <row r="1143" spans="1:10" x14ac:dyDescent="0.25">
      <c r="A1143" s="1">
        <v>331315</v>
      </c>
      <c r="B1143" s="1" t="s">
        <v>176</v>
      </c>
      <c r="C1143" s="1" t="s">
        <v>82</v>
      </c>
      <c r="D1143" s="1">
        <v>0</v>
      </c>
      <c r="E1143" s="1">
        <v>0</v>
      </c>
      <c r="F1143" s="1">
        <v>2.5000000000000001E-2</v>
      </c>
      <c r="G1143" s="1">
        <v>0</v>
      </c>
      <c r="H1143" s="1">
        <v>0</v>
      </c>
      <c r="I1143" s="1">
        <v>0</v>
      </c>
      <c r="J1143" s="1">
        <v>0</v>
      </c>
    </row>
    <row r="1144" spans="1:10" x14ac:dyDescent="0.25">
      <c r="A1144" s="1">
        <v>331315</v>
      </c>
      <c r="B1144" s="1" t="s">
        <v>176</v>
      </c>
      <c r="C1144" s="1" t="s">
        <v>152</v>
      </c>
      <c r="D1144" s="1">
        <v>0</v>
      </c>
      <c r="E1144" s="1">
        <v>0</v>
      </c>
      <c r="F1144" s="1">
        <v>2.5000000000000001E-2</v>
      </c>
      <c r="G1144" s="1">
        <v>0</v>
      </c>
      <c r="H1144" s="1">
        <v>0</v>
      </c>
      <c r="I1144" s="1">
        <v>0</v>
      </c>
      <c r="J1144" s="1">
        <v>0</v>
      </c>
    </row>
    <row r="1145" spans="1:10" x14ac:dyDescent="0.25">
      <c r="A1145" s="1">
        <v>331315</v>
      </c>
      <c r="B1145" s="1" t="s">
        <v>176</v>
      </c>
      <c r="C1145" s="1" t="s">
        <v>151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</row>
    <row r="1146" spans="1:10" x14ac:dyDescent="0.25">
      <c r="A1146" s="1">
        <v>331315</v>
      </c>
      <c r="B1146" s="1" t="s">
        <v>176</v>
      </c>
      <c r="C1146" s="1" t="s">
        <v>83</v>
      </c>
      <c r="D1146" s="1">
        <v>0</v>
      </c>
      <c r="E1146" s="1">
        <v>0</v>
      </c>
      <c r="F1146" s="1">
        <v>0.92500000000000004</v>
      </c>
      <c r="G1146" s="1">
        <v>0</v>
      </c>
      <c r="H1146" s="1">
        <v>0</v>
      </c>
      <c r="I1146" s="1">
        <v>0</v>
      </c>
      <c r="J1146" s="1">
        <v>0</v>
      </c>
    </row>
    <row r="1147" spans="1:10" x14ac:dyDescent="0.25">
      <c r="A1147" s="1">
        <v>331315</v>
      </c>
      <c r="B1147" s="1" t="s">
        <v>176</v>
      </c>
      <c r="C1147" s="1" t="s">
        <v>84</v>
      </c>
      <c r="D1147" s="1">
        <v>0</v>
      </c>
      <c r="E1147" s="1">
        <v>0</v>
      </c>
      <c r="F1147" s="1">
        <v>0.92500000000000004</v>
      </c>
      <c r="G1147" s="1">
        <v>0</v>
      </c>
      <c r="H1147" s="1">
        <v>0</v>
      </c>
      <c r="I1147" s="1">
        <v>0</v>
      </c>
      <c r="J1147" s="1">
        <v>0</v>
      </c>
    </row>
    <row r="1148" spans="1:10" x14ac:dyDescent="0.25">
      <c r="A1148" s="1">
        <v>331315</v>
      </c>
      <c r="B1148" s="1" t="s">
        <v>176</v>
      </c>
      <c r="C1148" s="1" t="s">
        <v>85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</row>
    <row r="1149" spans="1:10" x14ac:dyDescent="0.25">
      <c r="A1149" s="1">
        <v>331315</v>
      </c>
      <c r="B1149" s="1" t="s">
        <v>176</v>
      </c>
      <c r="C1149" s="1" t="s">
        <v>86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</row>
    <row r="1150" spans="1:10" x14ac:dyDescent="0.25">
      <c r="A1150" s="1">
        <v>331315</v>
      </c>
      <c r="B1150" s="1" t="s">
        <v>176</v>
      </c>
      <c r="C1150" s="1" t="s">
        <v>87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</row>
    <row r="1151" spans="1:10" x14ac:dyDescent="0.25">
      <c r="A1151" s="1">
        <v>331315</v>
      </c>
      <c r="B1151" s="1" t="s">
        <v>176</v>
      </c>
      <c r="C1151" s="1" t="s">
        <v>88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</row>
    <row r="1152" spans="1:10" x14ac:dyDescent="0.25">
      <c r="A1152" s="1">
        <v>331315</v>
      </c>
      <c r="B1152" s="1" t="s">
        <v>176</v>
      </c>
      <c r="C1152" s="1" t="s">
        <v>89</v>
      </c>
      <c r="D1152" s="1">
        <v>0</v>
      </c>
      <c r="E1152" s="1">
        <v>0</v>
      </c>
      <c r="F1152" s="1">
        <v>0.05</v>
      </c>
      <c r="G1152" s="1">
        <v>0</v>
      </c>
      <c r="H1152" s="1">
        <v>0</v>
      </c>
      <c r="I1152" s="1">
        <v>0</v>
      </c>
      <c r="J1152" s="1">
        <v>0</v>
      </c>
    </row>
    <row r="1153" spans="1:10" x14ac:dyDescent="0.25">
      <c r="A1153" s="1">
        <v>331315</v>
      </c>
      <c r="B1153" s="1" t="s">
        <v>176</v>
      </c>
      <c r="C1153" s="1" t="s">
        <v>95</v>
      </c>
      <c r="D1153" s="1">
        <v>0</v>
      </c>
      <c r="E1153" s="1">
        <v>0</v>
      </c>
      <c r="F1153" s="1">
        <v>0.05</v>
      </c>
      <c r="G1153" s="1">
        <v>0</v>
      </c>
      <c r="H1153" s="1">
        <v>0</v>
      </c>
      <c r="I1153" s="1">
        <v>0</v>
      </c>
      <c r="J1153" s="1">
        <v>0</v>
      </c>
    </row>
    <row r="1154" spans="1:10" x14ac:dyDescent="0.25">
      <c r="A1154" s="1">
        <v>331315</v>
      </c>
      <c r="B1154" s="1" t="s">
        <v>176</v>
      </c>
      <c r="C1154" s="1" t="s">
        <v>90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</row>
    <row r="1155" spans="1:10" x14ac:dyDescent="0.25">
      <c r="A1155" s="1">
        <v>331315</v>
      </c>
      <c r="B1155" s="1" t="s">
        <v>176</v>
      </c>
      <c r="C1155" s="1" t="s">
        <v>118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</row>
    <row r="1156" spans="1:10" x14ac:dyDescent="0.25">
      <c r="A1156" s="1">
        <v>331315</v>
      </c>
      <c r="B1156" s="1" t="s">
        <v>176</v>
      </c>
      <c r="C1156" s="1" t="s">
        <v>91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</row>
    <row r="1157" spans="1:10" x14ac:dyDescent="0.25">
      <c r="A1157" s="1">
        <v>331315</v>
      </c>
      <c r="B1157" s="1" t="s">
        <v>176</v>
      </c>
      <c r="C1157" s="1" t="s">
        <v>92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</row>
    <row r="1158" spans="1:10" x14ac:dyDescent="0.25">
      <c r="A1158" s="1">
        <v>331315</v>
      </c>
      <c r="B1158" s="1" t="s">
        <v>176</v>
      </c>
      <c r="C1158" s="1" t="s">
        <v>93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</row>
    <row r="1159" spans="1:10" x14ac:dyDescent="0.25">
      <c r="A1159" s="1">
        <v>331315</v>
      </c>
      <c r="B1159" s="1" t="s">
        <v>176</v>
      </c>
      <c r="C1159" s="1" t="s">
        <v>94</v>
      </c>
    </row>
    <row r="1161" spans="1:10" x14ac:dyDescent="0.25">
      <c r="A1161" s="1">
        <v>331316</v>
      </c>
      <c r="B1161" s="1" t="s">
        <v>178</v>
      </c>
      <c r="C1161" s="1" t="s">
        <v>120</v>
      </c>
    </row>
    <row r="1162" spans="1:10" x14ac:dyDescent="0.25">
      <c r="A1162" s="1">
        <v>331316</v>
      </c>
      <c r="B1162" s="1" t="s">
        <v>178</v>
      </c>
      <c r="C1162" s="1" t="s">
        <v>82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</row>
    <row r="1163" spans="1:10" x14ac:dyDescent="0.25">
      <c r="A1163" s="1">
        <v>331316</v>
      </c>
      <c r="B1163" s="1" t="s">
        <v>178</v>
      </c>
      <c r="C1163" s="1" t="s">
        <v>152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</row>
    <row r="1164" spans="1:10" x14ac:dyDescent="0.25">
      <c r="A1164" s="1">
        <v>331316</v>
      </c>
      <c r="B1164" s="1" t="s">
        <v>178</v>
      </c>
      <c r="C1164" s="1" t="s">
        <v>151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</row>
    <row r="1165" spans="1:10" x14ac:dyDescent="0.25">
      <c r="A1165" s="1">
        <v>331316</v>
      </c>
      <c r="B1165" s="1" t="s">
        <v>178</v>
      </c>
      <c r="C1165" s="1" t="s">
        <v>83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</row>
    <row r="1166" spans="1:10" x14ac:dyDescent="0.25">
      <c r="A1166" s="1">
        <v>331316</v>
      </c>
      <c r="B1166" s="1" t="s">
        <v>178</v>
      </c>
      <c r="C1166" s="1" t="s">
        <v>84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</row>
    <row r="1167" spans="1:10" x14ac:dyDescent="0.25">
      <c r="A1167" s="1">
        <v>331316</v>
      </c>
      <c r="B1167" s="1" t="s">
        <v>178</v>
      </c>
      <c r="C1167" s="1" t="s">
        <v>85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</row>
    <row r="1168" spans="1:10" x14ac:dyDescent="0.25">
      <c r="A1168" s="1">
        <v>331316</v>
      </c>
      <c r="B1168" s="1" t="s">
        <v>178</v>
      </c>
      <c r="C1168" s="1" t="s">
        <v>86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</row>
    <row r="1169" spans="1:10" x14ac:dyDescent="0.25">
      <c r="A1169" s="1">
        <v>331316</v>
      </c>
      <c r="B1169" s="1" t="s">
        <v>178</v>
      </c>
      <c r="C1169" s="1" t="s">
        <v>87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</row>
    <row r="1170" spans="1:10" x14ac:dyDescent="0.25">
      <c r="A1170" s="1">
        <v>331316</v>
      </c>
      <c r="B1170" s="1" t="s">
        <v>178</v>
      </c>
      <c r="C1170" s="1" t="s">
        <v>88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</row>
    <row r="1171" spans="1:10" x14ac:dyDescent="0.25">
      <c r="A1171" s="1">
        <v>331316</v>
      </c>
      <c r="B1171" s="1" t="s">
        <v>178</v>
      </c>
      <c r="C1171" s="1" t="s">
        <v>89</v>
      </c>
      <c r="D1171" s="1">
        <v>0</v>
      </c>
      <c r="E1171" s="1">
        <v>0</v>
      </c>
      <c r="F1171" s="1">
        <v>1</v>
      </c>
      <c r="G1171" s="1">
        <v>0</v>
      </c>
      <c r="H1171" s="1">
        <v>0</v>
      </c>
      <c r="I1171" s="1">
        <v>0</v>
      </c>
      <c r="J1171" s="1">
        <v>0</v>
      </c>
    </row>
    <row r="1172" spans="1:10" x14ac:dyDescent="0.25">
      <c r="A1172" s="1">
        <v>331316</v>
      </c>
      <c r="B1172" s="1" t="s">
        <v>178</v>
      </c>
      <c r="C1172" s="1" t="s">
        <v>95</v>
      </c>
      <c r="D1172" s="1">
        <v>0</v>
      </c>
      <c r="E1172" s="1">
        <v>0</v>
      </c>
      <c r="F1172" s="1">
        <v>1</v>
      </c>
      <c r="G1172" s="1">
        <v>0</v>
      </c>
      <c r="H1172" s="1">
        <v>0</v>
      </c>
      <c r="I1172" s="1">
        <v>0</v>
      </c>
      <c r="J1172" s="1">
        <v>0</v>
      </c>
    </row>
    <row r="1173" spans="1:10" x14ac:dyDescent="0.25">
      <c r="A1173" s="1">
        <v>331316</v>
      </c>
      <c r="B1173" s="1" t="s">
        <v>178</v>
      </c>
      <c r="C1173" s="1" t="s">
        <v>90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</row>
    <row r="1174" spans="1:10" x14ac:dyDescent="0.25">
      <c r="A1174" s="1">
        <v>331316</v>
      </c>
      <c r="B1174" s="1" t="s">
        <v>178</v>
      </c>
      <c r="C1174" s="1" t="s">
        <v>118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</row>
    <row r="1175" spans="1:10" x14ac:dyDescent="0.25">
      <c r="A1175" s="1">
        <v>331316</v>
      </c>
      <c r="B1175" s="1" t="s">
        <v>178</v>
      </c>
      <c r="C1175" s="1" t="s">
        <v>91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</row>
    <row r="1176" spans="1:10" x14ac:dyDescent="0.25">
      <c r="A1176" s="1">
        <v>331316</v>
      </c>
      <c r="B1176" s="1" t="s">
        <v>178</v>
      </c>
      <c r="C1176" s="1" t="s">
        <v>92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</row>
    <row r="1177" spans="1:10" x14ac:dyDescent="0.25">
      <c r="A1177" s="1">
        <v>331316</v>
      </c>
      <c r="B1177" s="1" t="s">
        <v>178</v>
      </c>
      <c r="C1177" s="1" t="s">
        <v>93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1:10" x14ac:dyDescent="0.25">
      <c r="A1178" s="1">
        <v>331316</v>
      </c>
      <c r="B1178" s="1" t="s">
        <v>178</v>
      </c>
      <c r="C1178" s="1" t="s">
        <v>94</v>
      </c>
    </row>
    <row r="1180" spans="1:10" x14ac:dyDescent="0.25">
      <c r="A1180" s="1">
        <v>3314</v>
      </c>
      <c r="B1180" s="1" t="s">
        <v>147</v>
      </c>
      <c r="C1180" s="1" t="s">
        <v>120</v>
      </c>
    </row>
    <row r="1181" spans="1:10" x14ac:dyDescent="0.25">
      <c r="A1181" s="1">
        <v>3314</v>
      </c>
      <c r="B1181" s="1" t="s">
        <v>147</v>
      </c>
      <c r="C1181" s="1" t="s">
        <v>82</v>
      </c>
      <c r="D1181" s="1">
        <v>0</v>
      </c>
      <c r="E1181" s="1">
        <v>0</v>
      </c>
      <c r="F1181" s="1">
        <v>0.18367346938775511</v>
      </c>
      <c r="G1181" s="1">
        <v>0</v>
      </c>
      <c r="H1181" s="1">
        <v>0</v>
      </c>
      <c r="I1181" s="1">
        <v>0</v>
      </c>
      <c r="J1181" s="1">
        <v>1</v>
      </c>
    </row>
    <row r="1182" spans="1:10" x14ac:dyDescent="0.25">
      <c r="A1182" s="1">
        <v>3314</v>
      </c>
      <c r="B1182" s="1" t="s">
        <v>147</v>
      </c>
      <c r="C1182" s="1" t="s">
        <v>152</v>
      </c>
      <c r="D1182" s="1">
        <v>0</v>
      </c>
      <c r="E1182" s="1">
        <v>0</v>
      </c>
      <c r="F1182" s="1">
        <v>8.1632653061224497E-2</v>
      </c>
      <c r="G1182" s="1">
        <v>0</v>
      </c>
      <c r="H1182" s="1">
        <v>0</v>
      </c>
      <c r="I1182" s="1">
        <v>0</v>
      </c>
      <c r="J1182" s="1">
        <v>0</v>
      </c>
    </row>
    <row r="1183" spans="1:10" x14ac:dyDescent="0.25">
      <c r="A1183" s="1">
        <v>3314</v>
      </c>
      <c r="B1183" s="1" t="s">
        <v>147</v>
      </c>
      <c r="C1183" s="1" t="s">
        <v>151</v>
      </c>
      <c r="D1183" s="1">
        <v>0</v>
      </c>
      <c r="E1183" s="1">
        <v>0</v>
      </c>
      <c r="F1183" s="1">
        <v>0.10204081632653061</v>
      </c>
      <c r="G1183" s="1">
        <v>0</v>
      </c>
      <c r="H1183" s="1">
        <v>0</v>
      </c>
      <c r="I1183" s="1">
        <v>0</v>
      </c>
      <c r="J1183" s="1">
        <v>1</v>
      </c>
    </row>
    <row r="1184" spans="1:10" x14ac:dyDescent="0.25">
      <c r="A1184" s="1">
        <v>3314</v>
      </c>
      <c r="B1184" s="1" t="s">
        <v>147</v>
      </c>
      <c r="C1184" s="1" t="s">
        <v>83</v>
      </c>
      <c r="D1184" s="1">
        <v>0</v>
      </c>
      <c r="E1184" s="1">
        <v>0</v>
      </c>
      <c r="F1184" s="1">
        <v>0.73469387755102045</v>
      </c>
      <c r="G1184" s="1">
        <v>1</v>
      </c>
      <c r="H1184" s="1">
        <v>0</v>
      </c>
      <c r="I1184" s="1">
        <v>0</v>
      </c>
      <c r="J1184" s="1">
        <v>0</v>
      </c>
    </row>
    <row r="1185" spans="1:10" x14ac:dyDescent="0.25">
      <c r="A1185" s="1">
        <v>3314</v>
      </c>
      <c r="B1185" s="1" t="s">
        <v>147</v>
      </c>
      <c r="C1185" s="1" t="s">
        <v>84</v>
      </c>
      <c r="D1185" s="1">
        <v>0</v>
      </c>
      <c r="E1185" s="1">
        <v>0</v>
      </c>
      <c r="F1185" s="1">
        <v>0.67346938775510212</v>
      </c>
      <c r="G1185" s="1">
        <v>1</v>
      </c>
      <c r="H1185" s="1">
        <v>0</v>
      </c>
      <c r="I1185" s="1">
        <v>0</v>
      </c>
      <c r="J1185" s="1">
        <v>0</v>
      </c>
    </row>
    <row r="1186" spans="1:10" x14ac:dyDescent="0.25">
      <c r="A1186" s="1">
        <v>3314</v>
      </c>
      <c r="B1186" s="1" t="s">
        <v>147</v>
      </c>
      <c r="C1186" s="1" t="s">
        <v>85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</row>
    <row r="1187" spans="1:10" x14ac:dyDescent="0.25">
      <c r="A1187" s="1">
        <v>3314</v>
      </c>
      <c r="B1187" s="1" t="s">
        <v>147</v>
      </c>
      <c r="C1187" s="1" t="s">
        <v>86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</row>
    <row r="1188" spans="1:10" x14ac:dyDescent="0.25">
      <c r="A1188" s="1">
        <v>3314</v>
      </c>
      <c r="B1188" s="1" t="s">
        <v>147</v>
      </c>
      <c r="C1188" s="1" t="s">
        <v>87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</row>
    <row r="1189" spans="1:10" x14ac:dyDescent="0.25">
      <c r="A1189" s="1">
        <v>3314</v>
      </c>
      <c r="B1189" s="1" t="s">
        <v>147</v>
      </c>
      <c r="C1189" s="1" t="s">
        <v>88</v>
      </c>
      <c r="D1189" s="1">
        <v>0</v>
      </c>
      <c r="E1189" s="1">
        <v>0</v>
      </c>
      <c r="F1189" s="1">
        <v>6.1224489795918373E-2</v>
      </c>
      <c r="G1189" s="1">
        <v>0</v>
      </c>
      <c r="H1189" s="1">
        <v>0</v>
      </c>
      <c r="I1189" s="1">
        <v>0</v>
      </c>
      <c r="J1189" s="1">
        <v>0</v>
      </c>
    </row>
    <row r="1190" spans="1:10" x14ac:dyDescent="0.25">
      <c r="A1190" s="1">
        <v>3314</v>
      </c>
      <c r="B1190" s="1" t="s">
        <v>147</v>
      </c>
      <c r="C1190" s="1" t="s">
        <v>89</v>
      </c>
      <c r="D1190" s="1">
        <v>0</v>
      </c>
      <c r="E1190" s="1">
        <v>0</v>
      </c>
      <c r="F1190" s="1">
        <v>8.1632653061224497E-2</v>
      </c>
      <c r="G1190" s="1">
        <v>0</v>
      </c>
      <c r="H1190" s="1">
        <v>0</v>
      </c>
      <c r="I1190" s="1">
        <v>0</v>
      </c>
      <c r="J1190" s="1">
        <v>0</v>
      </c>
    </row>
    <row r="1191" spans="1:10" x14ac:dyDescent="0.25">
      <c r="A1191" s="1">
        <v>3314</v>
      </c>
      <c r="B1191" s="1" t="s">
        <v>147</v>
      </c>
      <c r="C1191" s="1" t="s">
        <v>95</v>
      </c>
      <c r="D1191" s="1">
        <v>0</v>
      </c>
      <c r="E1191" s="1">
        <v>0</v>
      </c>
      <c r="F1191" s="1">
        <v>8.1632653061224497E-2</v>
      </c>
      <c r="G1191" s="1">
        <v>0</v>
      </c>
      <c r="H1191" s="1">
        <v>0</v>
      </c>
      <c r="I1191" s="1">
        <v>0</v>
      </c>
      <c r="J1191" s="1">
        <v>0</v>
      </c>
    </row>
    <row r="1192" spans="1:10" x14ac:dyDescent="0.25">
      <c r="A1192" s="1">
        <v>3314</v>
      </c>
      <c r="B1192" s="1" t="s">
        <v>147</v>
      </c>
      <c r="C1192" s="1" t="s">
        <v>90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</row>
    <row r="1193" spans="1:10" x14ac:dyDescent="0.25">
      <c r="A1193" s="1">
        <v>3314</v>
      </c>
      <c r="B1193" s="1" t="s">
        <v>147</v>
      </c>
      <c r="C1193" s="1" t="s">
        <v>118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</row>
    <row r="1194" spans="1:10" x14ac:dyDescent="0.25">
      <c r="A1194" s="1">
        <v>3314</v>
      </c>
      <c r="B1194" s="1" t="s">
        <v>147</v>
      </c>
      <c r="C1194" s="1" t="s">
        <v>91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</row>
    <row r="1195" spans="1:10" x14ac:dyDescent="0.25">
      <c r="A1195" s="1">
        <v>3314</v>
      </c>
      <c r="B1195" s="1" t="s">
        <v>147</v>
      </c>
      <c r="C1195" s="1" t="s">
        <v>92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</row>
    <row r="1196" spans="1:10" x14ac:dyDescent="0.25">
      <c r="A1196" s="1">
        <v>3314</v>
      </c>
      <c r="B1196" s="1" t="s">
        <v>147</v>
      </c>
      <c r="C1196" s="1" t="s">
        <v>93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</row>
    <row r="1197" spans="1:10" x14ac:dyDescent="0.25">
      <c r="A1197" s="1">
        <v>3314</v>
      </c>
      <c r="B1197" s="1" t="s">
        <v>147</v>
      </c>
      <c r="C1197" s="1" t="s">
        <v>94</v>
      </c>
    </row>
    <row r="1199" spans="1:10" x14ac:dyDescent="0.25">
      <c r="A1199" s="1">
        <v>331419</v>
      </c>
      <c r="B1199" s="1" t="s">
        <v>186</v>
      </c>
      <c r="C1199" s="1" t="s">
        <v>120</v>
      </c>
    </row>
    <row r="1200" spans="1:10" x14ac:dyDescent="0.25">
      <c r="A1200" s="1">
        <v>331419</v>
      </c>
      <c r="B1200" s="1" t="s">
        <v>186</v>
      </c>
      <c r="C1200" s="1" t="s">
        <v>82</v>
      </c>
      <c r="D1200" s="1">
        <v>0</v>
      </c>
      <c r="E1200" s="1">
        <v>0</v>
      </c>
      <c r="F1200" s="1">
        <v>8.3333333333333329E-2</v>
      </c>
      <c r="G1200" s="1">
        <v>0</v>
      </c>
      <c r="H1200" s="1">
        <v>0</v>
      </c>
      <c r="I1200" s="1">
        <v>0</v>
      </c>
      <c r="J1200" s="1">
        <v>1</v>
      </c>
    </row>
    <row r="1201" spans="1:10" x14ac:dyDescent="0.25">
      <c r="A1201" s="1">
        <v>331419</v>
      </c>
      <c r="B1201" s="1" t="s">
        <v>186</v>
      </c>
      <c r="C1201" s="1" t="s">
        <v>152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</row>
    <row r="1202" spans="1:10" x14ac:dyDescent="0.25">
      <c r="A1202" s="1">
        <v>331419</v>
      </c>
      <c r="B1202" s="1" t="s">
        <v>186</v>
      </c>
      <c r="C1202" s="1" t="s">
        <v>151</v>
      </c>
      <c r="D1202" s="1">
        <v>0</v>
      </c>
      <c r="E1202" s="1">
        <v>0</v>
      </c>
      <c r="F1202" s="1">
        <v>8.3333333333333329E-2</v>
      </c>
      <c r="G1202" s="1">
        <v>0</v>
      </c>
      <c r="H1202" s="1">
        <v>0</v>
      </c>
      <c r="I1202" s="1">
        <v>0</v>
      </c>
      <c r="J1202" s="1">
        <v>1</v>
      </c>
    </row>
    <row r="1203" spans="1:10" x14ac:dyDescent="0.25">
      <c r="A1203" s="1">
        <v>331419</v>
      </c>
      <c r="B1203" s="1" t="s">
        <v>186</v>
      </c>
      <c r="C1203" s="1" t="s">
        <v>83</v>
      </c>
      <c r="D1203" s="1">
        <v>0</v>
      </c>
      <c r="E1203" s="1">
        <v>0</v>
      </c>
      <c r="F1203" s="1">
        <v>0.91666666666666663</v>
      </c>
      <c r="G1203" s="1">
        <v>0</v>
      </c>
      <c r="H1203" s="1">
        <v>0</v>
      </c>
      <c r="I1203" s="1">
        <v>0</v>
      </c>
      <c r="J1203" s="1">
        <v>0</v>
      </c>
    </row>
    <row r="1204" spans="1:10" x14ac:dyDescent="0.25">
      <c r="A1204" s="1">
        <v>331419</v>
      </c>
      <c r="B1204" s="1" t="s">
        <v>186</v>
      </c>
      <c r="C1204" s="1" t="s">
        <v>84</v>
      </c>
      <c r="D1204" s="1">
        <v>0</v>
      </c>
      <c r="E1204" s="1">
        <v>0</v>
      </c>
      <c r="F1204" s="1">
        <v>0.66666666666666663</v>
      </c>
      <c r="G1204" s="1">
        <v>0</v>
      </c>
      <c r="H1204" s="1">
        <v>0</v>
      </c>
      <c r="I1204" s="1">
        <v>0</v>
      </c>
      <c r="J1204" s="1">
        <v>0</v>
      </c>
    </row>
    <row r="1205" spans="1:10" x14ac:dyDescent="0.25">
      <c r="A1205" s="1">
        <v>331419</v>
      </c>
      <c r="B1205" s="1" t="s">
        <v>186</v>
      </c>
      <c r="C1205" s="1" t="s">
        <v>85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</row>
    <row r="1206" spans="1:10" x14ac:dyDescent="0.25">
      <c r="A1206" s="1">
        <v>331419</v>
      </c>
      <c r="B1206" s="1" t="s">
        <v>186</v>
      </c>
      <c r="C1206" s="1" t="s">
        <v>86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</row>
    <row r="1207" spans="1:10" x14ac:dyDescent="0.25">
      <c r="A1207" s="1">
        <v>331419</v>
      </c>
      <c r="B1207" s="1" t="s">
        <v>186</v>
      </c>
      <c r="C1207" s="1" t="s">
        <v>87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</row>
    <row r="1208" spans="1:10" x14ac:dyDescent="0.25">
      <c r="A1208" s="1">
        <v>331419</v>
      </c>
      <c r="B1208" s="1" t="s">
        <v>186</v>
      </c>
      <c r="C1208" s="1" t="s">
        <v>88</v>
      </c>
      <c r="D1208" s="1">
        <v>0</v>
      </c>
      <c r="E1208" s="1">
        <v>0</v>
      </c>
      <c r="F1208" s="1">
        <v>0.25</v>
      </c>
      <c r="G1208" s="1">
        <v>0</v>
      </c>
      <c r="H1208" s="1">
        <v>0</v>
      </c>
      <c r="I1208" s="1">
        <v>0</v>
      </c>
      <c r="J1208" s="1">
        <v>0</v>
      </c>
    </row>
    <row r="1209" spans="1:10" x14ac:dyDescent="0.25">
      <c r="A1209" s="1">
        <v>331419</v>
      </c>
      <c r="B1209" s="1" t="s">
        <v>186</v>
      </c>
      <c r="C1209" s="1" t="s">
        <v>89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</row>
    <row r="1210" spans="1:10" x14ac:dyDescent="0.25">
      <c r="A1210" s="1">
        <v>331419</v>
      </c>
      <c r="B1210" s="1" t="s">
        <v>186</v>
      </c>
      <c r="C1210" s="1" t="s">
        <v>95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</row>
    <row r="1211" spans="1:10" x14ac:dyDescent="0.25">
      <c r="A1211" s="1">
        <v>331419</v>
      </c>
      <c r="B1211" s="1" t="s">
        <v>186</v>
      </c>
      <c r="C1211" s="1" t="s">
        <v>90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</row>
    <row r="1212" spans="1:10" x14ac:dyDescent="0.25">
      <c r="A1212" s="1">
        <v>331419</v>
      </c>
      <c r="B1212" s="1" t="s">
        <v>186</v>
      </c>
      <c r="C1212" s="1" t="s">
        <v>118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1:10" x14ac:dyDescent="0.25">
      <c r="A1213" s="1">
        <v>331419</v>
      </c>
      <c r="B1213" s="1" t="s">
        <v>186</v>
      </c>
      <c r="C1213" s="1" t="s">
        <v>91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</row>
    <row r="1214" spans="1:10" x14ac:dyDescent="0.25">
      <c r="A1214" s="1">
        <v>331419</v>
      </c>
      <c r="B1214" s="1" t="s">
        <v>186</v>
      </c>
      <c r="C1214" s="1" t="s">
        <v>92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</row>
    <row r="1215" spans="1:10" x14ac:dyDescent="0.25">
      <c r="A1215" s="1">
        <v>331419</v>
      </c>
      <c r="B1215" s="1" t="s">
        <v>186</v>
      </c>
      <c r="C1215" s="1" t="s">
        <v>93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1:10" x14ac:dyDescent="0.25">
      <c r="A1216" s="1">
        <v>331419</v>
      </c>
      <c r="B1216" s="1" t="s">
        <v>186</v>
      </c>
      <c r="C1216" s="1" t="s">
        <v>94</v>
      </c>
    </row>
    <row r="1218" spans="1:10" x14ac:dyDescent="0.25">
      <c r="A1218" s="1">
        <v>3315</v>
      </c>
      <c r="B1218" s="1" t="s">
        <v>36</v>
      </c>
      <c r="C1218" s="1" t="s">
        <v>120</v>
      </c>
    </row>
    <row r="1219" spans="1:10" x14ac:dyDescent="0.25">
      <c r="A1219" s="1">
        <v>3315</v>
      </c>
      <c r="B1219" s="1" t="s">
        <v>36</v>
      </c>
      <c r="C1219" s="1" t="s">
        <v>82</v>
      </c>
      <c r="D1219" s="1">
        <v>0</v>
      </c>
      <c r="E1219" s="1">
        <v>0</v>
      </c>
      <c r="F1219" s="1">
        <v>4.4444444444444446E-2</v>
      </c>
      <c r="G1219" s="1">
        <v>0</v>
      </c>
      <c r="H1219" s="1">
        <v>0</v>
      </c>
      <c r="I1219" s="1">
        <v>0</v>
      </c>
      <c r="J1219" s="1">
        <v>0</v>
      </c>
    </row>
    <row r="1220" spans="1:10" x14ac:dyDescent="0.25">
      <c r="A1220" s="1">
        <v>3315</v>
      </c>
      <c r="B1220" s="1" t="s">
        <v>36</v>
      </c>
      <c r="C1220" s="1" t="s">
        <v>152</v>
      </c>
      <c r="D1220" s="1">
        <v>0</v>
      </c>
      <c r="E1220" s="1">
        <v>0</v>
      </c>
      <c r="F1220" s="1">
        <v>2.2222222222222223E-2</v>
      </c>
      <c r="G1220" s="1">
        <v>0</v>
      </c>
      <c r="H1220" s="1">
        <v>0</v>
      </c>
      <c r="I1220" s="1">
        <v>0</v>
      </c>
      <c r="J1220" s="1">
        <v>0</v>
      </c>
    </row>
    <row r="1221" spans="1:10" x14ac:dyDescent="0.25">
      <c r="A1221" s="1">
        <v>3315</v>
      </c>
      <c r="B1221" s="1" t="s">
        <v>36</v>
      </c>
      <c r="C1221" s="1" t="s">
        <v>151</v>
      </c>
      <c r="D1221" s="1">
        <v>0</v>
      </c>
      <c r="E1221" s="1">
        <v>0</v>
      </c>
      <c r="F1221" s="1">
        <v>2.2222222222222223E-2</v>
      </c>
      <c r="G1221" s="1">
        <v>0</v>
      </c>
      <c r="H1221" s="1">
        <v>0</v>
      </c>
      <c r="I1221" s="1">
        <v>0</v>
      </c>
      <c r="J1221" s="1">
        <v>0</v>
      </c>
    </row>
    <row r="1222" spans="1:10" x14ac:dyDescent="0.25">
      <c r="A1222" s="1">
        <v>3315</v>
      </c>
      <c r="B1222" s="1" t="s">
        <v>36</v>
      </c>
      <c r="C1222" s="1" t="s">
        <v>83</v>
      </c>
      <c r="D1222" s="1">
        <v>0</v>
      </c>
      <c r="E1222" s="1">
        <v>0</v>
      </c>
      <c r="F1222" s="1">
        <v>0.73333333333333328</v>
      </c>
      <c r="G1222" s="1">
        <v>0</v>
      </c>
      <c r="H1222" s="1">
        <v>0</v>
      </c>
      <c r="I1222" s="1">
        <v>0</v>
      </c>
      <c r="J1222" s="1">
        <v>0</v>
      </c>
    </row>
    <row r="1223" spans="1:10" x14ac:dyDescent="0.25">
      <c r="A1223" s="1">
        <v>3315</v>
      </c>
      <c r="B1223" s="1" t="s">
        <v>36</v>
      </c>
      <c r="C1223" s="1" t="s">
        <v>84</v>
      </c>
      <c r="D1223" s="1">
        <v>0</v>
      </c>
      <c r="E1223" s="1">
        <v>0</v>
      </c>
      <c r="F1223" s="1">
        <v>0.71111111111111114</v>
      </c>
      <c r="G1223" s="1">
        <v>0</v>
      </c>
      <c r="H1223" s="1">
        <v>0</v>
      </c>
      <c r="I1223" s="1">
        <v>0</v>
      </c>
      <c r="J1223" s="1">
        <v>0</v>
      </c>
    </row>
    <row r="1224" spans="1:10" x14ac:dyDescent="0.25">
      <c r="A1224" s="1">
        <v>3315</v>
      </c>
      <c r="B1224" s="1" t="s">
        <v>36</v>
      </c>
      <c r="C1224" s="1" t="s">
        <v>85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1:10" x14ac:dyDescent="0.25">
      <c r="A1225" s="1">
        <v>3315</v>
      </c>
      <c r="B1225" s="1" t="s">
        <v>36</v>
      </c>
      <c r="C1225" s="1" t="s">
        <v>86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</row>
    <row r="1226" spans="1:10" x14ac:dyDescent="0.25">
      <c r="A1226" s="1">
        <v>3315</v>
      </c>
      <c r="B1226" s="1" t="s">
        <v>36</v>
      </c>
      <c r="C1226" s="1" t="s">
        <v>87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</row>
    <row r="1227" spans="1:10" x14ac:dyDescent="0.25">
      <c r="A1227" s="1">
        <v>3315</v>
      </c>
      <c r="B1227" s="1" t="s">
        <v>36</v>
      </c>
      <c r="C1227" s="1" t="s">
        <v>88</v>
      </c>
      <c r="D1227" s="1">
        <v>0</v>
      </c>
      <c r="E1227" s="1">
        <v>0</v>
      </c>
      <c r="F1227" s="1">
        <v>2.2222222222222223E-2</v>
      </c>
      <c r="G1227" s="1">
        <v>0</v>
      </c>
      <c r="H1227" s="1">
        <v>0</v>
      </c>
      <c r="I1227" s="1">
        <v>0</v>
      </c>
      <c r="J1227" s="1">
        <v>0</v>
      </c>
    </row>
    <row r="1228" spans="1:10" x14ac:dyDescent="0.25">
      <c r="A1228" s="1">
        <v>3315</v>
      </c>
      <c r="B1228" s="1" t="s">
        <v>36</v>
      </c>
      <c r="C1228" s="1" t="s">
        <v>89</v>
      </c>
      <c r="D1228" s="1">
        <v>0</v>
      </c>
      <c r="E1228" s="1">
        <v>1</v>
      </c>
      <c r="F1228" s="1">
        <v>0.22222222222222221</v>
      </c>
      <c r="G1228" s="1">
        <v>0</v>
      </c>
      <c r="H1228" s="1">
        <v>0</v>
      </c>
      <c r="I1228" s="1">
        <v>0</v>
      </c>
      <c r="J1228" s="1">
        <v>0</v>
      </c>
    </row>
    <row r="1229" spans="1:10" x14ac:dyDescent="0.25">
      <c r="A1229" s="1">
        <v>3315</v>
      </c>
      <c r="B1229" s="1" t="s">
        <v>36</v>
      </c>
      <c r="C1229" s="1" t="s">
        <v>95</v>
      </c>
      <c r="D1229" s="1">
        <v>0</v>
      </c>
      <c r="E1229" s="1">
        <v>0</v>
      </c>
      <c r="F1229" s="1">
        <v>0.2</v>
      </c>
      <c r="G1229" s="1">
        <v>0</v>
      </c>
      <c r="H1229" s="1">
        <v>0</v>
      </c>
      <c r="I1229" s="1">
        <v>0</v>
      </c>
      <c r="J1229" s="1">
        <v>0</v>
      </c>
    </row>
    <row r="1230" spans="1:10" x14ac:dyDescent="0.25">
      <c r="A1230" s="1">
        <v>3315</v>
      </c>
      <c r="B1230" s="1" t="s">
        <v>36</v>
      </c>
      <c r="C1230" s="1" t="s">
        <v>90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1:10" x14ac:dyDescent="0.25">
      <c r="A1231" s="1">
        <v>3315</v>
      </c>
      <c r="B1231" s="1" t="s">
        <v>36</v>
      </c>
      <c r="C1231" s="1" t="s">
        <v>118</v>
      </c>
      <c r="D1231" s="1">
        <v>0</v>
      </c>
      <c r="E1231" s="1">
        <v>0</v>
      </c>
      <c r="F1231" s="1">
        <v>2.2222222222222223E-2</v>
      </c>
      <c r="G1231" s="1">
        <v>0</v>
      </c>
      <c r="H1231" s="1">
        <v>0</v>
      </c>
      <c r="I1231" s="1">
        <v>0</v>
      </c>
      <c r="J1231" s="1">
        <v>0</v>
      </c>
    </row>
    <row r="1232" spans="1:10" x14ac:dyDescent="0.25">
      <c r="A1232" s="1">
        <v>3315</v>
      </c>
      <c r="B1232" s="1" t="s">
        <v>36</v>
      </c>
      <c r="C1232" s="1" t="s">
        <v>91</v>
      </c>
      <c r="D1232" s="1">
        <v>0</v>
      </c>
      <c r="E1232" s="1">
        <v>1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</row>
    <row r="1233" spans="1:10" x14ac:dyDescent="0.25">
      <c r="A1233" s="1">
        <v>3315</v>
      </c>
      <c r="B1233" s="1" t="s">
        <v>36</v>
      </c>
      <c r="C1233" s="1" t="s">
        <v>92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1:10" x14ac:dyDescent="0.25">
      <c r="A1234" s="1">
        <v>3315</v>
      </c>
      <c r="B1234" s="1" t="s">
        <v>36</v>
      </c>
      <c r="C1234" s="1" t="s">
        <v>93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</row>
    <row r="1235" spans="1:10" x14ac:dyDescent="0.25">
      <c r="A1235" s="1">
        <v>3315</v>
      </c>
      <c r="B1235" s="1" t="s">
        <v>36</v>
      </c>
      <c r="C1235" s="1" t="s">
        <v>94</v>
      </c>
    </row>
    <row r="1237" spans="1:10" x14ac:dyDescent="0.25">
      <c r="A1237" s="1">
        <v>331511</v>
      </c>
      <c r="B1237" s="1" t="s">
        <v>78</v>
      </c>
      <c r="C1237" s="1" t="s">
        <v>120</v>
      </c>
    </row>
    <row r="1238" spans="1:10" x14ac:dyDescent="0.25">
      <c r="A1238" s="1">
        <v>331511</v>
      </c>
      <c r="B1238" s="1" t="s">
        <v>78</v>
      </c>
      <c r="C1238" s="1" t="s">
        <v>82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</row>
    <row r="1239" spans="1:10" x14ac:dyDescent="0.25">
      <c r="A1239" s="1">
        <v>331511</v>
      </c>
      <c r="B1239" s="1" t="s">
        <v>78</v>
      </c>
      <c r="C1239" s="1" t="s">
        <v>152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</row>
    <row r="1240" spans="1:10" x14ac:dyDescent="0.25">
      <c r="A1240" s="1">
        <v>331511</v>
      </c>
      <c r="B1240" s="1" t="s">
        <v>78</v>
      </c>
      <c r="C1240" s="1" t="s">
        <v>151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</row>
    <row r="1241" spans="1:10" x14ac:dyDescent="0.25">
      <c r="A1241" s="1">
        <v>331511</v>
      </c>
      <c r="B1241" s="1" t="s">
        <v>78</v>
      </c>
      <c r="C1241" s="1" t="s">
        <v>83</v>
      </c>
      <c r="D1241" s="1">
        <v>0</v>
      </c>
      <c r="E1241" s="1">
        <v>0</v>
      </c>
      <c r="F1241" s="1">
        <v>0.69230769230769229</v>
      </c>
      <c r="G1241" s="1">
        <v>0</v>
      </c>
      <c r="H1241" s="1">
        <v>0</v>
      </c>
      <c r="I1241" s="1">
        <v>0</v>
      </c>
      <c r="J1241" s="1">
        <v>0</v>
      </c>
    </row>
    <row r="1242" spans="1:10" x14ac:dyDescent="0.25">
      <c r="A1242" s="1">
        <v>331511</v>
      </c>
      <c r="B1242" s="1" t="s">
        <v>78</v>
      </c>
      <c r="C1242" s="1" t="s">
        <v>84</v>
      </c>
      <c r="D1242" s="1">
        <v>0</v>
      </c>
      <c r="E1242" s="1">
        <v>0</v>
      </c>
      <c r="F1242" s="1">
        <v>0.61538461538461542</v>
      </c>
      <c r="G1242" s="1">
        <v>0</v>
      </c>
      <c r="H1242" s="1">
        <v>0</v>
      </c>
      <c r="I1242" s="1">
        <v>0</v>
      </c>
      <c r="J1242" s="1">
        <v>0</v>
      </c>
    </row>
    <row r="1243" spans="1:10" x14ac:dyDescent="0.25">
      <c r="A1243" s="1">
        <v>331511</v>
      </c>
      <c r="B1243" s="1" t="s">
        <v>78</v>
      </c>
      <c r="C1243" s="1" t="s">
        <v>85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</row>
    <row r="1244" spans="1:10" x14ac:dyDescent="0.25">
      <c r="A1244" s="1">
        <v>331511</v>
      </c>
      <c r="B1244" s="1" t="s">
        <v>78</v>
      </c>
      <c r="C1244" s="1" t="s">
        <v>86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</row>
    <row r="1245" spans="1:10" x14ac:dyDescent="0.25">
      <c r="A1245" s="1">
        <v>331511</v>
      </c>
      <c r="B1245" s="1" t="s">
        <v>78</v>
      </c>
      <c r="C1245" s="1" t="s">
        <v>87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</row>
    <row r="1246" spans="1:10" x14ac:dyDescent="0.25">
      <c r="A1246" s="1">
        <v>331511</v>
      </c>
      <c r="B1246" s="1" t="s">
        <v>78</v>
      </c>
      <c r="C1246" s="1" t="s">
        <v>88</v>
      </c>
      <c r="D1246" s="1">
        <v>0</v>
      </c>
      <c r="E1246" s="1">
        <v>0</v>
      </c>
      <c r="F1246" s="1">
        <v>7.6923076923076927E-2</v>
      </c>
      <c r="G1246" s="1">
        <v>0</v>
      </c>
      <c r="H1246" s="1">
        <v>0</v>
      </c>
      <c r="I1246" s="1">
        <v>0</v>
      </c>
      <c r="J1246" s="1">
        <v>0</v>
      </c>
    </row>
    <row r="1247" spans="1:10" x14ac:dyDescent="0.25">
      <c r="A1247" s="1">
        <v>331511</v>
      </c>
      <c r="B1247" s="1" t="s">
        <v>78</v>
      </c>
      <c r="C1247" s="1" t="s">
        <v>89</v>
      </c>
      <c r="D1247" s="1">
        <v>0</v>
      </c>
      <c r="E1247" s="1">
        <v>0</v>
      </c>
      <c r="F1247" s="1">
        <v>0.30769230769230771</v>
      </c>
      <c r="G1247" s="1">
        <v>0</v>
      </c>
      <c r="H1247" s="1">
        <v>0</v>
      </c>
      <c r="I1247" s="1">
        <v>0</v>
      </c>
      <c r="J1247" s="1">
        <v>0</v>
      </c>
    </row>
    <row r="1248" spans="1:10" x14ac:dyDescent="0.25">
      <c r="A1248" s="1">
        <v>331511</v>
      </c>
      <c r="B1248" s="1" t="s">
        <v>78</v>
      </c>
      <c r="C1248" s="1" t="s">
        <v>95</v>
      </c>
      <c r="D1248" s="1">
        <v>0</v>
      </c>
      <c r="E1248" s="1">
        <v>0</v>
      </c>
      <c r="F1248" s="1">
        <v>0.30769230769230771</v>
      </c>
      <c r="G1248" s="1">
        <v>0</v>
      </c>
      <c r="H1248" s="1">
        <v>0</v>
      </c>
      <c r="I1248" s="1">
        <v>0</v>
      </c>
      <c r="J1248" s="1">
        <v>0</v>
      </c>
    </row>
    <row r="1249" spans="1:10" x14ac:dyDescent="0.25">
      <c r="A1249" s="1">
        <v>331511</v>
      </c>
      <c r="B1249" s="1" t="s">
        <v>78</v>
      </c>
      <c r="C1249" s="1" t="s">
        <v>90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</row>
    <row r="1250" spans="1:10" x14ac:dyDescent="0.25">
      <c r="A1250" s="1">
        <v>331511</v>
      </c>
      <c r="B1250" s="1" t="s">
        <v>78</v>
      </c>
      <c r="C1250" s="1" t="s">
        <v>118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</row>
    <row r="1251" spans="1:10" x14ac:dyDescent="0.25">
      <c r="A1251" s="1">
        <v>331511</v>
      </c>
      <c r="B1251" s="1" t="s">
        <v>78</v>
      </c>
      <c r="C1251" s="1" t="s">
        <v>91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</row>
    <row r="1252" spans="1:10" x14ac:dyDescent="0.25">
      <c r="A1252" s="1">
        <v>331511</v>
      </c>
      <c r="B1252" s="1" t="s">
        <v>78</v>
      </c>
      <c r="C1252" s="1" t="s">
        <v>92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</row>
    <row r="1253" spans="1:10" x14ac:dyDescent="0.25">
      <c r="A1253" s="1">
        <v>331511</v>
      </c>
      <c r="B1253" s="1" t="s">
        <v>78</v>
      </c>
      <c r="C1253" s="1" t="s">
        <v>93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</row>
    <row r="1254" spans="1:10" x14ac:dyDescent="0.25">
      <c r="A1254" s="1">
        <v>331511</v>
      </c>
      <c r="B1254" s="1" t="s">
        <v>78</v>
      </c>
      <c r="C1254" s="1" t="s">
        <v>94</v>
      </c>
    </row>
    <row r="1256" spans="1:10" x14ac:dyDescent="0.25">
      <c r="A1256" s="1">
        <v>331521</v>
      </c>
      <c r="B1256" s="1" t="s">
        <v>37</v>
      </c>
      <c r="C1256" s="1" t="s">
        <v>120</v>
      </c>
    </row>
    <row r="1257" spans="1:10" x14ac:dyDescent="0.25">
      <c r="A1257" s="1">
        <v>331521</v>
      </c>
      <c r="B1257" s="1" t="s">
        <v>37</v>
      </c>
      <c r="C1257" s="1" t="s">
        <v>82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</row>
    <row r="1258" spans="1:10" x14ac:dyDescent="0.25">
      <c r="A1258" s="1">
        <v>331521</v>
      </c>
      <c r="B1258" s="1" t="s">
        <v>37</v>
      </c>
      <c r="C1258" s="1" t="s">
        <v>152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</row>
    <row r="1259" spans="1:10" x14ac:dyDescent="0.25">
      <c r="A1259" s="1">
        <v>331521</v>
      </c>
      <c r="B1259" s="1" t="s">
        <v>37</v>
      </c>
      <c r="C1259" s="1" t="s">
        <v>151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</row>
    <row r="1260" spans="1:10" x14ac:dyDescent="0.25">
      <c r="A1260" s="1">
        <v>331521</v>
      </c>
      <c r="B1260" s="1" t="s">
        <v>37</v>
      </c>
      <c r="C1260" s="1" t="s">
        <v>83</v>
      </c>
      <c r="D1260" s="1">
        <v>0</v>
      </c>
      <c r="E1260" s="1">
        <v>0</v>
      </c>
      <c r="F1260" s="1">
        <v>0.8</v>
      </c>
      <c r="G1260" s="1">
        <v>0</v>
      </c>
      <c r="H1260" s="1">
        <v>0</v>
      </c>
      <c r="I1260" s="1">
        <v>0</v>
      </c>
      <c r="J1260" s="1">
        <v>0</v>
      </c>
    </row>
    <row r="1261" spans="1:10" x14ac:dyDescent="0.25">
      <c r="A1261" s="1">
        <v>331521</v>
      </c>
      <c r="B1261" s="1" t="s">
        <v>37</v>
      </c>
      <c r="C1261" s="1" t="s">
        <v>84</v>
      </c>
      <c r="D1261" s="1">
        <v>0</v>
      </c>
      <c r="E1261" s="1">
        <v>0</v>
      </c>
      <c r="F1261" s="1">
        <v>0.8</v>
      </c>
      <c r="G1261" s="1">
        <v>0</v>
      </c>
      <c r="H1261" s="1">
        <v>0</v>
      </c>
      <c r="I1261" s="1">
        <v>0</v>
      </c>
      <c r="J1261" s="1">
        <v>0</v>
      </c>
    </row>
    <row r="1262" spans="1:10" x14ac:dyDescent="0.25">
      <c r="A1262" s="1">
        <v>331521</v>
      </c>
      <c r="B1262" s="1" t="s">
        <v>37</v>
      </c>
      <c r="C1262" s="1" t="s">
        <v>85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1:10" x14ac:dyDescent="0.25">
      <c r="A1263" s="1">
        <v>331521</v>
      </c>
      <c r="B1263" s="1" t="s">
        <v>37</v>
      </c>
      <c r="C1263" s="1" t="s">
        <v>86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1:10" x14ac:dyDescent="0.25">
      <c r="A1264" s="1">
        <v>331521</v>
      </c>
      <c r="B1264" s="1" t="s">
        <v>37</v>
      </c>
      <c r="C1264" s="1" t="s">
        <v>87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1:10" x14ac:dyDescent="0.25">
      <c r="A1265" s="1">
        <v>331521</v>
      </c>
      <c r="B1265" s="1" t="s">
        <v>37</v>
      </c>
      <c r="C1265" s="1" t="s">
        <v>88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</row>
    <row r="1266" spans="1:10" x14ac:dyDescent="0.25">
      <c r="A1266" s="1">
        <v>331521</v>
      </c>
      <c r="B1266" s="1" t="s">
        <v>37</v>
      </c>
      <c r="C1266" s="1" t="s">
        <v>89</v>
      </c>
      <c r="D1266" s="1">
        <v>0</v>
      </c>
      <c r="E1266" s="1">
        <v>0</v>
      </c>
      <c r="F1266" s="1">
        <v>0.2</v>
      </c>
      <c r="G1266" s="1">
        <v>0</v>
      </c>
      <c r="H1266" s="1">
        <v>0</v>
      </c>
      <c r="I1266" s="1">
        <v>0</v>
      </c>
      <c r="J1266" s="1">
        <v>0</v>
      </c>
    </row>
    <row r="1267" spans="1:10" x14ac:dyDescent="0.25">
      <c r="A1267" s="1">
        <v>331521</v>
      </c>
      <c r="B1267" s="1" t="s">
        <v>37</v>
      </c>
      <c r="C1267" s="1" t="s">
        <v>95</v>
      </c>
      <c r="D1267" s="1">
        <v>0</v>
      </c>
      <c r="E1267" s="1">
        <v>0</v>
      </c>
      <c r="F1267" s="1">
        <v>0.2</v>
      </c>
      <c r="G1267" s="1">
        <v>0</v>
      </c>
      <c r="H1267" s="1">
        <v>0</v>
      </c>
      <c r="I1267" s="1">
        <v>0</v>
      </c>
      <c r="J1267" s="1">
        <v>0</v>
      </c>
    </row>
    <row r="1268" spans="1:10" x14ac:dyDescent="0.25">
      <c r="A1268" s="1">
        <v>331521</v>
      </c>
      <c r="B1268" s="1" t="s">
        <v>37</v>
      </c>
      <c r="C1268" s="1" t="s">
        <v>90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</row>
    <row r="1269" spans="1:10" x14ac:dyDescent="0.25">
      <c r="A1269" s="1">
        <v>331521</v>
      </c>
      <c r="B1269" s="1" t="s">
        <v>37</v>
      </c>
      <c r="C1269" s="1" t="s">
        <v>118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</row>
    <row r="1270" spans="1:10" x14ac:dyDescent="0.25">
      <c r="A1270" s="1">
        <v>331521</v>
      </c>
      <c r="B1270" s="1" t="s">
        <v>37</v>
      </c>
      <c r="C1270" s="1" t="s">
        <v>91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</row>
    <row r="1271" spans="1:10" x14ac:dyDescent="0.25">
      <c r="A1271" s="1">
        <v>331521</v>
      </c>
      <c r="B1271" s="1" t="s">
        <v>37</v>
      </c>
      <c r="C1271" s="1" t="s">
        <v>92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</row>
    <row r="1272" spans="1:10" x14ac:dyDescent="0.25">
      <c r="A1272" s="1">
        <v>331521</v>
      </c>
      <c r="B1272" s="1" t="s">
        <v>37</v>
      </c>
      <c r="C1272" s="1" t="s">
        <v>93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</row>
    <row r="1273" spans="1:10" x14ac:dyDescent="0.25">
      <c r="A1273" s="1">
        <v>331521</v>
      </c>
      <c r="B1273" s="1" t="s">
        <v>37</v>
      </c>
      <c r="C1273" s="1" t="s">
        <v>94</v>
      </c>
    </row>
    <row r="1275" spans="1:10" x14ac:dyDescent="0.25">
      <c r="A1275" s="1">
        <v>331524</v>
      </c>
      <c r="B1275" s="1" t="s">
        <v>38</v>
      </c>
      <c r="C1275" s="1" t="s">
        <v>120</v>
      </c>
    </row>
    <row r="1276" spans="1:10" x14ac:dyDescent="0.25">
      <c r="A1276" s="1">
        <v>331524</v>
      </c>
      <c r="B1276" s="1" t="s">
        <v>38</v>
      </c>
      <c r="C1276" s="1" t="s">
        <v>82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</row>
    <row r="1277" spans="1:10" x14ac:dyDescent="0.25">
      <c r="A1277" s="1">
        <v>331524</v>
      </c>
      <c r="B1277" s="1" t="s">
        <v>38</v>
      </c>
      <c r="C1277" s="1" t="s">
        <v>152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</row>
    <row r="1278" spans="1:10" x14ac:dyDescent="0.25">
      <c r="A1278" s="1">
        <v>331524</v>
      </c>
      <c r="B1278" s="1" t="s">
        <v>38</v>
      </c>
      <c r="C1278" s="1" t="s">
        <v>151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</row>
    <row r="1279" spans="1:10" x14ac:dyDescent="0.25">
      <c r="A1279" s="1">
        <v>331524</v>
      </c>
      <c r="B1279" s="1" t="s">
        <v>38</v>
      </c>
      <c r="C1279" s="1" t="s">
        <v>83</v>
      </c>
      <c r="D1279" s="1">
        <v>0</v>
      </c>
      <c r="E1279" s="1">
        <v>0</v>
      </c>
      <c r="F1279" s="1">
        <v>0.8571428571428571</v>
      </c>
      <c r="G1279" s="1">
        <v>0</v>
      </c>
      <c r="H1279" s="1">
        <v>0</v>
      </c>
      <c r="I1279" s="1">
        <v>0</v>
      </c>
      <c r="J1279" s="1">
        <v>0</v>
      </c>
    </row>
    <row r="1280" spans="1:10" x14ac:dyDescent="0.25">
      <c r="A1280" s="1">
        <v>331524</v>
      </c>
      <c r="B1280" s="1" t="s">
        <v>38</v>
      </c>
      <c r="C1280" s="1" t="s">
        <v>84</v>
      </c>
      <c r="D1280" s="1">
        <v>0</v>
      </c>
      <c r="E1280" s="1">
        <v>0</v>
      </c>
      <c r="F1280" s="1">
        <v>0.8571428571428571</v>
      </c>
      <c r="G1280" s="1">
        <v>0</v>
      </c>
      <c r="H1280" s="1">
        <v>0</v>
      </c>
      <c r="I1280" s="1">
        <v>0</v>
      </c>
      <c r="J1280" s="1">
        <v>0</v>
      </c>
    </row>
    <row r="1281" spans="1:10" x14ac:dyDescent="0.25">
      <c r="A1281" s="1">
        <v>331524</v>
      </c>
      <c r="B1281" s="1" t="s">
        <v>38</v>
      </c>
      <c r="C1281" s="1" t="s">
        <v>85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</row>
    <row r="1282" spans="1:10" x14ac:dyDescent="0.25">
      <c r="A1282" s="1">
        <v>331524</v>
      </c>
      <c r="B1282" s="1" t="s">
        <v>38</v>
      </c>
      <c r="C1282" s="1" t="s">
        <v>86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</row>
    <row r="1283" spans="1:10" x14ac:dyDescent="0.25">
      <c r="A1283" s="1">
        <v>331524</v>
      </c>
      <c r="B1283" s="1" t="s">
        <v>38</v>
      </c>
      <c r="C1283" s="1" t="s">
        <v>87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</row>
    <row r="1284" spans="1:10" x14ac:dyDescent="0.25">
      <c r="A1284" s="1">
        <v>331524</v>
      </c>
      <c r="B1284" s="1" t="s">
        <v>38</v>
      </c>
      <c r="C1284" s="1" t="s">
        <v>88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</row>
    <row r="1285" spans="1:10" x14ac:dyDescent="0.25">
      <c r="A1285" s="1">
        <v>331524</v>
      </c>
      <c r="B1285" s="1" t="s">
        <v>38</v>
      </c>
      <c r="C1285" s="1" t="s">
        <v>89</v>
      </c>
      <c r="D1285" s="1">
        <v>0</v>
      </c>
      <c r="E1285" s="1">
        <v>0</v>
      </c>
      <c r="F1285" s="1">
        <v>0.14285714285714285</v>
      </c>
      <c r="G1285" s="1">
        <v>0</v>
      </c>
      <c r="H1285" s="1">
        <v>0</v>
      </c>
      <c r="I1285" s="1">
        <v>0</v>
      </c>
      <c r="J1285" s="1">
        <v>0</v>
      </c>
    </row>
    <row r="1286" spans="1:10" x14ac:dyDescent="0.25">
      <c r="A1286" s="1">
        <v>331524</v>
      </c>
      <c r="B1286" s="1" t="s">
        <v>38</v>
      </c>
      <c r="C1286" s="1" t="s">
        <v>95</v>
      </c>
      <c r="D1286" s="1">
        <v>0</v>
      </c>
      <c r="E1286" s="1">
        <v>0</v>
      </c>
      <c r="F1286" s="1">
        <v>0.14285714285714285</v>
      </c>
      <c r="G1286" s="1">
        <v>0</v>
      </c>
      <c r="H1286" s="1">
        <v>0</v>
      </c>
      <c r="I1286" s="1">
        <v>0</v>
      </c>
      <c r="J1286" s="1">
        <v>0</v>
      </c>
    </row>
    <row r="1287" spans="1:10" x14ac:dyDescent="0.25">
      <c r="A1287" s="1">
        <v>331524</v>
      </c>
      <c r="B1287" s="1" t="s">
        <v>38</v>
      </c>
      <c r="C1287" s="1" t="s">
        <v>90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</row>
    <row r="1288" spans="1:10" x14ac:dyDescent="0.25">
      <c r="A1288" s="1">
        <v>331524</v>
      </c>
      <c r="B1288" s="1" t="s">
        <v>38</v>
      </c>
      <c r="C1288" s="1" t="s">
        <v>118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</row>
    <row r="1289" spans="1:10" x14ac:dyDescent="0.25">
      <c r="A1289" s="1">
        <v>331524</v>
      </c>
      <c r="B1289" s="1" t="s">
        <v>38</v>
      </c>
      <c r="C1289" s="1" t="s">
        <v>91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</row>
    <row r="1290" spans="1:10" x14ac:dyDescent="0.25">
      <c r="A1290" s="1">
        <v>331524</v>
      </c>
      <c r="B1290" s="1" t="s">
        <v>38</v>
      </c>
      <c r="C1290" s="1" t="s">
        <v>92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</row>
    <row r="1291" spans="1:10" x14ac:dyDescent="0.25">
      <c r="A1291" s="1">
        <v>331524</v>
      </c>
      <c r="B1291" s="1" t="s">
        <v>38</v>
      </c>
      <c r="C1291" s="1" t="s">
        <v>93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</row>
    <row r="1292" spans="1:10" x14ac:dyDescent="0.25">
      <c r="A1292" s="1">
        <v>331524</v>
      </c>
      <c r="B1292" s="1" t="s">
        <v>38</v>
      </c>
      <c r="C1292" s="1" t="s">
        <v>94</v>
      </c>
    </row>
    <row r="1294" spans="1:10" x14ac:dyDescent="0.25">
      <c r="A1294" s="1">
        <v>332</v>
      </c>
      <c r="B1294" s="1" t="s">
        <v>111</v>
      </c>
      <c r="C1294" s="1" t="s">
        <v>120</v>
      </c>
    </row>
    <row r="1295" spans="1:10" x14ac:dyDescent="0.25">
      <c r="A1295" s="1">
        <v>332</v>
      </c>
      <c r="B1295" s="1" t="s">
        <v>111</v>
      </c>
      <c r="C1295" s="1" t="s">
        <v>82</v>
      </c>
      <c r="D1295" s="1">
        <v>0</v>
      </c>
      <c r="E1295" s="1">
        <v>0</v>
      </c>
      <c r="F1295" s="1">
        <v>0.14383561643835616</v>
      </c>
      <c r="G1295" s="1">
        <v>0</v>
      </c>
      <c r="H1295" s="1">
        <v>0</v>
      </c>
      <c r="I1295" s="1">
        <v>0</v>
      </c>
      <c r="J1295" s="1">
        <v>0</v>
      </c>
    </row>
    <row r="1296" spans="1:10" x14ac:dyDescent="0.25">
      <c r="A1296" s="1">
        <v>332</v>
      </c>
      <c r="B1296" s="1" t="s">
        <v>111</v>
      </c>
      <c r="C1296" s="1" t="s">
        <v>152</v>
      </c>
      <c r="D1296" s="1">
        <v>0</v>
      </c>
      <c r="E1296" s="1">
        <v>0</v>
      </c>
      <c r="F1296" s="1">
        <v>7.5342465753424653E-2</v>
      </c>
      <c r="G1296" s="1">
        <v>0</v>
      </c>
      <c r="H1296" s="1">
        <v>0</v>
      </c>
      <c r="I1296" s="1">
        <v>0</v>
      </c>
      <c r="J1296" s="1">
        <v>0</v>
      </c>
    </row>
    <row r="1297" spans="1:10" x14ac:dyDescent="0.25">
      <c r="A1297" s="1">
        <v>332</v>
      </c>
      <c r="B1297" s="1" t="s">
        <v>111</v>
      </c>
      <c r="C1297" s="1" t="s">
        <v>151</v>
      </c>
      <c r="D1297" s="1">
        <v>0</v>
      </c>
      <c r="E1297" s="1">
        <v>0</v>
      </c>
      <c r="F1297" s="1">
        <v>6.8493150684931503E-2</v>
      </c>
      <c r="G1297" s="1">
        <v>0</v>
      </c>
      <c r="H1297" s="1">
        <v>0</v>
      </c>
      <c r="I1297" s="1">
        <v>0</v>
      </c>
      <c r="J1297" s="1">
        <v>0</v>
      </c>
    </row>
    <row r="1298" spans="1:10" x14ac:dyDescent="0.25">
      <c r="A1298" s="1">
        <v>332</v>
      </c>
      <c r="B1298" s="1" t="s">
        <v>111</v>
      </c>
      <c r="C1298" s="1" t="s">
        <v>83</v>
      </c>
      <c r="D1298" s="1">
        <v>0</v>
      </c>
      <c r="E1298" s="1">
        <v>0</v>
      </c>
      <c r="F1298" s="1">
        <v>0.64383561643835618</v>
      </c>
      <c r="G1298" s="1">
        <v>0.2</v>
      </c>
      <c r="H1298" s="1">
        <v>0</v>
      </c>
      <c r="I1298" s="1">
        <v>0</v>
      </c>
      <c r="J1298" s="1">
        <v>0</v>
      </c>
    </row>
    <row r="1299" spans="1:10" x14ac:dyDescent="0.25">
      <c r="A1299" s="1">
        <v>332</v>
      </c>
      <c r="B1299" s="1" t="s">
        <v>111</v>
      </c>
      <c r="C1299" s="1" t="s">
        <v>84</v>
      </c>
      <c r="D1299" s="1">
        <v>0</v>
      </c>
      <c r="E1299" s="1">
        <v>0</v>
      </c>
      <c r="F1299" s="1">
        <v>0.63013698630136983</v>
      </c>
      <c r="G1299" s="1">
        <v>0.2</v>
      </c>
      <c r="H1299" s="1">
        <v>0</v>
      </c>
      <c r="I1299" s="1">
        <v>0</v>
      </c>
      <c r="J1299" s="1">
        <v>0</v>
      </c>
    </row>
    <row r="1300" spans="1:10" x14ac:dyDescent="0.25">
      <c r="A1300" s="1">
        <v>332</v>
      </c>
      <c r="B1300" s="1" t="s">
        <v>111</v>
      </c>
      <c r="C1300" s="1" t="s">
        <v>85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</row>
    <row r="1301" spans="1:10" x14ac:dyDescent="0.25">
      <c r="A1301" s="1">
        <v>332</v>
      </c>
      <c r="B1301" s="1" t="s">
        <v>111</v>
      </c>
      <c r="C1301" s="1" t="s">
        <v>86</v>
      </c>
      <c r="D1301" s="1">
        <v>0</v>
      </c>
      <c r="E1301" s="1">
        <v>0</v>
      </c>
      <c r="F1301" s="1">
        <v>6.8493150684931503E-3</v>
      </c>
      <c r="G1301" s="1">
        <v>0</v>
      </c>
      <c r="H1301" s="1">
        <v>0</v>
      </c>
      <c r="I1301" s="1">
        <v>0</v>
      </c>
      <c r="J1301" s="1">
        <v>0</v>
      </c>
    </row>
    <row r="1302" spans="1:10" x14ac:dyDescent="0.25">
      <c r="A1302" s="1">
        <v>332</v>
      </c>
      <c r="B1302" s="1" t="s">
        <v>111</v>
      </c>
      <c r="C1302" s="1" t="s">
        <v>87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</row>
    <row r="1303" spans="1:10" x14ac:dyDescent="0.25">
      <c r="A1303" s="1">
        <v>332</v>
      </c>
      <c r="B1303" s="1" t="s">
        <v>111</v>
      </c>
      <c r="C1303" s="1" t="s">
        <v>88</v>
      </c>
      <c r="D1303" s="1">
        <v>0</v>
      </c>
      <c r="E1303" s="1">
        <v>0</v>
      </c>
      <c r="F1303" s="1">
        <v>6.8493150684931503E-3</v>
      </c>
      <c r="G1303" s="1">
        <v>0</v>
      </c>
      <c r="H1303" s="1">
        <v>0</v>
      </c>
      <c r="I1303" s="1">
        <v>0</v>
      </c>
      <c r="J1303" s="1">
        <v>0</v>
      </c>
    </row>
    <row r="1304" spans="1:10" x14ac:dyDescent="0.25">
      <c r="A1304" s="1">
        <v>332</v>
      </c>
      <c r="B1304" s="1" t="s">
        <v>111</v>
      </c>
      <c r="C1304" s="1" t="s">
        <v>89</v>
      </c>
      <c r="D1304" s="1">
        <v>0</v>
      </c>
      <c r="E1304" s="1">
        <v>1</v>
      </c>
      <c r="F1304" s="1">
        <v>0.2123287671232876</v>
      </c>
      <c r="G1304" s="1">
        <v>0.8</v>
      </c>
      <c r="H1304" s="1">
        <v>0</v>
      </c>
      <c r="I1304" s="1">
        <v>0</v>
      </c>
      <c r="J1304" s="1">
        <v>0</v>
      </c>
    </row>
    <row r="1305" spans="1:10" x14ac:dyDescent="0.25">
      <c r="A1305" s="1">
        <v>332</v>
      </c>
      <c r="B1305" s="1" t="s">
        <v>111</v>
      </c>
      <c r="C1305" s="1" t="s">
        <v>95</v>
      </c>
      <c r="D1305" s="1">
        <v>0</v>
      </c>
      <c r="E1305" s="1">
        <v>0.5</v>
      </c>
      <c r="F1305" s="1">
        <v>0.19863013698630133</v>
      </c>
      <c r="G1305" s="1">
        <v>0.2</v>
      </c>
      <c r="H1305" s="1">
        <v>0</v>
      </c>
      <c r="I1305" s="1">
        <v>0</v>
      </c>
      <c r="J1305" s="1">
        <v>0</v>
      </c>
    </row>
    <row r="1306" spans="1:10" x14ac:dyDescent="0.25">
      <c r="A1306" s="1">
        <v>332</v>
      </c>
      <c r="B1306" s="1" t="s">
        <v>111</v>
      </c>
      <c r="C1306" s="1" t="s">
        <v>90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</row>
    <row r="1307" spans="1:10" x14ac:dyDescent="0.25">
      <c r="A1307" s="1">
        <v>332</v>
      </c>
      <c r="B1307" s="1" t="s">
        <v>111</v>
      </c>
      <c r="C1307" s="1" t="s">
        <v>118</v>
      </c>
      <c r="D1307" s="1">
        <v>0</v>
      </c>
      <c r="E1307" s="1">
        <v>0</v>
      </c>
      <c r="F1307" s="1">
        <v>1.3698630136986301E-2</v>
      </c>
      <c r="G1307" s="1">
        <v>0</v>
      </c>
      <c r="H1307" s="1">
        <v>0</v>
      </c>
      <c r="I1307" s="1">
        <v>0</v>
      </c>
      <c r="J1307" s="1">
        <v>0</v>
      </c>
    </row>
    <row r="1308" spans="1:10" x14ac:dyDescent="0.25">
      <c r="A1308" s="1">
        <v>332</v>
      </c>
      <c r="B1308" s="1" t="s">
        <v>111</v>
      </c>
      <c r="C1308" s="1" t="s">
        <v>91</v>
      </c>
      <c r="D1308" s="1">
        <v>0</v>
      </c>
      <c r="E1308" s="1">
        <v>0.5</v>
      </c>
      <c r="F1308" s="1">
        <v>0</v>
      </c>
      <c r="G1308" s="1">
        <v>0.6</v>
      </c>
      <c r="H1308" s="1">
        <v>0</v>
      </c>
      <c r="I1308" s="1">
        <v>0</v>
      </c>
      <c r="J1308" s="1">
        <v>0</v>
      </c>
    </row>
    <row r="1309" spans="1:10" x14ac:dyDescent="0.25">
      <c r="A1309" s="1">
        <v>332</v>
      </c>
      <c r="B1309" s="1" t="s">
        <v>111</v>
      </c>
      <c r="C1309" s="1" t="s">
        <v>92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</row>
    <row r="1310" spans="1:10" x14ac:dyDescent="0.25">
      <c r="A1310" s="1">
        <v>332</v>
      </c>
      <c r="B1310" s="1" t="s">
        <v>111</v>
      </c>
      <c r="C1310" s="1" t="s">
        <v>93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</row>
    <row r="1311" spans="1:10" x14ac:dyDescent="0.25">
      <c r="A1311" s="1">
        <v>332</v>
      </c>
      <c r="B1311" s="1" t="s">
        <v>111</v>
      </c>
      <c r="C1311" s="1" t="s">
        <v>94</v>
      </c>
    </row>
    <row r="1313" spans="1:10" x14ac:dyDescent="0.25">
      <c r="A1313" s="1">
        <v>333</v>
      </c>
      <c r="B1313" s="1" t="s">
        <v>112</v>
      </c>
      <c r="C1313" s="1" t="s">
        <v>120</v>
      </c>
    </row>
    <row r="1314" spans="1:10" x14ac:dyDescent="0.25">
      <c r="A1314" s="1">
        <v>333</v>
      </c>
      <c r="B1314" s="1" t="s">
        <v>112</v>
      </c>
      <c r="C1314" s="1" t="s">
        <v>82</v>
      </c>
      <c r="D1314" s="1">
        <v>0</v>
      </c>
      <c r="E1314" s="1">
        <v>0</v>
      </c>
      <c r="F1314" s="1">
        <v>8.5714285714285701E-2</v>
      </c>
      <c r="G1314" s="1">
        <v>0</v>
      </c>
      <c r="H1314" s="1">
        <v>0</v>
      </c>
      <c r="I1314" s="1">
        <v>0</v>
      </c>
      <c r="J1314" s="1">
        <v>0</v>
      </c>
    </row>
    <row r="1315" spans="1:10" x14ac:dyDescent="0.25">
      <c r="A1315" s="1">
        <v>333</v>
      </c>
      <c r="B1315" s="1" t="s">
        <v>112</v>
      </c>
      <c r="C1315" s="1" t="s">
        <v>152</v>
      </c>
      <c r="D1315" s="1">
        <v>0</v>
      </c>
      <c r="E1315" s="1">
        <v>0</v>
      </c>
      <c r="F1315" s="1">
        <v>4.2857142857142851E-2</v>
      </c>
      <c r="G1315" s="1">
        <v>0</v>
      </c>
      <c r="H1315" s="1">
        <v>0</v>
      </c>
      <c r="I1315" s="1">
        <v>0</v>
      </c>
      <c r="J1315" s="1">
        <v>0</v>
      </c>
    </row>
    <row r="1316" spans="1:10" x14ac:dyDescent="0.25">
      <c r="A1316" s="1">
        <v>333</v>
      </c>
      <c r="B1316" s="1" t="s">
        <v>112</v>
      </c>
      <c r="C1316" s="1" t="s">
        <v>151</v>
      </c>
      <c r="D1316" s="1">
        <v>0</v>
      </c>
      <c r="E1316" s="1">
        <v>0</v>
      </c>
      <c r="F1316" s="1">
        <v>4.2857142857142851E-2</v>
      </c>
      <c r="G1316" s="1">
        <v>0</v>
      </c>
      <c r="H1316" s="1">
        <v>0</v>
      </c>
      <c r="I1316" s="1">
        <v>0</v>
      </c>
      <c r="J1316" s="1">
        <v>0</v>
      </c>
    </row>
    <row r="1317" spans="1:10" x14ac:dyDescent="0.25">
      <c r="A1317" s="1">
        <v>333</v>
      </c>
      <c r="B1317" s="1" t="s">
        <v>112</v>
      </c>
      <c r="C1317" s="1" t="s">
        <v>83</v>
      </c>
      <c r="D1317" s="1">
        <v>0</v>
      </c>
      <c r="E1317" s="1">
        <v>1</v>
      </c>
      <c r="F1317" s="1">
        <v>0.42857142857142849</v>
      </c>
      <c r="G1317" s="1">
        <v>0</v>
      </c>
      <c r="H1317" s="1">
        <v>0</v>
      </c>
      <c r="I1317" s="1">
        <v>0</v>
      </c>
      <c r="J1317" s="1">
        <v>0</v>
      </c>
    </row>
    <row r="1318" spans="1:10" x14ac:dyDescent="0.25">
      <c r="A1318" s="1">
        <v>333</v>
      </c>
      <c r="B1318" s="1" t="s">
        <v>112</v>
      </c>
      <c r="C1318" s="1" t="s">
        <v>84</v>
      </c>
      <c r="D1318" s="1">
        <v>0</v>
      </c>
      <c r="E1318" s="1">
        <v>0</v>
      </c>
      <c r="F1318" s="1">
        <v>0.39999999999999997</v>
      </c>
      <c r="G1318" s="1">
        <v>0</v>
      </c>
      <c r="H1318" s="1">
        <v>0</v>
      </c>
      <c r="I1318" s="1">
        <v>0</v>
      </c>
      <c r="J1318" s="1">
        <v>0</v>
      </c>
    </row>
    <row r="1319" spans="1:10" x14ac:dyDescent="0.25">
      <c r="A1319" s="1">
        <v>333</v>
      </c>
      <c r="B1319" s="1" t="s">
        <v>112</v>
      </c>
      <c r="C1319" s="1" t="s">
        <v>85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</row>
    <row r="1320" spans="1:10" x14ac:dyDescent="0.25">
      <c r="A1320" s="1">
        <v>333</v>
      </c>
      <c r="B1320" s="1" t="s">
        <v>112</v>
      </c>
      <c r="C1320" s="1" t="s">
        <v>86</v>
      </c>
      <c r="D1320" s="1">
        <v>0</v>
      </c>
      <c r="E1320" s="1">
        <v>0.33333333333333331</v>
      </c>
      <c r="F1320" s="1">
        <v>1.4285714285714284E-2</v>
      </c>
      <c r="G1320" s="1">
        <v>0</v>
      </c>
      <c r="H1320" s="1">
        <v>0</v>
      </c>
      <c r="I1320" s="1">
        <v>0</v>
      </c>
      <c r="J1320" s="1">
        <v>0</v>
      </c>
    </row>
    <row r="1321" spans="1:10" x14ac:dyDescent="0.25">
      <c r="A1321" s="1">
        <v>333</v>
      </c>
      <c r="B1321" s="1" t="s">
        <v>112</v>
      </c>
      <c r="C1321" s="1" t="s">
        <v>87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</row>
    <row r="1322" spans="1:10" x14ac:dyDescent="0.25">
      <c r="A1322" s="1">
        <v>333</v>
      </c>
      <c r="B1322" s="1" t="s">
        <v>112</v>
      </c>
      <c r="C1322" s="1" t="s">
        <v>88</v>
      </c>
      <c r="D1322" s="1">
        <v>0</v>
      </c>
      <c r="E1322" s="1">
        <v>0.66666666666666663</v>
      </c>
      <c r="F1322" s="1">
        <v>1.4285714285714284E-2</v>
      </c>
      <c r="G1322" s="1">
        <v>0</v>
      </c>
      <c r="H1322" s="1">
        <v>0</v>
      </c>
      <c r="I1322" s="1">
        <v>0</v>
      </c>
      <c r="J1322" s="1">
        <v>0</v>
      </c>
    </row>
    <row r="1323" spans="1:10" x14ac:dyDescent="0.25">
      <c r="A1323" s="1">
        <v>333</v>
      </c>
      <c r="B1323" s="1" t="s">
        <v>112</v>
      </c>
      <c r="C1323" s="1" t="s">
        <v>89</v>
      </c>
      <c r="D1323" s="1">
        <v>0</v>
      </c>
      <c r="E1323" s="1">
        <v>0</v>
      </c>
      <c r="F1323" s="1">
        <v>0.48571428571428571</v>
      </c>
      <c r="G1323" s="1">
        <v>1</v>
      </c>
      <c r="H1323" s="1">
        <v>0</v>
      </c>
      <c r="I1323" s="1">
        <v>0</v>
      </c>
      <c r="J1323" s="1">
        <v>0</v>
      </c>
    </row>
    <row r="1324" spans="1:10" x14ac:dyDescent="0.25">
      <c r="A1324" s="1">
        <v>333</v>
      </c>
      <c r="B1324" s="1" t="s">
        <v>112</v>
      </c>
      <c r="C1324" s="1" t="s">
        <v>95</v>
      </c>
      <c r="D1324" s="1">
        <v>0</v>
      </c>
      <c r="E1324" s="1">
        <v>0</v>
      </c>
      <c r="F1324" s="1">
        <v>0.47142857142857136</v>
      </c>
      <c r="G1324" s="1">
        <v>0</v>
      </c>
      <c r="H1324" s="1">
        <v>0</v>
      </c>
      <c r="I1324" s="1">
        <v>0</v>
      </c>
      <c r="J1324" s="1">
        <v>0</v>
      </c>
    </row>
    <row r="1325" spans="1:10" x14ac:dyDescent="0.25">
      <c r="A1325" s="1">
        <v>333</v>
      </c>
      <c r="B1325" s="1" t="s">
        <v>112</v>
      </c>
      <c r="C1325" s="1" t="s">
        <v>90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</row>
    <row r="1326" spans="1:10" x14ac:dyDescent="0.25">
      <c r="A1326" s="1">
        <v>333</v>
      </c>
      <c r="B1326" s="1" t="s">
        <v>112</v>
      </c>
      <c r="C1326" s="1" t="s">
        <v>118</v>
      </c>
      <c r="D1326" s="1">
        <v>0</v>
      </c>
      <c r="E1326" s="1">
        <v>0</v>
      </c>
      <c r="F1326" s="1">
        <v>1.4285714285714284E-2</v>
      </c>
      <c r="G1326" s="1">
        <v>0</v>
      </c>
      <c r="H1326" s="1">
        <v>0</v>
      </c>
      <c r="I1326" s="1">
        <v>0</v>
      </c>
      <c r="J1326" s="1">
        <v>0</v>
      </c>
    </row>
    <row r="1327" spans="1:10" x14ac:dyDescent="0.25">
      <c r="A1327" s="1">
        <v>333</v>
      </c>
      <c r="B1327" s="1" t="s">
        <v>112</v>
      </c>
      <c r="C1327" s="1" t="s">
        <v>91</v>
      </c>
      <c r="D1327" s="1">
        <v>0</v>
      </c>
      <c r="E1327" s="1">
        <v>0</v>
      </c>
      <c r="F1327" s="1">
        <v>0</v>
      </c>
      <c r="G1327" s="1">
        <v>1</v>
      </c>
      <c r="H1327" s="1">
        <v>0</v>
      </c>
      <c r="I1327" s="1">
        <v>0</v>
      </c>
      <c r="J1327" s="1">
        <v>0</v>
      </c>
    </row>
    <row r="1328" spans="1:10" x14ac:dyDescent="0.25">
      <c r="A1328" s="1">
        <v>333</v>
      </c>
      <c r="B1328" s="1" t="s">
        <v>112</v>
      </c>
      <c r="C1328" s="1" t="s">
        <v>92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</row>
    <row r="1329" spans="1:10" x14ac:dyDescent="0.25">
      <c r="A1329" s="1">
        <v>333</v>
      </c>
      <c r="B1329" s="1" t="s">
        <v>112</v>
      </c>
      <c r="C1329" s="1" t="s">
        <v>93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</row>
    <row r="1330" spans="1:10" x14ac:dyDescent="0.25">
      <c r="A1330" s="1">
        <v>333</v>
      </c>
      <c r="B1330" s="1" t="s">
        <v>112</v>
      </c>
      <c r="C1330" s="1" t="s">
        <v>94</v>
      </c>
    </row>
    <row r="1332" spans="1:10" x14ac:dyDescent="0.25">
      <c r="A1332" s="1">
        <v>334</v>
      </c>
      <c r="B1332" s="1" t="s">
        <v>113</v>
      </c>
      <c r="C1332" s="1" t="s">
        <v>120</v>
      </c>
    </row>
    <row r="1333" spans="1:10" x14ac:dyDescent="0.25">
      <c r="A1333" s="1">
        <v>334</v>
      </c>
      <c r="B1333" s="1" t="s">
        <v>113</v>
      </c>
      <c r="C1333" s="1" t="s">
        <v>82</v>
      </c>
      <c r="D1333" s="1">
        <v>0</v>
      </c>
      <c r="E1333" s="1">
        <v>0</v>
      </c>
      <c r="F1333" s="1">
        <v>0.375</v>
      </c>
      <c r="G1333" s="1">
        <v>0</v>
      </c>
      <c r="H1333" s="1">
        <v>0</v>
      </c>
      <c r="I1333" s="1">
        <v>0</v>
      </c>
      <c r="J1333" s="1">
        <v>0</v>
      </c>
    </row>
    <row r="1334" spans="1:10" x14ac:dyDescent="0.25">
      <c r="A1334" s="1">
        <v>334</v>
      </c>
      <c r="B1334" s="1" t="s">
        <v>113</v>
      </c>
      <c r="C1334" s="1" t="s">
        <v>152</v>
      </c>
      <c r="D1334" s="1">
        <v>0</v>
      </c>
      <c r="E1334" s="1">
        <v>0</v>
      </c>
      <c r="F1334" s="1">
        <v>0.3</v>
      </c>
      <c r="G1334" s="1">
        <v>0</v>
      </c>
      <c r="H1334" s="1">
        <v>0</v>
      </c>
      <c r="I1334" s="1">
        <v>0</v>
      </c>
      <c r="J1334" s="1">
        <v>0</v>
      </c>
    </row>
    <row r="1335" spans="1:10" x14ac:dyDescent="0.25">
      <c r="A1335" s="1">
        <v>334</v>
      </c>
      <c r="B1335" s="1" t="s">
        <v>113</v>
      </c>
      <c r="C1335" s="1" t="s">
        <v>151</v>
      </c>
      <c r="D1335" s="1">
        <v>0</v>
      </c>
      <c r="E1335" s="1">
        <v>0</v>
      </c>
      <c r="F1335" s="1">
        <v>7.4999999999999997E-2</v>
      </c>
      <c r="G1335" s="1">
        <v>0</v>
      </c>
      <c r="H1335" s="1">
        <v>0</v>
      </c>
      <c r="I1335" s="1">
        <v>0</v>
      </c>
      <c r="J1335" s="1">
        <v>0</v>
      </c>
    </row>
    <row r="1336" spans="1:10" x14ac:dyDescent="0.25">
      <c r="A1336" s="1">
        <v>334</v>
      </c>
      <c r="B1336" s="1" t="s">
        <v>113</v>
      </c>
      <c r="C1336" s="1" t="s">
        <v>83</v>
      </c>
      <c r="D1336" s="1">
        <v>0</v>
      </c>
      <c r="E1336" s="1">
        <v>0</v>
      </c>
      <c r="F1336" s="1">
        <v>0.14999999999999997</v>
      </c>
      <c r="G1336" s="1">
        <v>0</v>
      </c>
      <c r="H1336" s="1">
        <v>0</v>
      </c>
      <c r="I1336" s="1">
        <v>0</v>
      </c>
      <c r="J1336" s="1">
        <v>0</v>
      </c>
    </row>
    <row r="1337" spans="1:10" x14ac:dyDescent="0.25">
      <c r="A1337" s="1">
        <v>334</v>
      </c>
      <c r="B1337" s="1" t="s">
        <v>113</v>
      </c>
      <c r="C1337" s="1" t="s">
        <v>84</v>
      </c>
      <c r="D1337" s="1">
        <v>0</v>
      </c>
      <c r="E1337" s="1">
        <v>0</v>
      </c>
      <c r="F1337" s="1">
        <v>0.12499999999999999</v>
      </c>
      <c r="G1337" s="1">
        <v>0</v>
      </c>
      <c r="H1337" s="1">
        <v>0</v>
      </c>
      <c r="I1337" s="1">
        <v>0</v>
      </c>
      <c r="J1337" s="1">
        <v>0</v>
      </c>
    </row>
    <row r="1338" spans="1:10" x14ac:dyDescent="0.25">
      <c r="A1338" s="1">
        <v>334</v>
      </c>
      <c r="B1338" s="1" t="s">
        <v>113</v>
      </c>
      <c r="C1338" s="1" t="s">
        <v>85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</row>
    <row r="1339" spans="1:10" x14ac:dyDescent="0.25">
      <c r="A1339" s="1">
        <v>334</v>
      </c>
      <c r="B1339" s="1" t="s">
        <v>113</v>
      </c>
      <c r="C1339" s="1" t="s">
        <v>86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</row>
    <row r="1340" spans="1:10" x14ac:dyDescent="0.25">
      <c r="A1340" s="1">
        <v>334</v>
      </c>
      <c r="B1340" s="1" t="s">
        <v>113</v>
      </c>
      <c r="C1340" s="1" t="s">
        <v>87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</row>
    <row r="1341" spans="1:10" x14ac:dyDescent="0.25">
      <c r="A1341" s="1">
        <v>334</v>
      </c>
      <c r="B1341" s="1" t="s">
        <v>113</v>
      </c>
      <c r="C1341" s="1" t="s">
        <v>88</v>
      </c>
      <c r="D1341" s="1">
        <v>0</v>
      </c>
      <c r="E1341" s="1">
        <v>0</v>
      </c>
      <c r="F1341" s="1">
        <v>2.4999999999999998E-2</v>
      </c>
      <c r="G1341" s="1">
        <v>0</v>
      </c>
      <c r="H1341" s="1">
        <v>0</v>
      </c>
      <c r="I1341" s="1">
        <v>0</v>
      </c>
      <c r="J1341" s="1">
        <v>0</v>
      </c>
    </row>
    <row r="1342" spans="1:10" x14ac:dyDescent="0.25">
      <c r="A1342" s="1">
        <v>334</v>
      </c>
      <c r="B1342" s="1" t="s">
        <v>113</v>
      </c>
      <c r="C1342" s="1" t="s">
        <v>89</v>
      </c>
      <c r="D1342" s="1">
        <v>0</v>
      </c>
      <c r="E1342" s="1">
        <v>0</v>
      </c>
      <c r="F1342" s="1">
        <v>0.47499999999999998</v>
      </c>
      <c r="G1342" s="1">
        <v>0</v>
      </c>
      <c r="H1342" s="1">
        <v>0</v>
      </c>
      <c r="I1342" s="1">
        <v>0</v>
      </c>
      <c r="J1342" s="1">
        <v>0</v>
      </c>
    </row>
    <row r="1343" spans="1:10" x14ac:dyDescent="0.25">
      <c r="A1343" s="1">
        <v>334</v>
      </c>
      <c r="B1343" s="1" t="s">
        <v>113</v>
      </c>
      <c r="C1343" s="1" t="s">
        <v>95</v>
      </c>
      <c r="D1343" s="1">
        <v>0</v>
      </c>
      <c r="E1343" s="1">
        <v>0</v>
      </c>
      <c r="F1343" s="1">
        <v>0.44999999999999996</v>
      </c>
      <c r="G1343" s="1">
        <v>0</v>
      </c>
      <c r="H1343" s="1">
        <v>0</v>
      </c>
      <c r="I1343" s="1">
        <v>0</v>
      </c>
      <c r="J1343" s="1">
        <v>0</v>
      </c>
    </row>
    <row r="1344" spans="1:10" x14ac:dyDescent="0.25">
      <c r="A1344" s="1">
        <v>334</v>
      </c>
      <c r="B1344" s="1" t="s">
        <v>113</v>
      </c>
      <c r="C1344" s="1" t="s">
        <v>90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</row>
    <row r="1345" spans="1:10" x14ac:dyDescent="0.25">
      <c r="A1345" s="1">
        <v>334</v>
      </c>
      <c r="B1345" s="1" t="s">
        <v>113</v>
      </c>
      <c r="C1345" s="1" t="s">
        <v>118</v>
      </c>
      <c r="D1345" s="1">
        <v>0</v>
      </c>
      <c r="E1345" s="1">
        <v>0</v>
      </c>
      <c r="F1345" s="1">
        <v>2.4999999999999998E-2</v>
      </c>
      <c r="G1345" s="1">
        <v>0</v>
      </c>
      <c r="H1345" s="1">
        <v>0</v>
      </c>
      <c r="I1345" s="1">
        <v>0</v>
      </c>
      <c r="J1345" s="1">
        <v>0</v>
      </c>
    </row>
    <row r="1346" spans="1:10" x14ac:dyDescent="0.25">
      <c r="A1346" s="1">
        <v>334</v>
      </c>
      <c r="B1346" s="1" t="s">
        <v>113</v>
      </c>
      <c r="C1346" s="1" t="s">
        <v>91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</row>
    <row r="1347" spans="1:10" x14ac:dyDescent="0.25">
      <c r="A1347" s="1">
        <v>334</v>
      </c>
      <c r="B1347" s="1" t="s">
        <v>113</v>
      </c>
      <c r="C1347" s="1" t="s">
        <v>92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</row>
    <row r="1348" spans="1:10" x14ac:dyDescent="0.25">
      <c r="A1348" s="1">
        <v>334</v>
      </c>
      <c r="B1348" s="1" t="s">
        <v>113</v>
      </c>
      <c r="C1348" s="1" t="s">
        <v>93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</row>
    <row r="1349" spans="1:10" x14ac:dyDescent="0.25">
      <c r="A1349" s="1">
        <v>334</v>
      </c>
      <c r="B1349" s="1" t="s">
        <v>113</v>
      </c>
      <c r="C1349" s="1" t="s">
        <v>94</v>
      </c>
    </row>
    <row r="1351" spans="1:10" x14ac:dyDescent="0.25">
      <c r="A1351" s="1">
        <v>334413</v>
      </c>
      <c r="B1351" s="1" t="s">
        <v>80</v>
      </c>
      <c r="C1351" s="1" t="s">
        <v>120</v>
      </c>
    </row>
    <row r="1352" spans="1:10" x14ac:dyDescent="0.25">
      <c r="A1352" s="1">
        <v>334413</v>
      </c>
      <c r="B1352" s="1" t="s">
        <v>80</v>
      </c>
      <c r="C1352" s="1" t="s">
        <v>82</v>
      </c>
      <c r="D1352" s="1">
        <v>0</v>
      </c>
      <c r="E1352" s="1">
        <v>0</v>
      </c>
      <c r="F1352" s="1">
        <v>0.52941176470588236</v>
      </c>
      <c r="G1352" s="1">
        <v>0</v>
      </c>
      <c r="H1352" s="1">
        <v>0</v>
      </c>
      <c r="I1352" s="1">
        <v>0</v>
      </c>
      <c r="J1352" s="1">
        <v>0</v>
      </c>
    </row>
    <row r="1353" spans="1:10" x14ac:dyDescent="0.25">
      <c r="A1353" s="1">
        <v>334413</v>
      </c>
      <c r="B1353" s="1" t="s">
        <v>80</v>
      </c>
      <c r="C1353" s="1" t="s">
        <v>152</v>
      </c>
      <c r="D1353" s="1">
        <v>0</v>
      </c>
      <c r="E1353" s="1">
        <v>0</v>
      </c>
      <c r="F1353" s="1">
        <v>0.4705882352941177</v>
      </c>
      <c r="G1353" s="1">
        <v>0</v>
      </c>
      <c r="H1353" s="1">
        <v>0</v>
      </c>
      <c r="I1353" s="1">
        <v>0</v>
      </c>
      <c r="J1353" s="1">
        <v>0</v>
      </c>
    </row>
    <row r="1354" spans="1:10" x14ac:dyDescent="0.25">
      <c r="A1354" s="1">
        <v>334413</v>
      </c>
      <c r="B1354" s="1" t="s">
        <v>80</v>
      </c>
      <c r="C1354" s="1" t="s">
        <v>151</v>
      </c>
      <c r="D1354" s="1">
        <v>0</v>
      </c>
      <c r="E1354" s="1">
        <v>0</v>
      </c>
      <c r="F1354" s="1">
        <v>5.8823529411764712E-2</v>
      </c>
      <c r="G1354" s="1">
        <v>0</v>
      </c>
      <c r="H1354" s="1">
        <v>0</v>
      </c>
      <c r="I1354" s="1">
        <v>0</v>
      </c>
      <c r="J1354" s="1">
        <v>0</v>
      </c>
    </row>
    <row r="1355" spans="1:10" x14ac:dyDescent="0.25">
      <c r="A1355" s="1">
        <v>334413</v>
      </c>
      <c r="B1355" s="1" t="s">
        <v>80</v>
      </c>
      <c r="C1355" s="1" t="s">
        <v>83</v>
      </c>
      <c r="D1355" s="1">
        <v>0</v>
      </c>
      <c r="E1355" s="1">
        <v>0</v>
      </c>
      <c r="F1355" s="1">
        <v>0.17647058823529413</v>
      </c>
      <c r="G1355" s="1">
        <v>0</v>
      </c>
      <c r="H1355" s="1">
        <v>0</v>
      </c>
      <c r="I1355" s="1">
        <v>0</v>
      </c>
      <c r="J1355" s="1">
        <v>0</v>
      </c>
    </row>
    <row r="1356" spans="1:10" x14ac:dyDescent="0.25">
      <c r="A1356" s="1">
        <v>334413</v>
      </c>
      <c r="B1356" s="1" t="s">
        <v>80</v>
      </c>
      <c r="C1356" s="1" t="s">
        <v>84</v>
      </c>
      <c r="D1356" s="1">
        <v>0</v>
      </c>
      <c r="E1356" s="1">
        <v>0</v>
      </c>
      <c r="F1356" s="1">
        <v>0.11764705882352942</v>
      </c>
      <c r="G1356" s="1">
        <v>0</v>
      </c>
      <c r="H1356" s="1">
        <v>0</v>
      </c>
      <c r="I1356" s="1">
        <v>0</v>
      </c>
      <c r="J1356" s="1">
        <v>0</v>
      </c>
    </row>
    <row r="1357" spans="1:10" x14ac:dyDescent="0.25">
      <c r="A1357" s="1">
        <v>334413</v>
      </c>
      <c r="B1357" s="1" t="s">
        <v>80</v>
      </c>
      <c r="C1357" s="1" t="s">
        <v>85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</row>
    <row r="1358" spans="1:10" x14ac:dyDescent="0.25">
      <c r="A1358" s="1">
        <v>334413</v>
      </c>
      <c r="B1358" s="1" t="s">
        <v>80</v>
      </c>
      <c r="C1358" s="1" t="s">
        <v>86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</row>
    <row r="1359" spans="1:10" x14ac:dyDescent="0.25">
      <c r="A1359" s="1">
        <v>334413</v>
      </c>
      <c r="B1359" s="1" t="s">
        <v>80</v>
      </c>
      <c r="C1359" s="1" t="s">
        <v>87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</row>
    <row r="1360" spans="1:10" x14ac:dyDescent="0.25">
      <c r="A1360" s="1">
        <v>334413</v>
      </c>
      <c r="B1360" s="1" t="s">
        <v>80</v>
      </c>
      <c r="C1360" s="1" t="s">
        <v>88</v>
      </c>
      <c r="D1360" s="1">
        <v>0</v>
      </c>
      <c r="E1360" s="1">
        <v>0</v>
      </c>
      <c r="F1360" s="1">
        <v>5.8823529411764712E-2</v>
      </c>
      <c r="G1360" s="1">
        <v>0</v>
      </c>
      <c r="H1360" s="1">
        <v>0</v>
      </c>
      <c r="I1360" s="1">
        <v>0</v>
      </c>
      <c r="J1360" s="1">
        <v>0</v>
      </c>
    </row>
    <row r="1361" spans="1:10" x14ac:dyDescent="0.25">
      <c r="A1361" s="1">
        <v>334413</v>
      </c>
      <c r="B1361" s="1" t="s">
        <v>80</v>
      </c>
      <c r="C1361" s="1" t="s">
        <v>89</v>
      </c>
      <c r="D1361" s="1">
        <v>0</v>
      </c>
      <c r="E1361" s="1">
        <v>0</v>
      </c>
      <c r="F1361" s="1">
        <v>0.29411764705882359</v>
      </c>
      <c r="G1361" s="1">
        <v>0</v>
      </c>
      <c r="H1361" s="1">
        <v>0</v>
      </c>
      <c r="I1361" s="1">
        <v>0</v>
      </c>
      <c r="J1361" s="1">
        <v>0</v>
      </c>
    </row>
    <row r="1362" spans="1:10" x14ac:dyDescent="0.25">
      <c r="A1362" s="1">
        <v>334413</v>
      </c>
      <c r="B1362" s="1" t="s">
        <v>80</v>
      </c>
      <c r="C1362" s="1" t="s">
        <v>95</v>
      </c>
      <c r="D1362" s="1">
        <v>0</v>
      </c>
      <c r="E1362" s="1">
        <v>0</v>
      </c>
      <c r="F1362" s="1">
        <v>0.29411764705882359</v>
      </c>
      <c r="G1362" s="1">
        <v>0</v>
      </c>
      <c r="H1362" s="1">
        <v>0</v>
      </c>
      <c r="I1362" s="1">
        <v>0</v>
      </c>
      <c r="J1362" s="1">
        <v>0</v>
      </c>
    </row>
    <row r="1363" spans="1:10" x14ac:dyDescent="0.25">
      <c r="A1363" s="1">
        <v>334413</v>
      </c>
      <c r="B1363" s="1" t="s">
        <v>80</v>
      </c>
      <c r="C1363" s="1" t="s">
        <v>90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</row>
    <row r="1364" spans="1:10" x14ac:dyDescent="0.25">
      <c r="A1364" s="1">
        <v>334413</v>
      </c>
      <c r="B1364" s="1" t="s">
        <v>80</v>
      </c>
      <c r="C1364" s="1" t="s">
        <v>118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</row>
    <row r="1365" spans="1:10" x14ac:dyDescent="0.25">
      <c r="A1365" s="1">
        <v>334413</v>
      </c>
      <c r="B1365" s="1" t="s">
        <v>80</v>
      </c>
      <c r="C1365" s="1" t="s">
        <v>91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</row>
    <row r="1366" spans="1:10" x14ac:dyDescent="0.25">
      <c r="A1366" s="1">
        <v>334413</v>
      </c>
      <c r="B1366" s="1" t="s">
        <v>80</v>
      </c>
      <c r="C1366" s="1" t="s">
        <v>92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</row>
    <row r="1367" spans="1:10" x14ac:dyDescent="0.25">
      <c r="A1367" s="1">
        <v>334413</v>
      </c>
      <c r="B1367" s="1" t="s">
        <v>80</v>
      </c>
      <c r="C1367" s="1" t="s">
        <v>93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</row>
    <row r="1368" spans="1:10" x14ac:dyDescent="0.25">
      <c r="A1368" s="1">
        <v>334413</v>
      </c>
      <c r="B1368" s="1" t="s">
        <v>80</v>
      </c>
      <c r="C1368" s="1" t="s">
        <v>94</v>
      </c>
    </row>
    <row r="1370" spans="1:10" x14ac:dyDescent="0.25">
      <c r="A1370" s="1">
        <v>335</v>
      </c>
      <c r="B1370" s="1" t="s">
        <v>117</v>
      </c>
      <c r="C1370" s="1" t="s">
        <v>120</v>
      </c>
    </row>
    <row r="1371" spans="1:10" x14ac:dyDescent="0.25">
      <c r="A1371" s="1">
        <v>335</v>
      </c>
      <c r="B1371" s="1" t="s">
        <v>117</v>
      </c>
      <c r="C1371" s="1" t="s">
        <v>82</v>
      </c>
      <c r="D1371" s="1">
        <v>0</v>
      </c>
      <c r="E1371" s="1">
        <v>0</v>
      </c>
      <c r="F1371" s="1">
        <v>0.2</v>
      </c>
      <c r="G1371" s="1">
        <v>0</v>
      </c>
      <c r="H1371" s="1">
        <v>0</v>
      </c>
      <c r="I1371" s="1">
        <v>0</v>
      </c>
      <c r="J1371" s="1">
        <v>0</v>
      </c>
    </row>
    <row r="1372" spans="1:10" x14ac:dyDescent="0.25">
      <c r="A1372" s="1">
        <v>335</v>
      </c>
      <c r="B1372" s="1" t="s">
        <v>117</v>
      </c>
      <c r="C1372" s="1" t="s">
        <v>152</v>
      </c>
      <c r="D1372" s="1">
        <v>0</v>
      </c>
      <c r="E1372" s="1">
        <v>0</v>
      </c>
      <c r="F1372" s="1">
        <v>0.11428571428571428</v>
      </c>
      <c r="G1372" s="1">
        <v>0</v>
      </c>
      <c r="H1372" s="1">
        <v>0</v>
      </c>
      <c r="I1372" s="1">
        <v>0</v>
      </c>
      <c r="J1372" s="1">
        <v>0</v>
      </c>
    </row>
    <row r="1373" spans="1:10" x14ac:dyDescent="0.25">
      <c r="A1373" s="1">
        <v>335</v>
      </c>
      <c r="B1373" s="1" t="s">
        <v>117</v>
      </c>
      <c r="C1373" s="1" t="s">
        <v>151</v>
      </c>
      <c r="D1373" s="1">
        <v>0</v>
      </c>
      <c r="E1373" s="1">
        <v>0</v>
      </c>
      <c r="F1373" s="1">
        <v>8.5714285714285715E-2</v>
      </c>
      <c r="G1373" s="1">
        <v>0</v>
      </c>
      <c r="H1373" s="1">
        <v>0</v>
      </c>
      <c r="I1373" s="1">
        <v>0</v>
      </c>
      <c r="J1373" s="1">
        <v>0</v>
      </c>
    </row>
    <row r="1374" spans="1:10" x14ac:dyDescent="0.25">
      <c r="A1374" s="1">
        <v>335</v>
      </c>
      <c r="B1374" s="1" t="s">
        <v>117</v>
      </c>
      <c r="C1374" s="1" t="s">
        <v>83</v>
      </c>
      <c r="D1374" s="1">
        <v>0</v>
      </c>
      <c r="E1374" s="1">
        <v>0</v>
      </c>
      <c r="F1374" s="1">
        <v>0.54285714285714293</v>
      </c>
      <c r="G1374" s="1">
        <v>0</v>
      </c>
      <c r="H1374" s="1">
        <v>0</v>
      </c>
      <c r="I1374" s="1">
        <v>0</v>
      </c>
      <c r="J1374" s="1">
        <v>0</v>
      </c>
    </row>
    <row r="1375" spans="1:10" x14ac:dyDescent="0.25">
      <c r="A1375" s="1">
        <v>335</v>
      </c>
      <c r="B1375" s="1" t="s">
        <v>117</v>
      </c>
      <c r="C1375" s="1" t="s">
        <v>84</v>
      </c>
      <c r="D1375" s="1">
        <v>0</v>
      </c>
      <c r="E1375" s="1">
        <v>0</v>
      </c>
      <c r="F1375" s="1">
        <v>0.54285714285714293</v>
      </c>
      <c r="G1375" s="1">
        <v>0</v>
      </c>
      <c r="H1375" s="1">
        <v>0</v>
      </c>
      <c r="I1375" s="1">
        <v>0</v>
      </c>
      <c r="J1375" s="1">
        <v>0</v>
      </c>
    </row>
    <row r="1376" spans="1:10" x14ac:dyDescent="0.25">
      <c r="A1376" s="1">
        <v>335</v>
      </c>
      <c r="B1376" s="1" t="s">
        <v>117</v>
      </c>
      <c r="C1376" s="1" t="s">
        <v>85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</row>
    <row r="1377" spans="1:10" x14ac:dyDescent="0.25">
      <c r="A1377" s="1">
        <v>335</v>
      </c>
      <c r="B1377" s="1" t="s">
        <v>117</v>
      </c>
      <c r="C1377" s="1" t="s">
        <v>86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</row>
    <row r="1378" spans="1:10" x14ac:dyDescent="0.25">
      <c r="A1378" s="1">
        <v>335</v>
      </c>
      <c r="B1378" s="1" t="s">
        <v>117</v>
      </c>
      <c r="C1378" s="1" t="s">
        <v>87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</row>
    <row r="1379" spans="1:10" x14ac:dyDescent="0.25">
      <c r="A1379" s="1">
        <v>335</v>
      </c>
      <c r="B1379" s="1" t="s">
        <v>117</v>
      </c>
      <c r="C1379" s="1" t="s">
        <v>88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</row>
    <row r="1380" spans="1:10" x14ac:dyDescent="0.25">
      <c r="A1380" s="1">
        <v>335</v>
      </c>
      <c r="B1380" s="1" t="s">
        <v>117</v>
      </c>
      <c r="C1380" s="1" t="s">
        <v>89</v>
      </c>
      <c r="D1380" s="1">
        <v>0</v>
      </c>
      <c r="E1380" s="1">
        <v>0</v>
      </c>
      <c r="F1380" s="1">
        <v>0.25714285714285717</v>
      </c>
      <c r="G1380" s="1">
        <v>1</v>
      </c>
      <c r="H1380" s="1">
        <v>0</v>
      </c>
      <c r="I1380" s="1">
        <v>0</v>
      </c>
      <c r="J1380" s="1">
        <v>0</v>
      </c>
    </row>
    <row r="1381" spans="1:10" x14ac:dyDescent="0.25">
      <c r="A1381" s="1">
        <v>335</v>
      </c>
      <c r="B1381" s="1" t="s">
        <v>117</v>
      </c>
      <c r="C1381" s="1" t="s">
        <v>95</v>
      </c>
      <c r="D1381" s="1">
        <v>0</v>
      </c>
      <c r="E1381" s="1">
        <v>0</v>
      </c>
      <c r="F1381" s="1">
        <v>0.22857142857142856</v>
      </c>
      <c r="G1381" s="1">
        <v>0</v>
      </c>
      <c r="H1381" s="1">
        <v>0</v>
      </c>
      <c r="I1381" s="1">
        <v>0</v>
      </c>
      <c r="J1381" s="1">
        <v>0</v>
      </c>
    </row>
    <row r="1382" spans="1:10" x14ac:dyDescent="0.25">
      <c r="A1382" s="1">
        <v>335</v>
      </c>
      <c r="B1382" s="1" t="s">
        <v>117</v>
      </c>
      <c r="C1382" s="1" t="s">
        <v>90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</row>
    <row r="1383" spans="1:10" x14ac:dyDescent="0.25">
      <c r="A1383" s="1">
        <v>335</v>
      </c>
      <c r="B1383" s="1" t="s">
        <v>117</v>
      </c>
      <c r="C1383" s="1" t="s">
        <v>118</v>
      </c>
      <c r="D1383" s="1">
        <v>0</v>
      </c>
      <c r="E1383" s="1">
        <v>0</v>
      </c>
      <c r="F1383" s="1">
        <v>2.8571428571428571E-2</v>
      </c>
      <c r="G1383" s="1">
        <v>0</v>
      </c>
      <c r="H1383" s="1">
        <v>0</v>
      </c>
      <c r="I1383" s="1">
        <v>0</v>
      </c>
      <c r="J1383" s="1">
        <v>0</v>
      </c>
    </row>
    <row r="1384" spans="1:10" x14ac:dyDescent="0.25">
      <c r="A1384" s="1">
        <v>335</v>
      </c>
      <c r="B1384" s="1" t="s">
        <v>117</v>
      </c>
      <c r="C1384" s="1" t="s">
        <v>91</v>
      </c>
      <c r="D1384" s="1">
        <v>0</v>
      </c>
      <c r="E1384" s="1">
        <v>0</v>
      </c>
      <c r="F1384" s="1">
        <v>0</v>
      </c>
      <c r="G1384" s="1">
        <v>1</v>
      </c>
      <c r="H1384" s="1">
        <v>0</v>
      </c>
      <c r="I1384" s="1">
        <v>0</v>
      </c>
      <c r="J1384" s="1">
        <v>0</v>
      </c>
    </row>
    <row r="1385" spans="1:10" x14ac:dyDescent="0.25">
      <c r="A1385" s="1">
        <v>335</v>
      </c>
      <c r="B1385" s="1" t="s">
        <v>117</v>
      </c>
      <c r="C1385" s="1" t="s">
        <v>92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</row>
    <row r="1386" spans="1:10" x14ac:dyDescent="0.25">
      <c r="A1386" s="1">
        <v>335</v>
      </c>
      <c r="B1386" s="1" t="s">
        <v>117</v>
      </c>
      <c r="C1386" s="1" t="s">
        <v>93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</row>
    <row r="1387" spans="1:10" x14ac:dyDescent="0.25">
      <c r="A1387" s="1">
        <v>335</v>
      </c>
      <c r="B1387" s="1" t="s">
        <v>117</v>
      </c>
      <c r="C1387" s="1" t="s">
        <v>94</v>
      </c>
    </row>
    <row r="1389" spans="1:10" x14ac:dyDescent="0.25">
      <c r="A1389" s="1">
        <v>336</v>
      </c>
      <c r="B1389" s="1" t="s">
        <v>114</v>
      </c>
      <c r="C1389" s="1" t="s">
        <v>120</v>
      </c>
    </row>
    <row r="1390" spans="1:10" x14ac:dyDescent="0.25">
      <c r="A1390" s="1">
        <v>336</v>
      </c>
      <c r="B1390" s="1" t="s">
        <v>114</v>
      </c>
      <c r="C1390" s="1" t="s">
        <v>82</v>
      </c>
      <c r="D1390" s="1">
        <v>1</v>
      </c>
      <c r="E1390" s="1">
        <v>0</v>
      </c>
      <c r="F1390" s="1">
        <v>0.23199999999999998</v>
      </c>
      <c r="G1390" s="1">
        <v>0</v>
      </c>
      <c r="H1390" s="1">
        <v>1</v>
      </c>
      <c r="I1390" s="1">
        <v>0</v>
      </c>
      <c r="J1390" s="1">
        <v>0.13636363636363635</v>
      </c>
    </row>
    <row r="1391" spans="1:10" x14ac:dyDescent="0.25">
      <c r="A1391" s="1">
        <v>336</v>
      </c>
      <c r="B1391" s="1" t="s">
        <v>114</v>
      </c>
      <c r="C1391" s="1" t="s">
        <v>152</v>
      </c>
      <c r="D1391" s="1">
        <v>1</v>
      </c>
      <c r="E1391" s="1">
        <v>0</v>
      </c>
      <c r="F1391" s="1">
        <v>0.104</v>
      </c>
      <c r="G1391" s="1">
        <v>0</v>
      </c>
      <c r="H1391" s="1">
        <v>1</v>
      </c>
      <c r="I1391" s="1">
        <v>0</v>
      </c>
      <c r="J1391" s="1">
        <v>7.1969696969696947E-2</v>
      </c>
    </row>
    <row r="1392" spans="1:10" x14ac:dyDescent="0.25">
      <c r="A1392" s="1">
        <v>336</v>
      </c>
      <c r="B1392" s="1" t="s">
        <v>114</v>
      </c>
      <c r="C1392" s="1" t="s">
        <v>151</v>
      </c>
      <c r="D1392" s="1">
        <v>0</v>
      </c>
      <c r="E1392" s="1">
        <v>0</v>
      </c>
      <c r="F1392" s="1">
        <v>0.128</v>
      </c>
      <c r="G1392" s="1">
        <v>0</v>
      </c>
      <c r="H1392" s="1">
        <v>0</v>
      </c>
      <c r="I1392" s="1">
        <v>0</v>
      </c>
      <c r="J1392" s="1">
        <v>6.0606060606060594E-2</v>
      </c>
    </row>
    <row r="1393" spans="1:10" x14ac:dyDescent="0.25">
      <c r="A1393" s="1">
        <v>336</v>
      </c>
      <c r="B1393" s="1" t="s">
        <v>114</v>
      </c>
      <c r="C1393" s="1" t="s">
        <v>83</v>
      </c>
      <c r="D1393" s="1">
        <v>0</v>
      </c>
      <c r="E1393" s="1">
        <v>0.5</v>
      </c>
      <c r="F1393" s="1">
        <v>0.40799999999999997</v>
      </c>
      <c r="G1393" s="1">
        <v>0.5</v>
      </c>
      <c r="H1393" s="1">
        <v>0</v>
      </c>
      <c r="I1393" s="1">
        <v>0</v>
      </c>
      <c r="J1393" s="1">
        <v>0.49242424242424238</v>
      </c>
    </row>
    <row r="1394" spans="1:10" x14ac:dyDescent="0.25">
      <c r="A1394" s="1">
        <v>336</v>
      </c>
      <c r="B1394" s="1" t="s">
        <v>114</v>
      </c>
      <c r="C1394" s="1" t="s">
        <v>84</v>
      </c>
      <c r="D1394" s="1">
        <v>0</v>
      </c>
      <c r="E1394" s="1">
        <v>0</v>
      </c>
      <c r="F1394" s="1">
        <v>0.34399999999999997</v>
      </c>
      <c r="G1394" s="1">
        <v>0</v>
      </c>
      <c r="H1394" s="1">
        <v>0</v>
      </c>
      <c r="I1394" s="1">
        <v>0</v>
      </c>
      <c r="J1394" s="1">
        <v>0.21590909090909088</v>
      </c>
    </row>
    <row r="1395" spans="1:10" x14ac:dyDescent="0.25">
      <c r="A1395" s="1">
        <v>336</v>
      </c>
      <c r="B1395" s="1" t="s">
        <v>114</v>
      </c>
      <c r="C1395" s="1" t="s">
        <v>85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2.2727272727272724E-2</v>
      </c>
    </row>
    <row r="1396" spans="1:10" x14ac:dyDescent="0.25">
      <c r="A1396" s="1">
        <v>336</v>
      </c>
      <c r="B1396" s="1" t="s">
        <v>114</v>
      </c>
      <c r="C1396" s="1" t="s">
        <v>86</v>
      </c>
      <c r="D1396" s="1">
        <v>0</v>
      </c>
      <c r="E1396" s="1">
        <v>0.5</v>
      </c>
      <c r="F1396" s="1">
        <v>0</v>
      </c>
      <c r="G1396" s="1">
        <v>0.5</v>
      </c>
      <c r="H1396" s="1">
        <v>0</v>
      </c>
      <c r="I1396" s="1">
        <v>0</v>
      </c>
      <c r="J1396" s="1">
        <v>0.18939393939393936</v>
      </c>
    </row>
    <row r="1397" spans="1:10" x14ac:dyDescent="0.25">
      <c r="A1397" s="1">
        <v>336</v>
      </c>
      <c r="B1397" s="1" t="s">
        <v>114</v>
      </c>
      <c r="C1397" s="1" t="s">
        <v>87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1.1363636363636362E-2</v>
      </c>
    </row>
    <row r="1398" spans="1:10" x14ac:dyDescent="0.25">
      <c r="A1398" s="1">
        <v>336</v>
      </c>
      <c r="B1398" s="1" t="s">
        <v>114</v>
      </c>
      <c r="C1398" s="1" t="s">
        <v>88</v>
      </c>
      <c r="D1398" s="1">
        <v>0</v>
      </c>
      <c r="E1398" s="1">
        <v>0</v>
      </c>
      <c r="F1398" s="1">
        <v>6.4000000000000001E-2</v>
      </c>
      <c r="G1398" s="1">
        <v>0</v>
      </c>
      <c r="H1398" s="1">
        <v>0</v>
      </c>
      <c r="I1398" s="1">
        <v>0</v>
      </c>
      <c r="J1398" s="1">
        <v>4.9242424242424233E-2</v>
      </c>
    </row>
    <row r="1399" spans="1:10" x14ac:dyDescent="0.25">
      <c r="A1399" s="1">
        <v>336</v>
      </c>
      <c r="B1399" s="1" t="s">
        <v>114</v>
      </c>
      <c r="C1399" s="1" t="s">
        <v>89</v>
      </c>
      <c r="D1399" s="1">
        <v>0</v>
      </c>
      <c r="E1399" s="1">
        <v>0.5</v>
      </c>
      <c r="F1399" s="1">
        <v>0.36</v>
      </c>
      <c r="G1399" s="1">
        <v>0.5</v>
      </c>
      <c r="H1399" s="1">
        <v>0</v>
      </c>
      <c r="I1399" s="1">
        <v>0</v>
      </c>
      <c r="J1399" s="1">
        <v>0.37121212121212116</v>
      </c>
    </row>
    <row r="1400" spans="1:10" x14ac:dyDescent="0.25">
      <c r="A1400" s="1">
        <v>336</v>
      </c>
      <c r="B1400" s="1" t="s">
        <v>114</v>
      </c>
      <c r="C1400" s="1" t="s">
        <v>95</v>
      </c>
      <c r="D1400" s="1">
        <v>0</v>
      </c>
      <c r="E1400" s="1">
        <v>0</v>
      </c>
      <c r="F1400" s="1">
        <v>0.32799999999999996</v>
      </c>
      <c r="G1400" s="1">
        <v>0</v>
      </c>
      <c r="H1400" s="1">
        <v>0</v>
      </c>
      <c r="I1400" s="1">
        <v>0</v>
      </c>
      <c r="J1400" s="1">
        <v>0.24999999999999994</v>
      </c>
    </row>
    <row r="1401" spans="1:10" x14ac:dyDescent="0.25">
      <c r="A1401" s="1">
        <v>336</v>
      </c>
      <c r="B1401" s="1" t="s">
        <v>114</v>
      </c>
      <c r="C1401" s="1" t="s">
        <v>90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7.1969696969696947E-2</v>
      </c>
    </row>
    <row r="1402" spans="1:10" x14ac:dyDescent="0.25">
      <c r="A1402" s="1">
        <v>336</v>
      </c>
      <c r="B1402" s="1" t="s">
        <v>114</v>
      </c>
      <c r="C1402" s="1" t="s">
        <v>118</v>
      </c>
      <c r="D1402" s="1">
        <v>0</v>
      </c>
      <c r="E1402" s="1">
        <v>0</v>
      </c>
      <c r="F1402" s="1">
        <v>2.4E-2</v>
      </c>
      <c r="G1402" s="1">
        <v>0</v>
      </c>
      <c r="H1402" s="1">
        <v>0</v>
      </c>
      <c r="I1402" s="1">
        <v>0</v>
      </c>
      <c r="J1402" s="1">
        <v>3.0303030303030297E-2</v>
      </c>
    </row>
    <row r="1403" spans="1:10" x14ac:dyDescent="0.25">
      <c r="A1403" s="1">
        <v>336</v>
      </c>
      <c r="B1403" s="1" t="s">
        <v>114</v>
      </c>
      <c r="C1403" s="1" t="s">
        <v>91</v>
      </c>
      <c r="D1403" s="1">
        <v>0</v>
      </c>
      <c r="E1403" s="1">
        <v>0.5</v>
      </c>
      <c r="F1403" s="1">
        <v>0</v>
      </c>
      <c r="G1403" s="1">
        <v>0.5</v>
      </c>
      <c r="H1403" s="1">
        <v>0</v>
      </c>
      <c r="I1403" s="1">
        <v>0</v>
      </c>
      <c r="J1403" s="1">
        <v>1.1363636363636362E-2</v>
      </c>
    </row>
    <row r="1404" spans="1:10" x14ac:dyDescent="0.25">
      <c r="A1404" s="1">
        <v>336</v>
      </c>
      <c r="B1404" s="1" t="s">
        <v>114</v>
      </c>
      <c r="C1404" s="1" t="s">
        <v>92</v>
      </c>
      <c r="D1404" s="1">
        <v>0</v>
      </c>
      <c r="E1404" s="1">
        <v>0</v>
      </c>
      <c r="F1404" s="1">
        <v>8.0000000000000002E-3</v>
      </c>
      <c r="G1404" s="1">
        <v>0</v>
      </c>
      <c r="H1404" s="1">
        <v>0</v>
      </c>
      <c r="I1404" s="1">
        <v>0</v>
      </c>
      <c r="J1404" s="1">
        <v>3.7878787878787871E-3</v>
      </c>
    </row>
    <row r="1405" spans="1:10" x14ac:dyDescent="0.25">
      <c r="A1405" s="1">
        <v>336</v>
      </c>
      <c r="B1405" s="1" t="s">
        <v>114</v>
      </c>
      <c r="C1405" s="1" t="s">
        <v>93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3.7878787878787871E-3</v>
      </c>
    </row>
    <row r="1406" spans="1:10" x14ac:dyDescent="0.25">
      <c r="A1406" s="1">
        <v>336</v>
      </c>
      <c r="B1406" s="1" t="s">
        <v>114</v>
      </c>
      <c r="C1406" s="1" t="s">
        <v>94</v>
      </c>
    </row>
    <row r="1408" spans="1:10" x14ac:dyDescent="0.25">
      <c r="A1408" s="1">
        <v>336111</v>
      </c>
      <c r="B1408" s="1" t="s">
        <v>153</v>
      </c>
      <c r="C1408" s="1" t="s">
        <v>120</v>
      </c>
    </row>
    <row r="1409" spans="1:10" x14ac:dyDescent="0.25">
      <c r="A1409" s="1">
        <v>336111</v>
      </c>
      <c r="B1409" s="1" t="s">
        <v>153</v>
      </c>
      <c r="C1409" s="1" t="s">
        <v>82</v>
      </c>
      <c r="D1409" s="1">
        <v>0</v>
      </c>
      <c r="E1409" s="1">
        <v>0</v>
      </c>
      <c r="F1409" s="1">
        <v>0.2</v>
      </c>
      <c r="G1409" s="1">
        <v>0</v>
      </c>
      <c r="H1409" s="1">
        <v>1</v>
      </c>
      <c r="I1409" s="1">
        <v>0</v>
      </c>
      <c r="J1409" s="1">
        <v>0.15384615384615385</v>
      </c>
    </row>
    <row r="1410" spans="1:10" x14ac:dyDescent="0.25">
      <c r="A1410" s="1">
        <v>336111</v>
      </c>
      <c r="B1410" s="1" t="s">
        <v>153</v>
      </c>
      <c r="C1410" s="1" t="s">
        <v>152</v>
      </c>
      <c r="D1410" s="1">
        <v>0</v>
      </c>
      <c r="E1410" s="1">
        <v>0</v>
      </c>
      <c r="F1410" s="1">
        <v>0.13333333333333333</v>
      </c>
      <c r="G1410" s="1">
        <v>0</v>
      </c>
      <c r="H1410" s="1">
        <v>1</v>
      </c>
      <c r="I1410" s="1">
        <v>0</v>
      </c>
      <c r="J1410" s="1">
        <v>0.11538461538461539</v>
      </c>
    </row>
    <row r="1411" spans="1:10" x14ac:dyDescent="0.25">
      <c r="A1411" s="1">
        <v>336111</v>
      </c>
      <c r="B1411" s="1" t="s">
        <v>153</v>
      </c>
      <c r="C1411" s="1" t="s">
        <v>151</v>
      </c>
      <c r="D1411" s="1">
        <v>0</v>
      </c>
      <c r="E1411" s="1">
        <v>0</v>
      </c>
      <c r="F1411" s="1">
        <v>6.6666666666666666E-2</v>
      </c>
      <c r="G1411" s="1">
        <v>0</v>
      </c>
      <c r="H1411" s="1">
        <v>0</v>
      </c>
      <c r="I1411" s="1">
        <v>0</v>
      </c>
      <c r="J1411" s="1">
        <v>3.8461538461538464E-2</v>
      </c>
    </row>
    <row r="1412" spans="1:10" x14ac:dyDescent="0.25">
      <c r="A1412" s="1">
        <v>336111</v>
      </c>
      <c r="B1412" s="1" t="s">
        <v>153</v>
      </c>
      <c r="C1412" s="1" t="s">
        <v>83</v>
      </c>
      <c r="D1412" s="1">
        <v>0</v>
      </c>
      <c r="E1412" s="1">
        <v>0</v>
      </c>
      <c r="F1412" s="1">
        <v>0.53333333333333333</v>
      </c>
      <c r="G1412" s="1">
        <v>0</v>
      </c>
      <c r="H1412" s="1">
        <v>0</v>
      </c>
      <c r="I1412" s="1">
        <v>0</v>
      </c>
      <c r="J1412" s="1">
        <v>0.53846153846153844</v>
      </c>
    </row>
    <row r="1413" spans="1:10" x14ac:dyDescent="0.25">
      <c r="A1413" s="1">
        <v>336111</v>
      </c>
      <c r="B1413" s="1" t="s">
        <v>153</v>
      </c>
      <c r="C1413" s="1" t="s">
        <v>84</v>
      </c>
      <c r="D1413" s="1">
        <v>0</v>
      </c>
      <c r="E1413" s="1">
        <v>0</v>
      </c>
      <c r="F1413" s="1">
        <v>0.53333333333333333</v>
      </c>
      <c r="G1413" s="1">
        <v>0</v>
      </c>
      <c r="H1413" s="1">
        <v>0</v>
      </c>
      <c r="I1413" s="1">
        <v>0</v>
      </c>
      <c r="J1413" s="1">
        <v>0.34615384615384615</v>
      </c>
    </row>
    <row r="1414" spans="1:10" x14ac:dyDescent="0.25">
      <c r="A1414" s="1">
        <v>336111</v>
      </c>
      <c r="B1414" s="1" t="s">
        <v>153</v>
      </c>
      <c r="C1414" s="1" t="s">
        <v>85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3.8461538461538464E-2</v>
      </c>
    </row>
    <row r="1415" spans="1:10" x14ac:dyDescent="0.25">
      <c r="A1415" s="1">
        <v>336111</v>
      </c>
      <c r="B1415" s="1" t="s">
        <v>153</v>
      </c>
      <c r="C1415" s="1" t="s">
        <v>86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0.15384615384615385</v>
      </c>
    </row>
    <row r="1416" spans="1:10" x14ac:dyDescent="0.25">
      <c r="A1416" s="1">
        <v>336111</v>
      </c>
      <c r="B1416" s="1" t="s">
        <v>153</v>
      </c>
      <c r="C1416" s="1" t="s">
        <v>87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</row>
    <row r="1417" spans="1:10" x14ac:dyDescent="0.25">
      <c r="A1417" s="1">
        <v>336111</v>
      </c>
      <c r="B1417" s="1" t="s">
        <v>153</v>
      </c>
      <c r="C1417" s="1" t="s">
        <v>88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</row>
    <row r="1418" spans="1:10" x14ac:dyDescent="0.25">
      <c r="A1418" s="1">
        <v>336111</v>
      </c>
      <c r="B1418" s="1" t="s">
        <v>153</v>
      </c>
      <c r="C1418" s="1" t="s">
        <v>89</v>
      </c>
      <c r="D1418" s="1">
        <v>0</v>
      </c>
      <c r="E1418" s="1">
        <v>0</v>
      </c>
      <c r="F1418" s="1">
        <v>0.26666666666666666</v>
      </c>
      <c r="G1418" s="1">
        <v>0</v>
      </c>
      <c r="H1418" s="1">
        <v>0</v>
      </c>
      <c r="I1418" s="1">
        <v>0</v>
      </c>
      <c r="J1418" s="1">
        <v>0.30769230769230771</v>
      </c>
    </row>
    <row r="1419" spans="1:10" x14ac:dyDescent="0.25">
      <c r="A1419" s="1">
        <v>336111</v>
      </c>
      <c r="B1419" s="1" t="s">
        <v>153</v>
      </c>
      <c r="C1419" s="1" t="s">
        <v>95</v>
      </c>
      <c r="D1419" s="1">
        <v>0</v>
      </c>
      <c r="E1419" s="1">
        <v>0</v>
      </c>
      <c r="F1419" s="1">
        <v>0.2</v>
      </c>
      <c r="G1419" s="1">
        <v>0</v>
      </c>
      <c r="H1419" s="1">
        <v>0</v>
      </c>
      <c r="I1419" s="1">
        <v>0</v>
      </c>
      <c r="J1419" s="1">
        <v>0.19230769230769232</v>
      </c>
    </row>
    <row r="1420" spans="1:10" x14ac:dyDescent="0.25">
      <c r="A1420" s="1">
        <v>336111</v>
      </c>
      <c r="B1420" s="1" t="s">
        <v>153</v>
      </c>
      <c r="C1420" s="1" t="s">
        <v>90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7.6923076923076927E-2</v>
      </c>
    </row>
    <row r="1421" spans="1:10" x14ac:dyDescent="0.25">
      <c r="A1421" s="1">
        <v>336111</v>
      </c>
      <c r="B1421" s="1" t="s">
        <v>153</v>
      </c>
      <c r="C1421" s="1" t="s">
        <v>118</v>
      </c>
      <c r="D1421" s="1">
        <v>0</v>
      </c>
      <c r="E1421" s="1">
        <v>0</v>
      </c>
      <c r="F1421" s="1">
        <v>6.6666666666666666E-2</v>
      </c>
      <c r="G1421" s="1">
        <v>0</v>
      </c>
      <c r="H1421" s="1">
        <v>0</v>
      </c>
      <c r="I1421" s="1">
        <v>0</v>
      </c>
      <c r="J1421" s="1">
        <v>3.8461538461538464E-2</v>
      </c>
    </row>
    <row r="1422" spans="1:10" x14ac:dyDescent="0.25">
      <c r="A1422" s="1">
        <v>336111</v>
      </c>
      <c r="B1422" s="1" t="s">
        <v>153</v>
      </c>
      <c r="C1422" s="1" t="s">
        <v>91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</row>
    <row r="1423" spans="1:10" x14ac:dyDescent="0.25">
      <c r="A1423" s="1">
        <v>336111</v>
      </c>
      <c r="B1423" s="1" t="s">
        <v>153</v>
      </c>
      <c r="C1423" s="1" t="s">
        <v>92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</row>
    <row r="1424" spans="1:10" x14ac:dyDescent="0.25">
      <c r="A1424" s="1">
        <v>336111</v>
      </c>
      <c r="B1424" s="1" t="s">
        <v>153</v>
      </c>
      <c r="C1424" s="1" t="s">
        <v>93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</row>
    <row r="1425" spans="1:10" x14ac:dyDescent="0.25">
      <c r="A1425" s="1">
        <v>336111</v>
      </c>
      <c r="B1425" s="1" t="s">
        <v>153</v>
      </c>
      <c r="C1425" s="1" t="s">
        <v>94</v>
      </c>
    </row>
    <row r="1427" spans="1:10" x14ac:dyDescent="0.25">
      <c r="A1427" s="1">
        <v>336112</v>
      </c>
      <c r="B1427" s="1" t="s">
        <v>149</v>
      </c>
      <c r="C1427" s="1" t="s">
        <v>120</v>
      </c>
    </row>
    <row r="1428" spans="1:10" x14ac:dyDescent="0.25">
      <c r="A1428" s="1">
        <v>336112</v>
      </c>
      <c r="B1428" s="1" t="s">
        <v>149</v>
      </c>
      <c r="C1428" s="1" t="s">
        <v>82</v>
      </c>
      <c r="D1428" s="1">
        <v>0</v>
      </c>
      <c r="E1428" s="1">
        <v>0</v>
      </c>
      <c r="F1428" s="1">
        <v>0.22727272727272727</v>
      </c>
      <c r="G1428" s="1">
        <v>0</v>
      </c>
      <c r="H1428" s="1">
        <v>1</v>
      </c>
      <c r="I1428" s="1">
        <v>0</v>
      </c>
      <c r="J1428" s="1">
        <v>0.16666666666666666</v>
      </c>
    </row>
    <row r="1429" spans="1:10" x14ac:dyDescent="0.25">
      <c r="A1429" s="1">
        <v>336112</v>
      </c>
      <c r="B1429" s="1" t="s">
        <v>149</v>
      </c>
      <c r="C1429" s="1" t="s">
        <v>152</v>
      </c>
      <c r="D1429" s="1">
        <v>0</v>
      </c>
      <c r="E1429" s="1">
        <v>0</v>
      </c>
      <c r="F1429" s="1">
        <v>9.0909090909090912E-2</v>
      </c>
      <c r="G1429" s="1">
        <v>0</v>
      </c>
      <c r="H1429" s="1">
        <v>1</v>
      </c>
      <c r="I1429" s="1">
        <v>0</v>
      </c>
      <c r="J1429" s="1">
        <v>8.3333333333333329E-2</v>
      </c>
    </row>
    <row r="1430" spans="1:10" x14ac:dyDescent="0.25">
      <c r="A1430" s="1">
        <v>336112</v>
      </c>
      <c r="B1430" s="1" t="s">
        <v>149</v>
      </c>
      <c r="C1430" s="1" t="s">
        <v>151</v>
      </c>
      <c r="D1430" s="1">
        <v>0</v>
      </c>
      <c r="E1430" s="1">
        <v>0</v>
      </c>
      <c r="F1430" s="1">
        <v>0.13636363636363635</v>
      </c>
      <c r="G1430" s="1">
        <v>0</v>
      </c>
      <c r="H1430" s="1">
        <v>0</v>
      </c>
      <c r="I1430" s="1">
        <v>0</v>
      </c>
      <c r="J1430" s="1">
        <v>8.3333333333333329E-2</v>
      </c>
    </row>
    <row r="1431" spans="1:10" x14ac:dyDescent="0.25">
      <c r="A1431" s="1">
        <v>336112</v>
      </c>
      <c r="B1431" s="1" t="s">
        <v>149</v>
      </c>
      <c r="C1431" s="1" t="s">
        <v>83</v>
      </c>
      <c r="D1431" s="1">
        <v>0</v>
      </c>
      <c r="E1431" s="1">
        <v>0</v>
      </c>
      <c r="F1431" s="1">
        <v>0.54545454545454541</v>
      </c>
      <c r="G1431" s="1">
        <v>0</v>
      </c>
      <c r="H1431" s="1">
        <v>0</v>
      </c>
      <c r="I1431" s="1">
        <v>0</v>
      </c>
      <c r="J1431" s="1">
        <v>0.55555555555555558</v>
      </c>
    </row>
    <row r="1432" spans="1:10" x14ac:dyDescent="0.25">
      <c r="A1432" s="1">
        <v>336112</v>
      </c>
      <c r="B1432" s="1" t="s">
        <v>149</v>
      </c>
      <c r="C1432" s="1" t="s">
        <v>84</v>
      </c>
      <c r="D1432" s="1">
        <v>0</v>
      </c>
      <c r="E1432" s="1">
        <v>0</v>
      </c>
      <c r="F1432" s="1">
        <v>0.5</v>
      </c>
      <c r="G1432" s="1">
        <v>0</v>
      </c>
      <c r="H1432" s="1">
        <v>0</v>
      </c>
      <c r="I1432" s="1">
        <v>0</v>
      </c>
      <c r="J1432" s="1">
        <v>0.33333333333333331</v>
      </c>
    </row>
    <row r="1433" spans="1:10" x14ac:dyDescent="0.25">
      <c r="A1433" s="1">
        <v>336112</v>
      </c>
      <c r="B1433" s="1" t="s">
        <v>149</v>
      </c>
      <c r="C1433" s="1" t="s">
        <v>85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2.7777777777777776E-2</v>
      </c>
    </row>
    <row r="1434" spans="1:10" x14ac:dyDescent="0.25">
      <c r="A1434" s="1">
        <v>336112</v>
      </c>
      <c r="B1434" s="1" t="s">
        <v>149</v>
      </c>
      <c r="C1434" s="1" t="s">
        <v>86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0.1388888888888889</v>
      </c>
    </row>
    <row r="1435" spans="1:10" x14ac:dyDescent="0.25">
      <c r="A1435" s="1">
        <v>336112</v>
      </c>
      <c r="B1435" s="1" t="s">
        <v>149</v>
      </c>
      <c r="C1435" s="1" t="s">
        <v>87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</row>
    <row r="1436" spans="1:10" x14ac:dyDescent="0.25">
      <c r="A1436" s="1">
        <v>336112</v>
      </c>
      <c r="B1436" s="1" t="s">
        <v>149</v>
      </c>
      <c r="C1436" s="1" t="s">
        <v>88</v>
      </c>
      <c r="D1436" s="1">
        <v>0</v>
      </c>
      <c r="E1436" s="1">
        <v>0</v>
      </c>
      <c r="F1436" s="1">
        <v>4.5454545454545456E-2</v>
      </c>
      <c r="G1436" s="1">
        <v>0</v>
      </c>
      <c r="H1436" s="1">
        <v>0</v>
      </c>
      <c r="I1436" s="1">
        <v>0</v>
      </c>
      <c r="J1436" s="1">
        <v>5.5555555555555552E-2</v>
      </c>
    </row>
    <row r="1437" spans="1:10" x14ac:dyDescent="0.25">
      <c r="A1437" s="1">
        <v>336112</v>
      </c>
      <c r="B1437" s="1" t="s">
        <v>149</v>
      </c>
      <c r="C1437" s="1" t="s">
        <v>89</v>
      </c>
      <c r="D1437" s="1">
        <v>0</v>
      </c>
      <c r="E1437" s="1">
        <v>0</v>
      </c>
      <c r="F1437" s="1">
        <v>0.22727272727272727</v>
      </c>
      <c r="G1437" s="1">
        <v>0</v>
      </c>
      <c r="H1437" s="1">
        <v>0</v>
      </c>
      <c r="I1437" s="1">
        <v>0</v>
      </c>
      <c r="J1437" s="1">
        <v>0.27777777777777779</v>
      </c>
    </row>
    <row r="1438" spans="1:10" x14ac:dyDescent="0.25">
      <c r="A1438" s="1">
        <v>336112</v>
      </c>
      <c r="B1438" s="1" t="s">
        <v>149</v>
      </c>
      <c r="C1438" s="1" t="s">
        <v>95</v>
      </c>
      <c r="D1438" s="1">
        <v>0</v>
      </c>
      <c r="E1438" s="1">
        <v>0</v>
      </c>
      <c r="F1438" s="1">
        <v>0.22727272727272727</v>
      </c>
      <c r="G1438" s="1">
        <v>0</v>
      </c>
      <c r="H1438" s="1">
        <v>0</v>
      </c>
      <c r="I1438" s="1">
        <v>0</v>
      </c>
      <c r="J1438" s="1">
        <v>0.19444444444444445</v>
      </c>
    </row>
    <row r="1439" spans="1:10" x14ac:dyDescent="0.25">
      <c r="A1439" s="1">
        <v>336112</v>
      </c>
      <c r="B1439" s="1" t="s">
        <v>149</v>
      </c>
      <c r="C1439" s="1" t="s">
        <v>90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2.7777777777777776E-2</v>
      </c>
    </row>
    <row r="1440" spans="1:10" x14ac:dyDescent="0.25">
      <c r="A1440" s="1">
        <v>336112</v>
      </c>
      <c r="B1440" s="1" t="s">
        <v>149</v>
      </c>
      <c r="C1440" s="1" t="s">
        <v>118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</row>
    <row r="1441" spans="1:10" x14ac:dyDescent="0.25">
      <c r="A1441" s="1">
        <v>336112</v>
      </c>
      <c r="B1441" s="1" t="s">
        <v>149</v>
      </c>
      <c r="C1441" s="1" t="s">
        <v>91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</row>
    <row r="1442" spans="1:10" x14ac:dyDescent="0.25">
      <c r="A1442" s="1">
        <v>336112</v>
      </c>
      <c r="B1442" s="1" t="s">
        <v>149</v>
      </c>
      <c r="C1442" s="1" t="s">
        <v>92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</row>
    <row r="1443" spans="1:10" x14ac:dyDescent="0.25">
      <c r="A1443" s="1">
        <v>336112</v>
      </c>
      <c r="B1443" s="1" t="s">
        <v>149</v>
      </c>
      <c r="C1443" s="1" t="s">
        <v>93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</row>
    <row r="1444" spans="1:10" x14ac:dyDescent="0.25">
      <c r="A1444" s="1">
        <v>336112</v>
      </c>
      <c r="B1444" s="1" t="s">
        <v>149</v>
      </c>
      <c r="C1444" s="1" t="s">
        <v>94</v>
      </c>
    </row>
    <row r="1446" spans="1:10" x14ac:dyDescent="0.25">
      <c r="A1446" s="1">
        <v>3364</v>
      </c>
      <c r="B1446" s="1" t="s">
        <v>155</v>
      </c>
      <c r="C1446" s="1" t="s">
        <v>120</v>
      </c>
    </row>
    <row r="1447" spans="1:10" x14ac:dyDescent="0.25">
      <c r="A1447" s="1">
        <v>3364</v>
      </c>
      <c r="B1447" s="1" t="s">
        <v>155</v>
      </c>
      <c r="C1447" s="1" t="s">
        <v>82</v>
      </c>
      <c r="D1447" s="1">
        <v>0</v>
      </c>
      <c r="E1447" s="1">
        <v>0</v>
      </c>
      <c r="F1447" s="1">
        <v>0.48275862068965519</v>
      </c>
      <c r="G1447" s="1">
        <v>0</v>
      </c>
      <c r="H1447" s="1">
        <v>0</v>
      </c>
      <c r="I1447" s="1">
        <v>0</v>
      </c>
      <c r="J1447" s="1">
        <v>0.22950819672131148</v>
      </c>
    </row>
    <row r="1448" spans="1:10" x14ac:dyDescent="0.25">
      <c r="A1448" s="1">
        <v>3364</v>
      </c>
      <c r="B1448" s="1" t="s">
        <v>155</v>
      </c>
      <c r="C1448" s="1" t="s">
        <v>152</v>
      </c>
      <c r="D1448" s="1">
        <v>0</v>
      </c>
      <c r="E1448" s="1">
        <v>0</v>
      </c>
      <c r="F1448" s="1">
        <v>0.2413793103448276</v>
      </c>
      <c r="G1448" s="1">
        <v>0</v>
      </c>
      <c r="H1448" s="1">
        <v>0</v>
      </c>
      <c r="I1448" s="1">
        <v>0</v>
      </c>
      <c r="J1448" s="1">
        <v>0.11475409836065574</v>
      </c>
    </row>
    <row r="1449" spans="1:10" x14ac:dyDescent="0.25">
      <c r="A1449" s="1">
        <v>3364</v>
      </c>
      <c r="B1449" s="1" t="s">
        <v>155</v>
      </c>
      <c r="C1449" s="1" t="s">
        <v>151</v>
      </c>
      <c r="D1449" s="1">
        <v>0</v>
      </c>
      <c r="E1449" s="1">
        <v>0</v>
      </c>
      <c r="F1449" s="1">
        <v>0.2413793103448276</v>
      </c>
      <c r="G1449" s="1">
        <v>0</v>
      </c>
      <c r="H1449" s="1">
        <v>0</v>
      </c>
      <c r="I1449" s="1">
        <v>0</v>
      </c>
      <c r="J1449" s="1">
        <v>0.11475409836065574</v>
      </c>
    </row>
    <row r="1450" spans="1:10" x14ac:dyDescent="0.25">
      <c r="A1450" s="1">
        <v>3364</v>
      </c>
      <c r="B1450" s="1" t="s">
        <v>155</v>
      </c>
      <c r="C1450" s="1" t="s">
        <v>83</v>
      </c>
      <c r="D1450" s="1">
        <v>0</v>
      </c>
      <c r="E1450" s="1">
        <v>0</v>
      </c>
      <c r="F1450" s="1">
        <v>0.17241379310344829</v>
      </c>
      <c r="G1450" s="1">
        <v>0</v>
      </c>
      <c r="H1450" s="1">
        <v>0</v>
      </c>
      <c r="I1450" s="1">
        <v>0</v>
      </c>
      <c r="J1450" s="1">
        <v>0.32786885245901642</v>
      </c>
    </row>
    <row r="1451" spans="1:10" x14ac:dyDescent="0.25">
      <c r="A1451" s="1">
        <v>3364</v>
      </c>
      <c r="B1451" s="1" t="s">
        <v>155</v>
      </c>
      <c r="C1451" s="1" t="s">
        <v>84</v>
      </c>
      <c r="D1451" s="1">
        <v>0</v>
      </c>
      <c r="E1451" s="1">
        <v>0</v>
      </c>
      <c r="F1451" s="1">
        <v>0.17241379310344829</v>
      </c>
      <c r="G1451" s="1">
        <v>0</v>
      </c>
      <c r="H1451" s="1">
        <v>0</v>
      </c>
      <c r="I1451" s="1">
        <v>0</v>
      </c>
      <c r="J1451" s="1">
        <v>0.14754098360655737</v>
      </c>
    </row>
    <row r="1452" spans="1:10" x14ac:dyDescent="0.25">
      <c r="A1452" s="1">
        <v>3364</v>
      </c>
      <c r="B1452" s="1" t="s">
        <v>155</v>
      </c>
      <c r="C1452" s="1" t="s">
        <v>85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3.2786885245901641E-2</v>
      </c>
    </row>
    <row r="1453" spans="1:10" x14ac:dyDescent="0.25">
      <c r="A1453" s="1">
        <v>3364</v>
      </c>
      <c r="B1453" s="1" t="s">
        <v>155</v>
      </c>
      <c r="C1453" s="1" t="s">
        <v>86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0.11475409836065574</v>
      </c>
    </row>
    <row r="1454" spans="1:10" x14ac:dyDescent="0.25">
      <c r="A1454" s="1">
        <v>3364</v>
      </c>
      <c r="B1454" s="1" t="s">
        <v>155</v>
      </c>
      <c r="C1454" s="1" t="s">
        <v>87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1.6393442622950821E-2</v>
      </c>
    </row>
    <row r="1455" spans="1:10" x14ac:dyDescent="0.25">
      <c r="A1455" s="1">
        <v>3364</v>
      </c>
      <c r="B1455" s="1" t="s">
        <v>155</v>
      </c>
      <c r="C1455" s="1" t="s">
        <v>88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1.6393442622950821E-2</v>
      </c>
    </row>
    <row r="1456" spans="1:10" x14ac:dyDescent="0.25">
      <c r="A1456" s="1">
        <v>3364</v>
      </c>
      <c r="B1456" s="1" t="s">
        <v>155</v>
      </c>
      <c r="C1456" s="1" t="s">
        <v>89</v>
      </c>
      <c r="D1456" s="1">
        <v>0</v>
      </c>
      <c r="E1456" s="1">
        <v>0</v>
      </c>
      <c r="F1456" s="1">
        <v>0.34482758620689657</v>
      </c>
      <c r="G1456" s="1">
        <v>0</v>
      </c>
      <c r="H1456" s="1">
        <v>0</v>
      </c>
      <c r="I1456" s="1">
        <v>0</v>
      </c>
      <c r="J1456" s="1">
        <v>0.44262295081967218</v>
      </c>
    </row>
    <row r="1457" spans="1:10" x14ac:dyDescent="0.25">
      <c r="A1457" s="1">
        <v>3364</v>
      </c>
      <c r="B1457" s="1" t="s">
        <v>155</v>
      </c>
      <c r="C1457" s="1" t="s">
        <v>95</v>
      </c>
      <c r="D1457" s="1">
        <v>0</v>
      </c>
      <c r="E1457" s="1">
        <v>0</v>
      </c>
      <c r="F1457" s="1">
        <v>0.31034482758620691</v>
      </c>
      <c r="G1457" s="1">
        <v>0</v>
      </c>
      <c r="H1457" s="1">
        <v>0</v>
      </c>
      <c r="I1457" s="1">
        <v>0</v>
      </c>
      <c r="J1457" s="1">
        <v>0.29508196721311475</v>
      </c>
    </row>
    <row r="1458" spans="1:10" x14ac:dyDescent="0.25">
      <c r="A1458" s="1">
        <v>3364</v>
      </c>
      <c r="B1458" s="1" t="s">
        <v>155</v>
      </c>
      <c r="C1458" s="1" t="s">
        <v>90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9.836065573770493E-2</v>
      </c>
    </row>
    <row r="1459" spans="1:10" x14ac:dyDescent="0.25">
      <c r="A1459" s="1">
        <v>3364</v>
      </c>
      <c r="B1459" s="1" t="s">
        <v>155</v>
      </c>
      <c r="C1459" s="1" t="s">
        <v>118</v>
      </c>
      <c r="D1459" s="1">
        <v>0</v>
      </c>
      <c r="E1459" s="1">
        <v>0</v>
      </c>
      <c r="F1459" s="1">
        <v>3.4482758620689655E-2</v>
      </c>
      <c r="G1459" s="1">
        <v>0</v>
      </c>
      <c r="H1459" s="1">
        <v>0</v>
      </c>
      <c r="I1459" s="1">
        <v>0</v>
      </c>
      <c r="J1459" s="1">
        <v>4.9180327868852465E-2</v>
      </c>
    </row>
    <row r="1460" spans="1:10" x14ac:dyDescent="0.25">
      <c r="A1460" s="1">
        <v>3364</v>
      </c>
      <c r="B1460" s="1" t="s">
        <v>155</v>
      </c>
      <c r="C1460" s="1" t="s">
        <v>91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</row>
    <row r="1461" spans="1:10" x14ac:dyDescent="0.25">
      <c r="A1461" s="1">
        <v>3364</v>
      </c>
      <c r="B1461" s="1" t="s">
        <v>155</v>
      </c>
      <c r="C1461" s="1" t="s">
        <v>92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</row>
    <row r="1462" spans="1:10" x14ac:dyDescent="0.25">
      <c r="A1462" s="1">
        <v>3364</v>
      </c>
      <c r="B1462" s="1" t="s">
        <v>155</v>
      </c>
      <c r="C1462" s="1" t="s">
        <v>93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</row>
    <row r="1463" spans="1:10" x14ac:dyDescent="0.25">
      <c r="A1463" s="1">
        <v>3364</v>
      </c>
      <c r="B1463" s="1" t="s">
        <v>155</v>
      </c>
      <c r="C1463" s="1" t="s">
        <v>94</v>
      </c>
    </row>
    <row r="1465" spans="1:10" x14ac:dyDescent="0.25">
      <c r="A1465" s="1">
        <v>336411</v>
      </c>
      <c r="B1465" s="1" t="s">
        <v>157</v>
      </c>
      <c r="C1465" s="1" t="s">
        <v>120</v>
      </c>
    </row>
    <row r="1466" spans="1:10" x14ac:dyDescent="0.25">
      <c r="A1466" s="1">
        <v>336411</v>
      </c>
      <c r="B1466" s="1" t="s">
        <v>157</v>
      </c>
      <c r="C1466" s="1" t="s">
        <v>82</v>
      </c>
      <c r="D1466" s="1">
        <v>0</v>
      </c>
      <c r="E1466" s="1">
        <v>0</v>
      </c>
      <c r="F1466" s="1">
        <v>0.55555555555555558</v>
      </c>
      <c r="G1466" s="1">
        <v>0</v>
      </c>
      <c r="H1466" s="1">
        <v>0</v>
      </c>
      <c r="I1466" s="1">
        <v>0</v>
      </c>
      <c r="J1466" s="1">
        <v>0</v>
      </c>
    </row>
    <row r="1467" spans="1:10" x14ac:dyDescent="0.25">
      <c r="A1467" s="1">
        <v>336411</v>
      </c>
      <c r="B1467" s="1" t="s">
        <v>157</v>
      </c>
      <c r="C1467" s="1" t="s">
        <v>152</v>
      </c>
      <c r="D1467" s="1">
        <v>0</v>
      </c>
      <c r="E1467" s="1">
        <v>0</v>
      </c>
      <c r="F1467" s="1">
        <v>0.33333333333333331</v>
      </c>
      <c r="G1467" s="1">
        <v>0</v>
      </c>
      <c r="H1467" s="1">
        <v>0</v>
      </c>
      <c r="I1467" s="1">
        <v>0</v>
      </c>
      <c r="J1467" s="1">
        <v>0</v>
      </c>
    </row>
    <row r="1468" spans="1:10" x14ac:dyDescent="0.25">
      <c r="A1468" s="1">
        <v>336411</v>
      </c>
      <c r="B1468" s="1" t="s">
        <v>157</v>
      </c>
      <c r="C1468" s="1" t="s">
        <v>151</v>
      </c>
      <c r="D1468" s="1">
        <v>0</v>
      </c>
      <c r="E1468" s="1">
        <v>0</v>
      </c>
      <c r="F1468" s="1">
        <v>0.22222222222222221</v>
      </c>
      <c r="G1468" s="1">
        <v>0</v>
      </c>
      <c r="H1468" s="1">
        <v>0</v>
      </c>
      <c r="I1468" s="1">
        <v>0</v>
      </c>
      <c r="J1468" s="1">
        <v>0</v>
      </c>
    </row>
    <row r="1469" spans="1:10" x14ac:dyDescent="0.25">
      <c r="A1469" s="1">
        <v>336411</v>
      </c>
      <c r="B1469" s="1" t="s">
        <v>157</v>
      </c>
      <c r="C1469" s="1" t="s">
        <v>83</v>
      </c>
      <c r="D1469" s="1">
        <v>0</v>
      </c>
      <c r="E1469" s="1">
        <v>0</v>
      </c>
      <c r="F1469" s="1">
        <v>0.1111111111111111</v>
      </c>
      <c r="G1469" s="1">
        <v>0</v>
      </c>
      <c r="H1469" s="1">
        <v>0</v>
      </c>
      <c r="I1469" s="1">
        <v>0</v>
      </c>
      <c r="J1469" s="1">
        <v>0</v>
      </c>
    </row>
    <row r="1470" spans="1:10" x14ac:dyDescent="0.25">
      <c r="A1470" s="1">
        <v>336411</v>
      </c>
      <c r="B1470" s="1" t="s">
        <v>157</v>
      </c>
      <c r="C1470" s="1" t="s">
        <v>84</v>
      </c>
      <c r="D1470" s="1">
        <v>0</v>
      </c>
      <c r="E1470" s="1">
        <v>0</v>
      </c>
      <c r="F1470" s="1">
        <v>0.1111111111111111</v>
      </c>
      <c r="G1470" s="1">
        <v>0</v>
      </c>
      <c r="H1470" s="1">
        <v>0</v>
      </c>
      <c r="I1470" s="1">
        <v>0</v>
      </c>
      <c r="J1470" s="1">
        <v>0</v>
      </c>
    </row>
    <row r="1471" spans="1:10" x14ac:dyDescent="0.25">
      <c r="A1471" s="1">
        <v>336411</v>
      </c>
      <c r="B1471" s="1" t="s">
        <v>157</v>
      </c>
      <c r="C1471" s="1" t="s">
        <v>85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</row>
    <row r="1472" spans="1:10" x14ac:dyDescent="0.25">
      <c r="A1472" s="1">
        <v>336411</v>
      </c>
      <c r="B1472" s="1" t="s">
        <v>157</v>
      </c>
      <c r="C1472" s="1" t="s">
        <v>86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</row>
    <row r="1473" spans="1:10" x14ac:dyDescent="0.25">
      <c r="A1473" s="1">
        <v>336411</v>
      </c>
      <c r="B1473" s="1" t="s">
        <v>157</v>
      </c>
      <c r="C1473" s="1" t="s">
        <v>87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</row>
    <row r="1474" spans="1:10" x14ac:dyDescent="0.25">
      <c r="A1474" s="1">
        <v>336411</v>
      </c>
      <c r="B1474" s="1" t="s">
        <v>157</v>
      </c>
      <c r="C1474" s="1" t="s">
        <v>88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</row>
    <row r="1475" spans="1:10" x14ac:dyDescent="0.25">
      <c r="A1475" s="1">
        <v>336411</v>
      </c>
      <c r="B1475" s="1" t="s">
        <v>157</v>
      </c>
      <c r="C1475" s="1" t="s">
        <v>89</v>
      </c>
      <c r="D1475" s="1">
        <v>0</v>
      </c>
      <c r="E1475" s="1">
        <v>0</v>
      </c>
      <c r="F1475" s="1">
        <v>0.33333333333333331</v>
      </c>
      <c r="G1475" s="1">
        <v>0</v>
      </c>
      <c r="H1475" s="1">
        <v>0</v>
      </c>
      <c r="I1475" s="1">
        <v>0</v>
      </c>
      <c r="J1475" s="1">
        <v>0</v>
      </c>
    </row>
    <row r="1476" spans="1:10" x14ac:dyDescent="0.25">
      <c r="A1476" s="1">
        <v>336411</v>
      </c>
      <c r="B1476" s="1" t="s">
        <v>157</v>
      </c>
      <c r="C1476" s="1" t="s">
        <v>95</v>
      </c>
      <c r="D1476" s="1">
        <v>0</v>
      </c>
      <c r="E1476" s="1">
        <v>0</v>
      </c>
      <c r="F1476" s="1">
        <v>0.33333333333333331</v>
      </c>
      <c r="G1476" s="1">
        <v>0</v>
      </c>
      <c r="H1476" s="1">
        <v>0</v>
      </c>
      <c r="I1476" s="1">
        <v>0</v>
      </c>
      <c r="J1476" s="1">
        <v>0</v>
      </c>
    </row>
    <row r="1477" spans="1:10" x14ac:dyDescent="0.25">
      <c r="A1477" s="1">
        <v>336411</v>
      </c>
      <c r="B1477" s="1" t="s">
        <v>157</v>
      </c>
      <c r="C1477" s="1" t="s">
        <v>90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</row>
    <row r="1478" spans="1:10" x14ac:dyDescent="0.25">
      <c r="A1478" s="1">
        <v>336411</v>
      </c>
      <c r="B1478" s="1" t="s">
        <v>157</v>
      </c>
      <c r="C1478" s="1" t="s">
        <v>118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</row>
    <row r="1479" spans="1:10" x14ac:dyDescent="0.25">
      <c r="A1479" s="1">
        <v>336411</v>
      </c>
      <c r="B1479" s="1" t="s">
        <v>157</v>
      </c>
      <c r="C1479" s="1" t="s">
        <v>91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</row>
    <row r="1480" spans="1:10" x14ac:dyDescent="0.25">
      <c r="A1480" s="1">
        <v>336411</v>
      </c>
      <c r="B1480" s="1" t="s">
        <v>157</v>
      </c>
      <c r="C1480" s="1" t="s">
        <v>92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</row>
    <row r="1481" spans="1:10" x14ac:dyDescent="0.25">
      <c r="A1481" s="1">
        <v>336411</v>
      </c>
      <c r="B1481" s="1" t="s">
        <v>157</v>
      </c>
      <c r="C1481" s="1" t="s">
        <v>93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</row>
    <row r="1482" spans="1:10" x14ac:dyDescent="0.25">
      <c r="A1482" s="1">
        <v>336411</v>
      </c>
      <c r="B1482" s="1" t="s">
        <v>157</v>
      </c>
      <c r="C1482" s="1" t="s">
        <v>94</v>
      </c>
    </row>
    <row r="1484" spans="1:10" x14ac:dyDescent="0.25">
      <c r="A1484" s="1">
        <v>337</v>
      </c>
      <c r="B1484" s="1" t="s">
        <v>115</v>
      </c>
      <c r="C1484" s="1" t="s">
        <v>120</v>
      </c>
    </row>
    <row r="1485" spans="1:10" x14ac:dyDescent="0.25">
      <c r="A1485" s="1">
        <v>337</v>
      </c>
      <c r="B1485" s="1" t="s">
        <v>115</v>
      </c>
      <c r="C1485" s="1" t="s">
        <v>82</v>
      </c>
      <c r="D1485" s="1">
        <v>0</v>
      </c>
      <c r="E1485" s="1">
        <v>0</v>
      </c>
      <c r="F1485" s="1">
        <v>8.3333333333333329E-2</v>
      </c>
      <c r="G1485" s="1">
        <v>0</v>
      </c>
      <c r="H1485" s="1">
        <v>0</v>
      </c>
      <c r="I1485" s="1">
        <v>0</v>
      </c>
      <c r="J1485" s="1">
        <v>3.4482758620689655E-2</v>
      </c>
    </row>
    <row r="1486" spans="1:10" x14ac:dyDescent="0.25">
      <c r="A1486" s="1">
        <v>337</v>
      </c>
      <c r="B1486" s="1" t="s">
        <v>115</v>
      </c>
      <c r="C1486" s="1" t="s">
        <v>152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</row>
    <row r="1487" spans="1:10" x14ac:dyDescent="0.25">
      <c r="A1487" s="1">
        <v>337</v>
      </c>
      <c r="B1487" s="1" t="s">
        <v>115</v>
      </c>
      <c r="C1487" s="1" t="s">
        <v>151</v>
      </c>
      <c r="D1487" s="1">
        <v>0</v>
      </c>
      <c r="E1487" s="1">
        <v>0</v>
      </c>
      <c r="F1487" s="1">
        <v>8.3333333333333329E-2</v>
      </c>
      <c r="G1487" s="1">
        <v>0</v>
      </c>
      <c r="H1487" s="1">
        <v>0</v>
      </c>
      <c r="I1487" s="1">
        <v>0</v>
      </c>
      <c r="J1487" s="1">
        <v>3.4482758620689655E-2</v>
      </c>
    </row>
    <row r="1488" spans="1:10" x14ac:dyDescent="0.25">
      <c r="A1488" s="1">
        <v>337</v>
      </c>
      <c r="B1488" s="1" t="s">
        <v>115</v>
      </c>
      <c r="C1488" s="1" t="s">
        <v>83</v>
      </c>
      <c r="D1488" s="1">
        <v>0</v>
      </c>
      <c r="E1488" s="1">
        <v>0</v>
      </c>
      <c r="F1488" s="1">
        <v>0.41666666666666669</v>
      </c>
      <c r="G1488" s="1">
        <v>0</v>
      </c>
      <c r="H1488" s="1">
        <v>0</v>
      </c>
      <c r="I1488" s="1">
        <v>0</v>
      </c>
      <c r="J1488" s="1">
        <v>0.48275862068965514</v>
      </c>
    </row>
    <row r="1489" spans="1:10" x14ac:dyDescent="0.25">
      <c r="A1489" s="1">
        <v>337</v>
      </c>
      <c r="B1489" s="1" t="s">
        <v>115</v>
      </c>
      <c r="C1489" s="1" t="s">
        <v>84</v>
      </c>
      <c r="D1489" s="1">
        <v>0</v>
      </c>
      <c r="E1489" s="1">
        <v>0</v>
      </c>
      <c r="F1489" s="1">
        <v>0.41666666666666669</v>
      </c>
      <c r="G1489" s="1">
        <v>0</v>
      </c>
      <c r="H1489" s="1">
        <v>0</v>
      </c>
      <c r="I1489" s="1">
        <v>0</v>
      </c>
      <c r="J1489" s="1">
        <v>0.2068965517241379</v>
      </c>
    </row>
    <row r="1490" spans="1:10" x14ac:dyDescent="0.25">
      <c r="A1490" s="1">
        <v>337</v>
      </c>
      <c r="B1490" s="1" t="s">
        <v>115</v>
      </c>
      <c r="C1490" s="1" t="s">
        <v>85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</row>
    <row r="1491" spans="1:10" x14ac:dyDescent="0.25">
      <c r="A1491" s="1">
        <v>337</v>
      </c>
      <c r="B1491" s="1" t="s">
        <v>115</v>
      </c>
      <c r="C1491" s="1" t="s">
        <v>86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0.27586206896551724</v>
      </c>
    </row>
    <row r="1492" spans="1:10" x14ac:dyDescent="0.25">
      <c r="A1492" s="1">
        <v>337</v>
      </c>
      <c r="B1492" s="1" t="s">
        <v>115</v>
      </c>
      <c r="C1492" s="1" t="s">
        <v>87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</row>
    <row r="1493" spans="1:10" x14ac:dyDescent="0.25">
      <c r="A1493" s="1">
        <v>337</v>
      </c>
      <c r="B1493" s="1" t="s">
        <v>115</v>
      </c>
      <c r="C1493" s="1" t="s">
        <v>88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</row>
    <row r="1494" spans="1:10" x14ac:dyDescent="0.25">
      <c r="A1494" s="1">
        <v>337</v>
      </c>
      <c r="B1494" s="1" t="s">
        <v>115</v>
      </c>
      <c r="C1494" s="1" t="s">
        <v>89</v>
      </c>
      <c r="D1494" s="1">
        <v>0</v>
      </c>
      <c r="E1494" s="1">
        <v>0</v>
      </c>
      <c r="F1494" s="1">
        <v>0.5</v>
      </c>
      <c r="G1494" s="1">
        <v>0</v>
      </c>
      <c r="H1494" s="1">
        <v>0</v>
      </c>
      <c r="I1494" s="1">
        <v>0</v>
      </c>
      <c r="J1494" s="1">
        <v>0.48275862068965514</v>
      </c>
    </row>
    <row r="1495" spans="1:10" x14ac:dyDescent="0.25">
      <c r="A1495" s="1">
        <v>337</v>
      </c>
      <c r="B1495" s="1" t="s">
        <v>115</v>
      </c>
      <c r="C1495" s="1" t="s">
        <v>95</v>
      </c>
      <c r="D1495" s="1">
        <v>0</v>
      </c>
      <c r="E1495" s="1">
        <v>0</v>
      </c>
      <c r="F1495" s="1">
        <v>0.5</v>
      </c>
      <c r="G1495" s="1">
        <v>0</v>
      </c>
      <c r="H1495" s="1">
        <v>0</v>
      </c>
      <c r="I1495" s="1">
        <v>0</v>
      </c>
      <c r="J1495" s="1">
        <v>0.31034482758620691</v>
      </c>
    </row>
    <row r="1496" spans="1:10" x14ac:dyDescent="0.25">
      <c r="A1496" s="1">
        <v>337</v>
      </c>
      <c r="B1496" s="1" t="s">
        <v>115</v>
      </c>
      <c r="C1496" s="1" t="s">
        <v>90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0.10344827586206895</v>
      </c>
    </row>
    <row r="1497" spans="1:10" x14ac:dyDescent="0.25">
      <c r="A1497" s="1">
        <v>337</v>
      </c>
      <c r="B1497" s="1" t="s">
        <v>115</v>
      </c>
      <c r="C1497" s="1" t="s">
        <v>118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3.4482758620689655E-2</v>
      </c>
    </row>
    <row r="1498" spans="1:10" x14ac:dyDescent="0.25">
      <c r="A1498" s="1">
        <v>337</v>
      </c>
      <c r="B1498" s="1" t="s">
        <v>115</v>
      </c>
      <c r="C1498" s="1" t="s">
        <v>91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</row>
    <row r="1499" spans="1:10" x14ac:dyDescent="0.25">
      <c r="A1499" s="1">
        <v>337</v>
      </c>
      <c r="B1499" s="1" t="s">
        <v>115</v>
      </c>
      <c r="C1499" s="1" t="s">
        <v>92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</row>
    <row r="1500" spans="1:10" x14ac:dyDescent="0.25">
      <c r="A1500" s="1">
        <v>337</v>
      </c>
      <c r="B1500" s="1" t="s">
        <v>115</v>
      </c>
      <c r="C1500" s="1" t="s">
        <v>93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</row>
    <row r="1501" spans="1:10" x14ac:dyDescent="0.25">
      <c r="A1501" s="1">
        <v>337</v>
      </c>
      <c r="B1501" s="1" t="s">
        <v>115</v>
      </c>
      <c r="C1501" s="1" t="s">
        <v>94</v>
      </c>
    </row>
    <row r="1503" spans="1:10" x14ac:dyDescent="0.25">
      <c r="A1503" s="1">
        <v>339</v>
      </c>
      <c r="B1503" s="1" t="s">
        <v>116</v>
      </c>
      <c r="C1503" s="1" t="s">
        <v>120</v>
      </c>
    </row>
    <row r="1504" spans="1:10" x14ac:dyDescent="0.25">
      <c r="A1504" s="1">
        <v>339</v>
      </c>
      <c r="B1504" s="1" t="s">
        <v>116</v>
      </c>
      <c r="C1504" s="1" t="s">
        <v>82</v>
      </c>
      <c r="D1504" s="1">
        <v>0</v>
      </c>
      <c r="E1504" s="1">
        <v>0</v>
      </c>
      <c r="F1504" s="1">
        <v>0.375</v>
      </c>
      <c r="G1504" s="1">
        <v>0</v>
      </c>
      <c r="H1504" s="1">
        <v>0</v>
      </c>
      <c r="I1504" s="1">
        <v>0</v>
      </c>
      <c r="J1504" s="1">
        <v>0</v>
      </c>
    </row>
    <row r="1505" spans="1:10" x14ac:dyDescent="0.25">
      <c r="A1505" s="1">
        <v>339</v>
      </c>
      <c r="B1505" s="1" t="s">
        <v>116</v>
      </c>
      <c r="C1505" s="1" t="s">
        <v>152</v>
      </c>
      <c r="D1505" s="1">
        <v>0</v>
      </c>
      <c r="E1505" s="1">
        <v>0</v>
      </c>
      <c r="F1505" s="1">
        <v>0.1875</v>
      </c>
      <c r="G1505" s="1">
        <v>0</v>
      </c>
      <c r="H1505" s="1">
        <v>0</v>
      </c>
      <c r="I1505" s="1">
        <v>0</v>
      </c>
      <c r="J1505" s="1">
        <v>0</v>
      </c>
    </row>
    <row r="1506" spans="1:10" x14ac:dyDescent="0.25">
      <c r="A1506" s="1">
        <v>339</v>
      </c>
      <c r="B1506" s="1" t="s">
        <v>116</v>
      </c>
      <c r="C1506" s="1" t="s">
        <v>151</v>
      </c>
      <c r="D1506" s="1">
        <v>0</v>
      </c>
      <c r="E1506" s="1">
        <v>0</v>
      </c>
      <c r="F1506" s="1">
        <v>0.1875</v>
      </c>
      <c r="G1506" s="1">
        <v>0</v>
      </c>
      <c r="H1506" s="1">
        <v>0</v>
      </c>
      <c r="I1506" s="1">
        <v>0</v>
      </c>
      <c r="J1506" s="1">
        <v>0</v>
      </c>
    </row>
    <row r="1507" spans="1:10" x14ac:dyDescent="0.25">
      <c r="A1507" s="1">
        <v>339</v>
      </c>
      <c r="B1507" s="1" t="s">
        <v>116</v>
      </c>
      <c r="C1507" s="1" t="s">
        <v>83</v>
      </c>
      <c r="D1507" s="1">
        <v>0</v>
      </c>
      <c r="E1507" s="1">
        <v>0</v>
      </c>
      <c r="F1507" s="1">
        <v>0.25</v>
      </c>
      <c r="G1507" s="1">
        <v>0</v>
      </c>
      <c r="H1507" s="1">
        <v>0</v>
      </c>
      <c r="I1507" s="1">
        <v>0</v>
      </c>
      <c r="J1507" s="1">
        <v>0</v>
      </c>
    </row>
    <row r="1508" spans="1:10" x14ac:dyDescent="0.25">
      <c r="A1508" s="1">
        <v>339</v>
      </c>
      <c r="B1508" s="1" t="s">
        <v>116</v>
      </c>
      <c r="C1508" s="1" t="s">
        <v>84</v>
      </c>
      <c r="D1508" s="1">
        <v>0</v>
      </c>
      <c r="E1508" s="1">
        <v>0</v>
      </c>
      <c r="F1508" s="1">
        <v>0.25</v>
      </c>
      <c r="G1508" s="1">
        <v>0</v>
      </c>
      <c r="H1508" s="1">
        <v>0</v>
      </c>
      <c r="I1508" s="1">
        <v>0</v>
      </c>
      <c r="J1508" s="1">
        <v>0</v>
      </c>
    </row>
    <row r="1509" spans="1:10" x14ac:dyDescent="0.25">
      <c r="A1509" s="1">
        <v>339</v>
      </c>
      <c r="B1509" s="1" t="s">
        <v>116</v>
      </c>
      <c r="C1509" s="1" t="s">
        <v>85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</row>
    <row r="1510" spans="1:10" x14ac:dyDescent="0.25">
      <c r="A1510" s="1">
        <v>339</v>
      </c>
      <c r="B1510" s="1" t="s">
        <v>116</v>
      </c>
      <c r="C1510" s="1" t="s">
        <v>86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</row>
    <row r="1511" spans="1:10" x14ac:dyDescent="0.25">
      <c r="A1511" s="1">
        <v>339</v>
      </c>
      <c r="B1511" s="1" t="s">
        <v>116</v>
      </c>
      <c r="C1511" s="1" t="s">
        <v>87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</row>
    <row r="1512" spans="1:10" x14ac:dyDescent="0.25">
      <c r="A1512" s="1">
        <v>339</v>
      </c>
      <c r="B1512" s="1" t="s">
        <v>116</v>
      </c>
      <c r="C1512" s="1" t="s">
        <v>88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</row>
    <row r="1513" spans="1:10" x14ac:dyDescent="0.25">
      <c r="A1513" s="1">
        <v>339</v>
      </c>
      <c r="B1513" s="1" t="s">
        <v>116</v>
      </c>
      <c r="C1513" s="1" t="s">
        <v>89</v>
      </c>
      <c r="D1513" s="1">
        <v>0</v>
      </c>
      <c r="E1513" s="1">
        <v>0</v>
      </c>
      <c r="F1513" s="1">
        <v>0.375</v>
      </c>
      <c r="G1513" s="1">
        <v>0</v>
      </c>
      <c r="H1513" s="1">
        <v>0</v>
      </c>
      <c r="I1513" s="1">
        <v>0</v>
      </c>
      <c r="J1513" s="1">
        <v>0</v>
      </c>
    </row>
    <row r="1514" spans="1:10" x14ac:dyDescent="0.25">
      <c r="A1514" s="1">
        <v>339</v>
      </c>
      <c r="B1514" s="1" t="s">
        <v>116</v>
      </c>
      <c r="C1514" s="1" t="s">
        <v>95</v>
      </c>
      <c r="D1514" s="1">
        <v>0</v>
      </c>
      <c r="E1514" s="1">
        <v>0</v>
      </c>
      <c r="F1514" s="1">
        <v>0.375</v>
      </c>
      <c r="G1514" s="1">
        <v>0</v>
      </c>
      <c r="H1514" s="1">
        <v>0</v>
      </c>
      <c r="I1514" s="1">
        <v>0</v>
      </c>
      <c r="J1514" s="1">
        <v>0</v>
      </c>
    </row>
    <row r="1515" spans="1:10" x14ac:dyDescent="0.25">
      <c r="A1515" s="1">
        <v>339</v>
      </c>
      <c r="B1515" s="1" t="s">
        <v>116</v>
      </c>
      <c r="C1515" s="1" t="s">
        <v>90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</row>
    <row r="1516" spans="1:10" x14ac:dyDescent="0.25">
      <c r="A1516" s="1">
        <v>339</v>
      </c>
      <c r="B1516" s="1" t="s">
        <v>116</v>
      </c>
      <c r="C1516" s="1" t="s">
        <v>118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</row>
    <row r="1517" spans="1:10" x14ac:dyDescent="0.25">
      <c r="A1517" s="1">
        <v>339</v>
      </c>
      <c r="B1517" s="1" t="s">
        <v>116</v>
      </c>
      <c r="C1517" s="1" t="s">
        <v>91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</row>
    <row r="1518" spans="1:10" x14ac:dyDescent="0.25">
      <c r="A1518" s="1">
        <v>339</v>
      </c>
      <c r="B1518" s="1" t="s">
        <v>116</v>
      </c>
      <c r="C1518" s="1" t="s">
        <v>92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</row>
    <row r="1519" spans="1:10" x14ac:dyDescent="0.25">
      <c r="A1519" s="1">
        <v>339</v>
      </c>
      <c r="B1519" s="1" t="s">
        <v>116</v>
      </c>
      <c r="C1519" s="1" t="s">
        <v>93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</row>
    <row r="1520" spans="1:10" x14ac:dyDescent="0.25">
      <c r="A1520" s="1">
        <v>339</v>
      </c>
      <c r="B1520" s="1" t="s">
        <v>116</v>
      </c>
      <c r="C1520" s="1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58"/>
  <sheetViews>
    <sheetView tabSelected="1" workbookViewId="0">
      <pane ySplit="1" topLeftCell="A2" activePane="bottomLeft" state="frozen"/>
      <selection pane="bottomLeft" activeCell="J2" sqref="J2"/>
    </sheetView>
  </sheetViews>
  <sheetFormatPr defaultColWidth="8.90625" defaultRowHeight="13.2" x14ac:dyDescent="0.25"/>
  <cols>
    <col min="1" max="2" width="8.90625" style="1"/>
    <col min="3" max="3" width="25.453125" style="1" customWidth="1"/>
    <col min="4" max="4" width="15.90625" style="1" customWidth="1"/>
    <col min="5" max="16384" width="8.90625" style="1"/>
  </cols>
  <sheetData>
    <row r="1" spans="1:10" x14ac:dyDescent="0.25">
      <c r="A1" s="1" t="s">
        <v>548</v>
      </c>
      <c r="B1" s="1" t="s">
        <v>202</v>
      </c>
      <c r="C1" s="1" t="s">
        <v>192</v>
      </c>
      <c r="D1" s="1" t="s">
        <v>547</v>
      </c>
      <c r="E1" s="1" t="s">
        <v>549</v>
      </c>
      <c r="F1" s="1" t="s">
        <v>550</v>
      </c>
      <c r="G1" s="1" t="s">
        <v>551</v>
      </c>
      <c r="H1" s="1" t="s">
        <v>389</v>
      </c>
      <c r="I1" s="1" t="s">
        <v>552</v>
      </c>
      <c r="J1" s="1" t="s">
        <v>553</v>
      </c>
    </row>
    <row r="2" spans="1:10" x14ac:dyDescent="0.25">
      <c r="A2" s="1">
        <v>311</v>
      </c>
      <c r="B2" s="1" t="s">
        <v>201</v>
      </c>
      <c r="C2" s="1" t="s">
        <v>120</v>
      </c>
    </row>
    <row r="3" spans="1:10" x14ac:dyDescent="0.25">
      <c r="A3" s="1">
        <v>311</v>
      </c>
      <c r="B3" s="1" t="s">
        <v>201</v>
      </c>
      <c r="C3" s="1" t="s">
        <v>82</v>
      </c>
      <c r="D3" s="1">
        <v>2.766798418972332E-2</v>
      </c>
      <c r="E3" s="1">
        <v>0.9</v>
      </c>
      <c r="F3" s="1">
        <v>0.1500000000075</v>
      </c>
      <c r="G3" s="1">
        <v>0.58391608391608396</v>
      </c>
      <c r="H3" s="1">
        <v>0.5</v>
      </c>
      <c r="I3" s="1">
        <v>0.8950276243093922</v>
      </c>
      <c r="J3" s="1">
        <v>1</v>
      </c>
    </row>
    <row r="4" spans="1:10" x14ac:dyDescent="0.25">
      <c r="A4" s="1">
        <v>311</v>
      </c>
      <c r="B4" s="1" t="s">
        <v>201</v>
      </c>
      <c r="C4" s="1" t="s">
        <v>152</v>
      </c>
      <c r="D4" s="1">
        <v>2.766798418972332E-2</v>
      </c>
      <c r="E4" s="1">
        <v>0.5</v>
      </c>
      <c r="F4" s="1">
        <v>5.0000000002499996E-2</v>
      </c>
      <c r="G4" s="1">
        <v>0.28671328671328672</v>
      </c>
      <c r="H4" s="1">
        <v>0.25</v>
      </c>
      <c r="I4" s="1">
        <v>0.13812154696132597</v>
      </c>
      <c r="J4" s="1">
        <v>0</v>
      </c>
    </row>
    <row r="5" spans="1:10" x14ac:dyDescent="0.25">
      <c r="A5" s="1">
        <v>311</v>
      </c>
      <c r="B5" s="1" t="s">
        <v>201</v>
      </c>
      <c r="C5" s="1" t="s">
        <v>151</v>
      </c>
      <c r="D5" s="1">
        <v>0</v>
      </c>
      <c r="E5" s="1">
        <v>0.39999999999999997</v>
      </c>
      <c r="F5" s="1">
        <v>0.10000000000499999</v>
      </c>
      <c r="G5" s="1">
        <v>0.29720279720279719</v>
      </c>
      <c r="H5" s="1">
        <v>0.25</v>
      </c>
      <c r="I5" s="1">
        <v>0.75690607734806625</v>
      </c>
      <c r="J5" s="1">
        <v>1</v>
      </c>
    </row>
    <row r="6" spans="1:10" x14ac:dyDescent="0.25">
      <c r="A6" s="1">
        <v>311</v>
      </c>
      <c r="B6" s="1" t="s">
        <v>201</v>
      </c>
      <c r="C6" s="1" t="s">
        <v>83</v>
      </c>
      <c r="D6" s="1">
        <v>0.78260869565217395</v>
      </c>
      <c r="E6" s="1">
        <v>9.9999999999999992E-2</v>
      </c>
      <c r="F6" s="1">
        <v>0.34999999996750003</v>
      </c>
      <c r="G6" s="1">
        <v>0.32867132867132864</v>
      </c>
      <c r="H6" s="1">
        <v>0.25</v>
      </c>
      <c r="I6" s="1">
        <v>9.944751381215472E-2</v>
      </c>
      <c r="J6" s="1">
        <v>0</v>
      </c>
    </row>
    <row r="7" spans="1:10" x14ac:dyDescent="0.25">
      <c r="A7" s="1">
        <v>311</v>
      </c>
      <c r="B7" s="1" t="s">
        <v>201</v>
      </c>
      <c r="C7" s="1" t="s">
        <v>84</v>
      </c>
      <c r="D7" s="1">
        <v>4.7430830039525688E-2</v>
      </c>
      <c r="E7" s="1">
        <v>9.9999999999999992E-2</v>
      </c>
      <c r="F7" s="1">
        <v>0.11666666665583333</v>
      </c>
      <c r="G7" s="1">
        <v>0.30594405594405594</v>
      </c>
      <c r="H7" s="1">
        <v>0.25</v>
      </c>
      <c r="I7" s="1">
        <v>9.3922651933701667E-2</v>
      </c>
      <c r="J7" s="1">
        <v>0</v>
      </c>
    </row>
    <row r="8" spans="1:10" x14ac:dyDescent="0.25">
      <c r="A8" s="1">
        <v>311</v>
      </c>
      <c r="B8" s="1" t="s">
        <v>201</v>
      </c>
      <c r="C8" s="1" t="s">
        <v>85</v>
      </c>
      <c r="D8" s="1">
        <v>0.28458498023715417</v>
      </c>
      <c r="E8" s="1">
        <v>0</v>
      </c>
      <c r="F8" s="1">
        <v>0.11666666665583333</v>
      </c>
      <c r="G8" s="1">
        <v>3.4965034965034961E-3</v>
      </c>
      <c r="H8" s="1">
        <v>0</v>
      </c>
      <c r="I8" s="1">
        <v>0</v>
      </c>
      <c r="J8" s="1">
        <v>0</v>
      </c>
    </row>
    <row r="9" spans="1:10" x14ac:dyDescent="0.25">
      <c r="A9" s="1">
        <v>311</v>
      </c>
      <c r="B9" s="1" t="s">
        <v>201</v>
      </c>
      <c r="C9" s="1" t="s">
        <v>86</v>
      </c>
      <c r="D9" s="1">
        <v>0.44268774703557312</v>
      </c>
      <c r="E9" s="1">
        <v>0</v>
      </c>
      <c r="F9" s="1">
        <v>0</v>
      </c>
      <c r="G9" s="1">
        <v>6.9930069930069921E-3</v>
      </c>
      <c r="H9" s="1">
        <v>0</v>
      </c>
      <c r="I9" s="1">
        <v>0</v>
      </c>
      <c r="J9" s="1">
        <v>0</v>
      </c>
    </row>
    <row r="10" spans="1:10" x14ac:dyDescent="0.25">
      <c r="A10" s="1">
        <v>311</v>
      </c>
      <c r="B10" s="1" t="s">
        <v>201</v>
      </c>
      <c r="C10" s="1" t="s">
        <v>87</v>
      </c>
      <c r="D10" s="1">
        <v>3.952569169960474E-3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>
        <v>311</v>
      </c>
      <c r="B11" s="1" t="s">
        <v>201</v>
      </c>
      <c r="C11" s="1" t="s">
        <v>88</v>
      </c>
      <c r="D11" s="1">
        <v>3.952569169960474E-3</v>
      </c>
      <c r="E11" s="1">
        <v>0</v>
      </c>
      <c r="F11" s="1">
        <v>0.11666666665583333</v>
      </c>
      <c r="G11" s="1">
        <v>1.2237762237762236E-2</v>
      </c>
      <c r="H11" s="1">
        <v>0</v>
      </c>
      <c r="I11" s="1">
        <v>5.5248618784530384E-3</v>
      </c>
      <c r="J11" s="1">
        <v>0</v>
      </c>
    </row>
    <row r="12" spans="1:10" x14ac:dyDescent="0.25">
      <c r="A12" s="1">
        <v>311</v>
      </c>
      <c r="B12" s="1" t="s">
        <v>201</v>
      </c>
      <c r="C12" s="1" t="s">
        <v>89</v>
      </c>
      <c r="D12" s="1">
        <v>0.18972332015810275</v>
      </c>
      <c r="E12" s="1">
        <v>0</v>
      </c>
      <c r="F12" s="1">
        <v>0.500000000025</v>
      </c>
      <c r="G12" s="1">
        <v>8.7412587412587409E-2</v>
      </c>
      <c r="H12" s="1">
        <v>0.25</v>
      </c>
      <c r="I12" s="1">
        <v>5.5248618784530384E-3</v>
      </c>
      <c r="J12" s="1">
        <v>0</v>
      </c>
    </row>
    <row r="13" spans="1:10" x14ac:dyDescent="0.25">
      <c r="A13" s="1">
        <v>311</v>
      </c>
      <c r="B13" s="1" t="s">
        <v>201</v>
      </c>
      <c r="C13" s="1" t="s">
        <v>545</v>
      </c>
      <c r="D13" s="1">
        <v>7.9051383399209488E-2</v>
      </c>
      <c r="E13" s="1">
        <v>0</v>
      </c>
      <c r="F13" s="1">
        <v>0</v>
      </c>
      <c r="G13" s="1">
        <v>5.7692307692307689E-2</v>
      </c>
      <c r="H13" s="1">
        <v>0</v>
      </c>
      <c r="I13" s="1">
        <v>0</v>
      </c>
      <c r="J13" s="1">
        <v>0</v>
      </c>
    </row>
    <row r="14" spans="1:10" x14ac:dyDescent="0.25">
      <c r="A14" s="1">
        <v>311</v>
      </c>
      <c r="B14" s="1" t="s">
        <v>201</v>
      </c>
      <c r="C14" s="1" t="s">
        <v>90</v>
      </c>
      <c r="D14" s="1">
        <v>7.9051383399209488E-2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5">
      <c r="A15" s="1">
        <v>311</v>
      </c>
      <c r="B15" s="1" t="s">
        <v>201</v>
      </c>
      <c r="C15" s="1" t="s">
        <v>118</v>
      </c>
      <c r="D15" s="1">
        <v>2.3715415019762844E-2</v>
      </c>
      <c r="E15" s="1">
        <v>0</v>
      </c>
      <c r="F15" s="1">
        <v>0</v>
      </c>
      <c r="G15" s="1">
        <v>2.7972027972027969E-2</v>
      </c>
      <c r="H15" s="1">
        <v>0</v>
      </c>
      <c r="I15" s="1">
        <v>0</v>
      </c>
      <c r="J15" s="1">
        <v>0</v>
      </c>
    </row>
    <row r="16" spans="1:10" x14ac:dyDescent="0.25">
      <c r="A16" s="1">
        <v>311</v>
      </c>
      <c r="B16" s="1" t="s">
        <v>201</v>
      </c>
      <c r="C16" s="1" t="s">
        <v>91</v>
      </c>
      <c r="D16" s="1">
        <v>3.952569169960474E-3</v>
      </c>
      <c r="E16" s="1">
        <v>0</v>
      </c>
      <c r="F16" s="1">
        <v>0.2500000000125</v>
      </c>
      <c r="G16" s="1">
        <v>0</v>
      </c>
      <c r="H16" s="1">
        <v>0.25</v>
      </c>
      <c r="I16" s="1">
        <v>0</v>
      </c>
      <c r="J16" s="1">
        <v>0</v>
      </c>
    </row>
    <row r="17" spans="1:10" x14ac:dyDescent="0.25">
      <c r="A17" s="1">
        <v>311</v>
      </c>
      <c r="B17" s="1" t="s">
        <v>201</v>
      </c>
      <c r="C17" s="1" t="s">
        <v>92</v>
      </c>
      <c r="D17" s="1">
        <v>0</v>
      </c>
      <c r="E17" s="1">
        <v>0</v>
      </c>
      <c r="F17" s="1">
        <v>0.10000000000499999</v>
      </c>
      <c r="G17" s="1">
        <v>0</v>
      </c>
      <c r="H17" s="1">
        <v>0</v>
      </c>
      <c r="I17" s="1">
        <v>5.5248618784530384E-3</v>
      </c>
      <c r="J17" s="1">
        <v>0</v>
      </c>
    </row>
    <row r="18" spans="1:10" x14ac:dyDescent="0.25">
      <c r="A18" s="1">
        <v>311</v>
      </c>
      <c r="B18" s="1" t="s">
        <v>201</v>
      </c>
      <c r="C18" s="1" t="s">
        <v>93</v>
      </c>
      <c r="D18" s="1">
        <v>3.952569169960474E-3</v>
      </c>
      <c r="E18" s="1">
        <v>0</v>
      </c>
      <c r="F18" s="1">
        <v>0.1500000000075</v>
      </c>
      <c r="G18" s="1">
        <v>1.748251748251748E-3</v>
      </c>
      <c r="H18" s="1">
        <v>0</v>
      </c>
      <c r="I18" s="1">
        <v>0</v>
      </c>
      <c r="J18" s="1">
        <v>0</v>
      </c>
    </row>
    <row r="19" spans="1:10" x14ac:dyDescent="0.25">
      <c r="A19" s="1">
        <v>311</v>
      </c>
      <c r="B19" s="1" t="s">
        <v>201</v>
      </c>
      <c r="C19" s="1" t="s">
        <v>94</v>
      </c>
    </row>
    <row r="21" spans="1:10" x14ac:dyDescent="0.25">
      <c r="A21" s="1">
        <v>3112</v>
      </c>
      <c r="B21" s="1" t="s">
        <v>159</v>
      </c>
      <c r="C21" s="1" t="s">
        <v>120</v>
      </c>
    </row>
    <row r="22" spans="1:10" x14ac:dyDescent="0.25">
      <c r="A22" s="1">
        <v>3112</v>
      </c>
      <c r="B22" s="1" t="s">
        <v>159</v>
      </c>
      <c r="C22" s="1" t="s">
        <v>82</v>
      </c>
      <c r="D22" s="1">
        <v>3.6363636363636362E-2</v>
      </c>
      <c r="E22" s="1">
        <v>0</v>
      </c>
      <c r="F22" s="1">
        <v>0</v>
      </c>
      <c r="G22" s="1">
        <v>0.58333333333333326</v>
      </c>
      <c r="H22" s="1">
        <v>0</v>
      </c>
      <c r="I22" s="1">
        <v>0.92063492063492069</v>
      </c>
      <c r="J22" s="1">
        <v>1</v>
      </c>
    </row>
    <row r="23" spans="1:10" x14ac:dyDescent="0.25">
      <c r="A23" s="1">
        <v>3112</v>
      </c>
      <c r="B23" s="1" t="s">
        <v>159</v>
      </c>
      <c r="C23" s="1" t="s">
        <v>152</v>
      </c>
      <c r="D23" s="1">
        <v>3.6363636363636362E-2</v>
      </c>
      <c r="E23" s="1">
        <v>0</v>
      </c>
      <c r="F23" s="1">
        <v>0</v>
      </c>
      <c r="G23" s="1">
        <v>0.31666666666666665</v>
      </c>
      <c r="H23" s="1">
        <v>0</v>
      </c>
      <c r="I23" s="1">
        <v>0.13492063492063494</v>
      </c>
      <c r="J23" s="1">
        <v>0</v>
      </c>
    </row>
    <row r="24" spans="1:10" x14ac:dyDescent="0.25">
      <c r="A24" s="1">
        <v>3112</v>
      </c>
      <c r="B24" s="1" t="s">
        <v>159</v>
      </c>
      <c r="C24" s="1" t="s">
        <v>151</v>
      </c>
      <c r="D24" s="1">
        <v>0</v>
      </c>
      <c r="E24" s="1">
        <v>0</v>
      </c>
      <c r="F24" s="1">
        <v>0</v>
      </c>
      <c r="G24" s="1">
        <v>0.26666666666666661</v>
      </c>
      <c r="H24" s="1">
        <v>0</v>
      </c>
      <c r="I24" s="1">
        <v>0.78571428571428581</v>
      </c>
      <c r="J24" s="1">
        <v>1</v>
      </c>
    </row>
    <row r="25" spans="1:10" x14ac:dyDescent="0.25">
      <c r="A25" s="1">
        <v>3112</v>
      </c>
      <c r="B25" s="1" t="s">
        <v>159</v>
      </c>
      <c r="C25" s="1" t="s">
        <v>83</v>
      </c>
      <c r="D25" s="1">
        <v>0.8545454545454545</v>
      </c>
      <c r="E25" s="1">
        <v>0</v>
      </c>
      <c r="F25" s="1">
        <v>0</v>
      </c>
      <c r="G25" s="1">
        <v>0.38333333333333336</v>
      </c>
      <c r="H25" s="1">
        <v>0</v>
      </c>
      <c r="I25" s="1">
        <v>7.1428571428571425E-2</v>
      </c>
      <c r="J25" s="1">
        <v>0</v>
      </c>
    </row>
    <row r="26" spans="1:10" x14ac:dyDescent="0.25">
      <c r="A26" s="1">
        <v>3112</v>
      </c>
      <c r="B26" s="1" t="s">
        <v>159</v>
      </c>
      <c r="C26" s="1" t="s">
        <v>84</v>
      </c>
      <c r="D26" s="1">
        <v>1.8181818181818181E-2</v>
      </c>
      <c r="E26" s="1">
        <v>0</v>
      </c>
      <c r="F26" s="1">
        <v>0</v>
      </c>
      <c r="G26" s="1">
        <v>0.36666666666666664</v>
      </c>
      <c r="H26" s="1">
        <v>0</v>
      </c>
      <c r="I26" s="1">
        <v>6.3492063492063489E-2</v>
      </c>
      <c r="J26" s="1">
        <v>0</v>
      </c>
    </row>
    <row r="27" spans="1:10" x14ac:dyDescent="0.25">
      <c r="A27" s="1">
        <v>3112</v>
      </c>
      <c r="B27" s="1" t="s">
        <v>159</v>
      </c>
      <c r="C27" s="1" t="s">
        <v>85</v>
      </c>
      <c r="D27" s="1">
        <v>0.10909090909090909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5">
      <c r="A28" s="1">
        <v>3112</v>
      </c>
      <c r="B28" s="1" t="s">
        <v>159</v>
      </c>
      <c r="C28" s="1" t="s">
        <v>86</v>
      </c>
      <c r="D28" s="1">
        <v>0.72727272727272729</v>
      </c>
      <c r="E28" s="1">
        <v>0</v>
      </c>
      <c r="F28" s="1">
        <v>0</v>
      </c>
      <c r="G28" s="1">
        <v>8.3333333333333315E-3</v>
      </c>
      <c r="H28" s="1">
        <v>0</v>
      </c>
      <c r="I28" s="1">
        <v>0</v>
      </c>
      <c r="J28" s="1">
        <v>0</v>
      </c>
    </row>
    <row r="29" spans="1:10" x14ac:dyDescent="0.25">
      <c r="A29" s="1">
        <v>3112</v>
      </c>
      <c r="B29" s="1" t="s">
        <v>159</v>
      </c>
      <c r="C29" s="1" t="s">
        <v>87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5">
      <c r="A30" s="1">
        <v>3112</v>
      </c>
      <c r="B30" s="1" t="s">
        <v>159</v>
      </c>
      <c r="C30" s="1" t="s">
        <v>88</v>
      </c>
      <c r="D30" s="1">
        <v>0</v>
      </c>
      <c r="E30" s="1">
        <v>0</v>
      </c>
      <c r="F30" s="1">
        <v>0</v>
      </c>
      <c r="G30" s="1">
        <v>8.3333333333333315E-3</v>
      </c>
      <c r="H30" s="1">
        <v>0</v>
      </c>
      <c r="I30" s="1">
        <v>7.9365079365079361E-3</v>
      </c>
      <c r="J30" s="1">
        <v>0</v>
      </c>
    </row>
    <row r="31" spans="1:10" x14ac:dyDescent="0.25">
      <c r="A31" s="1">
        <v>3112</v>
      </c>
      <c r="B31" s="1" t="s">
        <v>159</v>
      </c>
      <c r="C31" s="1" t="s">
        <v>89</v>
      </c>
      <c r="D31" s="1">
        <v>0.10909090909090909</v>
      </c>
      <c r="E31" s="1">
        <v>0</v>
      </c>
      <c r="F31" s="1">
        <v>0</v>
      </c>
      <c r="G31" s="1">
        <v>3.3333333333333326E-2</v>
      </c>
      <c r="H31" s="1">
        <v>0</v>
      </c>
      <c r="I31" s="1">
        <v>7.9365079365079361E-3</v>
      </c>
      <c r="J31" s="1">
        <v>0</v>
      </c>
    </row>
    <row r="32" spans="1:10" x14ac:dyDescent="0.25">
      <c r="A32" s="1">
        <v>3112</v>
      </c>
      <c r="B32" s="1" t="s">
        <v>159</v>
      </c>
      <c r="C32" s="1" t="s">
        <v>545</v>
      </c>
      <c r="D32" s="1">
        <v>3.6363636363636362E-2</v>
      </c>
      <c r="E32" s="1">
        <v>0</v>
      </c>
      <c r="F32" s="1">
        <v>0</v>
      </c>
      <c r="G32" s="1">
        <v>2.4999999999999998E-2</v>
      </c>
      <c r="H32" s="1">
        <v>0</v>
      </c>
      <c r="I32" s="1">
        <v>0</v>
      </c>
      <c r="J32" s="1">
        <v>0</v>
      </c>
    </row>
    <row r="33" spans="1:10" x14ac:dyDescent="0.25">
      <c r="A33" s="1">
        <v>3112</v>
      </c>
      <c r="B33" s="1" t="s">
        <v>159</v>
      </c>
      <c r="C33" s="1" t="s">
        <v>90</v>
      </c>
      <c r="D33" s="1">
        <v>5.4545454545454543E-2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s="1">
        <v>3112</v>
      </c>
      <c r="B34" s="1" t="s">
        <v>159</v>
      </c>
      <c r="C34" s="1" t="s">
        <v>118</v>
      </c>
      <c r="D34" s="1">
        <v>1.8181818181818181E-2</v>
      </c>
      <c r="E34" s="1">
        <v>0</v>
      </c>
      <c r="F34" s="1">
        <v>0</v>
      </c>
      <c r="G34" s="1">
        <v>8.3333333333333315E-3</v>
      </c>
      <c r="H34" s="1">
        <v>0</v>
      </c>
      <c r="I34" s="1">
        <v>0</v>
      </c>
      <c r="J34" s="1">
        <v>0</v>
      </c>
    </row>
    <row r="35" spans="1:10" x14ac:dyDescent="0.25">
      <c r="A35" s="1">
        <v>3112</v>
      </c>
      <c r="B35" s="1" t="s">
        <v>159</v>
      </c>
      <c r="C35" s="1" t="s">
        <v>91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5">
      <c r="A36" s="1">
        <v>3112</v>
      </c>
      <c r="B36" s="1" t="s">
        <v>159</v>
      </c>
      <c r="C36" s="1" t="s">
        <v>92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7.9365079365079361E-3</v>
      </c>
      <c r="J36" s="1">
        <v>0</v>
      </c>
    </row>
    <row r="37" spans="1:10" x14ac:dyDescent="0.25">
      <c r="A37" s="1">
        <v>3112</v>
      </c>
      <c r="B37" s="1" t="s">
        <v>159</v>
      </c>
      <c r="C37" s="1" t="s">
        <v>93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s="1">
        <v>3112</v>
      </c>
      <c r="B38" s="1" t="s">
        <v>159</v>
      </c>
      <c r="C38" s="1" t="s">
        <v>94</v>
      </c>
    </row>
    <row r="40" spans="1:10" x14ac:dyDescent="0.25">
      <c r="A40" s="1">
        <v>311221</v>
      </c>
      <c r="B40" s="1" t="s">
        <v>48</v>
      </c>
      <c r="C40" s="1" t="s">
        <v>120</v>
      </c>
    </row>
    <row r="41" spans="1:10" x14ac:dyDescent="0.25">
      <c r="A41" s="1">
        <v>311221</v>
      </c>
      <c r="B41" s="1" t="s">
        <v>48</v>
      </c>
      <c r="C41" s="1" t="s">
        <v>82</v>
      </c>
      <c r="D41" s="1">
        <v>0.04</v>
      </c>
      <c r="E41" s="1">
        <v>0</v>
      </c>
      <c r="F41" s="1">
        <v>0</v>
      </c>
      <c r="G41" s="1">
        <v>0.44230769230769229</v>
      </c>
      <c r="H41" s="1">
        <v>0</v>
      </c>
      <c r="I41" s="1">
        <v>0.92792792792792789</v>
      </c>
      <c r="J41" s="1">
        <v>0</v>
      </c>
    </row>
    <row r="42" spans="1:10" x14ac:dyDescent="0.25">
      <c r="A42" s="1">
        <v>311221</v>
      </c>
      <c r="B42" s="1" t="s">
        <v>48</v>
      </c>
      <c r="C42" s="1" t="s">
        <v>152</v>
      </c>
      <c r="D42" s="1">
        <v>0.04</v>
      </c>
      <c r="E42" s="1">
        <v>0</v>
      </c>
      <c r="F42" s="1">
        <v>0</v>
      </c>
      <c r="G42" s="1">
        <v>0.28846153846153844</v>
      </c>
      <c r="H42" s="1">
        <v>0</v>
      </c>
      <c r="I42" s="1">
        <v>0.11711711711711711</v>
      </c>
      <c r="J42" s="1">
        <v>0</v>
      </c>
    </row>
    <row r="43" spans="1:10" x14ac:dyDescent="0.25">
      <c r="A43" s="1">
        <v>311221</v>
      </c>
      <c r="B43" s="1" t="s">
        <v>48</v>
      </c>
      <c r="C43" s="1" t="s">
        <v>151</v>
      </c>
      <c r="D43" s="1">
        <v>0</v>
      </c>
      <c r="E43" s="1">
        <v>0</v>
      </c>
      <c r="F43" s="1">
        <v>0</v>
      </c>
      <c r="G43" s="1">
        <v>0.15384615384615385</v>
      </c>
      <c r="H43" s="1">
        <v>0</v>
      </c>
      <c r="I43" s="1">
        <v>0.81081081081081086</v>
      </c>
      <c r="J43" s="1">
        <v>0</v>
      </c>
    </row>
    <row r="44" spans="1:10" x14ac:dyDescent="0.25">
      <c r="A44" s="1">
        <v>311221</v>
      </c>
      <c r="B44" s="1" t="s">
        <v>48</v>
      </c>
      <c r="C44" s="1" t="s">
        <v>83</v>
      </c>
      <c r="D44" s="1">
        <v>0.88</v>
      </c>
      <c r="E44" s="1">
        <v>0</v>
      </c>
      <c r="F44" s="1">
        <v>0</v>
      </c>
      <c r="G44" s="1">
        <v>0.55769230769230771</v>
      </c>
      <c r="H44" s="1">
        <v>0</v>
      </c>
      <c r="I44" s="1">
        <v>7.2072072072072071E-2</v>
      </c>
      <c r="J44" s="1">
        <v>0</v>
      </c>
    </row>
    <row r="45" spans="1:10" x14ac:dyDescent="0.25">
      <c r="A45" s="1">
        <v>311221</v>
      </c>
      <c r="B45" s="1" t="s">
        <v>48</v>
      </c>
      <c r="C45" s="1" t="s">
        <v>84</v>
      </c>
      <c r="D45" s="1">
        <v>0</v>
      </c>
      <c r="E45" s="1">
        <v>0</v>
      </c>
      <c r="F45" s="1">
        <v>0</v>
      </c>
      <c r="G45" s="1">
        <v>0.55769230769230771</v>
      </c>
      <c r="H45" s="1">
        <v>0</v>
      </c>
      <c r="I45" s="1">
        <v>7.2072072072072071E-2</v>
      </c>
      <c r="J45" s="1">
        <v>0</v>
      </c>
    </row>
    <row r="46" spans="1:10" x14ac:dyDescent="0.25">
      <c r="A46" s="1">
        <v>311221</v>
      </c>
      <c r="B46" s="1" t="s">
        <v>48</v>
      </c>
      <c r="C46" s="1" t="s">
        <v>85</v>
      </c>
      <c r="D46" s="1">
        <v>0.16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5">
      <c r="A47" s="1">
        <v>311221</v>
      </c>
      <c r="B47" s="1" t="s">
        <v>48</v>
      </c>
      <c r="C47" s="1" t="s">
        <v>86</v>
      </c>
      <c r="D47" s="1">
        <v>0.72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s="1">
        <v>311221</v>
      </c>
      <c r="B48" s="1" t="s">
        <v>48</v>
      </c>
      <c r="C48" s="1" t="s">
        <v>87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 s="1">
        <v>311221</v>
      </c>
      <c r="B49" s="1" t="s">
        <v>48</v>
      </c>
      <c r="C49" s="1" t="s">
        <v>88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5">
      <c r="A50" s="1">
        <v>311221</v>
      </c>
      <c r="B50" s="1" t="s">
        <v>48</v>
      </c>
      <c r="C50" s="1" t="s">
        <v>89</v>
      </c>
      <c r="D50" s="1">
        <v>0.08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5">
      <c r="A51" s="1">
        <v>311221</v>
      </c>
      <c r="B51" s="1" t="s">
        <v>48</v>
      </c>
      <c r="C51" s="1" t="s">
        <v>545</v>
      </c>
      <c r="D51" s="1">
        <v>0.04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5">
      <c r="A52" s="1">
        <v>311221</v>
      </c>
      <c r="B52" s="1" t="s">
        <v>48</v>
      </c>
      <c r="C52" s="1" t="s">
        <v>90</v>
      </c>
      <c r="D52" s="1">
        <v>0.04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 s="1">
        <v>311221</v>
      </c>
      <c r="B53" s="1" t="s">
        <v>48</v>
      </c>
      <c r="C53" s="1" t="s">
        <v>118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5">
      <c r="A54" s="1">
        <v>311221</v>
      </c>
      <c r="B54" s="1" t="s">
        <v>48</v>
      </c>
      <c r="C54" s="1" t="s">
        <v>91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5">
      <c r="A55" s="1">
        <v>311221</v>
      </c>
      <c r="B55" s="1" t="s">
        <v>48</v>
      </c>
      <c r="C55" s="1" t="s">
        <v>92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5">
      <c r="A56" s="1">
        <v>311221</v>
      </c>
      <c r="B56" s="1" t="s">
        <v>48</v>
      </c>
      <c r="C56" s="1" t="s">
        <v>93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5">
      <c r="A57" s="1">
        <v>311221</v>
      </c>
      <c r="B57" s="1" t="s">
        <v>48</v>
      </c>
      <c r="C57" s="1" t="s">
        <v>94</v>
      </c>
    </row>
    <row r="59" spans="1:10" x14ac:dyDescent="0.25">
      <c r="A59" s="1">
        <v>31131</v>
      </c>
      <c r="B59" s="1" t="s">
        <v>122</v>
      </c>
      <c r="C59" s="1" t="s">
        <v>120</v>
      </c>
    </row>
    <row r="60" spans="1:10" x14ac:dyDescent="0.25">
      <c r="A60" s="1">
        <v>31131</v>
      </c>
      <c r="B60" s="1" t="s">
        <v>122</v>
      </c>
      <c r="C60" s="1" t="s">
        <v>82</v>
      </c>
      <c r="D60" s="1">
        <v>0</v>
      </c>
      <c r="E60" s="1">
        <v>1</v>
      </c>
      <c r="F60" s="1">
        <v>0</v>
      </c>
      <c r="G60" s="1">
        <v>0.8</v>
      </c>
      <c r="H60" s="1">
        <v>0</v>
      </c>
      <c r="I60" s="1">
        <v>0.83333333333333337</v>
      </c>
      <c r="J60" s="1">
        <v>0</v>
      </c>
    </row>
    <row r="61" spans="1:10" x14ac:dyDescent="0.25">
      <c r="A61" s="1">
        <v>31131</v>
      </c>
      <c r="B61" s="1" t="s">
        <v>122</v>
      </c>
      <c r="C61" s="1" t="s">
        <v>152</v>
      </c>
      <c r="D61" s="1">
        <v>0</v>
      </c>
      <c r="E61" s="1">
        <v>0</v>
      </c>
      <c r="F61" s="1">
        <v>0</v>
      </c>
      <c r="G61" s="1">
        <v>0.2</v>
      </c>
      <c r="H61" s="1">
        <v>0</v>
      </c>
      <c r="I61" s="1">
        <v>6.25E-2</v>
      </c>
      <c r="J61" s="1">
        <v>0</v>
      </c>
    </row>
    <row r="62" spans="1:10" x14ac:dyDescent="0.25">
      <c r="A62" s="1">
        <v>31131</v>
      </c>
      <c r="B62" s="1" t="s">
        <v>122</v>
      </c>
      <c r="C62" s="1" t="s">
        <v>151</v>
      </c>
      <c r="D62" s="1">
        <v>0</v>
      </c>
      <c r="E62" s="1">
        <v>1</v>
      </c>
      <c r="F62" s="1">
        <v>0</v>
      </c>
      <c r="G62" s="1">
        <v>0.6</v>
      </c>
      <c r="H62" s="1">
        <v>0</v>
      </c>
      <c r="I62" s="1">
        <v>0.77083333333333337</v>
      </c>
      <c r="J62" s="1">
        <v>0</v>
      </c>
    </row>
    <row r="63" spans="1:10" x14ac:dyDescent="0.25">
      <c r="A63" s="1">
        <v>31131</v>
      </c>
      <c r="B63" s="1" t="s">
        <v>122</v>
      </c>
      <c r="C63" s="1" t="s">
        <v>83</v>
      </c>
      <c r="D63" s="1">
        <v>0.75</v>
      </c>
      <c r="E63" s="1">
        <v>0</v>
      </c>
      <c r="F63" s="1">
        <v>0</v>
      </c>
      <c r="G63" s="1">
        <v>0.2</v>
      </c>
      <c r="H63" s="1">
        <v>0</v>
      </c>
      <c r="I63" s="1">
        <v>0.16666666666666666</v>
      </c>
      <c r="J63" s="1">
        <v>0</v>
      </c>
    </row>
    <row r="64" spans="1:10" x14ac:dyDescent="0.25">
      <c r="A64" s="1">
        <v>31131</v>
      </c>
      <c r="B64" s="1" t="s">
        <v>122</v>
      </c>
      <c r="C64" s="1" t="s">
        <v>84</v>
      </c>
      <c r="D64" s="1">
        <v>0</v>
      </c>
      <c r="E64" s="1">
        <v>0</v>
      </c>
      <c r="F64" s="1">
        <v>0</v>
      </c>
      <c r="G64" s="1">
        <v>0.2</v>
      </c>
      <c r="H64" s="1">
        <v>0</v>
      </c>
      <c r="I64" s="1">
        <v>0.16666666666666666</v>
      </c>
      <c r="J64" s="1">
        <v>0</v>
      </c>
    </row>
    <row r="65" spans="1:10" x14ac:dyDescent="0.25">
      <c r="A65" s="1">
        <v>31131</v>
      </c>
      <c r="B65" s="1" t="s">
        <v>122</v>
      </c>
      <c r="C65" s="1" t="s">
        <v>85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 s="1">
        <v>31131</v>
      </c>
      <c r="B66" s="1" t="s">
        <v>122</v>
      </c>
      <c r="C66" s="1" t="s">
        <v>86</v>
      </c>
      <c r="D66" s="1">
        <v>0.75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5">
      <c r="A67" s="1">
        <v>31131</v>
      </c>
      <c r="B67" s="1" t="s">
        <v>122</v>
      </c>
      <c r="C67" s="1" t="s">
        <v>87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5">
      <c r="A68" s="1">
        <v>31131</v>
      </c>
      <c r="B68" s="1" t="s">
        <v>122</v>
      </c>
      <c r="C68" s="1" t="s">
        <v>88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5">
      <c r="A69" s="1">
        <v>31131</v>
      </c>
      <c r="B69" s="1" t="s">
        <v>122</v>
      </c>
      <c r="C69" s="1" t="s">
        <v>89</v>
      </c>
      <c r="D69" s="1">
        <v>0.25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5">
      <c r="A70" s="1">
        <v>31131</v>
      </c>
      <c r="B70" s="1" t="s">
        <v>122</v>
      </c>
      <c r="C70" s="1" t="s">
        <v>545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5">
      <c r="A71" s="1">
        <v>31131</v>
      </c>
      <c r="B71" s="1" t="s">
        <v>122</v>
      </c>
      <c r="C71" s="1" t="s">
        <v>90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5">
      <c r="A72" s="1">
        <v>31131</v>
      </c>
      <c r="B72" s="1" t="s">
        <v>122</v>
      </c>
      <c r="C72" s="1" t="s">
        <v>118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5">
      <c r="A73" s="1">
        <v>31131</v>
      </c>
      <c r="B73" s="1" t="s">
        <v>122</v>
      </c>
      <c r="C73" s="1" t="s">
        <v>91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5">
      <c r="A74" s="1">
        <v>31131</v>
      </c>
      <c r="B74" s="1" t="s">
        <v>122</v>
      </c>
      <c r="C74" s="1" t="s">
        <v>92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5">
      <c r="A75" s="1">
        <v>31131</v>
      </c>
      <c r="B75" s="1" t="s">
        <v>122</v>
      </c>
      <c r="C75" s="1" t="s">
        <v>93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5">
      <c r="A76" s="1">
        <v>31131</v>
      </c>
      <c r="B76" s="1" t="s">
        <v>122</v>
      </c>
      <c r="C76" s="1" t="s">
        <v>94</v>
      </c>
    </row>
    <row r="77" spans="1:10" x14ac:dyDescent="0.25">
      <c r="C77" s="1" t="s">
        <v>373</v>
      </c>
    </row>
    <row r="78" spans="1:10" x14ac:dyDescent="0.25">
      <c r="A78" s="1">
        <v>3114</v>
      </c>
      <c r="B78" s="1" t="s">
        <v>161</v>
      </c>
      <c r="C78" s="1" t="s">
        <v>120</v>
      </c>
    </row>
    <row r="79" spans="1:10" x14ac:dyDescent="0.25">
      <c r="A79" s="1">
        <v>3114</v>
      </c>
      <c r="B79" s="1" t="s">
        <v>161</v>
      </c>
      <c r="C79" s="1" t="s">
        <v>82</v>
      </c>
      <c r="D79" s="1">
        <v>3.2258064516129031E-2</v>
      </c>
      <c r="E79" s="1">
        <v>1</v>
      </c>
      <c r="F79" s="1">
        <v>0</v>
      </c>
      <c r="G79" s="1">
        <v>0.67346938775510201</v>
      </c>
      <c r="H79" s="1">
        <v>0</v>
      </c>
      <c r="I79" s="1">
        <v>1</v>
      </c>
      <c r="J79" s="1">
        <v>1</v>
      </c>
    </row>
    <row r="80" spans="1:10" x14ac:dyDescent="0.25">
      <c r="A80" s="1">
        <v>3114</v>
      </c>
      <c r="B80" s="1" t="s">
        <v>161</v>
      </c>
      <c r="C80" s="1" t="s">
        <v>152</v>
      </c>
      <c r="D80" s="1">
        <v>3.2258064516129031E-2</v>
      </c>
      <c r="E80" s="1">
        <v>1</v>
      </c>
      <c r="F80" s="1">
        <v>0</v>
      </c>
      <c r="G80" s="1">
        <v>0.34693877551020408</v>
      </c>
      <c r="H80" s="1">
        <v>0</v>
      </c>
      <c r="I80" s="1">
        <v>0.5</v>
      </c>
      <c r="J80" s="1">
        <v>0</v>
      </c>
    </row>
    <row r="81" spans="1:10" x14ac:dyDescent="0.25">
      <c r="A81" s="1">
        <v>3114</v>
      </c>
      <c r="B81" s="1" t="s">
        <v>161</v>
      </c>
      <c r="C81" s="1" t="s">
        <v>151</v>
      </c>
      <c r="D81" s="1">
        <v>0</v>
      </c>
      <c r="E81" s="1">
        <v>0</v>
      </c>
      <c r="F81" s="1">
        <v>0</v>
      </c>
      <c r="G81" s="1">
        <v>0.32653061224489793</v>
      </c>
      <c r="H81" s="1">
        <v>0</v>
      </c>
      <c r="I81" s="1">
        <v>0.5</v>
      </c>
      <c r="J81" s="1">
        <v>1</v>
      </c>
    </row>
    <row r="82" spans="1:10" x14ac:dyDescent="0.25">
      <c r="A82" s="1">
        <v>3114</v>
      </c>
      <c r="B82" s="1" t="s">
        <v>161</v>
      </c>
      <c r="C82" s="1" t="s">
        <v>83</v>
      </c>
      <c r="D82" s="1">
        <v>0.77419354838709675</v>
      </c>
      <c r="E82" s="1">
        <v>0</v>
      </c>
      <c r="F82" s="1">
        <v>0.75</v>
      </c>
      <c r="G82" s="1">
        <v>0.23469387755102039</v>
      </c>
      <c r="H82" s="1">
        <v>0</v>
      </c>
      <c r="I82" s="1">
        <v>0</v>
      </c>
      <c r="J82" s="1">
        <v>0</v>
      </c>
    </row>
    <row r="83" spans="1:10" x14ac:dyDescent="0.25">
      <c r="A83" s="1">
        <v>3114</v>
      </c>
      <c r="B83" s="1" t="s">
        <v>161</v>
      </c>
      <c r="C83" s="1" t="s">
        <v>84</v>
      </c>
      <c r="D83" s="1">
        <v>3.2258064516129031E-2</v>
      </c>
      <c r="E83" s="1">
        <v>0</v>
      </c>
      <c r="F83" s="1">
        <v>0.75</v>
      </c>
      <c r="G83" s="1">
        <v>0.22448979591836732</v>
      </c>
      <c r="H83" s="1">
        <v>0</v>
      </c>
      <c r="I83" s="1">
        <v>0</v>
      </c>
      <c r="J83" s="1">
        <v>0</v>
      </c>
    </row>
    <row r="84" spans="1:10" x14ac:dyDescent="0.25">
      <c r="A84" s="1">
        <v>3114</v>
      </c>
      <c r="B84" s="1" t="s">
        <v>161</v>
      </c>
      <c r="C84" s="1" t="s">
        <v>85</v>
      </c>
      <c r="D84" s="1">
        <v>0.38709677419354838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5">
      <c r="A85" s="1">
        <v>3114</v>
      </c>
      <c r="B85" s="1" t="s">
        <v>161</v>
      </c>
      <c r="C85" s="1" t="s">
        <v>86</v>
      </c>
      <c r="D85" s="1">
        <v>0.35483870967741937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5">
      <c r="A86" s="1">
        <v>3114</v>
      </c>
      <c r="B86" s="1" t="s">
        <v>161</v>
      </c>
      <c r="C86" s="1" t="s">
        <v>87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5">
      <c r="A87" s="1">
        <v>3114</v>
      </c>
      <c r="B87" s="1" t="s">
        <v>161</v>
      </c>
      <c r="C87" s="1" t="s">
        <v>88</v>
      </c>
      <c r="D87" s="1">
        <v>0</v>
      </c>
      <c r="E87" s="1">
        <v>0</v>
      </c>
      <c r="F87" s="1">
        <v>0</v>
      </c>
      <c r="G87" s="1">
        <v>1.020408163265306E-2</v>
      </c>
      <c r="H87" s="1">
        <v>0</v>
      </c>
      <c r="I87" s="1">
        <v>0</v>
      </c>
      <c r="J87" s="1">
        <v>0</v>
      </c>
    </row>
    <row r="88" spans="1:10" x14ac:dyDescent="0.25">
      <c r="A88" s="1">
        <v>3114</v>
      </c>
      <c r="B88" s="1" t="s">
        <v>161</v>
      </c>
      <c r="C88" s="1" t="s">
        <v>89</v>
      </c>
      <c r="D88" s="1">
        <v>0.19354838709677419</v>
      </c>
      <c r="E88" s="1">
        <v>0</v>
      </c>
      <c r="F88" s="1">
        <v>0.25</v>
      </c>
      <c r="G88" s="1">
        <v>9.1836734693877542E-2</v>
      </c>
      <c r="H88" s="1">
        <v>1</v>
      </c>
      <c r="I88" s="1">
        <v>0</v>
      </c>
      <c r="J88" s="1">
        <v>0</v>
      </c>
    </row>
    <row r="89" spans="1:10" x14ac:dyDescent="0.25">
      <c r="A89" s="1">
        <v>3114</v>
      </c>
      <c r="B89" s="1" t="s">
        <v>161</v>
      </c>
      <c r="C89" s="1" t="s">
        <v>545</v>
      </c>
      <c r="D89" s="1">
        <v>6.4516129032258063E-2</v>
      </c>
      <c r="E89" s="1">
        <v>0</v>
      </c>
      <c r="F89" s="1">
        <v>0</v>
      </c>
      <c r="G89" s="1">
        <v>8.1632653061224483E-2</v>
      </c>
      <c r="H89" s="1">
        <v>0</v>
      </c>
      <c r="I89" s="1">
        <v>0</v>
      </c>
      <c r="J89" s="1">
        <v>0</v>
      </c>
    </row>
    <row r="90" spans="1:10" x14ac:dyDescent="0.25">
      <c r="A90" s="1">
        <v>3114</v>
      </c>
      <c r="B90" s="1" t="s">
        <v>161</v>
      </c>
      <c r="C90" s="1" t="s">
        <v>90</v>
      </c>
      <c r="D90" s="1">
        <v>9.6774193548387094E-2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5">
      <c r="A91" s="1">
        <v>3114</v>
      </c>
      <c r="B91" s="1" t="s">
        <v>161</v>
      </c>
      <c r="C91" s="1" t="s">
        <v>118</v>
      </c>
      <c r="D91" s="1">
        <v>3.2258064516129031E-2</v>
      </c>
      <c r="E91" s="1">
        <v>0</v>
      </c>
      <c r="F91" s="1">
        <v>0</v>
      </c>
      <c r="G91" s="1">
        <v>1.020408163265306E-2</v>
      </c>
      <c r="H91" s="1">
        <v>0</v>
      </c>
      <c r="I91" s="1">
        <v>0</v>
      </c>
      <c r="J91" s="1">
        <v>0</v>
      </c>
    </row>
    <row r="92" spans="1:10" x14ac:dyDescent="0.25">
      <c r="A92" s="1">
        <v>3114</v>
      </c>
      <c r="B92" s="1" t="s">
        <v>161</v>
      </c>
      <c r="C92" s="1" t="s">
        <v>91</v>
      </c>
      <c r="D92" s="1">
        <v>0</v>
      </c>
      <c r="E92" s="1">
        <v>0</v>
      </c>
      <c r="F92" s="1">
        <v>0.25</v>
      </c>
      <c r="G92" s="1">
        <v>0</v>
      </c>
      <c r="H92" s="1">
        <v>1</v>
      </c>
      <c r="I92" s="1">
        <v>0</v>
      </c>
      <c r="J92" s="1">
        <v>0</v>
      </c>
    </row>
    <row r="93" spans="1:10" x14ac:dyDescent="0.25">
      <c r="A93" s="1">
        <v>3114</v>
      </c>
      <c r="B93" s="1" t="s">
        <v>161</v>
      </c>
      <c r="C93" s="1" t="s">
        <v>92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5">
      <c r="A94" s="1">
        <v>3114</v>
      </c>
      <c r="B94" s="1" t="s">
        <v>161</v>
      </c>
      <c r="C94" s="1" t="s">
        <v>93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5">
      <c r="A95" s="1">
        <v>3114</v>
      </c>
      <c r="B95" s="1" t="s">
        <v>161</v>
      </c>
      <c r="C95" s="1" t="s">
        <v>94</v>
      </c>
    </row>
    <row r="97" spans="1:10" x14ac:dyDescent="0.25">
      <c r="A97" s="1">
        <v>3115</v>
      </c>
      <c r="B97" s="1" t="s">
        <v>163</v>
      </c>
      <c r="C97" s="1" t="s">
        <v>120</v>
      </c>
    </row>
    <row r="98" spans="1:10" x14ac:dyDescent="0.25">
      <c r="A98" s="1">
        <v>3115</v>
      </c>
      <c r="B98" s="1" t="s">
        <v>163</v>
      </c>
      <c r="C98" s="1" t="s">
        <v>82</v>
      </c>
      <c r="D98" s="1">
        <v>3.125E-2</v>
      </c>
      <c r="E98" s="1">
        <v>1</v>
      </c>
      <c r="F98" s="1">
        <v>0.5</v>
      </c>
      <c r="G98" s="1">
        <v>0.65079365079365081</v>
      </c>
      <c r="H98" s="1">
        <v>0</v>
      </c>
      <c r="I98" s="1">
        <v>0</v>
      </c>
      <c r="J98" s="1">
        <v>1</v>
      </c>
    </row>
    <row r="99" spans="1:10" x14ac:dyDescent="0.25">
      <c r="A99" s="1">
        <v>3115</v>
      </c>
      <c r="B99" s="1" t="s">
        <v>163</v>
      </c>
      <c r="C99" s="1" t="s">
        <v>152</v>
      </c>
      <c r="D99" s="1">
        <v>3.125E-2</v>
      </c>
      <c r="E99" s="1">
        <v>1</v>
      </c>
      <c r="F99" s="1">
        <v>0</v>
      </c>
      <c r="G99" s="1">
        <v>0.26984126984126988</v>
      </c>
      <c r="H99" s="1">
        <v>0</v>
      </c>
      <c r="I99" s="1">
        <v>0</v>
      </c>
      <c r="J99" s="1">
        <v>0</v>
      </c>
    </row>
    <row r="100" spans="1:10" x14ac:dyDescent="0.25">
      <c r="A100" s="1">
        <v>3115</v>
      </c>
      <c r="B100" s="1" t="s">
        <v>163</v>
      </c>
      <c r="C100" s="1" t="s">
        <v>151</v>
      </c>
      <c r="D100" s="1">
        <v>0</v>
      </c>
      <c r="E100" s="1">
        <v>0</v>
      </c>
      <c r="F100" s="1">
        <v>0.5</v>
      </c>
      <c r="G100" s="1">
        <v>0.38095238095238093</v>
      </c>
      <c r="H100" s="1">
        <v>0</v>
      </c>
      <c r="I100" s="1">
        <v>0</v>
      </c>
      <c r="J100" s="1">
        <v>1</v>
      </c>
    </row>
    <row r="101" spans="1:10" x14ac:dyDescent="0.25">
      <c r="A101" s="1">
        <v>3115</v>
      </c>
      <c r="B101" s="1" t="s">
        <v>163</v>
      </c>
      <c r="C101" s="1" t="s">
        <v>83</v>
      </c>
      <c r="D101" s="1">
        <v>0.78125</v>
      </c>
      <c r="E101" s="1">
        <v>0</v>
      </c>
      <c r="F101" s="1">
        <v>0</v>
      </c>
      <c r="G101" s="1">
        <v>0.28571428571428575</v>
      </c>
      <c r="H101" s="1">
        <v>0</v>
      </c>
      <c r="I101" s="1">
        <v>0</v>
      </c>
      <c r="J101" s="1">
        <v>0</v>
      </c>
    </row>
    <row r="102" spans="1:10" x14ac:dyDescent="0.25">
      <c r="A102" s="1">
        <v>3115</v>
      </c>
      <c r="B102" s="1" t="s">
        <v>163</v>
      </c>
      <c r="C102" s="1" t="s">
        <v>84</v>
      </c>
      <c r="D102" s="1">
        <v>3.125E-2</v>
      </c>
      <c r="E102" s="1">
        <v>0</v>
      </c>
      <c r="F102" s="1">
        <v>0</v>
      </c>
      <c r="G102" s="1">
        <v>0.25396825396825395</v>
      </c>
      <c r="H102" s="1">
        <v>0</v>
      </c>
      <c r="I102" s="1">
        <v>0</v>
      </c>
      <c r="J102" s="1">
        <v>0</v>
      </c>
    </row>
    <row r="103" spans="1:10" x14ac:dyDescent="0.25">
      <c r="A103" s="1">
        <v>3115</v>
      </c>
      <c r="B103" s="1" t="s">
        <v>163</v>
      </c>
      <c r="C103" s="1" t="s">
        <v>85</v>
      </c>
      <c r="D103" s="1">
        <v>0.375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5">
      <c r="A104" s="1">
        <v>3115</v>
      </c>
      <c r="B104" s="1" t="s">
        <v>163</v>
      </c>
      <c r="C104" s="1" t="s">
        <v>86</v>
      </c>
      <c r="D104" s="1">
        <v>0.375</v>
      </c>
      <c r="E104" s="1">
        <v>0</v>
      </c>
      <c r="F104" s="1">
        <v>0</v>
      </c>
      <c r="G104" s="1">
        <v>1.5873015873015872E-2</v>
      </c>
      <c r="H104" s="1">
        <v>0</v>
      </c>
      <c r="I104" s="1">
        <v>0</v>
      </c>
      <c r="J104" s="1">
        <v>0</v>
      </c>
    </row>
    <row r="105" spans="1:10" x14ac:dyDescent="0.25">
      <c r="A105" s="1">
        <v>3115</v>
      </c>
      <c r="B105" s="1" t="s">
        <v>163</v>
      </c>
      <c r="C105" s="1" t="s">
        <v>87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5">
      <c r="A106" s="1">
        <v>3115</v>
      </c>
      <c r="B106" s="1" t="s">
        <v>163</v>
      </c>
      <c r="C106" s="1" t="s">
        <v>88</v>
      </c>
      <c r="D106" s="1">
        <v>0</v>
      </c>
      <c r="E106" s="1">
        <v>0</v>
      </c>
      <c r="F106" s="1">
        <v>0</v>
      </c>
      <c r="G106" s="1">
        <v>1.5873015873015872E-2</v>
      </c>
      <c r="H106" s="1">
        <v>0</v>
      </c>
      <c r="I106" s="1">
        <v>0</v>
      </c>
      <c r="J106" s="1">
        <v>0</v>
      </c>
    </row>
    <row r="107" spans="1:10" x14ac:dyDescent="0.25">
      <c r="A107" s="1">
        <v>3115</v>
      </c>
      <c r="B107" s="1" t="s">
        <v>163</v>
      </c>
      <c r="C107" s="1" t="s">
        <v>89</v>
      </c>
      <c r="D107" s="1">
        <v>0.1875</v>
      </c>
      <c r="E107" s="1">
        <v>0</v>
      </c>
      <c r="F107" s="1">
        <v>0.5</v>
      </c>
      <c r="G107" s="1">
        <v>6.3492063492063489E-2</v>
      </c>
      <c r="H107" s="1">
        <v>0</v>
      </c>
      <c r="I107" s="1">
        <v>0</v>
      </c>
      <c r="J107" s="1">
        <v>0</v>
      </c>
    </row>
    <row r="108" spans="1:10" x14ac:dyDescent="0.25">
      <c r="A108" s="1">
        <v>3115</v>
      </c>
      <c r="B108" s="1" t="s">
        <v>163</v>
      </c>
      <c r="C108" s="1" t="s">
        <v>545</v>
      </c>
      <c r="D108" s="1">
        <v>6.25E-2</v>
      </c>
      <c r="E108" s="1">
        <v>0</v>
      </c>
      <c r="F108" s="1">
        <v>0</v>
      </c>
      <c r="G108" s="1">
        <v>4.7619047619047616E-2</v>
      </c>
      <c r="H108" s="1">
        <v>0</v>
      </c>
      <c r="I108" s="1">
        <v>0</v>
      </c>
      <c r="J108" s="1">
        <v>0</v>
      </c>
    </row>
    <row r="109" spans="1:10" x14ac:dyDescent="0.25">
      <c r="A109" s="1">
        <v>3115</v>
      </c>
      <c r="B109" s="1" t="s">
        <v>163</v>
      </c>
      <c r="C109" s="1" t="s">
        <v>90</v>
      </c>
      <c r="D109" s="1">
        <v>6.25E-2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5">
      <c r="A110" s="1">
        <v>3115</v>
      </c>
      <c r="B110" s="1" t="s">
        <v>163</v>
      </c>
      <c r="C110" s="1" t="s">
        <v>118</v>
      </c>
      <c r="D110" s="1">
        <v>3.125E-2</v>
      </c>
      <c r="E110" s="1">
        <v>0</v>
      </c>
      <c r="F110" s="1">
        <v>0</v>
      </c>
      <c r="G110" s="1">
        <v>1.5873015873015872E-2</v>
      </c>
      <c r="H110" s="1">
        <v>0</v>
      </c>
      <c r="I110" s="1">
        <v>0</v>
      </c>
      <c r="J110" s="1">
        <v>0</v>
      </c>
    </row>
    <row r="111" spans="1:10" x14ac:dyDescent="0.25">
      <c r="A111" s="1">
        <v>3115</v>
      </c>
      <c r="B111" s="1" t="s">
        <v>163</v>
      </c>
      <c r="C111" s="1" t="s">
        <v>91</v>
      </c>
      <c r="D111" s="1">
        <v>0</v>
      </c>
      <c r="E111" s="1">
        <v>0</v>
      </c>
      <c r="F111" s="1">
        <v>0.5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5">
      <c r="A112" s="1">
        <v>3115</v>
      </c>
      <c r="B112" s="1" t="s">
        <v>163</v>
      </c>
      <c r="C112" s="1" t="s">
        <v>92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5">
      <c r="A113" s="1">
        <v>3115</v>
      </c>
      <c r="B113" s="1" t="s">
        <v>163</v>
      </c>
      <c r="C113" s="1" t="s">
        <v>93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5">
      <c r="A114" s="1">
        <v>3115</v>
      </c>
      <c r="B114" s="1" t="s">
        <v>163</v>
      </c>
      <c r="C114" s="1" t="s">
        <v>94</v>
      </c>
    </row>
    <row r="116" spans="1:10" x14ac:dyDescent="0.25">
      <c r="A116" s="1">
        <v>3116</v>
      </c>
      <c r="B116" s="1" t="s">
        <v>165</v>
      </c>
      <c r="C116" s="1" t="s">
        <v>120</v>
      </c>
    </row>
    <row r="117" spans="1:10" x14ac:dyDescent="0.25">
      <c r="A117" s="1">
        <v>3116</v>
      </c>
      <c r="B117" s="1" t="s">
        <v>165</v>
      </c>
      <c r="C117" s="1" t="s">
        <v>82</v>
      </c>
      <c r="D117" s="1">
        <v>2.9411764705882353E-2</v>
      </c>
      <c r="E117" s="1">
        <v>1</v>
      </c>
      <c r="F117" s="1">
        <v>0.5</v>
      </c>
      <c r="G117" s="1">
        <v>0.65040650406504064</v>
      </c>
      <c r="H117" s="1">
        <v>0.5</v>
      </c>
      <c r="I117" s="1">
        <v>0</v>
      </c>
      <c r="J117" s="1">
        <v>1</v>
      </c>
    </row>
    <row r="118" spans="1:10" x14ac:dyDescent="0.25">
      <c r="A118" s="1">
        <v>3116</v>
      </c>
      <c r="B118" s="1" t="s">
        <v>165</v>
      </c>
      <c r="C118" s="1" t="s">
        <v>152</v>
      </c>
      <c r="D118" s="1">
        <v>2.9411764705882353E-2</v>
      </c>
      <c r="E118" s="1">
        <v>0.5</v>
      </c>
      <c r="F118" s="1">
        <v>0</v>
      </c>
      <c r="G118" s="1">
        <v>0.36585365853658536</v>
      </c>
      <c r="H118" s="1">
        <v>0</v>
      </c>
      <c r="I118" s="1">
        <v>0</v>
      </c>
      <c r="J118" s="1">
        <v>0</v>
      </c>
    </row>
    <row r="119" spans="1:10" x14ac:dyDescent="0.25">
      <c r="A119" s="1">
        <v>3116</v>
      </c>
      <c r="B119" s="1" t="s">
        <v>165</v>
      </c>
      <c r="C119" s="1" t="s">
        <v>151</v>
      </c>
      <c r="D119" s="1">
        <v>0</v>
      </c>
      <c r="E119" s="1">
        <v>0.5</v>
      </c>
      <c r="F119" s="1">
        <v>0.5</v>
      </c>
      <c r="G119" s="1">
        <v>0.28455284552845528</v>
      </c>
      <c r="H119" s="1">
        <v>0.5</v>
      </c>
      <c r="I119" s="1">
        <v>0</v>
      </c>
      <c r="J119" s="1">
        <v>1</v>
      </c>
    </row>
    <row r="120" spans="1:10" x14ac:dyDescent="0.25">
      <c r="A120" s="1">
        <v>3116</v>
      </c>
      <c r="B120" s="1" t="s">
        <v>165</v>
      </c>
      <c r="C120" s="1" t="s">
        <v>83</v>
      </c>
      <c r="D120" s="1">
        <v>0.77941176470588236</v>
      </c>
      <c r="E120" s="1">
        <v>0</v>
      </c>
      <c r="F120" s="1">
        <v>0</v>
      </c>
      <c r="G120" s="1">
        <v>0.22764227642276419</v>
      </c>
      <c r="H120" s="1">
        <v>0.5</v>
      </c>
      <c r="I120" s="1">
        <v>0</v>
      </c>
      <c r="J120" s="1">
        <v>0</v>
      </c>
    </row>
    <row r="121" spans="1:10" x14ac:dyDescent="0.25">
      <c r="A121" s="1">
        <v>3116</v>
      </c>
      <c r="B121" s="1" t="s">
        <v>165</v>
      </c>
      <c r="C121" s="1" t="s">
        <v>84</v>
      </c>
      <c r="D121" s="1">
        <v>4.4117647058823532E-2</v>
      </c>
      <c r="E121" s="1">
        <v>0</v>
      </c>
      <c r="F121" s="1">
        <v>0</v>
      </c>
      <c r="G121" s="1">
        <v>0.20325203252032517</v>
      </c>
      <c r="H121" s="1">
        <v>0.5</v>
      </c>
      <c r="I121" s="1">
        <v>0</v>
      </c>
      <c r="J121" s="1">
        <v>0</v>
      </c>
    </row>
    <row r="122" spans="1:10" x14ac:dyDescent="0.25">
      <c r="A122" s="1">
        <v>3116</v>
      </c>
      <c r="B122" s="1" t="s">
        <v>165</v>
      </c>
      <c r="C122" s="1" t="s">
        <v>85</v>
      </c>
      <c r="D122" s="1">
        <v>0.4264705882352941</v>
      </c>
      <c r="E122" s="1">
        <v>0</v>
      </c>
      <c r="F122" s="1">
        <v>0</v>
      </c>
      <c r="G122" s="1">
        <v>8.1300813008130073E-3</v>
      </c>
      <c r="H122" s="1">
        <v>0</v>
      </c>
      <c r="I122" s="1">
        <v>0</v>
      </c>
      <c r="J122" s="1">
        <v>0</v>
      </c>
    </row>
    <row r="123" spans="1:10" x14ac:dyDescent="0.25">
      <c r="A123" s="1">
        <v>3116</v>
      </c>
      <c r="B123" s="1" t="s">
        <v>165</v>
      </c>
      <c r="C123" s="1" t="s">
        <v>86</v>
      </c>
      <c r="D123" s="1">
        <v>0.29411764705882354</v>
      </c>
      <c r="E123" s="1">
        <v>0</v>
      </c>
      <c r="F123" s="1">
        <v>0</v>
      </c>
      <c r="G123" s="1">
        <v>8.1300813008130073E-3</v>
      </c>
      <c r="H123" s="1">
        <v>0</v>
      </c>
      <c r="I123" s="1">
        <v>0</v>
      </c>
      <c r="J123" s="1">
        <v>0</v>
      </c>
    </row>
    <row r="124" spans="1:10" x14ac:dyDescent="0.25">
      <c r="A124" s="1">
        <v>3116</v>
      </c>
      <c r="B124" s="1" t="s">
        <v>165</v>
      </c>
      <c r="C124" s="1" t="s">
        <v>87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5">
      <c r="A125" s="1">
        <v>3116</v>
      </c>
      <c r="B125" s="1" t="s">
        <v>165</v>
      </c>
      <c r="C125" s="1" t="s">
        <v>88</v>
      </c>
      <c r="D125" s="1">
        <v>1.4705882352941176E-2</v>
      </c>
      <c r="E125" s="1">
        <v>0</v>
      </c>
      <c r="F125" s="1">
        <v>0</v>
      </c>
      <c r="G125" s="1">
        <v>8.1300813008130073E-3</v>
      </c>
      <c r="H125" s="1">
        <v>0</v>
      </c>
      <c r="I125" s="1">
        <v>0</v>
      </c>
      <c r="J125" s="1">
        <v>0</v>
      </c>
    </row>
    <row r="126" spans="1:10" x14ac:dyDescent="0.25">
      <c r="A126" s="1">
        <v>3116</v>
      </c>
      <c r="B126" s="1" t="s">
        <v>165</v>
      </c>
      <c r="C126" s="1" t="s">
        <v>89</v>
      </c>
      <c r="D126" s="1">
        <v>0.19117647058823528</v>
      </c>
      <c r="E126" s="1">
        <v>0</v>
      </c>
      <c r="F126" s="1">
        <v>0.5</v>
      </c>
      <c r="G126" s="1">
        <v>0.12195121951219511</v>
      </c>
      <c r="H126" s="1">
        <v>0</v>
      </c>
      <c r="I126" s="1">
        <v>0</v>
      </c>
      <c r="J126" s="1">
        <v>0</v>
      </c>
    </row>
    <row r="127" spans="1:10" x14ac:dyDescent="0.25">
      <c r="A127" s="1">
        <v>3116</v>
      </c>
      <c r="B127" s="1" t="s">
        <v>165</v>
      </c>
      <c r="C127" s="1" t="s">
        <v>545</v>
      </c>
      <c r="D127" s="1">
        <v>7.3529411764705885E-2</v>
      </c>
      <c r="E127" s="1">
        <v>0</v>
      </c>
      <c r="F127" s="1">
        <v>0</v>
      </c>
      <c r="G127" s="1">
        <v>7.3170731707317055E-2</v>
      </c>
      <c r="H127" s="1">
        <v>0</v>
      </c>
      <c r="I127" s="1">
        <v>0</v>
      </c>
      <c r="J127" s="1">
        <v>0</v>
      </c>
    </row>
    <row r="128" spans="1:10" x14ac:dyDescent="0.25">
      <c r="A128" s="1">
        <v>3116</v>
      </c>
      <c r="B128" s="1" t="s">
        <v>165</v>
      </c>
      <c r="C128" s="1" t="s">
        <v>90</v>
      </c>
      <c r="D128" s="1">
        <v>8.8235294117647065E-2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5">
      <c r="A129" s="1">
        <v>3116</v>
      </c>
      <c r="B129" s="1" t="s">
        <v>165</v>
      </c>
      <c r="C129" s="1" t="s">
        <v>118</v>
      </c>
      <c r="D129" s="1">
        <v>2.9411764705882353E-2</v>
      </c>
      <c r="E129" s="1">
        <v>0</v>
      </c>
      <c r="F129" s="1">
        <v>0</v>
      </c>
      <c r="G129" s="1">
        <v>4.8780487804878044E-2</v>
      </c>
      <c r="H129" s="1">
        <v>0</v>
      </c>
      <c r="I129" s="1">
        <v>0</v>
      </c>
      <c r="J129" s="1">
        <v>0</v>
      </c>
    </row>
    <row r="130" spans="1:10" x14ac:dyDescent="0.25">
      <c r="A130" s="1">
        <v>3116</v>
      </c>
      <c r="B130" s="1" t="s">
        <v>165</v>
      </c>
      <c r="C130" s="1" t="s">
        <v>91</v>
      </c>
      <c r="D130" s="1">
        <v>0</v>
      </c>
      <c r="E130" s="1">
        <v>0</v>
      </c>
      <c r="F130" s="1">
        <v>0.5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5">
      <c r="A131" s="1">
        <v>3116</v>
      </c>
      <c r="B131" s="1" t="s">
        <v>165</v>
      </c>
      <c r="C131" s="1" t="s">
        <v>92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x14ac:dyDescent="0.25">
      <c r="A132" s="1">
        <v>3116</v>
      </c>
      <c r="B132" s="1" t="s">
        <v>165</v>
      </c>
      <c r="C132" s="1" t="s">
        <v>93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x14ac:dyDescent="0.25">
      <c r="A133" s="1">
        <v>3116</v>
      </c>
      <c r="B133" s="1" t="s">
        <v>165</v>
      </c>
      <c r="C133" s="1" t="s">
        <v>94</v>
      </c>
    </row>
    <row r="135" spans="1:10" x14ac:dyDescent="0.25">
      <c r="A135" s="1">
        <v>3121</v>
      </c>
      <c r="B135" s="1" t="s">
        <v>124</v>
      </c>
      <c r="C135" s="1" t="s">
        <v>120</v>
      </c>
    </row>
    <row r="136" spans="1:10" x14ac:dyDescent="0.25">
      <c r="A136" s="1">
        <v>3121</v>
      </c>
      <c r="B136" s="1" t="s">
        <v>124</v>
      </c>
      <c r="C136" s="1" t="s">
        <v>82</v>
      </c>
      <c r="D136" s="1">
        <v>0</v>
      </c>
      <c r="E136" s="1">
        <v>0</v>
      </c>
      <c r="F136" s="1">
        <v>0</v>
      </c>
      <c r="G136" s="1">
        <v>0.65625</v>
      </c>
      <c r="H136" s="1">
        <v>0</v>
      </c>
      <c r="I136" s="1">
        <v>0.42857142857142855</v>
      </c>
      <c r="J136" s="1">
        <v>1</v>
      </c>
    </row>
    <row r="137" spans="1:10" x14ac:dyDescent="0.25">
      <c r="A137" s="1">
        <v>3121</v>
      </c>
      <c r="B137" s="1" t="s">
        <v>124</v>
      </c>
      <c r="C137" s="1" t="s">
        <v>152</v>
      </c>
      <c r="D137" s="1">
        <v>0</v>
      </c>
      <c r="E137" s="1">
        <v>0</v>
      </c>
      <c r="F137" s="1">
        <v>0</v>
      </c>
      <c r="G137" s="1">
        <v>0.25</v>
      </c>
      <c r="H137" s="1">
        <v>0</v>
      </c>
      <c r="I137" s="1">
        <v>0</v>
      </c>
      <c r="J137" s="1">
        <v>0</v>
      </c>
    </row>
    <row r="138" spans="1:10" x14ac:dyDescent="0.25">
      <c r="A138" s="1">
        <v>3121</v>
      </c>
      <c r="B138" s="1" t="s">
        <v>124</v>
      </c>
      <c r="C138" s="1" t="s">
        <v>151</v>
      </c>
      <c r="D138" s="1">
        <v>0</v>
      </c>
      <c r="E138" s="1">
        <v>0</v>
      </c>
      <c r="F138" s="1">
        <v>0</v>
      </c>
      <c r="G138" s="1">
        <v>0.40625</v>
      </c>
      <c r="H138" s="1">
        <v>0</v>
      </c>
      <c r="I138" s="1">
        <v>0.42857142857142855</v>
      </c>
      <c r="J138" s="1">
        <v>1</v>
      </c>
    </row>
    <row r="139" spans="1:10" x14ac:dyDescent="0.25">
      <c r="A139" s="1">
        <v>3121</v>
      </c>
      <c r="B139" s="1" t="s">
        <v>124</v>
      </c>
      <c r="C139" s="1" t="s">
        <v>83</v>
      </c>
      <c r="D139" s="1">
        <v>0.77272727272727271</v>
      </c>
      <c r="E139" s="1">
        <v>0</v>
      </c>
      <c r="F139" s="1">
        <v>0</v>
      </c>
      <c r="G139" s="1">
        <v>0.25</v>
      </c>
      <c r="H139" s="1">
        <v>0</v>
      </c>
      <c r="I139" s="1">
        <v>0.5714285714285714</v>
      </c>
      <c r="J139" s="1">
        <v>0</v>
      </c>
    </row>
    <row r="140" spans="1:10" x14ac:dyDescent="0.25">
      <c r="A140" s="1">
        <v>3121</v>
      </c>
      <c r="B140" s="1" t="s">
        <v>124</v>
      </c>
      <c r="C140" s="1" t="s">
        <v>84</v>
      </c>
      <c r="D140" s="1">
        <v>4.5454545454545456E-2</v>
      </c>
      <c r="E140" s="1">
        <v>0</v>
      </c>
      <c r="F140" s="1">
        <v>0</v>
      </c>
      <c r="G140" s="1">
        <v>0.25</v>
      </c>
      <c r="H140" s="1">
        <v>0</v>
      </c>
      <c r="I140" s="1">
        <v>0.5714285714285714</v>
      </c>
      <c r="J140" s="1">
        <v>0</v>
      </c>
    </row>
    <row r="141" spans="1:10" x14ac:dyDescent="0.25">
      <c r="A141" s="1">
        <v>3121</v>
      </c>
      <c r="B141" s="1" t="s">
        <v>124</v>
      </c>
      <c r="C141" s="1" t="s">
        <v>85</v>
      </c>
      <c r="D141" s="1">
        <v>0.31818181818181818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5">
      <c r="A142" s="1">
        <v>3121</v>
      </c>
      <c r="B142" s="1" t="s">
        <v>124</v>
      </c>
      <c r="C142" s="1" t="s">
        <v>86</v>
      </c>
      <c r="D142" s="1">
        <v>0.40909090909090912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5">
      <c r="A143" s="1">
        <v>3121</v>
      </c>
      <c r="B143" s="1" t="s">
        <v>124</v>
      </c>
      <c r="C143" s="1" t="s">
        <v>87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5">
      <c r="A144" s="1">
        <v>3121</v>
      </c>
      <c r="B144" s="1" t="s">
        <v>124</v>
      </c>
      <c r="C144" s="1" t="s">
        <v>88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5">
      <c r="A145" s="1">
        <v>3121</v>
      </c>
      <c r="B145" s="1" t="s">
        <v>124</v>
      </c>
      <c r="C145" s="1" t="s">
        <v>89</v>
      </c>
      <c r="D145" s="1">
        <v>0.22727272727272727</v>
      </c>
      <c r="E145" s="1">
        <v>0</v>
      </c>
      <c r="F145" s="1">
        <v>0</v>
      </c>
      <c r="G145" s="1">
        <v>9.375E-2</v>
      </c>
      <c r="H145" s="1">
        <v>1</v>
      </c>
      <c r="I145" s="1">
        <v>0</v>
      </c>
      <c r="J145" s="1">
        <v>0</v>
      </c>
    </row>
    <row r="146" spans="1:10" x14ac:dyDescent="0.25">
      <c r="A146" s="1">
        <v>3121</v>
      </c>
      <c r="B146" s="1" t="s">
        <v>124</v>
      </c>
      <c r="C146" s="1" t="s">
        <v>545</v>
      </c>
      <c r="D146" s="1">
        <v>9.0909090909090912E-2</v>
      </c>
      <c r="E146" s="1">
        <v>0</v>
      </c>
      <c r="F146" s="1">
        <v>0</v>
      </c>
      <c r="G146" s="1">
        <v>9.375E-2</v>
      </c>
      <c r="H146" s="1">
        <v>0</v>
      </c>
      <c r="I146" s="1">
        <v>0</v>
      </c>
      <c r="J146" s="1">
        <v>0</v>
      </c>
    </row>
    <row r="147" spans="1:10" x14ac:dyDescent="0.25">
      <c r="A147" s="1">
        <v>3121</v>
      </c>
      <c r="B147" s="1" t="s">
        <v>124</v>
      </c>
      <c r="C147" s="1" t="s">
        <v>90</v>
      </c>
      <c r="D147" s="1">
        <v>9.0909090909090912E-2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5">
      <c r="A148" s="1">
        <v>3121</v>
      </c>
      <c r="B148" s="1" t="s">
        <v>124</v>
      </c>
      <c r="C148" s="1" t="s">
        <v>118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x14ac:dyDescent="0.25">
      <c r="A149" s="1">
        <v>3121</v>
      </c>
      <c r="B149" s="1" t="s">
        <v>124</v>
      </c>
      <c r="C149" s="1" t="s">
        <v>91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</row>
    <row r="150" spans="1:10" x14ac:dyDescent="0.25">
      <c r="A150" s="1">
        <v>3121</v>
      </c>
      <c r="B150" s="1" t="s">
        <v>124</v>
      </c>
      <c r="C150" s="1" t="s">
        <v>92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5">
      <c r="A151" s="1">
        <v>3121</v>
      </c>
      <c r="B151" s="1" t="s">
        <v>124</v>
      </c>
      <c r="C151" s="1" t="s">
        <v>93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5">
      <c r="A152" s="1">
        <v>3121</v>
      </c>
      <c r="B152" s="1" t="s">
        <v>124</v>
      </c>
      <c r="C152" s="1" t="s">
        <v>94</v>
      </c>
    </row>
    <row r="154" spans="1:10" x14ac:dyDescent="0.25">
      <c r="A154" s="1">
        <v>3122</v>
      </c>
      <c r="B154" s="1" t="s">
        <v>126</v>
      </c>
      <c r="C154" s="1" t="s">
        <v>120</v>
      </c>
    </row>
    <row r="155" spans="1:10" x14ac:dyDescent="0.25">
      <c r="A155" s="1">
        <v>3122</v>
      </c>
      <c r="B155" s="1" t="s">
        <v>126</v>
      </c>
      <c r="C155" s="1" t="s">
        <v>82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</row>
    <row r="156" spans="1:10" x14ac:dyDescent="0.25">
      <c r="A156" s="1">
        <v>3122</v>
      </c>
      <c r="B156" s="1" t="s">
        <v>126</v>
      </c>
      <c r="C156" s="1" t="s">
        <v>152</v>
      </c>
      <c r="D156" s="1">
        <v>0</v>
      </c>
      <c r="E156" s="1">
        <v>0</v>
      </c>
      <c r="F156" s="1">
        <v>0</v>
      </c>
      <c r="G156" s="1">
        <v>0.33333333333333331</v>
      </c>
      <c r="H156" s="1">
        <v>0</v>
      </c>
      <c r="I156" s="1">
        <v>0.5</v>
      </c>
      <c r="J156" s="1">
        <v>0</v>
      </c>
    </row>
    <row r="157" spans="1:10" x14ac:dyDescent="0.25">
      <c r="A157" s="1">
        <v>3122</v>
      </c>
      <c r="B157" s="1" t="s">
        <v>126</v>
      </c>
      <c r="C157" s="1" t="s">
        <v>151</v>
      </c>
      <c r="D157" s="1">
        <v>0</v>
      </c>
      <c r="E157" s="1">
        <v>0</v>
      </c>
      <c r="F157" s="1">
        <v>0</v>
      </c>
      <c r="G157" s="1">
        <v>0.66666666666666663</v>
      </c>
      <c r="H157" s="1">
        <v>0</v>
      </c>
      <c r="I157" s="1">
        <v>0.5</v>
      </c>
      <c r="J157" s="1">
        <v>0</v>
      </c>
    </row>
    <row r="158" spans="1:10" x14ac:dyDescent="0.25">
      <c r="A158" s="1">
        <v>3122</v>
      </c>
      <c r="B158" s="1" t="s">
        <v>126</v>
      </c>
      <c r="C158" s="1" t="s">
        <v>83</v>
      </c>
      <c r="D158" s="1">
        <v>0.66666666666666663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5">
      <c r="A159" s="1">
        <v>3122</v>
      </c>
      <c r="B159" s="1" t="s">
        <v>126</v>
      </c>
      <c r="C159" s="1" t="s">
        <v>84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5">
      <c r="A160" s="1">
        <v>3122</v>
      </c>
      <c r="B160" s="1" t="s">
        <v>126</v>
      </c>
      <c r="C160" s="1" t="s">
        <v>85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5">
      <c r="A161" s="1">
        <v>3122</v>
      </c>
      <c r="B161" s="1" t="s">
        <v>126</v>
      </c>
      <c r="C161" s="1" t="s">
        <v>86</v>
      </c>
      <c r="D161" s="1">
        <v>0.33333333333333331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5">
      <c r="A162" s="1">
        <v>3122</v>
      </c>
      <c r="B162" s="1" t="s">
        <v>126</v>
      </c>
      <c r="C162" s="1" t="s">
        <v>87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5">
      <c r="A163" s="1">
        <v>3122</v>
      </c>
      <c r="B163" s="1" t="s">
        <v>126</v>
      </c>
      <c r="C163" s="1" t="s">
        <v>88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5">
      <c r="A164" s="1">
        <v>3122</v>
      </c>
      <c r="B164" s="1" t="s">
        <v>126</v>
      </c>
      <c r="C164" s="1" t="s">
        <v>89</v>
      </c>
      <c r="D164" s="1">
        <v>0.33333333333333331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5">
      <c r="A165" s="1">
        <v>3122</v>
      </c>
      <c r="B165" s="1" t="s">
        <v>126</v>
      </c>
      <c r="C165" s="1" t="s">
        <v>545</v>
      </c>
      <c r="D165" s="1">
        <v>0.33333333333333331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x14ac:dyDescent="0.25">
      <c r="A166" s="1">
        <v>3122</v>
      </c>
      <c r="B166" s="1" t="s">
        <v>126</v>
      </c>
      <c r="C166" s="1" t="s">
        <v>90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5">
      <c r="A167" s="1">
        <v>3122</v>
      </c>
      <c r="B167" s="1" t="s">
        <v>126</v>
      </c>
      <c r="C167" s="1" t="s">
        <v>118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5">
      <c r="A168" s="1">
        <v>3122</v>
      </c>
      <c r="B168" s="1" t="s">
        <v>126</v>
      </c>
      <c r="C168" s="1" t="s">
        <v>91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25">
      <c r="A169" s="1">
        <v>3122</v>
      </c>
      <c r="B169" s="1" t="s">
        <v>126</v>
      </c>
      <c r="C169" s="1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5">
      <c r="A170" s="1">
        <v>3122</v>
      </c>
      <c r="B170" s="1" t="s">
        <v>126</v>
      </c>
      <c r="C170" s="1" t="s">
        <v>93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5">
      <c r="A171" s="1">
        <v>3122</v>
      </c>
      <c r="B171" s="1" t="s">
        <v>126</v>
      </c>
      <c r="C171" s="1" t="s">
        <v>94</v>
      </c>
    </row>
    <row r="173" spans="1:10" x14ac:dyDescent="0.25">
      <c r="A173" s="1">
        <v>313</v>
      </c>
      <c r="B173" s="1" t="s">
        <v>99</v>
      </c>
      <c r="C173" s="1" t="s">
        <v>120</v>
      </c>
    </row>
    <row r="174" spans="1:10" x14ac:dyDescent="0.25">
      <c r="A174" s="1">
        <v>313</v>
      </c>
      <c r="B174" s="1" t="s">
        <v>99</v>
      </c>
      <c r="C174" s="1" t="s">
        <v>82</v>
      </c>
      <c r="D174" s="1">
        <v>2.2222222222222223E-2</v>
      </c>
      <c r="E174" s="1">
        <v>0.5</v>
      </c>
      <c r="F174" s="1">
        <v>0</v>
      </c>
      <c r="G174" s="1">
        <v>0.5862068965517242</v>
      </c>
      <c r="H174" s="1">
        <v>0</v>
      </c>
      <c r="I174" s="1">
        <v>0.875</v>
      </c>
      <c r="J174" s="1">
        <v>0</v>
      </c>
    </row>
    <row r="175" spans="1:10" x14ac:dyDescent="0.25">
      <c r="A175" s="1">
        <v>313</v>
      </c>
      <c r="B175" s="1" t="s">
        <v>99</v>
      </c>
      <c r="C175" s="1" t="s">
        <v>152</v>
      </c>
      <c r="D175" s="1">
        <v>2.2222222222222223E-2</v>
      </c>
      <c r="E175" s="1">
        <v>0</v>
      </c>
      <c r="F175" s="1">
        <v>0</v>
      </c>
      <c r="G175" s="1">
        <v>0.27586206896551729</v>
      </c>
      <c r="H175" s="1">
        <v>0</v>
      </c>
      <c r="I175" s="1">
        <v>0.625</v>
      </c>
      <c r="J175" s="1">
        <v>0</v>
      </c>
    </row>
    <row r="176" spans="1:10" x14ac:dyDescent="0.25">
      <c r="A176" s="1">
        <v>313</v>
      </c>
      <c r="B176" s="1" t="s">
        <v>99</v>
      </c>
      <c r="C176" s="1" t="s">
        <v>151</v>
      </c>
      <c r="D176" s="1">
        <v>0</v>
      </c>
      <c r="E176" s="1">
        <v>0.5</v>
      </c>
      <c r="F176" s="1">
        <v>0</v>
      </c>
      <c r="G176" s="1">
        <v>0.31034482758620696</v>
      </c>
      <c r="H176" s="1">
        <v>0</v>
      </c>
      <c r="I176" s="1">
        <v>0.25</v>
      </c>
      <c r="J176" s="1">
        <v>0</v>
      </c>
    </row>
    <row r="177" spans="1:10" x14ac:dyDescent="0.25">
      <c r="A177" s="1">
        <v>313</v>
      </c>
      <c r="B177" s="1" t="s">
        <v>99</v>
      </c>
      <c r="C177" s="1" t="s">
        <v>83</v>
      </c>
      <c r="D177" s="1">
        <v>0.75555555555555554</v>
      </c>
      <c r="E177" s="1">
        <v>0.5</v>
      </c>
      <c r="F177" s="1">
        <v>1</v>
      </c>
      <c r="G177" s="1">
        <v>0.34482758620689663</v>
      </c>
      <c r="H177" s="1">
        <v>0</v>
      </c>
      <c r="I177" s="1">
        <v>0.125</v>
      </c>
      <c r="J177" s="1">
        <v>0</v>
      </c>
    </row>
    <row r="178" spans="1:10" x14ac:dyDescent="0.25">
      <c r="A178" s="1">
        <v>313</v>
      </c>
      <c r="B178" s="1" t="s">
        <v>99</v>
      </c>
      <c r="C178" s="1" t="s">
        <v>84</v>
      </c>
      <c r="D178" s="1">
        <v>6.6666666666666666E-2</v>
      </c>
      <c r="E178" s="1">
        <v>0.5</v>
      </c>
      <c r="F178" s="1">
        <v>0</v>
      </c>
      <c r="G178" s="1">
        <v>0.34482758620689663</v>
      </c>
      <c r="H178" s="1">
        <v>0</v>
      </c>
      <c r="I178" s="1">
        <v>0.125</v>
      </c>
      <c r="J178" s="1">
        <v>0</v>
      </c>
    </row>
    <row r="179" spans="1:10" x14ac:dyDescent="0.25">
      <c r="A179" s="1">
        <v>313</v>
      </c>
      <c r="B179" s="1" t="s">
        <v>99</v>
      </c>
      <c r="C179" s="1" t="s">
        <v>85</v>
      </c>
      <c r="D179" s="1">
        <v>8.8888888888888892E-2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5">
      <c r="A180" s="1">
        <v>313</v>
      </c>
      <c r="B180" s="1" t="s">
        <v>99</v>
      </c>
      <c r="C180" s="1" t="s">
        <v>86</v>
      </c>
      <c r="D180" s="1">
        <v>0.53333333333333333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5">
      <c r="A181" s="1">
        <v>313</v>
      </c>
      <c r="B181" s="1" t="s">
        <v>99</v>
      </c>
      <c r="C181" s="1" t="s">
        <v>87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5">
      <c r="A182" s="1">
        <v>313</v>
      </c>
      <c r="B182" s="1" t="s">
        <v>99</v>
      </c>
      <c r="C182" s="1" t="s">
        <v>88</v>
      </c>
      <c r="D182" s="1">
        <v>6.6666666666666666E-2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5">
      <c r="A183" s="1">
        <v>313</v>
      </c>
      <c r="B183" s="1" t="s">
        <v>99</v>
      </c>
      <c r="C183" s="1" t="s">
        <v>89</v>
      </c>
      <c r="D183" s="1">
        <v>0.22222222222222221</v>
      </c>
      <c r="E183" s="1">
        <v>0</v>
      </c>
      <c r="F183" s="1">
        <v>0</v>
      </c>
      <c r="G183" s="1">
        <v>6.8965517241379323E-2</v>
      </c>
      <c r="H183" s="1">
        <v>0</v>
      </c>
      <c r="I183" s="1">
        <v>0</v>
      </c>
      <c r="J183" s="1">
        <v>0</v>
      </c>
    </row>
    <row r="184" spans="1:10" x14ac:dyDescent="0.25">
      <c r="A184" s="1">
        <v>313</v>
      </c>
      <c r="B184" s="1" t="s">
        <v>99</v>
      </c>
      <c r="C184" s="1" t="s">
        <v>545</v>
      </c>
      <c r="D184" s="1">
        <v>0.13333333333333333</v>
      </c>
      <c r="E184" s="1">
        <v>0</v>
      </c>
      <c r="F184" s="1">
        <v>0</v>
      </c>
      <c r="G184" s="1">
        <v>6.8965517241379323E-2</v>
      </c>
      <c r="H184" s="1">
        <v>0</v>
      </c>
      <c r="I184" s="1">
        <v>0</v>
      </c>
      <c r="J184" s="1">
        <v>0</v>
      </c>
    </row>
    <row r="185" spans="1:10" x14ac:dyDescent="0.25">
      <c r="A185" s="1">
        <v>313</v>
      </c>
      <c r="B185" s="1" t="s">
        <v>99</v>
      </c>
      <c r="C185" s="1" t="s">
        <v>90</v>
      </c>
      <c r="D185" s="1">
        <v>8.8888888888888892E-2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5">
      <c r="A186" s="1">
        <v>313</v>
      </c>
      <c r="B186" s="1" t="s">
        <v>99</v>
      </c>
      <c r="C186" s="1" t="s">
        <v>118</v>
      </c>
      <c r="D186" s="1">
        <v>2.2222222222222223E-2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25">
      <c r="A187" s="1">
        <v>313</v>
      </c>
      <c r="B187" s="1" t="s">
        <v>99</v>
      </c>
      <c r="C187" s="1" t="s">
        <v>91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5">
      <c r="A188" s="1">
        <v>313</v>
      </c>
      <c r="B188" s="1" t="s">
        <v>99</v>
      </c>
      <c r="C188" s="1" t="s">
        <v>92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5">
      <c r="A189" s="1">
        <v>313</v>
      </c>
      <c r="B189" s="1" t="s">
        <v>99</v>
      </c>
      <c r="C189" s="1" t="s">
        <v>93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5">
      <c r="A190" s="1">
        <v>313</v>
      </c>
      <c r="B190" s="1" t="s">
        <v>99</v>
      </c>
      <c r="C190" s="1" t="s">
        <v>94</v>
      </c>
    </row>
    <row r="192" spans="1:10" x14ac:dyDescent="0.25">
      <c r="A192" s="1">
        <v>314</v>
      </c>
      <c r="B192" s="1" t="s">
        <v>100</v>
      </c>
      <c r="C192" s="1" t="s">
        <v>120</v>
      </c>
    </row>
    <row r="193" spans="1:10" x14ac:dyDescent="0.25">
      <c r="A193" s="1">
        <v>314</v>
      </c>
      <c r="B193" s="1" t="s">
        <v>100</v>
      </c>
      <c r="C193" s="1" t="s">
        <v>82</v>
      </c>
      <c r="D193" s="1">
        <v>0</v>
      </c>
      <c r="E193" s="1">
        <v>0</v>
      </c>
      <c r="F193" s="1">
        <v>0</v>
      </c>
      <c r="G193" s="1">
        <v>0.5</v>
      </c>
      <c r="H193" s="1">
        <v>0</v>
      </c>
      <c r="I193" s="1">
        <v>0</v>
      </c>
      <c r="J193" s="1">
        <v>0</v>
      </c>
    </row>
    <row r="194" spans="1:10" x14ac:dyDescent="0.25">
      <c r="A194" s="1">
        <v>314</v>
      </c>
      <c r="B194" s="1" t="s">
        <v>100</v>
      </c>
      <c r="C194" s="1" t="s">
        <v>152</v>
      </c>
      <c r="D194" s="1">
        <v>0</v>
      </c>
      <c r="E194" s="1">
        <v>0</v>
      </c>
      <c r="F194" s="1">
        <v>0</v>
      </c>
      <c r="G194" s="1">
        <v>0.25</v>
      </c>
      <c r="H194" s="1">
        <v>0</v>
      </c>
      <c r="I194" s="1">
        <v>0</v>
      </c>
      <c r="J194" s="1">
        <v>0</v>
      </c>
    </row>
    <row r="195" spans="1:10" x14ac:dyDescent="0.25">
      <c r="A195" s="1">
        <v>314</v>
      </c>
      <c r="B195" s="1" t="s">
        <v>100</v>
      </c>
      <c r="C195" s="1" t="s">
        <v>151</v>
      </c>
      <c r="D195" s="1">
        <v>0</v>
      </c>
      <c r="E195" s="1">
        <v>0</v>
      </c>
      <c r="F195" s="1">
        <v>0</v>
      </c>
      <c r="G195" s="1">
        <v>0.25</v>
      </c>
      <c r="H195" s="1">
        <v>0</v>
      </c>
      <c r="I195" s="1">
        <v>0</v>
      </c>
      <c r="J195" s="1">
        <v>0</v>
      </c>
    </row>
    <row r="196" spans="1:10" x14ac:dyDescent="0.25">
      <c r="A196" s="1">
        <v>314</v>
      </c>
      <c r="B196" s="1" t="s">
        <v>100</v>
      </c>
      <c r="C196" s="1" t="s">
        <v>83</v>
      </c>
      <c r="D196" s="1">
        <v>0.625</v>
      </c>
      <c r="E196" s="1">
        <v>0</v>
      </c>
      <c r="F196" s="1">
        <v>0</v>
      </c>
      <c r="G196" s="1">
        <v>0.375</v>
      </c>
      <c r="H196" s="1">
        <v>0</v>
      </c>
      <c r="I196" s="1">
        <v>0</v>
      </c>
      <c r="J196" s="1">
        <v>0</v>
      </c>
    </row>
    <row r="197" spans="1:10" x14ac:dyDescent="0.25">
      <c r="A197" s="1">
        <v>314</v>
      </c>
      <c r="B197" s="1" t="s">
        <v>100</v>
      </c>
      <c r="C197" s="1" t="s">
        <v>84</v>
      </c>
      <c r="D197" s="1">
        <v>0.125</v>
      </c>
      <c r="E197" s="1">
        <v>0</v>
      </c>
      <c r="F197" s="1">
        <v>0</v>
      </c>
      <c r="G197" s="1">
        <v>0.375</v>
      </c>
      <c r="H197" s="1">
        <v>0</v>
      </c>
      <c r="I197" s="1">
        <v>0</v>
      </c>
      <c r="J197" s="1">
        <v>0</v>
      </c>
    </row>
    <row r="198" spans="1:10" x14ac:dyDescent="0.25">
      <c r="A198" s="1">
        <v>314</v>
      </c>
      <c r="B198" s="1" t="s">
        <v>100</v>
      </c>
      <c r="C198" s="1" t="s">
        <v>85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5">
      <c r="A199" s="1">
        <v>314</v>
      </c>
      <c r="B199" s="1" t="s">
        <v>100</v>
      </c>
      <c r="C199" s="1" t="s">
        <v>86</v>
      </c>
      <c r="D199" s="1">
        <v>0.5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5">
      <c r="A200" s="1">
        <v>314</v>
      </c>
      <c r="B200" s="1" t="s">
        <v>100</v>
      </c>
      <c r="C200" s="1" t="s">
        <v>87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5">
      <c r="A201" s="1">
        <v>314</v>
      </c>
      <c r="B201" s="1" t="s">
        <v>100</v>
      </c>
      <c r="C201" s="1" t="s">
        <v>88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x14ac:dyDescent="0.25">
      <c r="A202" s="1">
        <v>314</v>
      </c>
      <c r="B202" s="1" t="s">
        <v>100</v>
      </c>
      <c r="C202" s="1" t="s">
        <v>89</v>
      </c>
      <c r="D202" s="1">
        <v>0.375</v>
      </c>
      <c r="E202" s="1">
        <v>0</v>
      </c>
      <c r="F202" s="1">
        <v>0</v>
      </c>
      <c r="G202" s="1">
        <v>0.125</v>
      </c>
      <c r="H202" s="1">
        <v>0</v>
      </c>
      <c r="I202" s="1">
        <v>0</v>
      </c>
      <c r="J202" s="1">
        <v>0</v>
      </c>
    </row>
    <row r="203" spans="1:10" x14ac:dyDescent="0.25">
      <c r="A203" s="1">
        <v>314</v>
      </c>
      <c r="B203" s="1" t="s">
        <v>100</v>
      </c>
      <c r="C203" s="1" t="s">
        <v>545</v>
      </c>
      <c r="D203" s="1">
        <v>0.125</v>
      </c>
      <c r="E203" s="1">
        <v>0</v>
      </c>
      <c r="F203" s="1">
        <v>0</v>
      </c>
      <c r="G203" s="1">
        <v>0.125</v>
      </c>
      <c r="H203" s="1">
        <v>0</v>
      </c>
      <c r="I203" s="1">
        <v>0</v>
      </c>
      <c r="J203" s="1">
        <v>0</v>
      </c>
    </row>
    <row r="204" spans="1:10" x14ac:dyDescent="0.25">
      <c r="A204" s="1">
        <v>314</v>
      </c>
      <c r="B204" s="1" t="s">
        <v>100</v>
      </c>
      <c r="C204" s="1" t="s">
        <v>90</v>
      </c>
      <c r="D204" s="1">
        <v>0.125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5">
      <c r="A205" s="1">
        <v>314</v>
      </c>
      <c r="B205" s="1" t="s">
        <v>100</v>
      </c>
      <c r="C205" s="1" t="s">
        <v>118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5">
      <c r="A206" s="1">
        <v>314</v>
      </c>
      <c r="B206" s="1" t="s">
        <v>100</v>
      </c>
      <c r="C206" s="1" t="s">
        <v>91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5">
      <c r="A207" s="1">
        <v>314</v>
      </c>
      <c r="B207" s="1" t="s">
        <v>100</v>
      </c>
      <c r="C207" s="1" t="s">
        <v>92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5">
      <c r="A208" s="1">
        <v>314</v>
      </c>
      <c r="B208" s="1" t="s">
        <v>100</v>
      </c>
      <c r="C208" s="1" t="s">
        <v>93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5">
      <c r="A209" s="1">
        <v>314</v>
      </c>
      <c r="B209" s="1" t="s">
        <v>100</v>
      </c>
      <c r="C209" s="1" t="s">
        <v>94</v>
      </c>
    </row>
    <row r="211" spans="1:10" x14ac:dyDescent="0.25">
      <c r="A211" s="1">
        <v>315</v>
      </c>
      <c r="B211" s="1" t="s">
        <v>101</v>
      </c>
      <c r="C211" s="1" t="s">
        <v>120</v>
      </c>
    </row>
    <row r="212" spans="1:10" x14ac:dyDescent="0.25">
      <c r="A212" s="1">
        <v>315</v>
      </c>
      <c r="B212" s="1" t="s">
        <v>101</v>
      </c>
      <c r="C212" s="1" t="s">
        <v>82</v>
      </c>
      <c r="D212" s="1">
        <v>2.4937655860349131E-3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5">
      <c r="A213" s="1">
        <v>315</v>
      </c>
      <c r="B213" s="1" t="s">
        <v>101</v>
      </c>
      <c r="C213" s="1" t="s">
        <v>152</v>
      </c>
      <c r="D213" s="1">
        <v>2.4937655860349131E-3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5">
      <c r="A214" s="1">
        <v>315</v>
      </c>
      <c r="B214" s="1" t="s">
        <v>101</v>
      </c>
      <c r="C214" s="1" t="s">
        <v>151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5">
      <c r="A215" s="1">
        <v>315</v>
      </c>
      <c r="B215" s="1" t="s">
        <v>101</v>
      </c>
      <c r="C215" s="1" t="s">
        <v>83</v>
      </c>
      <c r="D215" s="1">
        <v>0.49875311720698257</v>
      </c>
      <c r="E215" s="1">
        <v>0</v>
      </c>
      <c r="F215" s="1">
        <v>0</v>
      </c>
      <c r="G215" s="1">
        <v>0.5</v>
      </c>
      <c r="H215" s="1">
        <v>0</v>
      </c>
      <c r="I215" s="1">
        <v>0</v>
      </c>
      <c r="J215" s="1">
        <v>0</v>
      </c>
    </row>
    <row r="216" spans="1:10" x14ac:dyDescent="0.25">
      <c r="A216" s="1">
        <v>315</v>
      </c>
      <c r="B216" s="1" t="s">
        <v>101</v>
      </c>
      <c r="C216" s="1" t="s">
        <v>84</v>
      </c>
      <c r="D216" s="1">
        <v>0</v>
      </c>
      <c r="E216" s="1">
        <v>0</v>
      </c>
      <c r="F216" s="1">
        <v>0</v>
      </c>
      <c r="G216" s="1">
        <v>0.5</v>
      </c>
      <c r="H216" s="1">
        <v>0</v>
      </c>
      <c r="I216" s="1">
        <v>0</v>
      </c>
      <c r="J216" s="1">
        <v>0</v>
      </c>
    </row>
    <row r="217" spans="1:10" x14ac:dyDescent="0.25">
      <c r="A217" s="1">
        <v>315</v>
      </c>
      <c r="B217" s="1" t="s">
        <v>101</v>
      </c>
      <c r="C217" s="1" t="s">
        <v>85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x14ac:dyDescent="0.25">
      <c r="A218" s="1">
        <v>315</v>
      </c>
      <c r="B218" s="1" t="s">
        <v>101</v>
      </c>
      <c r="C218" s="1" t="s">
        <v>86</v>
      </c>
      <c r="D218" s="1">
        <v>0.24937655860349128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5">
      <c r="A219" s="1">
        <v>315</v>
      </c>
      <c r="B219" s="1" t="s">
        <v>101</v>
      </c>
      <c r="C219" s="1" t="s">
        <v>87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5">
      <c r="A220" s="1">
        <v>315</v>
      </c>
      <c r="B220" s="1" t="s">
        <v>101</v>
      </c>
      <c r="C220" s="1" t="s">
        <v>88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5">
      <c r="A221" s="1">
        <v>315</v>
      </c>
      <c r="B221" s="1" t="s">
        <v>101</v>
      </c>
      <c r="C221" s="1" t="s">
        <v>89</v>
      </c>
      <c r="D221" s="1">
        <v>0.49875311720698257</v>
      </c>
      <c r="E221" s="1">
        <v>0</v>
      </c>
      <c r="F221" s="1">
        <v>0</v>
      </c>
      <c r="G221" s="1">
        <v>0.5</v>
      </c>
      <c r="H221" s="1">
        <v>0</v>
      </c>
      <c r="I221" s="1">
        <v>0</v>
      </c>
      <c r="J221" s="1">
        <v>0</v>
      </c>
    </row>
    <row r="222" spans="1:10" x14ac:dyDescent="0.25">
      <c r="A222" s="1">
        <v>315</v>
      </c>
      <c r="B222" s="1" t="s">
        <v>101</v>
      </c>
      <c r="C222" s="1" t="s">
        <v>546</v>
      </c>
      <c r="D222" s="1">
        <v>0.24937655860349128</v>
      </c>
      <c r="E222" s="1">
        <v>0</v>
      </c>
      <c r="F222" s="1">
        <v>0</v>
      </c>
      <c r="G222" s="1">
        <v>0.5</v>
      </c>
      <c r="H222" s="1">
        <v>0</v>
      </c>
      <c r="I222" s="1">
        <v>0</v>
      </c>
      <c r="J222" s="1">
        <v>0</v>
      </c>
    </row>
    <row r="223" spans="1:10" x14ac:dyDescent="0.25">
      <c r="A223" s="1">
        <v>315</v>
      </c>
      <c r="B223" s="1" t="s">
        <v>101</v>
      </c>
      <c r="C223" s="1" t="s">
        <v>90</v>
      </c>
      <c r="D223" s="1">
        <v>0.24937655860349128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5">
      <c r="A224" s="1">
        <v>315</v>
      </c>
      <c r="B224" s="1" t="s">
        <v>101</v>
      </c>
      <c r="C224" s="1" t="s">
        <v>118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5">
      <c r="A225" s="1">
        <v>315</v>
      </c>
      <c r="B225" s="1" t="s">
        <v>101</v>
      </c>
      <c r="C225" s="1" t="s">
        <v>91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5">
      <c r="A226" s="1">
        <v>315</v>
      </c>
      <c r="B226" s="1" t="s">
        <v>101</v>
      </c>
      <c r="C226" s="1" t="s">
        <v>92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5">
      <c r="A227" s="1">
        <v>315</v>
      </c>
      <c r="B227" s="1" t="s">
        <v>101</v>
      </c>
      <c r="C227" s="1" t="s">
        <v>93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5">
      <c r="A228" s="1">
        <v>315</v>
      </c>
      <c r="B228" s="1" t="s">
        <v>101</v>
      </c>
      <c r="C228" s="1" t="s">
        <v>94</v>
      </c>
    </row>
    <row r="230" spans="1:10" x14ac:dyDescent="0.25">
      <c r="A230" s="1">
        <v>316</v>
      </c>
      <c r="B230" s="1" t="s">
        <v>102</v>
      </c>
      <c r="C230" s="1" t="s">
        <v>120</v>
      </c>
    </row>
    <row r="231" spans="1:10" x14ac:dyDescent="0.25">
      <c r="A231" s="1">
        <v>316</v>
      </c>
      <c r="B231" s="1" t="s">
        <v>102</v>
      </c>
      <c r="C231" s="1" t="s">
        <v>82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 x14ac:dyDescent="0.25">
      <c r="A232" s="1">
        <v>316</v>
      </c>
      <c r="B232" s="1" t="s">
        <v>102</v>
      </c>
      <c r="C232" s="1" t="s">
        <v>152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25">
      <c r="A233" s="1">
        <v>316</v>
      </c>
      <c r="B233" s="1" t="s">
        <v>102</v>
      </c>
      <c r="C233" s="1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5">
      <c r="A234" s="1">
        <v>316</v>
      </c>
      <c r="B234" s="1" t="s">
        <v>102</v>
      </c>
      <c r="C234" s="1" t="s">
        <v>83</v>
      </c>
      <c r="D234" s="1">
        <v>0.98039215686274506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5">
      <c r="A235" s="1">
        <v>316</v>
      </c>
      <c r="B235" s="1" t="s">
        <v>102</v>
      </c>
      <c r="C235" s="1" t="s">
        <v>84</v>
      </c>
      <c r="D235" s="1">
        <v>0.49019607843137253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5">
      <c r="A236" s="1">
        <v>316</v>
      </c>
      <c r="B236" s="1" t="s">
        <v>102</v>
      </c>
      <c r="C236" s="1" t="s">
        <v>85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5">
      <c r="A237" s="1">
        <v>316</v>
      </c>
      <c r="B237" s="1" t="s">
        <v>102</v>
      </c>
      <c r="C237" s="1" t="s">
        <v>86</v>
      </c>
      <c r="D237" s="1">
        <v>0.49019607843137253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5">
      <c r="A238" s="1">
        <v>316</v>
      </c>
      <c r="B238" s="1" t="s">
        <v>102</v>
      </c>
      <c r="C238" s="1" t="s">
        <v>87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5">
      <c r="A239" s="1">
        <v>316</v>
      </c>
      <c r="B239" s="1" t="s">
        <v>102</v>
      </c>
      <c r="C239" s="1" t="s">
        <v>88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x14ac:dyDescent="0.25">
      <c r="A240" s="1">
        <v>316</v>
      </c>
      <c r="B240" s="1" t="s">
        <v>102</v>
      </c>
      <c r="C240" s="1" t="s">
        <v>89</v>
      </c>
      <c r="D240" s="1">
        <v>1.9607843137254902E-2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25">
      <c r="A241" s="1">
        <v>316</v>
      </c>
      <c r="B241" s="1" t="s">
        <v>102</v>
      </c>
      <c r="C241" s="1" t="s">
        <v>546</v>
      </c>
      <c r="D241" s="1">
        <v>9.8039215686274508E-3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5">
      <c r="A242" s="1">
        <v>316</v>
      </c>
      <c r="B242" s="1" t="s">
        <v>102</v>
      </c>
      <c r="C242" s="1" t="s">
        <v>90</v>
      </c>
      <c r="D242" s="1">
        <v>9.8039215686274508E-3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5">
      <c r="A243" s="1">
        <v>316</v>
      </c>
      <c r="B243" s="1" t="s">
        <v>102</v>
      </c>
      <c r="C243" s="1" t="s">
        <v>118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5">
      <c r="A244" s="1">
        <v>316</v>
      </c>
      <c r="B244" s="1" t="s">
        <v>102</v>
      </c>
      <c r="C244" s="1" t="s">
        <v>91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5">
      <c r="A245" s="1">
        <v>316</v>
      </c>
      <c r="B245" s="1" t="s">
        <v>102</v>
      </c>
      <c r="C245" s="1" t="s">
        <v>92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5">
      <c r="A246" s="1">
        <v>316</v>
      </c>
      <c r="B246" s="1" t="s">
        <v>102</v>
      </c>
      <c r="C246" s="1" t="s">
        <v>93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5">
      <c r="A247" s="1">
        <v>316</v>
      </c>
      <c r="B247" s="1" t="s">
        <v>102</v>
      </c>
      <c r="C247" s="1" t="s">
        <v>94</v>
      </c>
    </row>
    <row r="249" spans="1:10" x14ac:dyDescent="0.25">
      <c r="A249" s="1">
        <v>321</v>
      </c>
      <c r="B249" s="1" t="s">
        <v>103</v>
      </c>
      <c r="C249" s="1" t="s">
        <v>120</v>
      </c>
    </row>
    <row r="250" spans="1:10" x14ac:dyDescent="0.25">
      <c r="A250" s="1">
        <v>321</v>
      </c>
      <c r="B250" s="1" t="s">
        <v>103</v>
      </c>
      <c r="C250" s="1" t="s">
        <v>82</v>
      </c>
      <c r="D250" s="1">
        <v>1.9230769230769232E-2</v>
      </c>
      <c r="E250" s="1">
        <v>0</v>
      </c>
      <c r="F250" s="1">
        <v>7.333333333333332E-2</v>
      </c>
      <c r="G250" s="1">
        <v>0.23529411764705882</v>
      </c>
      <c r="H250" s="1">
        <v>0</v>
      </c>
      <c r="I250" s="1">
        <v>0</v>
      </c>
      <c r="J250" s="1">
        <v>1</v>
      </c>
    </row>
    <row r="251" spans="1:10" x14ac:dyDescent="0.25">
      <c r="A251" s="1">
        <v>321</v>
      </c>
      <c r="B251" s="1" t="s">
        <v>103</v>
      </c>
      <c r="C251" s="1" t="s">
        <v>152</v>
      </c>
      <c r="D251" s="1">
        <v>1.9230769230769232E-2</v>
      </c>
      <c r="E251" s="1">
        <v>0</v>
      </c>
      <c r="F251" s="1">
        <v>0</v>
      </c>
      <c r="G251" s="1">
        <v>5.8823529411764705E-2</v>
      </c>
      <c r="H251" s="1">
        <v>0</v>
      </c>
      <c r="I251" s="1">
        <v>0</v>
      </c>
      <c r="J251" s="1">
        <v>0</v>
      </c>
    </row>
    <row r="252" spans="1:10" x14ac:dyDescent="0.25">
      <c r="A252" s="1">
        <v>321</v>
      </c>
      <c r="B252" s="1" t="s">
        <v>103</v>
      </c>
      <c r="C252" s="1" t="s">
        <v>151</v>
      </c>
      <c r="D252" s="1">
        <v>0</v>
      </c>
      <c r="E252" s="1">
        <v>0</v>
      </c>
      <c r="F252" s="1">
        <v>7.333333333333332E-2</v>
      </c>
      <c r="G252" s="1">
        <v>0.17647058823529413</v>
      </c>
      <c r="H252" s="1">
        <v>0</v>
      </c>
      <c r="I252" s="1">
        <v>0</v>
      </c>
      <c r="J252" s="1">
        <v>1</v>
      </c>
    </row>
    <row r="253" spans="1:10" x14ac:dyDescent="0.25">
      <c r="A253" s="1">
        <v>321</v>
      </c>
      <c r="B253" s="1" t="s">
        <v>103</v>
      </c>
      <c r="C253" s="1" t="s">
        <v>83</v>
      </c>
      <c r="D253" s="1">
        <v>0.80769230769230771</v>
      </c>
      <c r="E253" s="1">
        <v>0</v>
      </c>
      <c r="F253" s="1">
        <v>0.57666666666666666</v>
      </c>
      <c r="G253" s="1">
        <v>0.6470588235294118</v>
      </c>
      <c r="H253" s="1">
        <v>0</v>
      </c>
      <c r="I253" s="1">
        <v>0</v>
      </c>
      <c r="J253" s="1">
        <v>0</v>
      </c>
    </row>
    <row r="254" spans="1:10" x14ac:dyDescent="0.25">
      <c r="A254" s="1">
        <v>321</v>
      </c>
      <c r="B254" s="1" t="s">
        <v>103</v>
      </c>
      <c r="C254" s="1" t="s">
        <v>84</v>
      </c>
      <c r="D254" s="1">
        <v>5.7692307692307696E-2</v>
      </c>
      <c r="E254" s="1">
        <v>0</v>
      </c>
      <c r="F254" s="1">
        <v>0</v>
      </c>
      <c r="G254" s="1">
        <v>0.61764705882352944</v>
      </c>
      <c r="H254" s="1">
        <v>0</v>
      </c>
      <c r="I254" s="1">
        <v>0</v>
      </c>
      <c r="J254" s="1">
        <v>0</v>
      </c>
    </row>
    <row r="255" spans="1:10" x14ac:dyDescent="0.25">
      <c r="A255" s="1">
        <v>321</v>
      </c>
      <c r="B255" s="1" t="s">
        <v>103</v>
      </c>
      <c r="C255" s="1" t="s">
        <v>85</v>
      </c>
      <c r="D255" s="1">
        <v>1.9230769230769232E-2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5">
      <c r="A256" s="1">
        <v>321</v>
      </c>
      <c r="B256" s="1" t="s">
        <v>103</v>
      </c>
      <c r="C256" s="1" t="s">
        <v>86</v>
      </c>
      <c r="D256" s="1">
        <v>0.73076923076923073</v>
      </c>
      <c r="E256" s="1">
        <v>0</v>
      </c>
      <c r="F256" s="1">
        <v>0.38444444444444442</v>
      </c>
      <c r="G256" s="1">
        <v>2.9411764705882353E-2</v>
      </c>
      <c r="H256" s="1">
        <v>0</v>
      </c>
      <c r="I256" s="1">
        <v>0</v>
      </c>
      <c r="J256" s="1">
        <v>0</v>
      </c>
    </row>
    <row r="257" spans="1:10" x14ac:dyDescent="0.25">
      <c r="A257" s="1">
        <v>321</v>
      </c>
      <c r="B257" s="1" t="s">
        <v>103</v>
      </c>
      <c r="C257" s="1" t="s">
        <v>87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 x14ac:dyDescent="0.25">
      <c r="A258" s="1">
        <v>321</v>
      </c>
      <c r="B258" s="1" t="s">
        <v>103</v>
      </c>
      <c r="C258" s="1" t="s">
        <v>88</v>
      </c>
      <c r="D258" s="1">
        <v>0</v>
      </c>
      <c r="E258" s="1">
        <v>0</v>
      </c>
      <c r="F258" s="1">
        <v>0.19222222222222221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5">
      <c r="A259" s="1">
        <v>321</v>
      </c>
      <c r="B259" s="1" t="s">
        <v>103</v>
      </c>
      <c r="C259" s="1" t="s">
        <v>89</v>
      </c>
      <c r="D259" s="1">
        <v>0.17307692307692307</v>
      </c>
      <c r="E259" s="1">
        <v>0</v>
      </c>
      <c r="F259" s="1">
        <v>0.35</v>
      </c>
      <c r="G259" s="1">
        <v>0.11764705882352941</v>
      </c>
      <c r="H259" s="1">
        <v>1</v>
      </c>
      <c r="I259" s="1">
        <v>0</v>
      </c>
      <c r="J259" s="1">
        <v>0</v>
      </c>
    </row>
    <row r="260" spans="1:10" x14ac:dyDescent="0.25">
      <c r="A260" s="1">
        <v>321</v>
      </c>
      <c r="B260" s="1" t="s">
        <v>103</v>
      </c>
      <c r="C260" s="1" t="s">
        <v>545</v>
      </c>
      <c r="D260" s="1">
        <v>5.7692307692307696E-2</v>
      </c>
      <c r="E260" s="1">
        <v>0</v>
      </c>
      <c r="F260" s="1">
        <v>0</v>
      </c>
      <c r="G260" s="1">
        <v>0.11764705882352941</v>
      </c>
      <c r="H260" s="1">
        <v>0</v>
      </c>
      <c r="I260" s="1">
        <v>0</v>
      </c>
      <c r="J260" s="1">
        <v>0</v>
      </c>
    </row>
    <row r="261" spans="1:10" x14ac:dyDescent="0.25">
      <c r="A261" s="1">
        <v>321</v>
      </c>
      <c r="B261" s="1" t="s">
        <v>103</v>
      </c>
      <c r="C261" s="1" t="s">
        <v>90</v>
      </c>
      <c r="D261" s="1">
        <v>7.6923076923076927E-2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5">
      <c r="A262" s="1">
        <v>321</v>
      </c>
      <c r="B262" s="1" t="s">
        <v>103</v>
      </c>
      <c r="C262" s="1" t="s">
        <v>118</v>
      </c>
      <c r="D262" s="1">
        <v>1.9230769230769232E-2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5">
      <c r="A263" s="1">
        <v>321</v>
      </c>
      <c r="B263" s="1" t="s">
        <v>103</v>
      </c>
      <c r="C263" s="1" t="s">
        <v>91</v>
      </c>
      <c r="D263" s="1">
        <v>0</v>
      </c>
      <c r="E263" s="1">
        <v>0</v>
      </c>
      <c r="F263" s="1">
        <v>0.35</v>
      </c>
      <c r="G263" s="1">
        <v>0</v>
      </c>
      <c r="H263" s="1">
        <v>1</v>
      </c>
      <c r="I263" s="1">
        <v>0</v>
      </c>
      <c r="J263" s="1">
        <v>0</v>
      </c>
    </row>
    <row r="264" spans="1:10" x14ac:dyDescent="0.25">
      <c r="A264" s="1">
        <v>321</v>
      </c>
      <c r="B264" s="1" t="s">
        <v>103</v>
      </c>
      <c r="C264" s="1" t="s">
        <v>92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5">
      <c r="A265" s="1">
        <v>321</v>
      </c>
      <c r="B265" s="1" t="s">
        <v>103</v>
      </c>
      <c r="C265" s="1" t="s">
        <v>93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x14ac:dyDescent="0.25">
      <c r="A266" s="1">
        <v>321</v>
      </c>
      <c r="B266" s="1" t="s">
        <v>103</v>
      </c>
      <c r="C266" s="1" t="s">
        <v>94</v>
      </c>
    </row>
    <row r="268" spans="1:10" x14ac:dyDescent="0.25">
      <c r="A268" s="1">
        <v>321113</v>
      </c>
      <c r="B268" s="1" t="s">
        <v>31</v>
      </c>
      <c r="C268" s="1" t="s">
        <v>120</v>
      </c>
    </row>
    <row r="269" spans="1:10" x14ac:dyDescent="0.25">
      <c r="A269" s="1">
        <v>321113</v>
      </c>
      <c r="B269" s="1" t="s">
        <v>31</v>
      </c>
      <c r="C269" s="1" t="s">
        <v>82</v>
      </c>
      <c r="D269" s="1">
        <v>0</v>
      </c>
      <c r="E269" s="1">
        <v>0</v>
      </c>
      <c r="F269" s="1">
        <v>0</v>
      </c>
      <c r="G269" s="1">
        <v>0.2</v>
      </c>
      <c r="H269" s="1">
        <v>0</v>
      </c>
      <c r="I269" s="1">
        <v>0</v>
      </c>
      <c r="J269" s="1">
        <v>1</v>
      </c>
    </row>
    <row r="270" spans="1:10" x14ac:dyDescent="0.25">
      <c r="A270" s="1">
        <v>321113</v>
      </c>
      <c r="B270" s="1" t="s">
        <v>31</v>
      </c>
      <c r="C270" s="1" t="s">
        <v>152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5">
      <c r="A271" s="1">
        <v>321113</v>
      </c>
      <c r="B271" s="1" t="s">
        <v>31</v>
      </c>
      <c r="C271" s="1" t="s">
        <v>151</v>
      </c>
      <c r="D271" s="1">
        <v>0</v>
      </c>
      <c r="E271" s="1">
        <v>0</v>
      </c>
      <c r="F271" s="1">
        <v>0</v>
      </c>
      <c r="G271" s="1">
        <v>0.2</v>
      </c>
      <c r="H271" s="1">
        <v>0</v>
      </c>
      <c r="I271" s="1">
        <v>0</v>
      </c>
      <c r="J271" s="1">
        <v>1</v>
      </c>
    </row>
    <row r="272" spans="1:10" x14ac:dyDescent="0.25">
      <c r="A272" s="1">
        <v>321113</v>
      </c>
      <c r="B272" s="1" t="s">
        <v>31</v>
      </c>
      <c r="C272" s="1" t="s">
        <v>83</v>
      </c>
      <c r="D272" s="1">
        <v>0.8666666666666667</v>
      </c>
      <c r="E272" s="1">
        <v>0</v>
      </c>
      <c r="F272" s="1">
        <v>0</v>
      </c>
      <c r="G272" s="1">
        <v>0.8</v>
      </c>
      <c r="H272" s="1">
        <v>0</v>
      </c>
      <c r="I272" s="1">
        <v>0</v>
      </c>
      <c r="J272" s="1">
        <v>0</v>
      </c>
    </row>
    <row r="273" spans="1:10" x14ac:dyDescent="0.25">
      <c r="A273" s="1">
        <v>321113</v>
      </c>
      <c r="B273" s="1" t="s">
        <v>31</v>
      </c>
      <c r="C273" s="1" t="s">
        <v>84</v>
      </c>
      <c r="D273" s="1">
        <v>6.6666666666666666E-2</v>
      </c>
      <c r="E273" s="1">
        <v>0</v>
      </c>
      <c r="F273" s="1">
        <v>0</v>
      </c>
      <c r="G273" s="1">
        <v>0.8</v>
      </c>
      <c r="H273" s="1">
        <v>0</v>
      </c>
      <c r="I273" s="1">
        <v>0</v>
      </c>
      <c r="J273" s="1">
        <v>0</v>
      </c>
    </row>
    <row r="274" spans="1:10" x14ac:dyDescent="0.25">
      <c r="A274" s="1">
        <v>321113</v>
      </c>
      <c r="B274" s="1" t="s">
        <v>31</v>
      </c>
      <c r="C274" s="1" t="s">
        <v>85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5">
      <c r="A275" s="1">
        <v>321113</v>
      </c>
      <c r="B275" s="1" t="s">
        <v>31</v>
      </c>
      <c r="C275" s="1" t="s">
        <v>86</v>
      </c>
      <c r="D275" s="1">
        <v>0.8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5">
      <c r="A276" s="1">
        <v>321113</v>
      </c>
      <c r="B276" s="1" t="s">
        <v>31</v>
      </c>
      <c r="C276" s="1" t="s">
        <v>87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x14ac:dyDescent="0.25">
      <c r="A277" s="1">
        <v>321113</v>
      </c>
      <c r="B277" s="1" t="s">
        <v>31</v>
      </c>
      <c r="C277" s="1" t="s">
        <v>88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5">
      <c r="A278" s="1">
        <v>321113</v>
      </c>
      <c r="B278" s="1" t="s">
        <v>31</v>
      </c>
      <c r="C278" s="1" t="s">
        <v>89</v>
      </c>
      <c r="D278" s="1">
        <v>0.13333333333333333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5">
      <c r="A279" s="1">
        <v>321113</v>
      </c>
      <c r="B279" s="1" t="s">
        <v>31</v>
      </c>
      <c r="C279" s="1" t="s">
        <v>545</v>
      </c>
      <c r="D279" s="1">
        <v>6.6666666666666666E-2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5">
      <c r="A280" s="1">
        <v>321113</v>
      </c>
      <c r="B280" s="1" t="s">
        <v>31</v>
      </c>
      <c r="C280" s="1" t="s">
        <v>90</v>
      </c>
      <c r="D280" s="1">
        <v>6.6666666666666666E-2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x14ac:dyDescent="0.25">
      <c r="A281" s="1">
        <v>321113</v>
      </c>
      <c r="B281" s="1" t="s">
        <v>31</v>
      </c>
      <c r="C281" s="1" t="s">
        <v>118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5">
      <c r="A282" s="1">
        <v>321113</v>
      </c>
      <c r="B282" s="1" t="s">
        <v>31</v>
      </c>
      <c r="C282" s="1" t="s">
        <v>91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25">
      <c r="A283" s="1">
        <v>321113</v>
      </c>
      <c r="B283" s="1" t="s">
        <v>31</v>
      </c>
      <c r="C283" s="1" t="s">
        <v>92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25">
      <c r="A284" s="1">
        <v>321113</v>
      </c>
      <c r="B284" s="1" t="s">
        <v>31</v>
      </c>
      <c r="C284" s="1" t="s">
        <v>93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5">
      <c r="A285" s="1">
        <v>321113</v>
      </c>
      <c r="B285" s="1" t="s">
        <v>31</v>
      </c>
      <c r="C285" s="1" t="s">
        <v>94</v>
      </c>
    </row>
    <row r="287" spans="1:10" x14ac:dyDescent="0.25">
      <c r="A287" s="1">
        <v>3212</v>
      </c>
      <c r="B287" s="1" t="s">
        <v>49</v>
      </c>
      <c r="C287" s="1" t="s">
        <v>120</v>
      </c>
    </row>
    <row r="288" spans="1:10" x14ac:dyDescent="0.25">
      <c r="A288" s="1">
        <v>3212</v>
      </c>
      <c r="B288" s="1" t="s">
        <v>49</v>
      </c>
      <c r="C288" s="1" t="s">
        <v>82</v>
      </c>
      <c r="D288" s="1">
        <v>0</v>
      </c>
      <c r="E288" s="1">
        <v>0</v>
      </c>
      <c r="F288" s="1">
        <v>0.5</v>
      </c>
      <c r="G288" s="1">
        <v>0.21052631578947367</v>
      </c>
      <c r="H288" s="1">
        <v>0</v>
      </c>
      <c r="I288" s="1">
        <v>0</v>
      </c>
      <c r="J288" s="1">
        <v>1</v>
      </c>
    </row>
    <row r="289" spans="1:10" x14ac:dyDescent="0.25">
      <c r="A289" s="1">
        <v>3212</v>
      </c>
      <c r="B289" s="1" t="s">
        <v>49</v>
      </c>
      <c r="C289" s="1" t="s">
        <v>152</v>
      </c>
      <c r="D289" s="1">
        <v>0</v>
      </c>
      <c r="E289" s="1">
        <v>0</v>
      </c>
      <c r="F289" s="1">
        <v>0</v>
      </c>
      <c r="G289" s="1">
        <v>5.2631578947368418E-2</v>
      </c>
      <c r="H289" s="1">
        <v>0</v>
      </c>
      <c r="I289" s="1">
        <v>0</v>
      </c>
      <c r="J289" s="1">
        <v>0</v>
      </c>
    </row>
    <row r="290" spans="1:10" x14ac:dyDescent="0.25">
      <c r="A290" s="1">
        <v>3212</v>
      </c>
      <c r="B290" s="1" t="s">
        <v>49</v>
      </c>
      <c r="C290" s="1" t="s">
        <v>151</v>
      </c>
      <c r="D290" s="1">
        <v>0</v>
      </c>
      <c r="E290" s="1">
        <v>0</v>
      </c>
      <c r="F290" s="1">
        <v>0.5</v>
      </c>
      <c r="G290" s="1">
        <v>0.15789473684210525</v>
      </c>
      <c r="H290" s="1">
        <v>0</v>
      </c>
      <c r="I290" s="1">
        <v>0</v>
      </c>
      <c r="J290" s="1">
        <v>1</v>
      </c>
    </row>
    <row r="291" spans="1:10" x14ac:dyDescent="0.25">
      <c r="A291" s="1">
        <v>3212</v>
      </c>
      <c r="B291" s="1" t="s">
        <v>49</v>
      </c>
      <c r="C291" s="1" t="s">
        <v>83</v>
      </c>
      <c r="D291" s="1">
        <v>0.8571428571428571</v>
      </c>
      <c r="E291" s="1">
        <v>0</v>
      </c>
      <c r="F291" s="1">
        <v>0</v>
      </c>
      <c r="G291" s="1">
        <v>0.73684210526315785</v>
      </c>
      <c r="H291" s="1">
        <v>0</v>
      </c>
      <c r="I291" s="1">
        <v>0</v>
      </c>
      <c r="J291" s="1">
        <v>0</v>
      </c>
    </row>
    <row r="292" spans="1:10" x14ac:dyDescent="0.25">
      <c r="A292" s="1">
        <v>3212</v>
      </c>
      <c r="B292" s="1" t="s">
        <v>49</v>
      </c>
      <c r="C292" s="1" t="s">
        <v>84</v>
      </c>
      <c r="D292" s="1">
        <v>4.7619047619047616E-2</v>
      </c>
      <c r="E292" s="1">
        <v>0</v>
      </c>
      <c r="F292" s="1">
        <v>0</v>
      </c>
      <c r="G292" s="1">
        <v>0.68421052631578949</v>
      </c>
      <c r="H292" s="1">
        <v>0</v>
      </c>
      <c r="I292" s="1">
        <v>0</v>
      </c>
      <c r="J292" s="1">
        <v>0</v>
      </c>
    </row>
    <row r="293" spans="1:10" x14ac:dyDescent="0.25">
      <c r="A293" s="1">
        <v>3212</v>
      </c>
      <c r="B293" s="1" t="s">
        <v>49</v>
      </c>
      <c r="C293" s="1" t="s">
        <v>85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25">
      <c r="A294" s="1">
        <v>3212</v>
      </c>
      <c r="B294" s="1" t="s">
        <v>49</v>
      </c>
      <c r="C294" s="1" t="s">
        <v>86</v>
      </c>
      <c r="D294" s="1">
        <v>0.76190476190476186</v>
      </c>
      <c r="E294" s="1">
        <v>0</v>
      </c>
      <c r="F294" s="1">
        <v>0</v>
      </c>
      <c r="G294" s="1">
        <v>5.2631578947368418E-2</v>
      </c>
      <c r="H294" s="1">
        <v>0</v>
      </c>
      <c r="I294" s="1">
        <v>0</v>
      </c>
      <c r="J294" s="1">
        <v>0</v>
      </c>
    </row>
    <row r="295" spans="1:10" x14ac:dyDescent="0.25">
      <c r="A295" s="1">
        <v>3212</v>
      </c>
      <c r="B295" s="1" t="s">
        <v>49</v>
      </c>
      <c r="C295" s="1" t="s">
        <v>87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5">
      <c r="A296" s="1">
        <v>3212</v>
      </c>
      <c r="B296" s="1" t="s">
        <v>49</v>
      </c>
      <c r="C296" s="1" t="s">
        <v>88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5">
      <c r="A297" s="1">
        <v>3212</v>
      </c>
      <c r="B297" s="1" t="s">
        <v>49</v>
      </c>
      <c r="C297" s="1" t="s">
        <v>89</v>
      </c>
      <c r="D297" s="1">
        <v>0.14285714285714285</v>
      </c>
      <c r="E297" s="1">
        <v>0</v>
      </c>
      <c r="F297" s="1">
        <v>0.5</v>
      </c>
      <c r="G297" s="1">
        <v>5.2631578947368418E-2</v>
      </c>
      <c r="H297" s="1">
        <v>0</v>
      </c>
      <c r="I297" s="1">
        <v>0</v>
      </c>
      <c r="J297" s="1">
        <v>0</v>
      </c>
    </row>
    <row r="298" spans="1:10" x14ac:dyDescent="0.25">
      <c r="A298" s="1">
        <v>3212</v>
      </c>
      <c r="B298" s="1" t="s">
        <v>49</v>
      </c>
      <c r="C298" s="1" t="s">
        <v>545</v>
      </c>
      <c r="D298" s="1">
        <v>4.7619047619047616E-2</v>
      </c>
      <c r="E298" s="1">
        <v>0</v>
      </c>
      <c r="F298" s="1">
        <v>0</v>
      </c>
      <c r="G298" s="1">
        <v>5.2631578947368418E-2</v>
      </c>
      <c r="H298" s="1">
        <v>0</v>
      </c>
      <c r="I298" s="1">
        <v>0</v>
      </c>
      <c r="J298" s="1">
        <v>0</v>
      </c>
    </row>
    <row r="299" spans="1:10" x14ac:dyDescent="0.25">
      <c r="A299" s="1">
        <v>3212</v>
      </c>
      <c r="B299" s="1" t="s">
        <v>49</v>
      </c>
      <c r="C299" s="1" t="s">
        <v>90</v>
      </c>
      <c r="D299" s="1">
        <v>4.7619047619047616E-2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x14ac:dyDescent="0.25">
      <c r="A300" s="1">
        <v>3212</v>
      </c>
      <c r="B300" s="1" t="s">
        <v>49</v>
      </c>
      <c r="C300" s="1" t="s">
        <v>118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25">
      <c r="A301" s="1">
        <v>3212</v>
      </c>
      <c r="B301" s="1" t="s">
        <v>49</v>
      </c>
      <c r="C301" s="1" t="s">
        <v>91</v>
      </c>
      <c r="D301" s="1">
        <v>0</v>
      </c>
      <c r="E301" s="1">
        <v>0</v>
      </c>
      <c r="F301" s="1">
        <v>0.5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5">
      <c r="A302" s="1">
        <v>3212</v>
      </c>
      <c r="B302" s="1" t="s">
        <v>49</v>
      </c>
      <c r="C302" s="1" t="s">
        <v>92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x14ac:dyDescent="0.25">
      <c r="A303" s="1">
        <v>3212</v>
      </c>
      <c r="B303" s="1" t="s">
        <v>49</v>
      </c>
      <c r="C303" s="1" t="s">
        <v>93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25">
      <c r="A304" s="1">
        <v>3212</v>
      </c>
      <c r="B304" s="1" t="s">
        <v>49</v>
      </c>
      <c r="C304" s="1" t="s">
        <v>94</v>
      </c>
    </row>
    <row r="306" spans="1:10" x14ac:dyDescent="0.25">
      <c r="A306" s="1">
        <v>321219</v>
      </c>
      <c r="B306" s="1" t="s">
        <v>180</v>
      </c>
      <c r="C306" s="1" t="s">
        <v>120</v>
      </c>
    </row>
    <row r="307" spans="1:10" x14ac:dyDescent="0.25">
      <c r="A307" s="1">
        <v>321219</v>
      </c>
      <c r="B307" s="1" t="s">
        <v>180</v>
      </c>
      <c r="C307" s="1" t="s">
        <v>82</v>
      </c>
      <c r="D307" s="1">
        <v>0</v>
      </c>
      <c r="E307" s="1">
        <v>0</v>
      </c>
      <c r="F307" s="1">
        <v>0.5</v>
      </c>
      <c r="G307" s="1">
        <v>0.2</v>
      </c>
      <c r="H307" s="1">
        <v>0</v>
      </c>
      <c r="I307" s="1">
        <v>0.5</v>
      </c>
      <c r="J307" s="1">
        <v>1</v>
      </c>
    </row>
    <row r="308" spans="1:10" x14ac:dyDescent="0.25">
      <c r="A308" s="1">
        <v>321219</v>
      </c>
      <c r="B308" s="1" t="s">
        <v>180</v>
      </c>
      <c r="C308" s="1" t="s">
        <v>152</v>
      </c>
      <c r="D308" s="1">
        <v>0</v>
      </c>
      <c r="E308" s="1">
        <v>0</v>
      </c>
      <c r="F308" s="1">
        <v>0</v>
      </c>
      <c r="G308" s="1">
        <v>6.6666666666666666E-2</v>
      </c>
      <c r="H308" s="1">
        <v>0</v>
      </c>
      <c r="I308" s="1">
        <v>0.5</v>
      </c>
      <c r="J308" s="1">
        <v>0</v>
      </c>
    </row>
    <row r="309" spans="1:10" x14ac:dyDescent="0.25">
      <c r="A309" s="1">
        <v>321219</v>
      </c>
      <c r="B309" s="1" t="s">
        <v>180</v>
      </c>
      <c r="C309" s="1" t="s">
        <v>151</v>
      </c>
      <c r="D309" s="1">
        <v>0</v>
      </c>
      <c r="E309" s="1">
        <v>0</v>
      </c>
      <c r="F309" s="1">
        <v>0.5</v>
      </c>
      <c r="G309" s="1">
        <v>0.13333333333333333</v>
      </c>
      <c r="H309" s="1">
        <v>0</v>
      </c>
      <c r="I309" s="1">
        <v>0</v>
      </c>
      <c r="J309" s="1">
        <v>1</v>
      </c>
    </row>
    <row r="310" spans="1:10" x14ac:dyDescent="0.25">
      <c r="A310" s="1">
        <v>321219</v>
      </c>
      <c r="B310" s="1" t="s">
        <v>180</v>
      </c>
      <c r="C310" s="1" t="s">
        <v>83</v>
      </c>
      <c r="D310" s="1">
        <v>0.84615384615384615</v>
      </c>
      <c r="E310" s="1">
        <v>0</v>
      </c>
      <c r="F310" s="1">
        <v>0.5</v>
      </c>
      <c r="G310" s="1">
        <v>0.73333333333333328</v>
      </c>
      <c r="H310" s="1">
        <v>0</v>
      </c>
      <c r="I310" s="1">
        <v>0.5</v>
      </c>
      <c r="J310" s="1">
        <v>0</v>
      </c>
    </row>
    <row r="311" spans="1:10" x14ac:dyDescent="0.25">
      <c r="A311" s="1">
        <v>321219</v>
      </c>
      <c r="B311" s="1" t="s">
        <v>180</v>
      </c>
      <c r="C311" s="1" t="s">
        <v>84</v>
      </c>
      <c r="D311" s="1">
        <v>7.6923076923076927E-2</v>
      </c>
      <c r="E311" s="1">
        <v>0</v>
      </c>
      <c r="F311" s="1">
        <v>0.5</v>
      </c>
      <c r="G311" s="1">
        <v>0.73333333333333328</v>
      </c>
      <c r="H311" s="1">
        <v>0</v>
      </c>
      <c r="I311" s="1">
        <v>0.5</v>
      </c>
      <c r="J311" s="1">
        <v>0</v>
      </c>
    </row>
    <row r="312" spans="1:10" x14ac:dyDescent="0.25">
      <c r="A312" s="1">
        <v>321219</v>
      </c>
      <c r="B312" s="1" t="s">
        <v>180</v>
      </c>
      <c r="C312" s="1" t="s">
        <v>85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5">
      <c r="A313" s="1">
        <v>321219</v>
      </c>
      <c r="B313" s="1" t="s">
        <v>180</v>
      </c>
      <c r="C313" s="1" t="s">
        <v>86</v>
      </c>
      <c r="D313" s="1">
        <v>0.76923076923076927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 x14ac:dyDescent="0.25">
      <c r="A314" s="1">
        <v>321219</v>
      </c>
      <c r="B314" s="1" t="s">
        <v>180</v>
      </c>
      <c r="C314" s="1" t="s">
        <v>87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x14ac:dyDescent="0.25">
      <c r="A315" s="1">
        <v>321219</v>
      </c>
      <c r="B315" s="1" t="s">
        <v>180</v>
      </c>
      <c r="C315" s="1" t="s">
        <v>88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1:10" x14ac:dyDescent="0.25">
      <c r="A316" s="1">
        <v>321219</v>
      </c>
      <c r="B316" s="1" t="s">
        <v>180</v>
      </c>
      <c r="C316" s="1" t="s">
        <v>89</v>
      </c>
      <c r="D316" s="1">
        <v>0.15384615384615385</v>
      </c>
      <c r="E316" s="1">
        <v>0</v>
      </c>
      <c r="F316" s="1">
        <v>0</v>
      </c>
      <c r="G316" s="1">
        <v>6.6666666666666666E-2</v>
      </c>
      <c r="H316" s="1">
        <v>0</v>
      </c>
      <c r="I316" s="1">
        <v>0</v>
      </c>
      <c r="J316" s="1">
        <v>0</v>
      </c>
    </row>
    <row r="317" spans="1:10" x14ac:dyDescent="0.25">
      <c r="A317" s="1">
        <v>321219</v>
      </c>
      <c r="B317" s="1" t="s">
        <v>180</v>
      </c>
      <c r="C317" s="1" t="s">
        <v>546</v>
      </c>
      <c r="D317" s="1">
        <v>7.6923076923076927E-2</v>
      </c>
      <c r="E317" s="1">
        <v>0</v>
      </c>
      <c r="F317" s="1">
        <v>0</v>
      </c>
      <c r="G317" s="1">
        <v>6.6666666666666666E-2</v>
      </c>
      <c r="H317" s="1">
        <v>0</v>
      </c>
      <c r="I317" s="1">
        <v>0</v>
      </c>
      <c r="J317" s="1">
        <v>0</v>
      </c>
    </row>
    <row r="318" spans="1:10" x14ac:dyDescent="0.25">
      <c r="A318" s="1">
        <v>321219</v>
      </c>
      <c r="B318" s="1" t="s">
        <v>180</v>
      </c>
      <c r="C318" s="1" t="s">
        <v>90</v>
      </c>
      <c r="D318" s="1">
        <v>7.6923076923076927E-2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 x14ac:dyDescent="0.25">
      <c r="A319" s="1">
        <v>321219</v>
      </c>
      <c r="B319" s="1" t="s">
        <v>180</v>
      </c>
      <c r="C319" s="1" t="s">
        <v>118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5">
      <c r="A320" s="1">
        <v>321219</v>
      </c>
      <c r="B320" s="1" t="s">
        <v>180</v>
      </c>
      <c r="C320" s="1" t="s">
        <v>91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 x14ac:dyDescent="0.25">
      <c r="A321" s="1">
        <v>321219</v>
      </c>
      <c r="B321" s="1" t="s">
        <v>180</v>
      </c>
      <c r="C321" s="1" t="s">
        <v>92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 x14ac:dyDescent="0.25">
      <c r="A322" s="1">
        <v>321219</v>
      </c>
      <c r="B322" s="1" t="s">
        <v>180</v>
      </c>
      <c r="C322" s="1" t="s">
        <v>93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5">
      <c r="A323" s="1">
        <v>321219</v>
      </c>
      <c r="B323" s="1" t="s">
        <v>180</v>
      </c>
      <c r="C323" s="1" t="s">
        <v>94</v>
      </c>
    </row>
    <row r="325" spans="1:10" x14ac:dyDescent="0.25">
      <c r="A325" s="1">
        <v>3219</v>
      </c>
      <c r="B325" s="1" t="s">
        <v>32</v>
      </c>
      <c r="C325" s="1" t="s">
        <v>120</v>
      </c>
    </row>
    <row r="326" spans="1:10" x14ac:dyDescent="0.25">
      <c r="A326" s="1">
        <v>3219</v>
      </c>
      <c r="B326" s="1" t="s">
        <v>32</v>
      </c>
      <c r="C326" s="1" t="s">
        <v>82</v>
      </c>
      <c r="D326" s="1">
        <v>0</v>
      </c>
      <c r="E326" s="1">
        <v>0</v>
      </c>
      <c r="F326" s="1">
        <v>0</v>
      </c>
      <c r="G326" s="1">
        <v>0.2857142857142857</v>
      </c>
      <c r="H326" s="1">
        <v>0</v>
      </c>
      <c r="I326" s="1">
        <v>0</v>
      </c>
      <c r="J326" s="1">
        <v>1</v>
      </c>
    </row>
    <row r="327" spans="1:10" x14ac:dyDescent="0.25">
      <c r="A327" s="1">
        <v>3219</v>
      </c>
      <c r="B327" s="1" t="s">
        <v>32</v>
      </c>
      <c r="C327" s="1" t="s">
        <v>152</v>
      </c>
      <c r="D327" s="1">
        <v>0</v>
      </c>
      <c r="E327" s="1">
        <v>0</v>
      </c>
      <c r="F327" s="1">
        <v>0</v>
      </c>
      <c r="G327" s="1">
        <v>0.14285714285714285</v>
      </c>
      <c r="H327" s="1">
        <v>0</v>
      </c>
      <c r="I327" s="1">
        <v>0</v>
      </c>
      <c r="J327" s="1">
        <v>0</v>
      </c>
    </row>
    <row r="328" spans="1:10" x14ac:dyDescent="0.25">
      <c r="A328" s="1">
        <v>3219</v>
      </c>
      <c r="B328" s="1" t="s">
        <v>32</v>
      </c>
      <c r="C328" s="1" t="s">
        <v>151</v>
      </c>
      <c r="D328" s="1">
        <v>0</v>
      </c>
      <c r="E328" s="1">
        <v>0</v>
      </c>
      <c r="F328" s="1">
        <v>0</v>
      </c>
      <c r="G328" s="1">
        <v>0.14285714285714285</v>
      </c>
      <c r="H328" s="1">
        <v>0</v>
      </c>
      <c r="I328" s="1">
        <v>0</v>
      </c>
      <c r="J328" s="1">
        <v>1</v>
      </c>
    </row>
    <row r="329" spans="1:10" x14ac:dyDescent="0.25">
      <c r="A329" s="1">
        <v>3219</v>
      </c>
      <c r="B329" s="1" t="s">
        <v>32</v>
      </c>
      <c r="C329" s="1" t="s">
        <v>83</v>
      </c>
      <c r="D329" s="1">
        <v>0.76923076923076927</v>
      </c>
      <c r="E329" s="1">
        <v>0</v>
      </c>
      <c r="F329" s="1">
        <v>0.25</v>
      </c>
      <c r="G329" s="1">
        <v>0.42857142857142855</v>
      </c>
      <c r="H329" s="1">
        <v>0</v>
      </c>
      <c r="I329" s="1">
        <v>0</v>
      </c>
      <c r="J329" s="1">
        <v>0</v>
      </c>
    </row>
    <row r="330" spans="1:10" x14ac:dyDescent="0.25">
      <c r="A330" s="1">
        <v>3219</v>
      </c>
      <c r="B330" s="1" t="s">
        <v>32</v>
      </c>
      <c r="C330" s="1" t="s">
        <v>84</v>
      </c>
      <c r="D330" s="1">
        <v>7.6923076923076927E-2</v>
      </c>
      <c r="E330" s="1">
        <v>0</v>
      </c>
      <c r="F330" s="1">
        <v>0</v>
      </c>
      <c r="G330" s="1">
        <v>0.42857142857142855</v>
      </c>
      <c r="H330" s="1">
        <v>0</v>
      </c>
      <c r="I330" s="1">
        <v>0</v>
      </c>
      <c r="J330" s="1">
        <v>0</v>
      </c>
    </row>
    <row r="331" spans="1:10" x14ac:dyDescent="0.25">
      <c r="A331" s="1">
        <v>3219</v>
      </c>
      <c r="B331" s="1" t="s">
        <v>32</v>
      </c>
      <c r="C331" s="1" t="s">
        <v>85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5">
      <c r="A332" s="1">
        <v>3219</v>
      </c>
      <c r="B332" s="1" t="s">
        <v>32</v>
      </c>
      <c r="C332" s="1" t="s">
        <v>86</v>
      </c>
      <c r="D332" s="1">
        <v>0.69230769230769229</v>
      </c>
      <c r="E332" s="1">
        <v>0</v>
      </c>
      <c r="F332" s="1">
        <v>0.25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5">
      <c r="A333" s="1">
        <v>3219</v>
      </c>
      <c r="B333" s="1" t="s">
        <v>32</v>
      </c>
      <c r="C333" s="1" t="s">
        <v>87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5">
      <c r="A334" s="1">
        <v>3219</v>
      </c>
      <c r="B334" s="1" t="s">
        <v>32</v>
      </c>
      <c r="C334" s="1" t="s">
        <v>88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 x14ac:dyDescent="0.25">
      <c r="A335" s="1">
        <v>3219</v>
      </c>
      <c r="B335" s="1" t="s">
        <v>32</v>
      </c>
      <c r="C335" s="1" t="s">
        <v>89</v>
      </c>
      <c r="D335" s="1">
        <v>0.23076923076923078</v>
      </c>
      <c r="E335" s="1">
        <v>0</v>
      </c>
      <c r="F335" s="1">
        <v>0.75</v>
      </c>
      <c r="G335" s="1">
        <v>0.2857142857142857</v>
      </c>
      <c r="H335" s="1">
        <v>1</v>
      </c>
      <c r="I335" s="1">
        <v>0</v>
      </c>
      <c r="J335" s="1">
        <v>0</v>
      </c>
    </row>
    <row r="336" spans="1:10" x14ac:dyDescent="0.25">
      <c r="A336" s="1">
        <v>3219</v>
      </c>
      <c r="B336" s="1" t="s">
        <v>32</v>
      </c>
      <c r="C336" s="1" t="s">
        <v>546</v>
      </c>
      <c r="D336" s="1">
        <v>7.6923076923076927E-2</v>
      </c>
      <c r="E336" s="1">
        <v>0</v>
      </c>
      <c r="F336" s="1">
        <v>0</v>
      </c>
      <c r="G336" s="1">
        <v>0.2857142857142857</v>
      </c>
      <c r="H336" s="1">
        <v>0</v>
      </c>
      <c r="I336" s="1">
        <v>0</v>
      </c>
      <c r="J336" s="1">
        <v>0</v>
      </c>
    </row>
    <row r="337" spans="1:10" x14ac:dyDescent="0.25">
      <c r="A337" s="1">
        <v>3219</v>
      </c>
      <c r="B337" s="1" t="s">
        <v>32</v>
      </c>
      <c r="C337" s="1" t="s">
        <v>90</v>
      </c>
      <c r="D337" s="1">
        <v>0.15384615384615385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1:10" x14ac:dyDescent="0.25">
      <c r="A338" s="1">
        <v>3219</v>
      </c>
      <c r="B338" s="1" t="s">
        <v>32</v>
      </c>
      <c r="C338" s="1" t="s">
        <v>118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</row>
    <row r="339" spans="1:10" x14ac:dyDescent="0.25">
      <c r="A339" s="1">
        <v>3219</v>
      </c>
      <c r="B339" s="1" t="s">
        <v>32</v>
      </c>
      <c r="C339" s="1" t="s">
        <v>91</v>
      </c>
      <c r="D339" s="1">
        <v>0</v>
      </c>
      <c r="E339" s="1">
        <v>0</v>
      </c>
      <c r="F339" s="1">
        <v>0.75</v>
      </c>
      <c r="G339" s="1">
        <v>0</v>
      </c>
      <c r="H339" s="1">
        <v>1</v>
      </c>
      <c r="I339" s="1">
        <v>0</v>
      </c>
      <c r="J339" s="1">
        <v>0</v>
      </c>
    </row>
    <row r="340" spans="1:10" x14ac:dyDescent="0.25">
      <c r="A340" s="1">
        <v>3219</v>
      </c>
      <c r="B340" s="1" t="s">
        <v>32</v>
      </c>
      <c r="C340" s="1" t="s">
        <v>92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25">
      <c r="A341" s="1">
        <v>3219</v>
      </c>
      <c r="B341" s="1" t="s">
        <v>32</v>
      </c>
      <c r="C341" s="1" t="s">
        <v>93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</row>
    <row r="342" spans="1:10" x14ac:dyDescent="0.25">
      <c r="A342" s="1">
        <v>3219</v>
      </c>
      <c r="B342" s="1" t="s">
        <v>32</v>
      </c>
      <c r="C342" s="1" t="s">
        <v>94</v>
      </c>
    </row>
    <row r="344" spans="1:10" x14ac:dyDescent="0.25">
      <c r="A344" s="1">
        <v>322</v>
      </c>
      <c r="B344" s="1" t="s">
        <v>104</v>
      </c>
      <c r="C344" s="1" t="s">
        <v>120</v>
      </c>
    </row>
    <row r="345" spans="1:10" x14ac:dyDescent="0.25">
      <c r="A345" s="1">
        <v>322</v>
      </c>
      <c r="B345" s="1" t="s">
        <v>104</v>
      </c>
      <c r="C345" s="1" t="s">
        <v>82</v>
      </c>
      <c r="D345" s="1">
        <v>2.0202020202020204E-2</v>
      </c>
      <c r="E345" s="1">
        <v>0.68571428571428572</v>
      </c>
      <c r="F345" s="1">
        <v>0.4</v>
      </c>
      <c r="G345" s="1">
        <v>0.61696658097686374</v>
      </c>
      <c r="H345" s="1">
        <v>0</v>
      </c>
      <c r="I345" s="1">
        <v>0.97572815533980584</v>
      </c>
      <c r="J345" s="1">
        <v>1</v>
      </c>
    </row>
    <row r="346" spans="1:10" x14ac:dyDescent="0.25">
      <c r="A346" s="1">
        <v>322</v>
      </c>
      <c r="B346" s="1" t="s">
        <v>104</v>
      </c>
      <c r="C346" s="1" t="s">
        <v>152</v>
      </c>
      <c r="D346" s="1">
        <v>2.0202020202020204E-2</v>
      </c>
      <c r="E346" s="1">
        <v>0.2</v>
      </c>
      <c r="F346" s="1">
        <v>0</v>
      </c>
      <c r="G346" s="1">
        <v>0.12853470437017997</v>
      </c>
      <c r="H346" s="1">
        <v>0</v>
      </c>
      <c r="I346" s="1">
        <v>3.3980582524271843E-2</v>
      </c>
      <c r="J346" s="1">
        <v>0</v>
      </c>
    </row>
    <row r="347" spans="1:10" x14ac:dyDescent="0.25">
      <c r="A347" s="1">
        <v>322</v>
      </c>
      <c r="B347" s="1" t="s">
        <v>104</v>
      </c>
      <c r="C347" s="1" t="s">
        <v>151</v>
      </c>
      <c r="D347" s="1">
        <v>0</v>
      </c>
      <c r="E347" s="1">
        <v>0.48571428571428571</v>
      </c>
      <c r="F347" s="1">
        <v>0.4</v>
      </c>
      <c r="G347" s="1">
        <v>0.4884318766066838</v>
      </c>
      <c r="H347" s="1">
        <v>0</v>
      </c>
      <c r="I347" s="1">
        <v>0.94174757281553401</v>
      </c>
      <c r="J347" s="1">
        <v>1</v>
      </c>
    </row>
    <row r="348" spans="1:10" x14ac:dyDescent="0.25">
      <c r="A348" s="1">
        <v>322</v>
      </c>
      <c r="B348" s="1" t="s">
        <v>104</v>
      </c>
      <c r="C348" s="1" t="s">
        <v>83</v>
      </c>
      <c r="D348" s="1">
        <v>0.87878787878787878</v>
      </c>
      <c r="E348" s="1">
        <v>0.2857142857142857</v>
      </c>
      <c r="F348" s="1">
        <v>0.2</v>
      </c>
      <c r="G348" s="1">
        <v>0.33933161953727514</v>
      </c>
      <c r="H348" s="1">
        <v>0</v>
      </c>
      <c r="I348" s="1">
        <v>2.4271844660194174E-2</v>
      </c>
      <c r="J348" s="1">
        <v>0</v>
      </c>
    </row>
    <row r="349" spans="1:10" x14ac:dyDescent="0.25">
      <c r="A349" s="1">
        <v>322</v>
      </c>
      <c r="B349" s="1" t="s">
        <v>104</v>
      </c>
      <c r="C349" s="1" t="s">
        <v>84</v>
      </c>
      <c r="D349" s="1">
        <v>3.0303030303030304E-2</v>
      </c>
      <c r="E349" s="1">
        <v>0.2857142857142857</v>
      </c>
      <c r="F349" s="1">
        <v>0.2</v>
      </c>
      <c r="G349" s="1">
        <v>0.30848329048843187</v>
      </c>
      <c r="H349" s="1">
        <v>0</v>
      </c>
      <c r="I349" s="1">
        <v>1.9417475728155338E-2</v>
      </c>
      <c r="J349" s="1">
        <v>0</v>
      </c>
    </row>
    <row r="350" spans="1:10" x14ac:dyDescent="0.25">
      <c r="A350" s="1">
        <v>322</v>
      </c>
      <c r="B350" s="1" t="s">
        <v>104</v>
      </c>
      <c r="C350" s="1" t="s">
        <v>85</v>
      </c>
      <c r="D350" s="1">
        <v>1.5151515151515152E-2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 x14ac:dyDescent="0.25">
      <c r="A351" s="1">
        <v>322</v>
      </c>
      <c r="B351" s="1" t="s">
        <v>104</v>
      </c>
      <c r="C351" s="1" t="s">
        <v>86</v>
      </c>
      <c r="D351" s="1">
        <v>0.78282828282828287</v>
      </c>
      <c r="E351" s="1">
        <v>0</v>
      </c>
      <c r="F351" s="1">
        <v>0</v>
      </c>
      <c r="G351" s="1">
        <v>2.570694087403599E-2</v>
      </c>
      <c r="H351" s="1">
        <v>0</v>
      </c>
      <c r="I351" s="1">
        <v>0</v>
      </c>
      <c r="J351" s="1">
        <v>0</v>
      </c>
    </row>
    <row r="352" spans="1:10" x14ac:dyDescent="0.25">
      <c r="A352" s="1">
        <v>322</v>
      </c>
      <c r="B352" s="1" t="s">
        <v>104</v>
      </c>
      <c r="C352" s="1" t="s">
        <v>87</v>
      </c>
      <c r="D352" s="1">
        <v>5.0505050505050509E-3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25">
      <c r="A353" s="1">
        <v>322</v>
      </c>
      <c r="B353" s="1" t="s">
        <v>104</v>
      </c>
      <c r="C353" s="1" t="s">
        <v>88</v>
      </c>
      <c r="D353" s="1">
        <v>4.5454545454545456E-2</v>
      </c>
      <c r="E353" s="1">
        <v>0</v>
      </c>
      <c r="F353" s="1">
        <v>0</v>
      </c>
      <c r="G353" s="1">
        <v>5.1413881748071976E-3</v>
      </c>
      <c r="H353" s="1">
        <v>0</v>
      </c>
      <c r="I353" s="1">
        <v>4.8543689320388345E-3</v>
      </c>
      <c r="J353" s="1">
        <v>0</v>
      </c>
    </row>
    <row r="354" spans="1:10" x14ac:dyDescent="0.25">
      <c r="A354" s="1">
        <v>322</v>
      </c>
      <c r="B354" s="1" t="s">
        <v>104</v>
      </c>
      <c r="C354" s="1" t="s">
        <v>89</v>
      </c>
      <c r="D354" s="1">
        <v>0.10101010101010101</v>
      </c>
      <c r="E354" s="1">
        <v>2.8571428571428571E-2</v>
      </c>
      <c r="F354" s="1">
        <v>0.4</v>
      </c>
      <c r="G354" s="1">
        <v>4.3701799485861184E-2</v>
      </c>
      <c r="H354" s="1">
        <v>1</v>
      </c>
      <c r="I354" s="1">
        <v>0</v>
      </c>
      <c r="J354" s="1">
        <v>0</v>
      </c>
    </row>
    <row r="355" spans="1:10" x14ac:dyDescent="0.25">
      <c r="A355" s="1">
        <v>322</v>
      </c>
      <c r="B355" s="1" t="s">
        <v>104</v>
      </c>
      <c r="C355" s="1" t="s">
        <v>545</v>
      </c>
      <c r="D355" s="1">
        <v>4.5454545454545456E-2</v>
      </c>
      <c r="E355" s="1">
        <v>0</v>
      </c>
      <c r="F355" s="1">
        <v>0</v>
      </c>
      <c r="G355" s="1">
        <v>3.5989717223650387E-2</v>
      </c>
      <c r="H355" s="1">
        <v>0</v>
      </c>
      <c r="I355" s="1">
        <v>0</v>
      </c>
      <c r="J355" s="1">
        <v>0</v>
      </c>
    </row>
    <row r="356" spans="1:10" x14ac:dyDescent="0.25">
      <c r="A356" s="1">
        <v>322</v>
      </c>
      <c r="B356" s="1" t="s">
        <v>104</v>
      </c>
      <c r="C356" s="1" t="s">
        <v>90</v>
      </c>
      <c r="D356" s="1">
        <v>4.5454545454545456E-2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</row>
    <row r="357" spans="1:10" x14ac:dyDescent="0.25">
      <c r="A357" s="1">
        <v>322</v>
      </c>
      <c r="B357" s="1" t="s">
        <v>104</v>
      </c>
      <c r="C357" s="1" t="s">
        <v>118</v>
      </c>
      <c r="D357" s="1">
        <v>1.0101010101010102E-2</v>
      </c>
      <c r="E357" s="1">
        <v>0</v>
      </c>
      <c r="F357" s="1">
        <v>0</v>
      </c>
      <c r="G357" s="1">
        <v>2.5706940874035988E-3</v>
      </c>
      <c r="H357" s="1">
        <v>0</v>
      </c>
      <c r="I357" s="1">
        <v>0</v>
      </c>
      <c r="J357" s="1">
        <v>0</v>
      </c>
    </row>
    <row r="358" spans="1:10" x14ac:dyDescent="0.25">
      <c r="A358" s="1">
        <v>322</v>
      </c>
      <c r="B358" s="1" t="s">
        <v>104</v>
      </c>
      <c r="C358" s="1" t="s">
        <v>91</v>
      </c>
      <c r="D358" s="1">
        <v>0</v>
      </c>
      <c r="E358" s="1">
        <v>0</v>
      </c>
      <c r="F358" s="1">
        <v>0.4</v>
      </c>
      <c r="G358" s="1">
        <v>0</v>
      </c>
      <c r="H358" s="1">
        <v>1</v>
      </c>
      <c r="I358" s="1">
        <v>0</v>
      </c>
      <c r="J358" s="1">
        <v>0</v>
      </c>
    </row>
    <row r="359" spans="1:10" x14ac:dyDescent="0.25">
      <c r="A359" s="1">
        <v>322</v>
      </c>
      <c r="B359" s="1" t="s">
        <v>104</v>
      </c>
      <c r="C359" s="1" t="s">
        <v>92</v>
      </c>
      <c r="D359" s="1">
        <v>0</v>
      </c>
      <c r="E359" s="1">
        <v>2.8571428571428571E-2</v>
      </c>
      <c r="F359" s="1">
        <v>0</v>
      </c>
      <c r="G359" s="1">
        <v>5.1413881748071976E-3</v>
      </c>
      <c r="H359" s="1">
        <v>0</v>
      </c>
      <c r="I359" s="1">
        <v>0</v>
      </c>
      <c r="J359" s="1">
        <v>0</v>
      </c>
    </row>
    <row r="360" spans="1:10" x14ac:dyDescent="0.25">
      <c r="A360" s="1">
        <v>322</v>
      </c>
      <c r="B360" s="1" t="s">
        <v>104</v>
      </c>
      <c r="C360" s="1" t="s">
        <v>93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1:10" x14ac:dyDescent="0.25">
      <c r="A361" s="1">
        <v>322</v>
      </c>
      <c r="B361" s="1" t="s">
        <v>104</v>
      </c>
      <c r="C361" s="1" t="s">
        <v>94</v>
      </c>
    </row>
    <row r="363" spans="1:10" x14ac:dyDescent="0.25">
      <c r="A363" s="1">
        <v>322110</v>
      </c>
      <c r="B363" s="1" t="s">
        <v>33</v>
      </c>
      <c r="C363" s="1" t="s">
        <v>120</v>
      </c>
    </row>
    <row r="364" spans="1:10" x14ac:dyDescent="0.25">
      <c r="A364" s="1">
        <v>322110</v>
      </c>
      <c r="B364" s="1" t="s">
        <v>33</v>
      </c>
      <c r="C364" s="1" t="s">
        <v>82</v>
      </c>
      <c r="D364" s="1">
        <v>0</v>
      </c>
      <c r="E364" s="1">
        <v>0.75</v>
      </c>
      <c r="F364" s="1">
        <v>1</v>
      </c>
      <c r="G364" s="1">
        <v>0.55555555555555558</v>
      </c>
      <c r="H364" s="1">
        <v>0</v>
      </c>
      <c r="I364" s="1">
        <v>0</v>
      </c>
      <c r="J364" s="1">
        <v>1</v>
      </c>
    </row>
    <row r="365" spans="1:10" x14ac:dyDescent="0.25">
      <c r="A365" s="1">
        <v>322110</v>
      </c>
      <c r="B365" s="1" t="s">
        <v>33</v>
      </c>
      <c r="C365" s="1" t="s">
        <v>152</v>
      </c>
      <c r="D365" s="1">
        <v>0</v>
      </c>
      <c r="E365" s="1">
        <v>0</v>
      </c>
      <c r="F365" s="1">
        <v>0</v>
      </c>
      <c r="G365" s="1">
        <v>5.5555555555555552E-2</v>
      </c>
      <c r="H365" s="1">
        <v>0</v>
      </c>
      <c r="I365" s="1">
        <v>0</v>
      </c>
      <c r="J365" s="1">
        <v>0</v>
      </c>
    </row>
    <row r="366" spans="1:10" x14ac:dyDescent="0.25">
      <c r="A366" s="1">
        <v>322110</v>
      </c>
      <c r="B366" s="1" t="s">
        <v>33</v>
      </c>
      <c r="C366" s="1" t="s">
        <v>151</v>
      </c>
      <c r="D366" s="1">
        <v>0</v>
      </c>
      <c r="E366" s="1">
        <v>0.75</v>
      </c>
      <c r="F366" s="1">
        <v>1</v>
      </c>
      <c r="G366" s="1">
        <v>0.5</v>
      </c>
      <c r="H366" s="1">
        <v>0</v>
      </c>
      <c r="I366" s="1">
        <v>0</v>
      </c>
      <c r="J366" s="1">
        <v>1</v>
      </c>
    </row>
    <row r="367" spans="1:10" x14ac:dyDescent="0.25">
      <c r="A367" s="1">
        <v>322110</v>
      </c>
      <c r="B367" s="1" t="s">
        <v>33</v>
      </c>
      <c r="C367" s="1" t="s">
        <v>83</v>
      </c>
      <c r="D367" s="1">
        <v>1</v>
      </c>
      <c r="E367" s="1">
        <v>0.25</v>
      </c>
      <c r="F367" s="1">
        <v>0</v>
      </c>
      <c r="G367" s="1">
        <v>0.44444444444444442</v>
      </c>
      <c r="H367" s="1">
        <v>0</v>
      </c>
      <c r="I367" s="1">
        <v>0</v>
      </c>
      <c r="J367" s="1">
        <v>0</v>
      </c>
    </row>
    <row r="368" spans="1:10" x14ac:dyDescent="0.25">
      <c r="A368" s="1">
        <v>322110</v>
      </c>
      <c r="B368" s="1" t="s">
        <v>33</v>
      </c>
      <c r="C368" s="1" t="s">
        <v>84</v>
      </c>
      <c r="D368" s="1">
        <v>0.16666666666666666</v>
      </c>
      <c r="E368" s="1">
        <v>0.25</v>
      </c>
      <c r="F368" s="1">
        <v>0</v>
      </c>
      <c r="G368" s="1">
        <v>0.44444444444444442</v>
      </c>
      <c r="H368" s="1">
        <v>0</v>
      </c>
      <c r="I368" s="1">
        <v>0</v>
      </c>
      <c r="J368" s="1">
        <v>0</v>
      </c>
    </row>
    <row r="369" spans="1:10" x14ac:dyDescent="0.25">
      <c r="A369" s="1">
        <v>322110</v>
      </c>
      <c r="B369" s="1" t="s">
        <v>33</v>
      </c>
      <c r="C369" s="1" t="s">
        <v>85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25">
      <c r="A370" s="1">
        <v>322110</v>
      </c>
      <c r="B370" s="1" t="s">
        <v>33</v>
      </c>
      <c r="C370" s="1" t="s">
        <v>86</v>
      </c>
      <c r="D370" s="1">
        <v>0.83333333333333337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5">
      <c r="A371" s="1">
        <v>322110</v>
      </c>
      <c r="B371" s="1" t="s">
        <v>33</v>
      </c>
      <c r="C371" s="1" t="s">
        <v>87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25">
      <c r="A372" s="1">
        <v>322110</v>
      </c>
      <c r="B372" s="1" t="s">
        <v>33</v>
      </c>
      <c r="C372" s="1" t="s">
        <v>88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5">
      <c r="A373" s="1">
        <v>322110</v>
      </c>
      <c r="B373" s="1" t="s">
        <v>33</v>
      </c>
      <c r="C373" s="1" t="s">
        <v>89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5">
      <c r="A374" s="1">
        <v>322110</v>
      </c>
      <c r="B374" s="1" t="s">
        <v>33</v>
      </c>
      <c r="C374" s="1" t="s">
        <v>545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5">
      <c r="A375" s="1">
        <v>322110</v>
      </c>
      <c r="B375" s="1" t="s">
        <v>33</v>
      </c>
      <c r="C375" s="1" t="s">
        <v>90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5">
      <c r="A376" s="1">
        <v>322110</v>
      </c>
      <c r="B376" s="1" t="s">
        <v>33</v>
      </c>
      <c r="C376" s="1" t="s">
        <v>118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5">
      <c r="A377" s="1">
        <v>322110</v>
      </c>
      <c r="B377" s="1" t="s">
        <v>33</v>
      </c>
      <c r="C377" s="1" t="s">
        <v>91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5">
      <c r="A378" s="1">
        <v>322110</v>
      </c>
      <c r="B378" s="1" t="s">
        <v>33</v>
      </c>
      <c r="C378" s="1" t="s">
        <v>92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5">
      <c r="A379" s="1">
        <v>322110</v>
      </c>
      <c r="B379" s="1" t="s">
        <v>33</v>
      </c>
      <c r="C379" s="1" t="s">
        <v>93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5">
      <c r="A380" s="1">
        <v>322110</v>
      </c>
      <c r="B380" s="1" t="s">
        <v>33</v>
      </c>
      <c r="C380" s="1" t="s">
        <v>94</v>
      </c>
    </row>
    <row r="382" spans="1:10" x14ac:dyDescent="0.25">
      <c r="A382" s="1">
        <v>322121</v>
      </c>
      <c r="B382" s="1" t="s">
        <v>53</v>
      </c>
      <c r="C382" s="1" t="s">
        <v>120</v>
      </c>
    </row>
    <row r="383" spans="1:10" x14ac:dyDescent="0.25">
      <c r="A383" s="1">
        <v>322121</v>
      </c>
      <c r="B383" s="1" t="s">
        <v>53</v>
      </c>
      <c r="C383" s="1" t="s">
        <v>82</v>
      </c>
      <c r="D383" s="1">
        <v>1.7543859649122806E-2</v>
      </c>
      <c r="E383" s="1">
        <v>0.5714285714285714</v>
      </c>
      <c r="F383" s="1">
        <v>0.5</v>
      </c>
      <c r="G383" s="1">
        <v>0.6227544910179641</v>
      </c>
      <c r="H383" s="1">
        <v>0</v>
      </c>
      <c r="I383" s="1">
        <v>0.9553571428571429</v>
      </c>
      <c r="J383" s="1">
        <v>1</v>
      </c>
    </row>
    <row r="384" spans="1:10" x14ac:dyDescent="0.25">
      <c r="A384" s="1">
        <v>322121</v>
      </c>
      <c r="B384" s="1" t="s">
        <v>53</v>
      </c>
      <c r="C384" s="1" t="s">
        <v>152</v>
      </c>
      <c r="D384" s="1">
        <v>1.7543859649122806E-2</v>
      </c>
      <c r="E384" s="1">
        <v>0.21428571428571427</v>
      </c>
      <c r="F384" s="1">
        <v>0</v>
      </c>
      <c r="G384" s="1">
        <v>0.14970059880239522</v>
      </c>
      <c r="H384" s="1">
        <v>0</v>
      </c>
      <c r="I384" s="1">
        <v>1.7857142857142856E-2</v>
      </c>
      <c r="J384" s="1">
        <v>0</v>
      </c>
    </row>
    <row r="385" spans="1:10" x14ac:dyDescent="0.25">
      <c r="A385" s="1">
        <v>322121</v>
      </c>
      <c r="B385" s="1" t="s">
        <v>53</v>
      </c>
      <c r="C385" s="1" t="s">
        <v>151</v>
      </c>
      <c r="D385" s="1">
        <v>0</v>
      </c>
      <c r="E385" s="1">
        <v>0.35714285714285715</v>
      </c>
      <c r="F385" s="1">
        <v>0.5</v>
      </c>
      <c r="G385" s="1">
        <v>0.47305389221556887</v>
      </c>
      <c r="H385" s="1">
        <v>0</v>
      </c>
      <c r="I385" s="1">
        <v>0.9375</v>
      </c>
      <c r="J385" s="1">
        <v>1</v>
      </c>
    </row>
    <row r="386" spans="1:10" x14ac:dyDescent="0.25">
      <c r="A386" s="1">
        <v>322121</v>
      </c>
      <c r="B386" s="1" t="s">
        <v>53</v>
      </c>
      <c r="C386" s="1" t="s">
        <v>83</v>
      </c>
      <c r="D386" s="1">
        <v>0.89473684210526316</v>
      </c>
      <c r="E386" s="1">
        <v>0.35714285714285715</v>
      </c>
      <c r="F386" s="1">
        <v>0</v>
      </c>
      <c r="G386" s="1">
        <v>0.3592814371257485</v>
      </c>
      <c r="H386" s="1">
        <v>0</v>
      </c>
      <c r="I386" s="1">
        <v>4.4642857142857144E-2</v>
      </c>
      <c r="J386" s="1">
        <v>0</v>
      </c>
    </row>
    <row r="387" spans="1:10" x14ac:dyDescent="0.25">
      <c r="A387" s="1">
        <v>322121</v>
      </c>
      <c r="B387" s="1" t="s">
        <v>53</v>
      </c>
      <c r="C387" s="1" t="s">
        <v>84</v>
      </c>
      <c r="D387" s="1">
        <v>3.5087719298245612E-2</v>
      </c>
      <c r="E387" s="1">
        <v>0.35714285714285715</v>
      </c>
      <c r="F387" s="1">
        <v>0</v>
      </c>
      <c r="G387" s="1">
        <v>0.32335329341317365</v>
      </c>
      <c r="H387" s="1">
        <v>0</v>
      </c>
      <c r="I387" s="1">
        <v>3.5714285714285712E-2</v>
      </c>
      <c r="J387" s="1">
        <v>0</v>
      </c>
    </row>
    <row r="388" spans="1:10" x14ac:dyDescent="0.25">
      <c r="A388" s="1">
        <v>322121</v>
      </c>
      <c r="B388" s="1" t="s">
        <v>53</v>
      </c>
      <c r="C388" s="1" t="s">
        <v>85</v>
      </c>
      <c r="D388" s="1">
        <v>1.7543859649122806E-2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x14ac:dyDescent="0.25">
      <c r="A389" s="1">
        <v>322121</v>
      </c>
      <c r="B389" s="1" t="s">
        <v>53</v>
      </c>
      <c r="C389" s="1" t="s">
        <v>86</v>
      </c>
      <c r="D389" s="1">
        <v>0.84210526315789469</v>
      </c>
      <c r="E389" s="1">
        <v>0</v>
      </c>
      <c r="F389" s="1">
        <v>0</v>
      </c>
      <c r="G389" s="1">
        <v>2.9940119760479039E-2</v>
      </c>
      <c r="H389" s="1">
        <v>0</v>
      </c>
      <c r="I389" s="1">
        <v>0</v>
      </c>
      <c r="J389" s="1">
        <v>0</v>
      </c>
    </row>
    <row r="390" spans="1:10" x14ac:dyDescent="0.25">
      <c r="A390" s="1">
        <v>322121</v>
      </c>
      <c r="B390" s="1" t="s">
        <v>53</v>
      </c>
      <c r="C390" s="1" t="s">
        <v>87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5">
      <c r="A391" s="1">
        <v>322121</v>
      </c>
      <c r="B391" s="1" t="s">
        <v>53</v>
      </c>
      <c r="C391" s="1" t="s">
        <v>88</v>
      </c>
      <c r="D391" s="1">
        <v>0</v>
      </c>
      <c r="E391" s="1">
        <v>0</v>
      </c>
      <c r="F391" s="1">
        <v>0</v>
      </c>
      <c r="G391" s="1">
        <v>5.9880239520958087E-3</v>
      </c>
      <c r="H391" s="1">
        <v>0</v>
      </c>
      <c r="I391" s="1">
        <v>8.9285714285714281E-3</v>
      </c>
      <c r="J391" s="1">
        <v>0</v>
      </c>
    </row>
    <row r="392" spans="1:10" x14ac:dyDescent="0.25">
      <c r="A392" s="1">
        <v>322121</v>
      </c>
      <c r="B392" s="1" t="s">
        <v>53</v>
      </c>
      <c r="C392" s="1" t="s">
        <v>89</v>
      </c>
      <c r="D392" s="1">
        <v>8.771929824561403E-2</v>
      </c>
      <c r="E392" s="1">
        <v>7.1428571428571425E-2</v>
      </c>
      <c r="F392" s="1">
        <v>0.5</v>
      </c>
      <c r="G392" s="1">
        <v>1.7964071856287425E-2</v>
      </c>
      <c r="H392" s="1">
        <v>1</v>
      </c>
      <c r="I392" s="1">
        <v>0</v>
      </c>
      <c r="J392" s="1">
        <v>0</v>
      </c>
    </row>
    <row r="393" spans="1:10" x14ac:dyDescent="0.25">
      <c r="A393" s="1">
        <v>322121</v>
      </c>
      <c r="B393" s="1" t="s">
        <v>53</v>
      </c>
      <c r="C393" s="1" t="s">
        <v>545</v>
      </c>
      <c r="D393" s="1">
        <v>3.5087719298245612E-2</v>
      </c>
      <c r="E393" s="1">
        <v>0</v>
      </c>
      <c r="F393" s="1">
        <v>0</v>
      </c>
      <c r="G393" s="1">
        <v>1.7964071856287425E-2</v>
      </c>
      <c r="H393" s="1">
        <v>0</v>
      </c>
      <c r="I393" s="1">
        <v>0</v>
      </c>
      <c r="J393" s="1">
        <v>0</v>
      </c>
    </row>
    <row r="394" spans="1:10" x14ac:dyDescent="0.25">
      <c r="A394" s="1">
        <v>322121</v>
      </c>
      <c r="B394" s="1" t="s">
        <v>53</v>
      </c>
      <c r="C394" s="1" t="s">
        <v>90</v>
      </c>
      <c r="D394" s="1">
        <v>3.5087719298245612E-2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5">
      <c r="A395" s="1">
        <v>322121</v>
      </c>
      <c r="B395" s="1" t="s">
        <v>53</v>
      </c>
      <c r="C395" s="1" t="s">
        <v>118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5">
      <c r="A396" s="1">
        <v>322121</v>
      </c>
      <c r="B396" s="1" t="s">
        <v>53</v>
      </c>
      <c r="C396" s="1" t="s">
        <v>91</v>
      </c>
      <c r="D396" s="1">
        <v>0</v>
      </c>
      <c r="E396" s="1">
        <v>0</v>
      </c>
      <c r="F396" s="1">
        <v>0.5</v>
      </c>
      <c r="G396" s="1">
        <v>0</v>
      </c>
      <c r="H396" s="1">
        <v>1</v>
      </c>
      <c r="I396" s="1">
        <v>0</v>
      </c>
      <c r="J396" s="1">
        <v>0</v>
      </c>
    </row>
    <row r="397" spans="1:10" x14ac:dyDescent="0.25">
      <c r="A397" s="1">
        <v>322121</v>
      </c>
      <c r="B397" s="1" t="s">
        <v>53</v>
      </c>
      <c r="C397" s="1" t="s">
        <v>92</v>
      </c>
      <c r="D397" s="1">
        <v>0</v>
      </c>
      <c r="E397" s="1">
        <v>7.1428571428571425E-2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5">
      <c r="A398" s="1">
        <v>322121</v>
      </c>
      <c r="B398" s="1" t="s">
        <v>53</v>
      </c>
      <c r="C398" s="1" t="s">
        <v>93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5">
      <c r="A399" s="1">
        <v>322121</v>
      </c>
      <c r="B399" s="1" t="s">
        <v>53</v>
      </c>
      <c r="C399" s="1" t="s">
        <v>94</v>
      </c>
    </row>
    <row r="401" spans="1:10" x14ac:dyDescent="0.25">
      <c r="A401" s="1">
        <v>322122</v>
      </c>
      <c r="B401" s="1" t="s">
        <v>54</v>
      </c>
      <c r="C401" s="1" t="s">
        <v>120</v>
      </c>
    </row>
    <row r="402" spans="1:10" x14ac:dyDescent="0.25">
      <c r="A402" s="1">
        <v>322122</v>
      </c>
      <c r="B402" s="1" t="s">
        <v>54</v>
      </c>
      <c r="C402" s="1" t="s">
        <v>82</v>
      </c>
      <c r="D402" s="1">
        <v>0</v>
      </c>
      <c r="E402" s="1">
        <v>1</v>
      </c>
      <c r="F402" s="1">
        <v>0</v>
      </c>
      <c r="G402" s="1">
        <v>0.33333333333333331</v>
      </c>
      <c r="H402" s="1">
        <v>0</v>
      </c>
      <c r="I402" s="1">
        <v>1</v>
      </c>
      <c r="J402" s="1">
        <v>1</v>
      </c>
    </row>
    <row r="403" spans="1:10" x14ac:dyDescent="0.25">
      <c r="A403" s="1">
        <v>322122</v>
      </c>
      <c r="B403" s="1" t="s">
        <v>54</v>
      </c>
      <c r="C403" s="1" t="s">
        <v>152</v>
      </c>
      <c r="D403" s="1">
        <v>0</v>
      </c>
      <c r="E403" s="1">
        <v>0.5</v>
      </c>
      <c r="F403" s="1">
        <v>0</v>
      </c>
      <c r="G403" s="1">
        <v>0.33333333333333331</v>
      </c>
      <c r="H403" s="1">
        <v>0</v>
      </c>
      <c r="I403" s="1">
        <v>9.0909090909090912E-2</v>
      </c>
      <c r="J403" s="1">
        <v>0</v>
      </c>
    </row>
    <row r="404" spans="1:10" x14ac:dyDescent="0.25">
      <c r="A404" s="1">
        <v>322122</v>
      </c>
      <c r="B404" s="1" t="s">
        <v>54</v>
      </c>
      <c r="C404" s="1" t="s">
        <v>151</v>
      </c>
      <c r="D404" s="1">
        <v>0</v>
      </c>
      <c r="E404" s="1">
        <v>0.5</v>
      </c>
      <c r="F404" s="1">
        <v>0</v>
      </c>
      <c r="G404" s="1">
        <v>0</v>
      </c>
      <c r="H404" s="1">
        <v>0</v>
      </c>
      <c r="I404" s="1">
        <v>0.90909090909090906</v>
      </c>
      <c r="J404" s="1">
        <v>1</v>
      </c>
    </row>
    <row r="405" spans="1:10" x14ac:dyDescent="0.25">
      <c r="A405" s="1">
        <v>322122</v>
      </c>
      <c r="B405" s="1" t="s">
        <v>54</v>
      </c>
      <c r="C405" s="1" t="s">
        <v>83</v>
      </c>
      <c r="D405" s="1">
        <v>0.94736842105263153</v>
      </c>
      <c r="E405" s="1">
        <v>0</v>
      </c>
      <c r="F405" s="1">
        <v>0</v>
      </c>
      <c r="G405" s="1">
        <v>0.66666666666666663</v>
      </c>
      <c r="H405" s="1">
        <v>0</v>
      </c>
      <c r="I405" s="1">
        <v>0</v>
      </c>
      <c r="J405" s="1">
        <v>0</v>
      </c>
    </row>
    <row r="406" spans="1:10" x14ac:dyDescent="0.25">
      <c r="A406" s="1">
        <v>322122</v>
      </c>
      <c r="B406" s="1" t="s">
        <v>54</v>
      </c>
      <c r="C406" s="1" t="s">
        <v>84</v>
      </c>
      <c r="D406" s="1">
        <v>0</v>
      </c>
      <c r="E406" s="1">
        <v>0</v>
      </c>
      <c r="F406" s="1">
        <v>0</v>
      </c>
      <c r="G406" s="1">
        <v>0.66666666666666663</v>
      </c>
      <c r="H406" s="1">
        <v>0</v>
      </c>
      <c r="I406" s="1">
        <v>0</v>
      </c>
      <c r="J406" s="1">
        <v>0</v>
      </c>
    </row>
    <row r="407" spans="1:10" x14ac:dyDescent="0.25">
      <c r="A407" s="1">
        <v>322122</v>
      </c>
      <c r="B407" s="1" t="s">
        <v>54</v>
      </c>
      <c r="C407" s="1" t="s">
        <v>85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5">
      <c r="A408" s="1">
        <v>322122</v>
      </c>
      <c r="B408" s="1" t="s">
        <v>54</v>
      </c>
      <c r="C408" s="1" t="s">
        <v>86</v>
      </c>
      <c r="D408" s="1">
        <v>0.73684210526315785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5">
      <c r="A409" s="1">
        <v>322122</v>
      </c>
      <c r="B409" s="1" t="s">
        <v>54</v>
      </c>
      <c r="C409" s="1" t="s">
        <v>87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5">
      <c r="A410" s="1">
        <v>322122</v>
      </c>
      <c r="B410" s="1" t="s">
        <v>54</v>
      </c>
      <c r="C410" s="1" t="s">
        <v>88</v>
      </c>
      <c r="D410" s="1">
        <v>0.21052631578947367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1:10" x14ac:dyDescent="0.25">
      <c r="A411" s="1">
        <v>322122</v>
      </c>
      <c r="B411" s="1" t="s">
        <v>54</v>
      </c>
      <c r="C411" s="1" t="s">
        <v>89</v>
      </c>
      <c r="D411" s="1">
        <v>5.2631578947368418E-2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</row>
    <row r="412" spans="1:10" x14ac:dyDescent="0.25">
      <c r="A412" s="1">
        <v>322122</v>
      </c>
      <c r="B412" s="1" t="s">
        <v>54</v>
      </c>
      <c r="C412" s="1" t="s">
        <v>545</v>
      </c>
      <c r="D412" s="1">
        <v>2.6315789473684209E-2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</row>
    <row r="413" spans="1:10" x14ac:dyDescent="0.25">
      <c r="A413" s="1">
        <v>322122</v>
      </c>
      <c r="B413" s="1" t="s">
        <v>54</v>
      </c>
      <c r="C413" s="1" t="s">
        <v>90</v>
      </c>
      <c r="D413" s="1">
        <v>2.6315789473684209E-2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</row>
    <row r="414" spans="1:10" x14ac:dyDescent="0.25">
      <c r="A414" s="1">
        <v>322122</v>
      </c>
      <c r="B414" s="1" t="s">
        <v>54</v>
      </c>
      <c r="C414" s="1" t="s">
        <v>118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5">
      <c r="A415" s="1">
        <v>322122</v>
      </c>
      <c r="B415" s="1" t="s">
        <v>54</v>
      </c>
      <c r="C415" s="1" t="s">
        <v>91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5">
      <c r="A416" s="1">
        <v>322122</v>
      </c>
      <c r="B416" s="1" t="s">
        <v>54</v>
      </c>
      <c r="C416" s="1" t="s">
        <v>92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5">
      <c r="A417" s="1">
        <v>322122</v>
      </c>
      <c r="B417" s="1" t="s">
        <v>54</v>
      </c>
      <c r="C417" s="1" t="s">
        <v>93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5">
      <c r="A418" s="1">
        <v>322122</v>
      </c>
      <c r="B418" s="1" t="s">
        <v>54</v>
      </c>
      <c r="C418" s="1" t="s">
        <v>94</v>
      </c>
    </row>
    <row r="420" spans="1:10" x14ac:dyDescent="0.25">
      <c r="A420" s="1">
        <v>322130</v>
      </c>
      <c r="B420" s="1" t="s">
        <v>55</v>
      </c>
      <c r="C420" s="1" t="s">
        <v>120</v>
      </c>
    </row>
    <row r="421" spans="1:10" x14ac:dyDescent="0.25">
      <c r="A421" s="1">
        <v>322130</v>
      </c>
      <c r="B421" s="1" t="s">
        <v>55</v>
      </c>
      <c r="C421" s="1" t="s">
        <v>82</v>
      </c>
      <c r="D421" s="1">
        <v>3.4482758620689655E-2</v>
      </c>
      <c r="E421" s="1">
        <v>0.7</v>
      </c>
      <c r="F421" s="1">
        <v>0.5</v>
      </c>
      <c r="G421" s="1">
        <v>0.69064748201438841</v>
      </c>
      <c r="H421" s="1">
        <v>0</v>
      </c>
      <c r="I421" s="1">
        <v>1</v>
      </c>
      <c r="J421" s="1">
        <v>1</v>
      </c>
    </row>
    <row r="422" spans="1:10" x14ac:dyDescent="0.25">
      <c r="A422" s="1">
        <v>322130</v>
      </c>
      <c r="B422" s="1" t="s">
        <v>55</v>
      </c>
      <c r="C422" s="1" t="s">
        <v>152</v>
      </c>
      <c r="D422" s="1">
        <v>3.4482758620689655E-2</v>
      </c>
      <c r="E422" s="1">
        <v>0.2</v>
      </c>
      <c r="F422" s="1">
        <v>0</v>
      </c>
      <c r="G422" s="1">
        <v>0.1079136690647482</v>
      </c>
      <c r="H422" s="1">
        <v>0</v>
      </c>
      <c r="I422" s="1">
        <v>1.5151515151515152E-2</v>
      </c>
      <c r="J422" s="1">
        <v>0</v>
      </c>
    </row>
    <row r="423" spans="1:10" x14ac:dyDescent="0.25">
      <c r="A423" s="1">
        <v>322130</v>
      </c>
      <c r="B423" s="1" t="s">
        <v>55</v>
      </c>
      <c r="C423" s="1" t="s">
        <v>151</v>
      </c>
      <c r="D423" s="1">
        <v>0</v>
      </c>
      <c r="E423" s="1">
        <v>0.5</v>
      </c>
      <c r="F423" s="1">
        <v>0.5</v>
      </c>
      <c r="G423" s="1">
        <v>0.58273381294964022</v>
      </c>
      <c r="H423" s="1">
        <v>0</v>
      </c>
      <c r="I423" s="1">
        <v>0.98484848484848486</v>
      </c>
      <c r="J423" s="1">
        <v>1</v>
      </c>
    </row>
    <row r="424" spans="1:10" x14ac:dyDescent="0.25">
      <c r="A424" s="1">
        <v>322130</v>
      </c>
      <c r="B424" s="1" t="s">
        <v>55</v>
      </c>
      <c r="C424" s="1" t="s">
        <v>83</v>
      </c>
      <c r="D424" s="1">
        <v>0.89655172413793105</v>
      </c>
      <c r="E424" s="1">
        <v>0.3</v>
      </c>
      <c r="F424" s="1">
        <v>0</v>
      </c>
      <c r="G424" s="1">
        <v>0.2805755395683453</v>
      </c>
      <c r="H424" s="1">
        <v>0</v>
      </c>
      <c r="I424" s="1">
        <v>0</v>
      </c>
      <c r="J424" s="1">
        <v>0</v>
      </c>
    </row>
    <row r="425" spans="1:10" x14ac:dyDescent="0.25">
      <c r="A425" s="1">
        <v>322130</v>
      </c>
      <c r="B425" s="1" t="s">
        <v>55</v>
      </c>
      <c r="C425" s="1" t="s">
        <v>84</v>
      </c>
      <c r="D425" s="1">
        <v>1.7241379310344827E-2</v>
      </c>
      <c r="E425" s="1">
        <v>0.3</v>
      </c>
      <c r="F425" s="1">
        <v>0</v>
      </c>
      <c r="G425" s="1">
        <v>0.24460431654676254</v>
      </c>
      <c r="H425" s="1">
        <v>0</v>
      </c>
      <c r="I425" s="1">
        <v>0</v>
      </c>
      <c r="J425" s="1">
        <v>0</v>
      </c>
    </row>
    <row r="426" spans="1:10" x14ac:dyDescent="0.25">
      <c r="A426" s="1">
        <v>322130</v>
      </c>
      <c r="B426" s="1" t="s">
        <v>55</v>
      </c>
      <c r="C426" s="1" t="s">
        <v>85</v>
      </c>
      <c r="D426" s="1">
        <v>1.7241379310344827E-2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5">
      <c r="A427" s="1">
        <v>322130</v>
      </c>
      <c r="B427" s="1" t="s">
        <v>55</v>
      </c>
      <c r="C427" s="1" t="s">
        <v>86</v>
      </c>
      <c r="D427" s="1">
        <v>0.84482758620689657</v>
      </c>
      <c r="E427" s="1">
        <v>0</v>
      </c>
      <c r="F427" s="1">
        <v>0</v>
      </c>
      <c r="G427" s="1">
        <v>2.8776978417266185E-2</v>
      </c>
      <c r="H427" s="1">
        <v>0</v>
      </c>
      <c r="I427" s="1">
        <v>0</v>
      </c>
      <c r="J427" s="1">
        <v>0</v>
      </c>
    </row>
    <row r="428" spans="1:10" x14ac:dyDescent="0.25">
      <c r="A428" s="1">
        <v>322130</v>
      </c>
      <c r="B428" s="1" t="s">
        <v>55</v>
      </c>
      <c r="C428" s="1" t="s">
        <v>87</v>
      </c>
      <c r="D428" s="1">
        <v>1.7241379310344827E-2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5">
      <c r="A429" s="1">
        <v>322130</v>
      </c>
      <c r="B429" s="1" t="s">
        <v>55</v>
      </c>
      <c r="C429" s="1" t="s">
        <v>88</v>
      </c>
      <c r="D429" s="1">
        <v>1.7241379310344827E-2</v>
      </c>
      <c r="E429" s="1">
        <v>0</v>
      </c>
      <c r="F429" s="1">
        <v>0</v>
      </c>
      <c r="G429" s="1">
        <v>7.1942446043165463E-3</v>
      </c>
      <c r="H429" s="1">
        <v>0</v>
      </c>
      <c r="I429" s="1">
        <v>0</v>
      </c>
      <c r="J429" s="1">
        <v>0</v>
      </c>
    </row>
    <row r="430" spans="1:10" x14ac:dyDescent="0.25">
      <c r="A430" s="1">
        <v>322130</v>
      </c>
      <c r="B430" s="1" t="s">
        <v>55</v>
      </c>
      <c r="C430" s="1" t="s">
        <v>89</v>
      </c>
      <c r="D430" s="1">
        <v>6.8965517241379309E-2</v>
      </c>
      <c r="E430" s="1">
        <v>0</v>
      </c>
      <c r="F430" s="1">
        <v>0.5</v>
      </c>
      <c r="G430" s="1">
        <v>2.8776978417266185E-2</v>
      </c>
      <c r="H430" s="1">
        <v>0</v>
      </c>
      <c r="I430" s="1">
        <v>0</v>
      </c>
      <c r="J430" s="1">
        <v>0</v>
      </c>
    </row>
    <row r="431" spans="1:10" x14ac:dyDescent="0.25">
      <c r="A431" s="1">
        <v>322130</v>
      </c>
      <c r="B431" s="1" t="s">
        <v>55</v>
      </c>
      <c r="C431" s="1" t="s">
        <v>545</v>
      </c>
      <c r="D431" s="1">
        <v>1.7241379310344827E-2</v>
      </c>
      <c r="E431" s="1">
        <v>0</v>
      </c>
      <c r="F431" s="1">
        <v>0</v>
      </c>
      <c r="G431" s="1">
        <v>1.4388489208633093E-2</v>
      </c>
      <c r="H431" s="1">
        <v>0</v>
      </c>
      <c r="I431" s="1">
        <v>0</v>
      </c>
      <c r="J431" s="1">
        <v>0</v>
      </c>
    </row>
    <row r="432" spans="1:10" x14ac:dyDescent="0.25">
      <c r="A432" s="1">
        <v>322130</v>
      </c>
      <c r="B432" s="1" t="s">
        <v>55</v>
      </c>
      <c r="C432" s="1" t="s">
        <v>90</v>
      </c>
      <c r="D432" s="1">
        <v>3.4482758620689655E-2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5">
      <c r="A433" s="1">
        <v>322130</v>
      </c>
      <c r="B433" s="1" t="s">
        <v>55</v>
      </c>
      <c r="C433" s="1" t="s">
        <v>118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5">
      <c r="A434" s="1">
        <v>322130</v>
      </c>
      <c r="B434" s="1" t="s">
        <v>55</v>
      </c>
      <c r="C434" s="1" t="s">
        <v>91</v>
      </c>
      <c r="D434" s="1">
        <v>0</v>
      </c>
      <c r="E434" s="1">
        <v>0</v>
      </c>
      <c r="F434" s="1">
        <v>0.5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5">
      <c r="A435" s="1">
        <v>322130</v>
      </c>
      <c r="B435" s="1" t="s">
        <v>55</v>
      </c>
      <c r="C435" s="1" t="s">
        <v>92</v>
      </c>
      <c r="D435" s="1">
        <v>0</v>
      </c>
      <c r="E435" s="1">
        <v>0</v>
      </c>
      <c r="F435" s="1">
        <v>0</v>
      </c>
      <c r="G435" s="1">
        <v>1.4388489208633093E-2</v>
      </c>
      <c r="H435" s="1">
        <v>0</v>
      </c>
      <c r="I435" s="1">
        <v>0</v>
      </c>
      <c r="J435" s="1">
        <v>0</v>
      </c>
    </row>
    <row r="436" spans="1:10" x14ac:dyDescent="0.25">
      <c r="A436" s="1">
        <v>322130</v>
      </c>
      <c r="B436" s="1" t="s">
        <v>55</v>
      </c>
      <c r="C436" s="1" t="s">
        <v>93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 x14ac:dyDescent="0.25">
      <c r="A437" s="1">
        <v>322130</v>
      </c>
      <c r="B437" s="1" t="s">
        <v>55</v>
      </c>
      <c r="C437" s="1" t="s">
        <v>94</v>
      </c>
    </row>
    <row r="439" spans="1:10" x14ac:dyDescent="0.25">
      <c r="A439" s="1">
        <v>323</v>
      </c>
      <c r="B439" s="1" t="s">
        <v>105</v>
      </c>
      <c r="C439" s="1" t="s">
        <v>120</v>
      </c>
    </row>
    <row r="440" spans="1:10" x14ac:dyDescent="0.25">
      <c r="A440" s="1">
        <v>323</v>
      </c>
      <c r="B440" s="1" t="s">
        <v>105</v>
      </c>
      <c r="C440" s="1" t="s">
        <v>82</v>
      </c>
      <c r="D440" s="1">
        <v>2.1739130434782608E-2</v>
      </c>
      <c r="E440" s="1">
        <v>0</v>
      </c>
      <c r="F440" s="1">
        <v>0</v>
      </c>
      <c r="G440" s="1">
        <v>0.2424242424242424</v>
      </c>
      <c r="H440" s="1">
        <v>0</v>
      </c>
      <c r="I440" s="1">
        <v>0</v>
      </c>
      <c r="J440" s="1">
        <v>0</v>
      </c>
    </row>
    <row r="441" spans="1:10" x14ac:dyDescent="0.25">
      <c r="A441" s="1">
        <v>323</v>
      </c>
      <c r="B441" s="1" t="s">
        <v>105</v>
      </c>
      <c r="C441" s="1" t="s">
        <v>152</v>
      </c>
      <c r="D441" s="1">
        <v>2.1739130434782608E-2</v>
      </c>
      <c r="E441" s="1">
        <v>0</v>
      </c>
      <c r="F441" s="1">
        <v>0</v>
      </c>
      <c r="G441" s="1">
        <v>9.0909090909090898E-2</v>
      </c>
      <c r="H441" s="1">
        <v>0</v>
      </c>
      <c r="I441" s="1">
        <v>0</v>
      </c>
      <c r="J441" s="1">
        <v>0</v>
      </c>
    </row>
    <row r="442" spans="1:10" x14ac:dyDescent="0.25">
      <c r="A442" s="1">
        <v>323</v>
      </c>
      <c r="B442" s="1" t="s">
        <v>105</v>
      </c>
      <c r="C442" s="1" t="s">
        <v>151</v>
      </c>
      <c r="D442" s="1">
        <v>0</v>
      </c>
      <c r="E442" s="1">
        <v>0</v>
      </c>
      <c r="F442" s="1">
        <v>0</v>
      </c>
      <c r="G442" s="1">
        <v>0.15151515151515149</v>
      </c>
      <c r="H442" s="1">
        <v>0</v>
      </c>
      <c r="I442" s="1">
        <v>0</v>
      </c>
      <c r="J442" s="1">
        <v>0</v>
      </c>
    </row>
    <row r="443" spans="1:10" x14ac:dyDescent="0.25">
      <c r="A443" s="1">
        <v>323</v>
      </c>
      <c r="B443" s="1" t="s">
        <v>105</v>
      </c>
      <c r="C443" s="1" t="s">
        <v>83</v>
      </c>
      <c r="D443" s="1">
        <v>0.58695652173913049</v>
      </c>
      <c r="E443" s="1">
        <v>0</v>
      </c>
      <c r="F443" s="1">
        <v>0</v>
      </c>
      <c r="G443" s="1">
        <v>0.48484848484848481</v>
      </c>
      <c r="H443" s="1">
        <v>0</v>
      </c>
      <c r="I443" s="1">
        <v>0</v>
      </c>
      <c r="J443" s="1">
        <v>0</v>
      </c>
    </row>
    <row r="444" spans="1:10" x14ac:dyDescent="0.25">
      <c r="A444" s="1">
        <v>323</v>
      </c>
      <c r="B444" s="1" t="s">
        <v>105</v>
      </c>
      <c r="C444" s="1" t="s">
        <v>84</v>
      </c>
      <c r="D444" s="1">
        <v>4.3478260869565216E-2</v>
      </c>
      <c r="E444" s="1">
        <v>0</v>
      </c>
      <c r="F444" s="1">
        <v>0</v>
      </c>
      <c r="G444" s="1">
        <v>0.36363636363636359</v>
      </c>
      <c r="H444" s="1">
        <v>0</v>
      </c>
      <c r="I444" s="1">
        <v>0</v>
      </c>
      <c r="J444" s="1">
        <v>0</v>
      </c>
    </row>
    <row r="445" spans="1:10" x14ac:dyDescent="0.25">
      <c r="A445" s="1">
        <v>323</v>
      </c>
      <c r="B445" s="1" t="s">
        <v>105</v>
      </c>
      <c r="C445" s="1" t="s">
        <v>85</v>
      </c>
      <c r="D445" s="1">
        <v>4.3478260869565216E-2</v>
      </c>
      <c r="E445" s="1">
        <v>0</v>
      </c>
      <c r="F445" s="1">
        <v>0</v>
      </c>
      <c r="G445" s="1">
        <v>9.0909090909090898E-2</v>
      </c>
      <c r="H445" s="1">
        <v>0</v>
      </c>
      <c r="I445" s="1">
        <v>0</v>
      </c>
      <c r="J445" s="1">
        <v>0</v>
      </c>
    </row>
    <row r="446" spans="1:10" x14ac:dyDescent="0.25">
      <c r="A446" s="1">
        <v>323</v>
      </c>
      <c r="B446" s="1" t="s">
        <v>105</v>
      </c>
      <c r="C446" s="1" t="s">
        <v>86</v>
      </c>
      <c r="D446" s="1">
        <v>0.47826086956521741</v>
      </c>
      <c r="E446" s="1">
        <v>0</v>
      </c>
      <c r="F446" s="1">
        <v>0</v>
      </c>
      <c r="G446" s="1">
        <v>3.03030303030303E-2</v>
      </c>
      <c r="H446" s="1">
        <v>0</v>
      </c>
      <c r="I446" s="1">
        <v>0</v>
      </c>
      <c r="J446" s="1">
        <v>0</v>
      </c>
    </row>
    <row r="447" spans="1:10" x14ac:dyDescent="0.25">
      <c r="A447" s="1">
        <v>323</v>
      </c>
      <c r="B447" s="1" t="s">
        <v>105</v>
      </c>
      <c r="C447" s="1" t="s">
        <v>87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25">
      <c r="A448" s="1">
        <v>323</v>
      </c>
      <c r="B448" s="1" t="s">
        <v>105</v>
      </c>
      <c r="C448" s="1" t="s">
        <v>88</v>
      </c>
      <c r="D448" s="1">
        <v>2.1739130434782608E-2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</row>
    <row r="449" spans="1:10" x14ac:dyDescent="0.25">
      <c r="A449" s="1">
        <v>323</v>
      </c>
      <c r="B449" s="1" t="s">
        <v>105</v>
      </c>
      <c r="C449" s="1" t="s">
        <v>89</v>
      </c>
      <c r="D449" s="1">
        <v>0.39130434782608697</v>
      </c>
      <c r="E449" s="1">
        <v>1</v>
      </c>
      <c r="F449" s="1">
        <v>0</v>
      </c>
      <c r="G449" s="1">
        <v>0.27272727272727271</v>
      </c>
      <c r="H449" s="1">
        <v>0</v>
      </c>
      <c r="I449" s="1">
        <v>0</v>
      </c>
      <c r="J449" s="1">
        <v>0</v>
      </c>
    </row>
    <row r="450" spans="1:10" x14ac:dyDescent="0.25">
      <c r="A450" s="1">
        <v>323</v>
      </c>
      <c r="B450" s="1" t="s">
        <v>105</v>
      </c>
      <c r="C450" s="1" t="s">
        <v>545</v>
      </c>
      <c r="D450" s="1">
        <v>0.2391304347826087</v>
      </c>
      <c r="E450" s="1">
        <v>1</v>
      </c>
      <c r="F450" s="1">
        <v>0</v>
      </c>
      <c r="G450" s="1">
        <v>0.27272727272727271</v>
      </c>
      <c r="H450" s="1">
        <v>0</v>
      </c>
      <c r="I450" s="1">
        <v>0</v>
      </c>
      <c r="J450" s="1">
        <v>0</v>
      </c>
    </row>
    <row r="451" spans="1:10" x14ac:dyDescent="0.25">
      <c r="A451" s="1">
        <v>323</v>
      </c>
      <c r="B451" s="1" t="s">
        <v>105</v>
      </c>
      <c r="C451" s="1" t="s">
        <v>90</v>
      </c>
      <c r="D451" s="1">
        <v>8.6956521739130432E-2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5">
      <c r="A452" s="1">
        <v>323</v>
      </c>
      <c r="B452" s="1" t="s">
        <v>105</v>
      </c>
      <c r="C452" s="1" t="s">
        <v>118</v>
      </c>
      <c r="D452" s="1">
        <v>4.3478260869565216E-2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 x14ac:dyDescent="0.25">
      <c r="A453" s="1">
        <v>323</v>
      </c>
      <c r="B453" s="1" t="s">
        <v>105</v>
      </c>
      <c r="C453" s="1" t="s">
        <v>91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5">
      <c r="A454" s="1">
        <v>323</v>
      </c>
      <c r="B454" s="1" t="s">
        <v>105</v>
      </c>
      <c r="C454" s="1" t="s">
        <v>92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 x14ac:dyDescent="0.25">
      <c r="A455" s="1">
        <v>323</v>
      </c>
      <c r="B455" s="1" t="s">
        <v>105</v>
      </c>
      <c r="C455" s="1" t="s">
        <v>93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 x14ac:dyDescent="0.25">
      <c r="A456" s="1">
        <v>323</v>
      </c>
      <c r="B456" s="1" t="s">
        <v>105</v>
      </c>
      <c r="C456" s="1" t="s">
        <v>94</v>
      </c>
    </row>
    <row r="458" spans="1:10" x14ac:dyDescent="0.25">
      <c r="A458" s="1">
        <v>324</v>
      </c>
      <c r="B458" s="1" t="s">
        <v>106</v>
      </c>
      <c r="C458" s="1" t="s">
        <v>120</v>
      </c>
    </row>
    <row r="459" spans="1:10" x14ac:dyDescent="0.25">
      <c r="A459" s="1">
        <v>324</v>
      </c>
      <c r="B459" s="1" t="s">
        <v>106</v>
      </c>
      <c r="C459" s="1" t="s">
        <v>82</v>
      </c>
      <c r="D459" s="1">
        <v>6.3291139240506328E-3</v>
      </c>
      <c r="E459" s="1">
        <v>0.33333333333333331</v>
      </c>
      <c r="F459" s="1">
        <v>0.29166666666666669</v>
      </c>
      <c r="G459" s="1">
        <v>0.33748584371460932</v>
      </c>
      <c r="H459" s="1">
        <v>0.28000000000000003</v>
      </c>
      <c r="I459" s="1">
        <v>0.25</v>
      </c>
      <c r="J459" s="1">
        <v>0.91990766296983995</v>
      </c>
    </row>
    <row r="460" spans="1:10" x14ac:dyDescent="0.25">
      <c r="A460" s="1">
        <v>324</v>
      </c>
      <c r="B460" s="1" t="s">
        <v>106</v>
      </c>
      <c r="C460" s="1" t="s">
        <v>152</v>
      </c>
      <c r="D460" s="1">
        <v>6.3291139240506328E-3</v>
      </c>
      <c r="E460" s="1">
        <v>0.26666666666666666</v>
      </c>
      <c r="F460" s="1">
        <v>0</v>
      </c>
      <c r="G460" s="1">
        <v>0.11551528878822197</v>
      </c>
      <c r="H460" s="1">
        <v>0.08</v>
      </c>
      <c r="I460" s="1">
        <v>8.3333333333333329E-2</v>
      </c>
      <c r="J460" s="1">
        <v>0.84160874035929811</v>
      </c>
    </row>
    <row r="461" spans="1:10" x14ac:dyDescent="0.25">
      <c r="A461" s="1">
        <v>324</v>
      </c>
      <c r="B461" s="1" t="s">
        <v>106</v>
      </c>
      <c r="C461" s="1" t="s">
        <v>151</v>
      </c>
      <c r="D461" s="1">
        <v>0</v>
      </c>
      <c r="E461" s="1">
        <v>6.6666666666666666E-2</v>
      </c>
      <c r="F461" s="1">
        <v>0.29166666666666669</v>
      </c>
      <c r="G461" s="1">
        <v>0.22197055492638731</v>
      </c>
      <c r="H461" s="1">
        <v>0.19999999999999998</v>
      </c>
      <c r="I461" s="1">
        <v>0.16666666666666666</v>
      </c>
      <c r="J461" s="1">
        <v>7.8298922610541832E-2</v>
      </c>
    </row>
    <row r="462" spans="1:10" x14ac:dyDescent="0.25">
      <c r="A462" s="1">
        <v>324</v>
      </c>
      <c r="B462" s="1" t="s">
        <v>106</v>
      </c>
      <c r="C462" s="1" t="s">
        <v>83</v>
      </c>
      <c r="D462" s="1">
        <v>0.91139240506329111</v>
      </c>
      <c r="E462" s="1">
        <v>0.66666666666666663</v>
      </c>
      <c r="F462" s="1">
        <v>0.45833333333333337</v>
      </c>
      <c r="G462" s="1">
        <v>0.64099660249150625</v>
      </c>
      <c r="H462" s="1">
        <v>0.72</v>
      </c>
      <c r="I462" s="1">
        <v>0.75</v>
      </c>
      <c r="J462" s="1">
        <v>7.6178049882069568E-2</v>
      </c>
    </row>
    <row r="463" spans="1:10" x14ac:dyDescent="0.25">
      <c r="A463" s="1">
        <v>324</v>
      </c>
      <c r="B463" s="1" t="s">
        <v>106</v>
      </c>
      <c r="C463" s="1" t="s">
        <v>84</v>
      </c>
      <c r="D463" s="1">
        <v>-2.5316455696202531E-2</v>
      </c>
      <c r="E463" s="1">
        <v>0.66666666666666663</v>
      </c>
      <c r="F463" s="1">
        <v>0.29166666666666669</v>
      </c>
      <c r="G463" s="1">
        <v>0.58437146092865233</v>
      </c>
      <c r="H463" s="1">
        <v>0.72</v>
      </c>
      <c r="I463" s="1">
        <v>0.33333333333333331</v>
      </c>
      <c r="J463" s="1">
        <v>5.5301851758920065E-2</v>
      </c>
    </row>
    <row r="464" spans="1:10" x14ac:dyDescent="0.25">
      <c r="A464" s="1">
        <v>324</v>
      </c>
      <c r="B464" s="1" t="s">
        <v>106</v>
      </c>
      <c r="C464" s="1" t="s">
        <v>85</v>
      </c>
      <c r="D464" s="1">
        <v>5.0632911392405063E-2</v>
      </c>
      <c r="E464" s="1">
        <v>0</v>
      </c>
      <c r="F464" s="1">
        <v>0</v>
      </c>
      <c r="G464" s="1">
        <v>6.7950169875424689E-3</v>
      </c>
      <c r="H464" s="1">
        <v>0</v>
      </c>
      <c r="I464" s="1">
        <v>0</v>
      </c>
      <c r="J464" s="1">
        <v>1.4051287198273701E-3</v>
      </c>
    </row>
    <row r="465" spans="1:10" x14ac:dyDescent="0.25">
      <c r="A465" s="1">
        <v>324</v>
      </c>
      <c r="B465" s="1" t="s">
        <v>106</v>
      </c>
      <c r="C465" s="1" t="s">
        <v>86</v>
      </c>
      <c r="D465" s="1">
        <v>0.86075949367088611</v>
      </c>
      <c r="E465" s="1">
        <v>0</v>
      </c>
      <c r="F465" s="1">
        <v>8.3333333333333343E-2</v>
      </c>
      <c r="G465" s="1">
        <v>1.8120045300113248E-2</v>
      </c>
      <c r="H465" s="1">
        <v>0</v>
      </c>
      <c r="I465" s="1">
        <v>0</v>
      </c>
      <c r="J465" s="1">
        <v>1.545641591810107E-2</v>
      </c>
    </row>
    <row r="466" spans="1:10" x14ac:dyDescent="0.25">
      <c r="A466" s="1">
        <v>324</v>
      </c>
      <c r="B466" s="1" t="s">
        <v>106</v>
      </c>
      <c r="C466" s="1" t="s">
        <v>87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0" x14ac:dyDescent="0.25">
      <c r="A467" s="1">
        <v>324</v>
      </c>
      <c r="B467" s="1" t="s">
        <v>106</v>
      </c>
      <c r="C467" s="1" t="s">
        <v>88</v>
      </c>
      <c r="D467" s="1">
        <v>2.5316455696202531E-2</v>
      </c>
      <c r="E467" s="1">
        <v>0</v>
      </c>
      <c r="F467" s="1">
        <v>8.3333333333333343E-2</v>
      </c>
      <c r="G467" s="1">
        <v>3.1710079275198193E-2</v>
      </c>
      <c r="H467" s="1">
        <v>0</v>
      </c>
      <c r="I467" s="1">
        <v>0.41666666666666669</v>
      </c>
      <c r="J467" s="1">
        <v>3.914287148090531E-3</v>
      </c>
    </row>
    <row r="468" spans="1:10" x14ac:dyDescent="0.25">
      <c r="A468" s="1">
        <v>324</v>
      </c>
      <c r="B468" s="1" t="s">
        <v>106</v>
      </c>
      <c r="C468" s="1" t="s">
        <v>89</v>
      </c>
      <c r="D468" s="1">
        <v>8.2278481012658222E-2</v>
      </c>
      <c r="E468" s="1">
        <v>0</v>
      </c>
      <c r="F468" s="1">
        <v>0.25</v>
      </c>
      <c r="G468" s="1">
        <v>2.1517553793884484E-2</v>
      </c>
      <c r="H468" s="1">
        <v>0</v>
      </c>
      <c r="I468" s="1">
        <v>0</v>
      </c>
      <c r="J468" s="1">
        <v>3.914287148090531E-3</v>
      </c>
    </row>
    <row r="469" spans="1:10" x14ac:dyDescent="0.25">
      <c r="A469" s="1">
        <v>324</v>
      </c>
      <c r="B469" s="1" t="s">
        <v>106</v>
      </c>
      <c r="C469" s="1" t="s">
        <v>545</v>
      </c>
      <c r="D469" s="1">
        <v>3.7974683544303799E-2</v>
      </c>
      <c r="E469" s="1">
        <v>0</v>
      </c>
      <c r="F469" s="1">
        <v>4.1666666666666671E-2</v>
      </c>
      <c r="G469" s="1">
        <v>3.3975084937712344E-3</v>
      </c>
      <c r="H469" s="1">
        <v>0</v>
      </c>
      <c r="I469" s="1">
        <v>0</v>
      </c>
      <c r="J469" s="1">
        <v>1.0036633713052644E-3</v>
      </c>
    </row>
    <row r="470" spans="1:10" x14ac:dyDescent="0.25">
      <c r="A470" s="1">
        <v>324</v>
      </c>
      <c r="B470" s="1" t="s">
        <v>106</v>
      </c>
      <c r="C470" s="1" t="s">
        <v>90</v>
      </c>
      <c r="D470" s="1">
        <v>2.5316455696202531E-2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4.014653485221057E-4</v>
      </c>
    </row>
    <row r="471" spans="1:10" x14ac:dyDescent="0.25">
      <c r="A471" s="1">
        <v>324</v>
      </c>
      <c r="B471" s="1" t="s">
        <v>106</v>
      </c>
      <c r="C471" s="1" t="s">
        <v>118</v>
      </c>
      <c r="D471" s="1">
        <v>1.2658227848101266E-2</v>
      </c>
      <c r="E471" s="1">
        <v>0</v>
      </c>
      <c r="F471" s="1">
        <v>0</v>
      </c>
      <c r="G471" s="1">
        <v>1.132502831257078E-3</v>
      </c>
      <c r="H471" s="1">
        <v>0</v>
      </c>
      <c r="I471" s="1">
        <v>0</v>
      </c>
      <c r="J471" s="1">
        <v>3.0109901139157934E-4</v>
      </c>
    </row>
    <row r="472" spans="1:10" x14ac:dyDescent="0.25">
      <c r="A472" s="1">
        <v>324</v>
      </c>
      <c r="B472" s="1" t="s">
        <v>106</v>
      </c>
      <c r="C472" s="1" t="s">
        <v>91</v>
      </c>
      <c r="D472" s="1">
        <v>0</v>
      </c>
      <c r="E472" s="1">
        <v>0</v>
      </c>
      <c r="F472" s="1">
        <v>0.20833333333333331</v>
      </c>
      <c r="G472" s="1">
        <v>0</v>
      </c>
      <c r="H472" s="1">
        <v>0</v>
      </c>
      <c r="I472" s="1">
        <v>0</v>
      </c>
      <c r="J472" s="1">
        <v>5.0183168565263222E-4</v>
      </c>
    </row>
    <row r="473" spans="1:10" x14ac:dyDescent="0.25">
      <c r="A473" s="1">
        <v>324</v>
      </c>
      <c r="B473" s="1" t="s">
        <v>106</v>
      </c>
      <c r="C473" s="1" t="s">
        <v>92</v>
      </c>
      <c r="D473" s="1">
        <v>0</v>
      </c>
      <c r="E473" s="1">
        <v>0</v>
      </c>
      <c r="F473" s="1">
        <v>0</v>
      </c>
      <c r="G473" s="1">
        <v>1.698754246885617E-2</v>
      </c>
      <c r="H473" s="1">
        <v>0</v>
      </c>
      <c r="I473" s="1">
        <v>0</v>
      </c>
      <c r="J473" s="1">
        <v>1.5054950569578962E-3</v>
      </c>
    </row>
    <row r="474" spans="1:10" x14ac:dyDescent="0.25">
      <c r="A474" s="1">
        <v>324</v>
      </c>
      <c r="B474" s="1" t="s">
        <v>106</v>
      </c>
      <c r="C474" s="1" t="s">
        <v>93</v>
      </c>
      <c r="D474" s="1">
        <v>6.3291139240506328E-3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1.0036633713052642E-4</v>
      </c>
    </row>
    <row r="475" spans="1:10" x14ac:dyDescent="0.25">
      <c r="A475" s="1">
        <v>324</v>
      </c>
      <c r="B475" s="1" t="s">
        <v>106</v>
      </c>
      <c r="C475" s="1" t="s">
        <v>94</v>
      </c>
    </row>
    <row r="477" spans="1:10" x14ac:dyDescent="0.25">
      <c r="A477" s="1">
        <v>324110</v>
      </c>
      <c r="B477" s="1" t="s">
        <v>81</v>
      </c>
      <c r="C477" s="1" t="s">
        <v>120</v>
      </c>
    </row>
    <row r="478" spans="1:10" x14ac:dyDescent="0.25">
      <c r="A478" s="1">
        <v>324110</v>
      </c>
      <c r="B478" s="1" t="s">
        <v>81</v>
      </c>
      <c r="C478" s="1" t="s">
        <v>82</v>
      </c>
      <c r="D478" s="1">
        <v>6.6225165562913907E-3</v>
      </c>
      <c r="E478" s="1">
        <v>0.36363636363636365</v>
      </c>
      <c r="F478" s="1">
        <v>0.6</v>
      </c>
      <c r="G478" s="1">
        <v>0.34624697336561744</v>
      </c>
      <c r="H478" s="1">
        <v>0.29166666666666669</v>
      </c>
      <c r="I478" s="1">
        <v>1</v>
      </c>
      <c r="J478" s="1">
        <v>0.92</v>
      </c>
    </row>
    <row r="479" spans="1:10" x14ac:dyDescent="0.25">
      <c r="A479" s="1">
        <v>324110</v>
      </c>
      <c r="B479" s="1" t="s">
        <v>81</v>
      </c>
      <c r="C479" s="1" t="s">
        <v>152</v>
      </c>
      <c r="D479" s="1">
        <v>6.6225165562913907E-3</v>
      </c>
      <c r="E479" s="1">
        <v>0.36363636363636365</v>
      </c>
      <c r="F479" s="1">
        <v>0</v>
      </c>
      <c r="G479" s="1">
        <v>0.11864406779661019</v>
      </c>
      <c r="H479" s="1">
        <v>8.3333333333333329E-2</v>
      </c>
      <c r="I479" s="1">
        <v>1</v>
      </c>
      <c r="J479" s="1">
        <v>0.84169321802457886</v>
      </c>
    </row>
    <row r="480" spans="1:10" x14ac:dyDescent="0.25">
      <c r="A480" s="1">
        <v>324110</v>
      </c>
      <c r="B480" s="1" t="s">
        <v>81</v>
      </c>
      <c r="C480" s="1" t="s">
        <v>151</v>
      </c>
      <c r="D480" s="1">
        <v>0</v>
      </c>
      <c r="E480" s="1">
        <v>0</v>
      </c>
      <c r="F480" s="1">
        <v>0.6</v>
      </c>
      <c r="G480" s="1">
        <v>0.22760290556900728</v>
      </c>
      <c r="H480" s="1">
        <v>0.20833333333333334</v>
      </c>
      <c r="I480" s="1">
        <v>0</v>
      </c>
      <c r="J480" s="1">
        <v>7.8306781975421194E-2</v>
      </c>
    </row>
    <row r="481" spans="1:10" x14ac:dyDescent="0.25">
      <c r="A481" s="1">
        <v>324110</v>
      </c>
      <c r="B481" s="1" t="s">
        <v>81</v>
      </c>
      <c r="C481" s="1" t="s">
        <v>83</v>
      </c>
      <c r="D481" s="1">
        <v>0.91390728476821192</v>
      </c>
      <c r="E481" s="1">
        <v>0.63636363636363635</v>
      </c>
      <c r="F481" s="1">
        <v>0.2</v>
      </c>
      <c r="G481" s="1">
        <v>0.63317191283292973</v>
      </c>
      <c r="H481" s="1">
        <v>0.70833333333333326</v>
      </c>
      <c r="I481" s="1">
        <v>0</v>
      </c>
      <c r="J481" s="1">
        <v>7.6550764951321251E-2</v>
      </c>
    </row>
    <row r="482" spans="1:10" x14ac:dyDescent="0.25">
      <c r="A482" s="1">
        <v>324110</v>
      </c>
      <c r="B482" s="1" t="s">
        <v>81</v>
      </c>
      <c r="C482" s="1" t="s">
        <v>84</v>
      </c>
      <c r="D482" s="1">
        <v>-3.3112582781456956E-2</v>
      </c>
      <c r="E482" s="1">
        <v>0.63636363636363635</v>
      </c>
      <c r="F482" s="1">
        <v>0.1</v>
      </c>
      <c r="G482" s="1">
        <v>0.57506053268765134</v>
      </c>
      <c r="H482" s="1">
        <v>0.70833333333333326</v>
      </c>
      <c r="I482" s="1">
        <v>0</v>
      </c>
      <c r="J482" s="1">
        <v>5.507649513212793E-2</v>
      </c>
    </row>
    <row r="483" spans="1:10" x14ac:dyDescent="0.25">
      <c r="A483" s="1">
        <v>324110</v>
      </c>
      <c r="B483" s="1" t="s">
        <v>81</v>
      </c>
      <c r="C483" s="1" t="s">
        <v>85</v>
      </c>
      <c r="D483" s="1">
        <v>4.6357615894039736E-2</v>
      </c>
      <c r="E483" s="1">
        <v>0</v>
      </c>
      <c r="F483" s="1">
        <v>0</v>
      </c>
      <c r="G483" s="1">
        <v>7.2639225181598066E-3</v>
      </c>
      <c r="H483" s="1">
        <v>0</v>
      </c>
      <c r="I483" s="1">
        <v>0</v>
      </c>
      <c r="J483" s="1">
        <v>1.4464534075104305E-3</v>
      </c>
    </row>
    <row r="484" spans="1:10" x14ac:dyDescent="0.25">
      <c r="A484" s="1">
        <v>324110</v>
      </c>
      <c r="B484" s="1" t="s">
        <v>81</v>
      </c>
      <c r="C484" s="1" t="s">
        <v>86</v>
      </c>
      <c r="D484" s="1">
        <v>0.8741721854304636</v>
      </c>
      <c r="E484" s="1">
        <v>0</v>
      </c>
      <c r="F484" s="1">
        <v>0.1</v>
      </c>
      <c r="G484" s="1">
        <v>1.6949152542372881E-2</v>
      </c>
      <c r="H484" s="1">
        <v>0</v>
      </c>
      <c r="I484" s="1">
        <v>0</v>
      </c>
      <c r="J484" s="1">
        <v>1.6356050069541019E-2</v>
      </c>
    </row>
    <row r="485" spans="1:10" x14ac:dyDescent="0.25">
      <c r="A485" s="1">
        <v>324110</v>
      </c>
      <c r="B485" s="1" t="s">
        <v>81</v>
      </c>
      <c r="C485" s="1" t="s">
        <v>87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 x14ac:dyDescent="0.25">
      <c r="A486" s="1">
        <v>324110</v>
      </c>
      <c r="B486" s="1" t="s">
        <v>81</v>
      </c>
      <c r="C486" s="1" t="s">
        <v>88</v>
      </c>
      <c r="D486" s="1">
        <v>1.9867549668874173E-2</v>
      </c>
      <c r="E486" s="1">
        <v>0</v>
      </c>
      <c r="F486" s="1">
        <v>0</v>
      </c>
      <c r="G486" s="1">
        <v>3.3898305084745763E-2</v>
      </c>
      <c r="H486" s="1">
        <v>0</v>
      </c>
      <c r="I486" s="1">
        <v>0</v>
      </c>
      <c r="J486" s="1">
        <v>3.4492350486787188E-3</v>
      </c>
    </row>
    <row r="487" spans="1:10" x14ac:dyDescent="0.25">
      <c r="A487" s="1">
        <v>324110</v>
      </c>
      <c r="B487" s="1" t="s">
        <v>81</v>
      </c>
      <c r="C487" s="1" t="s">
        <v>89</v>
      </c>
      <c r="D487" s="1">
        <v>7.9470198675496692E-2</v>
      </c>
      <c r="E487" s="1">
        <v>0</v>
      </c>
      <c r="F487" s="1">
        <v>0.2</v>
      </c>
      <c r="G487" s="1">
        <v>2.0581113801452784E-2</v>
      </c>
      <c r="H487" s="1">
        <v>0</v>
      </c>
      <c r="I487" s="1">
        <v>0</v>
      </c>
      <c r="J487" s="1">
        <v>3.4492350486787188E-3</v>
      </c>
    </row>
    <row r="488" spans="1:10" x14ac:dyDescent="0.25">
      <c r="A488" s="1">
        <v>324110</v>
      </c>
      <c r="B488" s="1" t="s">
        <v>81</v>
      </c>
      <c r="C488" s="1" t="s">
        <v>545</v>
      </c>
      <c r="D488" s="1">
        <v>3.3112582781456956E-2</v>
      </c>
      <c r="E488" s="1">
        <v>0</v>
      </c>
      <c r="F488" s="1">
        <v>0</v>
      </c>
      <c r="G488" s="1">
        <v>2.4213075060532684E-3</v>
      </c>
      <c r="H488" s="1">
        <v>0</v>
      </c>
      <c r="I488" s="1">
        <v>0</v>
      </c>
      <c r="J488" s="1">
        <v>7.7885952712100105E-4</v>
      </c>
    </row>
    <row r="489" spans="1:10" x14ac:dyDescent="0.25">
      <c r="A489" s="1">
        <v>324110</v>
      </c>
      <c r="B489" s="1" t="s">
        <v>81</v>
      </c>
      <c r="C489" s="1" t="s">
        <v>90</v>
      </c>
      <c r="D489" s="1">
        <v>2.6490066225165563E-2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4.450625869262863E-4</v>
      </c>
    </row>
    <row r="490" spans="1:10" x14ac:dyDescent="0.25">
      <c r="A490" s="1">
        <v>324110</v>
      </c>
      <c r="B490" s="1" t="s">
        <v>81</v>
      </c>
      <c r="C490" s="1" t="s">
        <v>118</v>
      </c>
      <c r="D490" s="1">
        <v>6.6225165562913907E-3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1.1126564673157158E-4</v>
      </c>
    </row>
    <row r="491" spans="1:10" x14ac:dyDescent="0.25">
      <c r="A491" s="1">
        <v>324110</v>
      </c>
      <c r="B491" s="1" t="s">
        <v>81</v>
      </c>
      <c r="C491" s="1" t="s">
        <v>91</v>
      </c>
      <c r="D491" s="1">
        <v>0</v>
      </c>
      <c r="E491" s="1">
        <v>0</v>
      </c>
      <c r="F491" s="1">
        <v>0.2</v>
      </c>
      <c r="G491" s="1">
        <v>0</v>
      </c>
      <c r="H491" s="1">
        <v>0</v>
      </c>
      <c r="I491" s="1">
        <v>0</v>
      </c>
      <c r="J491" s="1">
        <v>2.2253129346314315E-4</v>
      </c>
    </row>
    <row r="492" spans="1:10" x14ac:dyDescent="0.25">
      <c r="A492" s="1">
        <v>324110</v>
      </c>
      <c r="B492" s="1" t="s">
        <v>81</v>
      </c>
      <c r="C492" s="1" t="s">
        <v>92</v>
      </c>
      <c r="D492" s="1">
        <v>0</v>
      </c>
      <c r="E492" s="1">
        <v>0</v>
      </c>
      <c r="F492" s="1">
        <v>0</v>
      </c>
      <c r="G492" s="1">
        <v>1.8159806295399514E-2</v>
      </c>
      <c r="H492" s="1">
        <v>0</v>
      </c>
      <c r="I492" s="1">
        <v>0</v>
      </c>
      <c r="J492" s="1">
        <v>1.6689847009735735E-3</v>
      </c>
    </row>
    <row r="493" spans="1:10" x14ac:dyDescent="0.25">
      <c r="A493" s="1">
        <v>324110</v>
      </c>
      <c r="B493" s="1" t="s">
        <v>81</v>
      </c>
      <c r="C493" s="1" t="s">
        <v>93</v>
      </c>
      <c r="D493" s="1">
        <v>6.6225165562913907E-3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1.1126564673157158E-4</v>
      </c>
    </row>
    <row r="494" spans="1:10" x14ac:dyDescent="0.25">
      <c r="A494" s="1">
        <v>324110</v>
      </c>
      <c r="B494" s="1" t="s">
        <v>81</v>
      </c>
      <c r="C494" s="1" t="s">
        <v>94</v>
      </c>
    </row>
    <row r="496" spans="1:10" x14ac:dyDescent="0.25">
      <c r="A496" s="1">
        <v>324121</v>
      </c>
      <c r="B496" s="1" t="s">
        <v>386</v>
      </c>
      <c r="C496" s="1" t="s">
        <v>120</v>
      </c>
    </row>
    <row r="497" spans="1:10" x14ac:dyDescent="0.25">
      <c r="A497" s="1">
        <v>324121</v>
      </c>
      <c r="B497" s="1" t="s">
        <v>386</v>
      </c>
      <c r="C497" s="1" t="s">
        <v>82</v>
      </c>
      <c r="D497" s="1">
        <v>0</v>
      </c>
      <c r="E497" s="1">
        <v>0</v>
      </c>
      <c r="F497" s="1">
        <v>0</v>
      </c>
      <c r="G497" s="1">
        <v>0.13157894736842105</v>
      </c>
      <c r="H497" s="1">
        <v>0</v>
      </c>
      <c r="I497" s="1">
        <v>0</v>
      </c>
      <c r="J497" s="1">
        <v>0.91717791411042948</v>
      </c>
    </row>
    <row r="498" spans="1:10" x14ac:dyDescent="0.25">
      <c r="A498" s="1">
        <v>324121</v>
      </c>
      <c r="B498" s="1" t="s">
        <v>386</v>
      </c>
      <c r="C498" s="1" t="s">
        <v>152</v>
      </c>
      <c r="D498" s="1">
        <v>0</v>
      </c>
      <c r="E498" s="1">
        <v>0</v>
      </c>
      <c r="F498" s="1">
        <v>0</v>
      </c>
      <c r="G498" s="1">
        <v>5.2631578947368418E-2</v>
      </c>
      <c r="H498" s="1">
        <v>0</v>
      </c>
      <c r="I498" s="1">
        <v>0</v>
      </c>
      <c r="J498" s="1">
        <v>0.83911133698769369</v>
      </c>
    </row>
    <row r="499" spans="1:10" x14ac:dyDescent="0.25">
      <c r="A499" s="1">
        <v>324121</v>
      </c>
      <c r="B499" s="1" t="s">
        <v>386</v>
      </c>
      <c r="C499" s="1" t="s">
        <v>151</v>
      </c>
      <c r="D499" s="1">
        <v>0</v>
      </c>
      <c r="E499" s="1">
        <v>0</v>
      </c>
      <c r="F499" s="1">
        <v>0</v>
      </c>
      <c r="G499" s="1">
        <v>7.8947368421052627E-2</v>
      </c>
      <c r="H499" s="1">
        <v>0</v>
      </c>
      <c r="I499" s="1">
        <v>0</v>
      </c>
      <c r="J499" s="1">
        <v>7.8066577122735792E-2</v>
      </c>
    </row>
    <row r="500" spans="1:10" x14ac:dyDescent="0.25">
      <c r="A500" s="1">
        <v>324121</v>
      </c>
      <c r="B500" s="1" t="s">
        <v>386</v>
      </c>
      <c r="C500" s="1" t="s">
        <v>83</v>
      </c>
      <c r="D500" s="1">
        <v>0.75</v>
      </c>
      <c r="E500" s="1">
        <v>1</v>
      </c>
      <c r="F500" s="1">
        <v>0.69230769230769229</v>
      </c>
      <c r="G500" s="1">
        <v>0.84210526315789469</v>
      </c>
      <c r="H500" s="1">
        <v>1</v>
      </c>
      <c r="I500" s="1">
        <v>1</v>
      </c>
      <c r="J500" s="1">
        <v>7.5153374233128761E-2</v>
      </c>
    </row>
    <row r="501" spans="1:10" x14ac:dyDescent="0.25">
      <c r="A501" s="1">
        <v>324121</v>
      </c>
      <c r="B501" s="1" t="s">
        <v>386</v>
      </c>
      <c r="C501" s="1" t="s">
        <v>84</v>
      </c>
      <c r="D501" s="1">
        <v>0</v>
      </c>
      <c r="E501" s="1">
        <v>1</v>
      </c>
      <c r="F501" s="1">
        <v>0.46153846153846156</v>
      </c>
      <c r="G501" s="1">
        <v>0.78947368421052633</v>
      </c>
      <c r="H501" s="1">
        <v>1</v>
      </c>
      <c r="I501" s="1">
        <v>1</v>
      </c>
      <c r="J501" s="1">
        <v>6.2883435582822028E-2</v>
      </c>
    </row>
    <row r="502" spans="1:10" x14ac:dyDescent="0.25">
      <c r="A502" s="1">
        <v>324121</v>
      </c>
      <c r="B502" s="1" t="s">
        <v>386</v>
      </c>
      <c r="C502" s="1" t="s">
        <v>85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</row>
    <row r="503" spans="1:10" x14ac:dyDescent="0.25">
      <c r="A503" s="1">
        <v>324121</v>
      </c>
      <c r="B503" s="1" t="s">
        <v>386</v>
      </c>
      <c r="C503" s="1" t="s">
        <v>86</v>
      </c>
      <c r="D503" s="1">
        <v>0.5</v>
      </c>
      <c r="E503" s="1">
        <v>0</v>
      </c>
      <c r="F503" s="1">
        <v>7.6923076923076927E-2</v>
      </c>
      <c r="G503" s="1">
        <v>5.2631578947368418E-2</v>
      </c>
      <c r="H503" s="1">
        <v>0</v>
      </c>
      <c r="I503" s="1">
        <v>0</v>
      </c>
      <c r="J503" s="1">
        <v>7.6687116564417099E-3</v>
      </c>
    </row>
    <row r="504" spans="1:10" x14ac:dyDescent="0.25">
      <c r="A504" s="1">
        <v>324121</v>
      </c>
      <c r="B504" s="1" t="s">
        <v>386</v>
      </c>
      <c r="C504" s="1" t="s">
        <v>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</row>
    <row r="505" spans="1:10" x14ac:dyDescent="0.25">
      <c r="A505" s="1">
        <v>324121</v>
      </c>
      <c r="B505" s="1" t="s">
        <v>386</v>
      </c>
      <c r="C505" s="1" t="s">
        <v>88</v>
      </c>
      <c r="D505" s="1">
        <v>0</v>
      </c>
      <c r="E505" s="1">
        <v>0</v>
      </c>
      <c r="F505" s="1">
        <v>0.15384615384615385</v>
      </c>
      <c r="G505" s="1">
        <v>0</v>
      </c>
      <c r="H505" s="1">
        <v>0</v>
      </c>
      <c r="I505" s="1">
        <v>0</v>
      </c>
      <c r="J505" s="1">
        <v>3.0674846625766837E-3</v>
      </c>
    </row>
    <row r="506" spans="1:10" x14ac:dyDescent="0.25">
      <c r="A506" s="1">
        <v>324121</v>
      </c>
      <c r="B506" s="1" t="s">
        <v>386</v>
      </c>
      <c r="C506" s="1" t="s">
        <v>89</v>
      </c>
      <c r="D506" s="1">
        <v>0.25</v>
      </c>
      <c r="E506" s="1">
        <v>0</v>
      </c>
      <c r="F506" s="1">
        <v>0.30769230769230771</v>
      </c>
      <c r="G506" s="1">
        <v>2.6315789473684209E-2</v>
      </c>
      <c r="H506" s="1">
        <v>0</v>
      </c>
      <c r="I506" s="1">
        <v>0</v>
      </c>
      <c r="J506" s="1">
        <v>7.6687116564417099E-3</v>
      </c>
    </row>
    <row r="507" spans="1:10" x14ac:dyDescent="0.25">
      <c r="A507" s="1">
        <v>324121</v>
      </c>
      <c r="B507" s="1" t="s">
        <v>386</v>
      </c>
      <c r="C507" s="1" t="s">
        <v>545</v>
      </c>
      <c r="D507" s="1">
        <v>0</v>
      </c>
      <c r="E507" s="1">
        <v>0</v>
      </c>
      <c r="F507" s="1">
        <v>7.6923076923076927E-2</v>
      </c>
      <c r="G507" s="1">
        <v>2.6315789473684209E-2</v>
      </c>
      <c r="H507" s="1">
        <v>0</v>
      </c>
      <c r="I507" s="1">
        <v>0</v>
      </c>
      <c r="J507" s="1">
        <v>3.0674846625766837E-3</v>
      </c>
    </row>
    <row r="508" spans="1:10" x14ac:dyDescent="0.25">
      <c r="A508" s="1">
        <v>324121</v>
      </c>
      <c r="B508" s="1" t="s">
        <v>386</v>
      </c>
      <c r="C508" s="1" t="s">
        <v>90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</row>
    <row r="509" spans="1:10" x14ac:dyDescent="0.25">
      <c r="A509" s="1">
        <v>324121</v>
      </c>
      <c r="B509" s="1" t="s">
        <v>386</v>
      </c>
      <c r="C509" s="1" t="s">
        <v>118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1:10" x14ac:dyDescent="0.25">
      <c r="A510" s="1">
        <v>324121</v>
      </c>
      <c r="B510" s="1" t="s">
        <v>386</v>
      </c>
      <c r="C510" s="1" t="s">
        <v>91</v>
      </c>
      <c r="D510" s="1">
        <v>0</v>
      </c>
      <c r="E510" s="1">
        <v>0</v>
      </c>
      <c r="F510" s="1">
        <v>0.23076923076923078</v>
      </c>
      <c r="G510" s="1">
        <v>0</v>
      </c>
      <c r="H510" s="1">
        <v>0</v>
      </c>
      <c r="I510" s="1">
        <v>0</v>
      </c>
      <c r="J510" s="1">
        <v>4.6012269938650258E-3</v>
      </c>
    </row>
    <row r="511" spans="1:10" x14ac:dyDescent="0.25">
      <c r="A511" s="1">
        <v>324121</v>
      </c>
      <c r="B511" s="1" t="s">
        <v>386</v>
      </c>
      <c r="C511" s="1" t="s">
        <v>92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</row>
    <row r="512" spans="1:10" x14ac:dyDescent="0.25">
      <c r="A512" s="1">
        <v>324121</v>
      </c>
      <c r="B512" s="1" t="s">
        <v>386</v>
      </c>
      <c r="C512" s="1" t="s">
        <v>93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</row>
    <row r="513" spans="1:10" x14ac:dyDescent="0.25">
      <c r="A513" s="1">
        <v>324121</v>
      </c>
      <c r="B513" s="1" t="s">
        <v>386</v>
      </c>
      <c r="C513" s="1" t="s">
        <v>94</v>
      </c>
    </row>
    <row r="515" spans="1:10" x14ac:dyDescent="0.25">
      <c r="A515" s="1">
        <v>324199</v>
      </c>
      <c r="B515" s="1" t="s">
        <v>128</v>
      </c>
      <c r="C515" s="1" t="s">
        <v>120</v>
      </c>
    </row>
    <row r="516" spans="1:10" x14ac:dyDescent="0.25">
      <c r="A516" s="1">
        <v>324199</v>
      </c>
      <c r="B516" s="1" t="s">
        <v>128</v>
      </c>
      <c r="C516" s="1" t="s">
        <v>82</v>
      </c>
      <c r="D516" s="1">
        <v>0</v>
      </c>
      <c r="E516" s="1">
        <v>0</v>
      </c>
      <c r="F516" s="1">
        <v>0</v>
      </c>
      <c r="G516" s="1">
        <v>0.2</v>
      </c>
      <c r="H516" s="1">
        <v>0</v>
      </c>
      <c r="I516" s="1">
        <v>0.1111111111111111</v>
      </c>
      <c r="J516" s="1">
        <v>0.92000000000000015</v>
      </c>
    </row>
    <row r="517" spans="1:10" x14ac:dyDescent="0.25">
      <c r="A517" s="1">
        <v>324199</v>
      </c>
      <c r="B517" s="1" t="s">
        <v>128</v>
      </c>
      <c r="C517" s="1" t="s">
        <v>152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0.84169321802457897</v>
      </c>
    </row>
    <row r="518" spans="1:10" x14ac:dyDescent="0.25">
      <c r="A518" s="1">
        <v>324199</v>
      </c>
      <c r="B518" s="1" t="s">
        <v>128</v>
      </c>
      <c r="C518" s="1" t="s">
        <v>151</v>
      </c>
      <c r="D518" s="1">
        <v>0</v>
      </c>
      <c r="E518" s="1">
        <v>0</v>
      </c>
      <c r="F518" s="1">
        <v>0</v>
      </c>
      <c r="G518" s="1">
        <v>0.2</v>
      </c>
      <c r="H518" s="1">
        <v>0</v>
      </c>
      <c r="I518" s="1">
        <v>0.1111111111111111</v>
      </c>
      <c r="J518" s="1">
        <v>7.8306781975421139E-2</v>
      </c>
    </row>
    <row r="519" spans="1:10" x14ac:dyDescent="0.25">
      <c r="A519" s="1">
        <v>324199</v>
      </c>
      <c r="B519" s="1" t="s">
        <v>128</v>
      </c>
      <c r="C519" s="1" t="s">
        <v>83</v>
      </c>
      <c r="D519" s="1">
        <v>0</v>
      </c>
      <c r="E519" s="1">
        <v>0</v>
      </c>
      <c r="F519" s="1">
        <v>0</v>
      </c>
      <c r="G519" s="1">
        <v>0.8</v>
      </c>
      <c r="H519" s="1">
        <v>0</v>
      </c>
      <c r="I519" s="1">
        <v>0.88888888888888884</v>
      </c>
      <c r="J519" s="1">
        <v>7.9999999999999877E-2</v>
      </c>
    </row>
    <row r="520" spans="1:10" x14ac:dyDescent="0.25">
      <c r="A520" s="1">
        <v>324199</v>
      </c>
      <c r="B520" s="1" t="s">
        <v>128</v>
      </c>
      <c r="C520" s="1" t="s">
        <v>84</v>
      </c>
      <c r="D520" s="1">
        <v>0</v>
      </c>
      <c r="E520" s="1">
        <v>0</v>
      </c>
      <c r="F520" s="1">
        <v>0</v>
      </c>
      <c r="G520" s="1">
        <v>0.8</v>
      </c>
      <c r="H520" s="1">
        <v>0</v>
      </c>
      <c r="I520" s="1">
        <v>0.33333333333333331</v>
      </c>
      <c r="J520" s="1">
        <v>4.6666666666666599E-2</v>
      </c>
    </row>
    <row r="521" spans="1:10" x14ac:dyDescent="0.25">
      <c r="A521" s="1">
        <v>324199</v>
      </c>
      <c r="B521" s="1" t="s">
        <v>128</v>
      </c>
      <c r="C521" s="1" t="s">
        <v>85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</row>
    <row r="522" spans="1:10" x14ac:dyDescent="0.25">
      <c r="A522" s="1">
        <v>324199</v>
      </c>
      <c r="B522" s="1" t="s">
        <v>128</v>
      </c>
      <c r="C522" s="1" t="s">
        <v>86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-6.6666666666666567E-3</v>
      </c>
    </row>
    <row r="523" spans="1:10" x14ac:dyDescent="0.25">
      <c r="A523" s="1">
        <v>324199</v>
      </c>
      <c r="B523" s="1" t="s">
        <v>128</v>
      </c>
      <c r="C523" s="1" t="s">
        <v>87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</row>
    <row r="524" spans="1:10" x14ac:dyDescent="0.25">
      <c r="A524" s="1">
        <v>324199</v>
      </c>
      <c r="B524" s="1" t="s">
        <v>128</v>
      </c>
      <c r="C524" s="1" t="s">
        <v>88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0.55555555555555558</v>
      </c>
      <c r="J524" s="1">
        <v>3.3333333333333284E-2</v>
      </c>
    </row>
    <row r="525" spans="1:10" x14ac:dyDescent="0.25">
      <c r="A525" s="1">
        <v>324199</v>
      </c>
      <c r="B525" s="1" t="s">
        <v>128</v>
      </c>
      <c r="C525" s="1" t="s">
        <v>89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</row>
    <row r="526" spans="1:10" x14ac:dyDescent="0.25">
      <c r="A526" s="1">
        <v>324199</v>
      </c>
      <c r="B526" s="1" t="s">
        <v>128</v>
      </c>
      <c r="C526" s="1" t="s">
        <v>545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</row>
    <row r="527" spans="1:10" x14ac:dyDescent="0.25">
      <c r="A527" s="1">
        <v>324199</v>
      </c>
      <c r="B527" s="1" t="s">
        <v>128</v>
      </c>
      <c r="C527" s="1" t="s">
        <v>90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</row>
    <row r="528" spans="1:10" x14ac:dyDescent="0.25">
      <c r="A528" s="1">
        <v>324199</v>
      </c>
      <c r="B528" s="1" t="s">
        <v>128</v>
      </c>
      <c r="C528" s="1" t="s">
        <v>118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 x14ac:dyDescent="0.25">
      <c r="A529" s="1">
        <v>324199</v>
      </c>
      <c r="B529" s="1" t="s">
        <v>128</v>
      </c>
      <c r="C529" s="1" t="s">
        <v>91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1:10" x14ac:dyDescent="0.25">
      <c r="A530" s="1">
        <v>324199</v>
      </c>
      <c r="B530" s="1" t="s">
        <v>128</v>
      </c>
      <c r="C530" s="1" t="s">
        <v>92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</row>
    <row r="531" spans="1:10" x14ac:dyDescent="0.25">
      <c r="A531" s="1">
        <v>324199</v>
      </c>
      <c r="B531" s="1" t="s">
        <v>128</v>
      </c>
      <c r="C531" s="1" t="s">
        <v>93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</row>
    <row r="532" spans="1:10" x14ac:dyDescent="0.25">
      <c r="A532" s="1">
        <v>324199</v>
      </c>
      <c r="B532" s="1" t="s">
        <v>128</v>
      </c>
      <c r="C532" s="1" t="s">
        <v>94</v>
      </c>
    </row>
    <row r="534" spans="1:10" x14ac:dyDescent="0.25">
      <c r="A534" s="1">
        <v>325</v>
      </c>
      <c r="B534" s="1" t="s">
        <v>107</v>
      </c>
      <c r="C534" s="1" t="s">
        <v>120</v>
      </c>
    </row>
    <row r="535" spans="1:10" x14ac:dyDescent="0.25">
      <c r="A535" s="1">
        <v>325</v>
      </c>
      <c r="B535" s="1" t="s">
        <v>107</v>
      </c>
      <c r="C535" s="1" t="s">
        <v>82</v>
      </c>
      <c r="D535" s="1">
        <v>1.1160714285714286E-2</v>
      </c>
      <c r="E535" s="1">
        <v>0.7142857142857143</v>
      </c>
      <c r="F535" s="1">
        <v>0.2857142857142857</v>
      </c>
      <c r="G535" s="1">
        <v>0.56123595505617974</v>
      </c>
      <c r="H535" s="1">
        <v>0.5</v>
      </c>
      <c r="I535" s="1">
        <v>0.93034825870646765</v>
      </c>
      <c r="J535" s="1">
        <v>0.75970827202354296</v>
      </c>
    </row>
    <row r="536" spans="1:10" x14ac:dyDescent="0.25">
      <c r="A536" s="1">
        <v>325</v>
      </c>
      <c r="B536" s="1" t="s">
        <v>107</v>
      </c>
      <c r="C536" s="1" t="s">
        <v>152</v>
      </c>
      <c r="D536" s="1">
        <v>1.1160714285714286E-2</v>
      </c>
      <c r="E536" s="1">
        <v>0.2857142857142857</v>
      </c>
      <c r="F536" s="1">
        <v>0.14285714285714285</v>
      </c>
      <c r="G536" s="1">
        <v>0.16966292134831459</v>
      </c>
      <c r="H536" s="1">
        <v>0.5</v>
      </c>
      <c r="I536" s="1">
        <v>0.14427860696517414</v>
      </c>
      <c r="J536" s="1">
        <v>0</v>
      </c>
    </row>
    <row r="537" spans="1:10" x14ac:dyDescent="0.25">
      <c r="A537" s="1">
        <v>325</v>
      </c>
      <c r="B537" s="1" t="s">
        <v>107</v>
      </c>
      <c r="C537" s="1" t="s">
        <v>151</v>
      </c>
      <c r="D537" s="1">
        <v>0</v>
      </c>
      <c r="E537" s="1">
        <v>0.42857142857142855</v>
      </c>
      <c r="F537" s="1">
        <v>0.14285714285714285</v>
      </c>
      <c r="G537" s="1">
        <v>0.39157303370786517</v>
      </c>
      <c r="H537" s="1">
        <v>0</v>
      </c>
      <c r="I537" s="1">
        <v>0.78606965174129351</v>
      </c>
      <c r="J537" s="1">
        <v>0.75970827202354296</v>
      </c>
    </row>
    <row r="538" spans="1:10" x14ac:dyDescent="0.25">
      <c r="A538" s="1">
        <v>325</v>
      </c>
      <c r="B538" s="1" t="s">
        <v>107</v>
      </c>
      <c r="C538" s="1" t="s">
        <v>83</v>
      </c>
      <c r="D538" s="1">
        <v>0.8705357142857143</v>
      </c>
      <c r="E538" s="1">
        <v>0.2857142857142857</v>
      </c>
      <c r="F538" s="1">
        <v>0.2857142857142857</v>
      </c>
      <c r="G538" s="1">
        <v>0.42134831460674149</v>
      </c>
      <c r="H538" s="1">
        <v>0</v>
      </c>
      <c r="I538" s="1">
        <v>6.4676616915422883E-2</v>
      </c>
      <c r="J538" s="1">
        <v>0.22225065574819275</v>
      </c>
    </row>
    <row r="539" spans="1:10" x14ac:dyDescent="0.25">
      <c r="A539" s="1">
        <v>325</v>
      </c>
      <c r="B539" s="1" t="s">
        <v>107</v>
      </c>
      <c r="C539" s="1" t="s">
        <v>84</v>
      </c>
      <c r="D539" s="1">
        <v>4.0178571428571432E-2</v>
      </c>
      <c r="E539" s="1">
        <v>0.2857142857142857</v>
      </c>
      <c r="F539" s="1">
        <v>0.14285714285714285</v>
      </c>
      <c r="G539" s="1">
        <v>0.35056179775280899</v>
      </c>
      <c r="H539" s="1">
        <v>0</v>
      </c>
      <c r="I539" s="1">
        <v>6.4676616915422883E-2</v>
      </c>
      <c r="J539" s="1">
        <v>0.12628750559785046</v>
      </c>
    </row>
    <row r="540" spans="1:10" x14ac:dyDescent="0.25">
      <c r="A540" s="1">
        <v>325</v>
      </c>
      <c r="B540" s="1" t="s">
        <v>107</v>
      </c>
      <c r="C540" s="1" t="s">
        <v>85</v>
      </c>
      <c r="D540" s="1">
        <v>7.5892857142857137E-2</v>
      </c>
      <c r="E540" s="1">
        <v>0</v>
      </c>
      <c r="F540" s="1">
        <v>0</v>
      </c>
      <c r="G540" s="1">
        <v>5.0561797752808986E-3</v>
      </c>
      <c r="H540" s="1">
        <v>0</v>
      </c>
      <c r="I540" s="1">
        <v>0</v>
      </c>
      <c r="J540" s="1">
        <v>8.2528309129294378E-3</v>
      </c>
    </row>
    <row r="541" spans="1:10" x14ac:dyDescent="0.25">
      <c r="A541" s="1">
        <v>325</v>
      </c>
      <c r="B541" s="1" t="s">
        <v>107</v>
      </c>
      <c r="C541" s="1" t="s">
        <v>86</v>
      </c>
      <c r="D541" s="1">
        <v>0.59375</v>
      </c>
      <c r="E541" s="1">
        <v>0</v>
      </c>
      <c r="F541" s="1">
        <v>0.14285714285714285</v>
      </c>
      <c r="G541" s="1">
        <v>3.8202247191011236E-2</v>
      </c>
      <c r="H541" s="1">
        <v>0</v>
      </c>
      <c r="I541" s="1">
        <v>0</v>
      </c>
      <c r="J541" s="1">
        <v>6.4295310600729336E-2</v>
      </c>
    </row>
    <row r="542" spans="1:10" x14ac:dyDescent="0.25">
      <c r="A542" s="1">
        <v>325</v>
      </c>
      <c r="B542" s="1" t="s">
        <v>107</v>
      </c>
      <c r="C542" s="1" t="s">
        <v>87</v>
      </c>
      <c r="D542" s="1">
        <v>0.14955357142857142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1.2859062120145866E-2</v>
      </c>
    </row>
    <row r="543" spans="1:10" x14ac:dyDescent="0.25">
      <c r="A543" s="1">
        <v>325</v>
      </c>
      <c r="B543" s="1" t="s">
        <v>107</v>
      </c>
      <c r="C543" s="1" t="s">
        <v>88</v>
      </c>
      <c r="D543" s="1">
        <v>8.9285714285714281E-3</v>
      </c>
      <c r="E543" s="1">
        <v>0</v>
      </c>
      <c r="F543" s="1">
        <v>0</v>
      </c>
      <c r="G543" s="1">
        <v>2.7528089887640446E-2</v>
      </c>
      <c r="H543" s="1">
        <v>0</v>
      </c>
      <c r="I543" s="1">
        <v>0</v>
      </c>
      <c r="J543" s="1">
        <v>1.0172093915936284E-2</v>
      </c>
    </row>
    <row r="544" spans="1:10" x14ac:dyDescent="0.25">
      <c r="A544" s="1">
        <v>325</v>
      </c>
      <c r="B544" s="1" t="s">
        <v>107</v>
      </c>
      <c r="C544" s="1" t="s">
        <v>89</v>
      </c>
      <c r="D544" s="1">
        <v>0.11830357142857142</v>
      </c>
      <c r="E544" s="1">
        <v>0</v>
      </c>
      <c r="F544" s="1">
        <v>0.42857142857142855</v>
      </c>
      <c r="G544" s="1">
        <v>1.7415730337078651E-2</v>
      </c>
      <c r="H544" s="1">
        <v>0.5</v>
      </c>
      <c r="I544" s="1">
        <v>4.9751243781094526E-3</v>
      </c>
      <c r="J544" s="1">
        <v>1.804107222826435E-2</v>
      </c>
    </row>
    <row r="545" spans="1:10" x14ac:dyDescent="0.25">
      <c r="A545" s="1">
        <v>325</v>
      </c>
      <c r="B545" s="1" t="s">
        <v>107</v>
      </c>
      <c r="C545" s="1" t="s">
        <v>545</v>
      </c>
      <c r="D545" s="1">
        <v>6.25E-2</v>
      </c>
      <c r="E545" s="1">
        <v>0</v>
      </c>
      <c r="F545" s="1">
        <v>0</v>
      </c>
      <c r="G545" s="1">
        <v>1.3483146067415731E-2</v>
      </c>
      <c r="H545" s="1">
        <v>0</v>
      </c>
      <c r="I545" s="1">
        <v>4.9751243781094526E-3</v>
      </c>
      <c r="J545" s="1">
        <v>1.0172093915936284E-2</v>
      </c>
    </row>
    <row r="546" spans="1:10" x14ac:dyDescent="0.25">
      <c r="A546" s="1">
        <v>325</v>
      </c>
      <c r="B546" s="1" t="s">
        <v>107</v>
      </c>
      <c r="C546" s="1" t="s">
        <v>90</v>
      </c>
      <c r="D546" s="1">
        <v>4.0178571428571432E-2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3.4546734054123232E-3</v>
      </c>
    </row>
    <row r="547" spans="1:10" x14ac:dyDescent="0.25">
      <c r="A547" s="1">
        <v>325</v>
      </c>
      <c r="B547" s="1" t="s">
        <v>107</v>
      </c>
      <c r="C547" s="1" t="s">
        <v>118</v>
      </c>
      <c r="D547" s="1">
        <v>1.3392857142857142E-2</v>
      </c>
      <c r="E547" s="1">
        <v>0</v>
      </c>
      <c r="F547" s="1">
        <v>0</v>
      </c>
      <c r="G547" s="1">
        <v>2.2471910112359548E-3</v>
      </c>
      <c r="H547" s="1">
        <v>0</v>
      </c>
      <c r="I547" s="1">
        <v>0</v>
      </c>
      <c r="J547" s="1">
        <v>1.9192630030068461E-3</v>
      </c>
    </row>
    <row r="548" spans="1:10" x14ac:dyDescent="0.25">
      <c r="A548" s="1">
        <v>325</v>
      </c>
      <c r="B548" s="1" t="s">
        <v>107</v>
      </c>
      <c r="C548" s="1" t="s">
        <v>91</v>
      </c>
      <c r="D548" s="1">
        <v>0</v>
      </c>
      <c r="E548" s="1">
        <v>0</v>
      </c>
      <c r="F548" s="1">
        <v>0.42857142857142855</v>
      </c>
      <c r="G548" s="1">
        <v>0</v>
      </c>
      <c r="H548" s="1">
        <v>0.5</v>
      </c>
      <c r="I548" s="1">
        <v>0</v>
      </c>
      <c r="J548" s="1">
        <v>7.6770520120273843E-4</v>
      </c>
    </row>
    <row r="549" spans="1:10" x14ac:dyDescent="0.25">
      <c r="A549" s="1">
        <v>325</v>
      </c>
      <c r="B549" s="1" t="s">
        <v>107</v>
      </c>
      <c r="C549" s="1" t="s">
        <v>92</v>
      </c>
      <c r="D549" s="1">
        <v>0</v>
      </c>
      <c r="E549" s="1">
        <v>0</v>
      </c>
      <c r="F549" s="1">
        <v>0</v>
      </c>
      <c r="G549" s="1">
        <v>5.6179775280898871E-4</v>
      </c>
      <c r="H549" s="1">
        <v>0</v>
      </c>
      <c r="I549" s="1">
        <v>0</v>
      </c>
      <c r="J549" s="1">
        <v>1.9192630030068461E-4</v>
      </c>
    </row>
    <row r="550" spans="1:10" x14ac:dyDescent="0.25">
      <c r="A550" s="1">
        <v>325</v>
      </c>
      <c r="B550" s="1" t="s">
        <v>107</v>
      </c>
      <c r="C550" s="1" t="s">
        <v>93</v>
      </c>
      <c r="D550" s="1">
        <v>2.232142857142857E-3</v>
      </c>
      <c r="E550" s="1">
        <v>0</v>
      </c>
      <c r="F550" s="1">
        <v>0</v>
      </c>
      <c r="G550" s="1">
        <v>1.1235955056179774E-3</v>
      </c>
      <c r="H550" s="1">
        <v>0</v>
      </c>
      <c r="I550" s="1">
        <v>0</v>
      </c>
      <c r="J550" s="1">
        <v>5.7577890090205379E-4</v>
      </c>
    </row>
    <row r="551" spans="1:10" x14ac:dyDescent="0.25">
      <c r="A551" s="1">
        <v>325</v>
      </c>
      <c r="B551" s="1" t="s">
        <v>107</v>
      </c>
      <c r="C551" s="1" t="s">
        <v>94</v>
      </c>
    </row>
    <row r="553" spans="1:10" x14ac:dyDescent="0.25">
      <c r="A553" s="1">
        <v>325110</v>
      </c>
      <c r="B553" s="1" t="s">
        <v>64</v>
      </c>
      <c r="C553" s="1" t="s">
        <v>120</v>
      </c>
    </row>
    <row r="554" spans="1:10" x14ac:dyDescent="0.25">
      <c r="A554" s="1">
        <v>325110</v>
      </c>
      <c r="B554" s="1" t="s">
        <v>64</v>
      </c>
      <c r="C554" s="1" t="s">
        <v>82</v>
      </c>
      <c r="D554" s="1">
        <v>0</v>
      </c>
      <c r="E554" s="1">
        <v>1</v>
      </c>
      <c r="F554" s="1">
        <v>0</v>
      </c>
      <c r="G554" s="1">
        <v>0.26587301587301587</v>
      </c>
      <c r="H554" s="1">
        <v>0</v>
      </c>
      <c r="I554" s="1">
        <v>0</v>
      </c>
      <c r="J554" s="1">
        <v>0.76089517078916369</v>
      </c>
    </row>
    <row r="555" spans="1:10" x14ac:dyDescent="0.25">
      <c r="A555" s="1">
        <v>325110</v>
      </c>
      <c r="B555" s="1" t="s">
        <v>64</v>
      </c>
      <c r="C555" s="1" t="s">
        <v>152</v>
      </c>
      <c r="D555" s="1">
        <v>0</v>
      </c>
      <c r="E555" s="1">
        <v>1</v>
      </c>
      <c r="F555" s="1">
        <v>0</v>
      </c>
      <c r="G555" s="1">
        <v>8.7301587301587297E-2</v>
      </c>
      <c r="H555" s="1">
        <v>0</v>
      </c>
      <c r="I555" s="1">
        <v>0</v>
      </c>
      <c r="J555" s="1">
        <v>0</v>
      </c>
    </row>
    <row r="556" spans="1:10" x14ac:dyDescent="0.25">
      <c r="A556" s="1">
        <v>325110</v>
      </c>
      <c r="B556" s="1" t="s">
        <v>64</v>
      </c>
      <c r="C556" s="1" t="s">
        <v>151</v>
      </c>
      <c r="D556" s="1">
        <v>0</v>
      </c>
      <c r="E556" s="1">
        <v>0</v>
      </c>
      <c r="F556" s="1">
        <v>0</v>
      </c>
      <c r="G556" s="1">
        <v>0.17857142857142858</v>
      </c>
      <c r="H556" s="1">
        <v>0</v>
      </c>
      <c r="I556" s="1">
        <v>0</v>
      </c>
      <c r="J556" s="1">
        <v>0.76089517078916369</v>
      </c>
    </row>
    <row r="557" spans="1:10" x14ac:dyDescent="0.25">
      <c r="A557" s="1">
        <v>325110</v>
      </c>
      <c r="B557" s="1" t="s">
        <v>64</v>
      </c>
      <c r="C557" s="1" t="s">
        <v>83</v>
      </c>
      <c r="D557" s="1">
        <v>0.95454545454545459</v>
      </c>
      <c r="E557" s="1">
        <v>0</v>
      </c>
      <c r="F557" s="1">
        <v>0</v>
      </c>
      <c r="G557" s="1">
        <v>0.73015873015873012</v>
      </c>
      <c r="H557" s="1">
        <v>0</v>
      </c>
      <c r="I557" s="1">
        <v>0</v>
      </c>
      <c r="J557" s="1">
        <v>0.23674911660777392</v>
      </c>
    </row>
    <row r="558" spans="1:10" x14ac:dyDescent="0.25">
      <c r="A558" s="1">
        <v>325110</v>
      </c>
      <c r="B558" s="1" t="s">
        <v>64</v>
      </c>
      <c r="C558" s="1" t="s">
        <v>84</v>
      </c>
      <c r="D558" s="1">
        <v>0</v>
      </c>
      <c r="E558" s="1">
        <v>0</v>
      </c>
      <c r="F558" s="1">
        <v>0</v>
      </c>
      <c r="G558" s="1">
        <v>0.5714285714285714</v>
      </c>
      <c r="H558" s="1">
        <v>0</v>
      </c>
      <c r="I558" s="1">
        <v>0</v>
      </c>
      <c r="J558" s="1">
        <v>0.16961130742049471</v>
      </c>
    </row>
    <row r="559" spans="1:10" x14ac:dyDescent="0.25">
      <c r="A559" s="1">
        <v>325110</v>
      </c>
      <c r="B559" s="1" t="s">
        <v>64</v>
      </c>
      <c r="C559" s="1" t="s">
        <v>85</v>
      </c>
      <c r="D559" s="1">
        <v>0.18181818181818182</v>
      </c>
      <c r="E559" s="1">
        <v>0</v>
      </c>
      <c r="F559" s="1">
        <v>0</v>
      </c>
      <c r="G559" s="1">
        <v>1.1904761904761904E-2</v>
      </c>
      <c r="H559" s="1">
        <v>0</v>
      </c>
      <c r="I559" s="1">
        <v>0</v>
      </c>
      <c r="J559" s="1">
        <v>8.2449941107184919E-3</v>
      </c>
    </row>
    <row r="560" spans="1:10" x14ac:dyDescent="0.25">
      <c r="A560" s="1">
        <v>325110</v>
      </c>
      <c r="B560" s="1" t="s">
        <v>64</v>
      </c>
      <c r="C560" s="1" t="s">
        <v>86</v>
      </c>
      <c r="D560" s="1">
        <v>0.68181818181818177</v>
      </c>
      <c r="E560" s="1">
        <v>0</v>
      </c>
      <c r="F560" s="1">
        <v>0</v>
      </c>
      <c r="G560" s="1">
        <v>0.14285714285714285</v>
      </c>
      <c r="H560" s="1">
        <v>0</v>
      </c>
      <c r="I560" s="1">
        <v>0</v>
      </c>
      <c r="J560" s="1">
        <v>6.0070671378091876E-2</v>
      </c>
    </row>
    <row r="561" spans="1:10" x14ac:dyDescent="0.25">
      <c r="A561" s="1">
        <v>325110</v>
      </c>
      <c r="B561" s="1" t="s">
        <v>64</v>
      </c>
      <c r="C561" s="1" t="s">
        <v>87</v>
      </c>
      <c r="D561" s="1">
        <v>9.0909090909090912E-2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2.3557126030624266E-3</v>
      </c>
    </row>
    <row r="562" spans="1:10" x14ac:dyDescent="0.25">
      <c r="A562" s="1">
        <v>325110</v>
      </c>
      <c r="B562" s="1" t="s">
        <v>64</v>
      </c>
      <c r="C562" s="1" t="s">
        <v>88</v>
      </c>
      <c r="D562" s="1">
        <v>0</v>
      </c>
      <c r="E562" s="1">
        <v>0</v>
      </c>
      <c r="F562" s="1">
        <v>0</v>
      </c>
      <c r="G562" s="1">
        <v>3.968253968253968E-3</v>
      </c>
      <c r="H562" s="1">
        <v>0</v>
      </c>
      <c r="I562" s="1">
        <v>0</v>
      </c>
      <c r="J562" s="1">
        <v>1.1778563015312133E-3</v>
      </c>
    </row>
    <row r="563" spans="1:10" x14ac:dyDescent="0.25">
      <c r="A563" s="1">
        <v>325110</v>
      </c>
      <c r="B563" s="1" t="s">
        <v>64</v>
      </c>
      <c r="C563" s="1" t="s">
        <v>89</v>
      </c>
      <c r="D563" s="1">
        <v>4.5454545454545456E-2</v>
      </c>
      <c r="E563" s="1">
        <v>0</v>
      </c>
      <c r="F563" s="1">
        <v>0</v>
      </c>
      <c r="G563" s="1">
        <v>3.968253968253968E-3</v>
      </c>
      <c r="H563" s="1">
        <v>0</v>
      </c>
      <c r="I563" s="1">
        <v>0</v>
      </c>
      <c r="J563" s="1">
        <v>2.3557126030624266E-3</v>
      </c>
    </row>
    <row r="564" spans="1:10" x14ac:dyDescent="0.25">
      <c r="A564" s="1">
        <v>325110</v>
      </c>
      <c r="B564" s="1" t="s">
        <v>64</v>
      </c>
      <c r="C564" s="1" t="s">
        <v>545</v>
      </c>
      <c r="D564" s="1">
        <v>4.5454545454545456E-2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1.1778563015312133E-3</v>
      </c>
    </row>
    <row r="565" spans="1:10" x14ac:dyDescent="0.25">
      <c r="A565" s="1">
        <v>325110</v>
      </c>
      <c r="B565" s="1" t="s">
        <v>64</v>
      </c>
      <c r="C565" s="1" t="s">
        <v>90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</row>
    <row r="566" spans="1:10" x14ac:dyDescent="0.25">
      <c r="A566" s="1">
        <v>325110</v>
      </c>
      <c r="B566" s="1" t="s">
        <v>64</v>
      </c>
      <c r="C566" s="1" t="s">
        <v>118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0" x14ac:dyDescent="0.25">
      <c r="A567" s="1">
        <v>325110</v>
      </c>
      <c r="B567" s="1" t="s">
        <v>64</v>
      </c>
      <c r="C567" s="1" t="s">
        <v>91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</row>
    <row r="568" spans="1:10" x14ac:dyDescent="0.25">
      <c r="A568" s="1">
        <v>325110</v>
      </c>
      <c r="B568" s="1" t="s">
        <v>64</v>
      </c>
      <c r="C568" s="1" t="s">
        <v>92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</row>
    <row r="569" spans="1:10" x14ac:dyDescent="0.25">
      <c r="A569" s="1">
        <v>325110</v>
      </c>
      <c r="B569" s="1" t="s">
        <v>64</v>
      </c>
      <c r="C569" s="1" t="s">
        <v>93</v>
      </c>
      <c r="D569" s="1">
        <v>0</v>
      </c>
      <c r="E569" s="1">
        <v>0</v>
      </c>
      <c r="F569" s="1">
        <v>0</v>
      </c>
      <c r="G569" s="1">
        <v>3.968253968253968E-3</v>
      </c>
      <c r="H569" s="1">
        <v>0</v>
      </c>
      <c r="I569" s="1">
        <v>0</v>
      </c>
      <c r="J569" s="1">
        <v>1.1778563015312133E-3</v>
      </c>
    </row>
    <row r="570" spans="1:10" x14ac:dyDescent="0.25">
      <c r="A570" s="1">
        <v>325110</v>
      </c>
      <c r="B570" s="1" t="s">
        <v>64</v>
      </c>
      <c r="C570" s="1" t="s">
        <v>94</v>
      </c>
    </row>
    <row r="572" spans="1:10" x14ac:dyDescent="0.25">
      <c r="A572" s="1">
        <v>325120</v>
      </c>
      <c r="B572" s="1" t="s">
        <v>65</v>
      </c>
      <c r="C572" s="1" t="s">
        <v>120</v>
      </c>
    </row>
    <row r="573" spans="1:10" x14ac:dyDescent="0.25">
      <c r="A573" s="1">
        <v>325120</v>
      </c>
      <c r="B573" s="1" t="s">
        <v>65</v>
      </c>
      <c r="C573" s="1" t="s">
        <v>82</v>
      </c>
      <c r="D573" s="1">
        <v>0</v>
      </c>
      <c r="E573" s="1">
        <v>0</v>
      </c>
      <c r="F573" s="1">
        <v>0</v>
      </c>
      <c r="G573" s="1">
        <v>0.57692307692307687</v>
      </c>
      <c r="H573" s="1">
        <v>0</v>
      </c>
      <c r="I573" s="1">
        <v>0</v>
      </c>
      <c r="J573" s="1">
        <v>0</v>
      </c>
    </row>
    <row r="574" spans="1:10" x14ac:dyDescent="0.25">
      <c r="A574" s="1">
        <v>325120</v>
      </c>
      <c r="B574" s="1" t="s">
        <v>65</v>
      </c>
      <c r="C574" s="1" t="s">
        <v>152</v>
      </c>
      <c r="D574" s="1">
        <v>0</v>
      </c>
      <c r="E574" s="1">
        <v>0</v>
      </c>
      <c r="F574" s="1">
        <v>0</v>
      </c>
      <c r="G574" s="1">
        <v>7.6923076923076927E-2</v>
      </c>
      <c r="H574" s="1">
        <v>0</v>
      </c>
      <c r="I574" s="1">
        <v>0</v>
      </c>
      <c r="J574" s="1">
        <v>0</v>
      </c>
    </row>
    <row r="575" spans="1:10" x14ac:dyDescent="0.25">
      <c r="A575" s="1">
        <v>325120</v>
      </c>
      <c r="B575" s="1" t="s">
        <v>65</v>
      </c>
      <c r="C575" s="1" t="s">
        <v>151</v>
      </c>
      <c r="D575" s="1">
        <v>0</v>
      </c>
      <c r="E575" s="1">
        <v>0</v>
      </c>
      <c r="F575" s="1">
        <v>0</v>
      </c>
      <c r="G575" s="1">
        <v>0.5</v>
      </c>
      <c r="H575" s="1">
        <v>0</v>
      </c>
      <c r="I575" s="1">
        <v>0</v>
      </c>
      <c r="J575" s="1">
        <v>0</v>
      </c>
    </row>
    <row r="576" spans="1:10" x14ac:dyDescent="0.25">
      <c r="A576" s="1">
        <v>325120</v>
      </c>
      <c r="B576" s="1" t="s">
        <v>65</v>
      </c>
      <c r="C576" s="1" t="s">
        <v>83</v>
      </c>
      <c r="D576" s="1">
        <v>0.96969696969696972</v>
      </c>
      <c r="E576" s="1">
        <v>0</v>
      </c>
      <c r="F576" s="1">
        <v>0</v>
      </c>
      <c r="G576" s="1">
        <v>0.42307692307692307</v>
      </c>
      <c r="H576" s="1">
        <v>0</v>
      </c>
      <c r="I576" s="1">
        <v>0</v>
      </c>
      <c r="J576" s="1">
        <v>0</v>
      </c>
    </row>
    <row r="577" spans="1:10" x14ac:dyDescent="0.25">
      <c r="A577" s="1">
        <v>325120</v>
      </c>
      <c r="B577" s="1" t="s">
        <v>65</v>
      </c>
      <c r="C577" s="1" t="s">
        <v>84</v>
      </c>
      <c r="D577" s="1">
        <v>1.5151515151515152E-2</v>
      </c>
      <c r="E577" s="1">
        <v>0</v>
      </c>
      <c r="F577" s="1">
        <v>0</v>
      </c>
      <c r="G577" s="1">
        <v>0.11538461538461539</v>
      </c>
      <c r="H577" s="1">
        <v>0</v>
      </c>
      <c r="I577" s="1">
        <v>0</v>
      </c>
      <c r="J577" s="1">
        <v>0</v>
      </c>
    </row>
    <row r="578" spans="1:10" x14ac:dyDescent="0.25">
      <c r="A578" s="1">
        <v>325120</v>
      </c>
      <c r="B578" s="1" t="s">
        <v>65</v>
      </c>
      <c r="C578" s="1" t="s">
        <v>85</v>
      </c>
      <c r="D578" s="1">
        <v>1.5151515151515152E-2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</row>
    <row r="579" spans="1:10" x14ac:dyDescent="0.25">
      <c r="A579" s="1">
        <v>325120</v>
      </c>
      <c r="B579" s="1" t="s">
        <v>65</v>
      </c>
      <c r="C579" s="1" t="s">
        <v>86</v>
      </c>
      <c r="D579" s="1">
        <v>0.63636363636363635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</row>
    <row r="580" spans="1:10" x14ac:dyDescent="0.25">
      <c r="A580" s="1">
        <v>325120</v>
      </c>
      <c r="B580" s="1" t="s">
        <v>65</v>
      </c>
      <c r="C580" s="1" t="s">
        <v>87</v>
      </c>
      <c r="D580" s="1">
        <v>0.30303030303030304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</row>
    <row r="581" spans="1:10" x14ac:dyDescent="0.25">
      <c r="A581" s="1">
        <v>325120</v>
      </c>
      <c r="B581" s="1" t="s">
        <v>65</v>
      </c>
      <c r="C581" s="1" t="s">
        <v>88</v>
      </c>
      <c r="D581" s="1">
        <v>0</v>
      </c>
      <c r="E581" s="1">
        <v>0</v>
      </c>
      <c r="F581" s="1">
        <v>0</v>
      </c>
      <c r="G581" s="1">
        <v>0.30769230769230771</v>
      </c>
      <c r="H581" s="1">
        <v>0</v>
      </c>
      <c r="I581" s="1">
        <v>0</v>
      </c>
      <c r="J581" s="1">
        <v>0</v>
      </c>
    </row>
    <row r="582" spans="1:10" x14ac:dyDescent="0.25">
      <c r="A582" s="1">
        <v>325120</v>
      </c>
      <c r="B582" s="1" t="s">
        <v>65</v>
      </c>
      <c r="C582" s="1" t="s">
        <v>89</v>
      </c>
      <c r="D582" s="1">
        <v>3.0303030303030304E-2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</row>
    <row r="583" spans="1:10" x14ac:dyDescent="0.25">
      <c r="A583" s="1">
        <v>325120</v>
      </c>
      <c r="B583" s="1" t="s">
        <v>65</v>
      </c>
      <c r="C583" s="1" t="s">
        <v>545</v>
      </c>
      <c r="D583" s="1">
        <v>1.5151515151515152E-2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</row>
    <row r="584" spans="1:10" x14ac:dyDescent="0.25">
      <c r="A584" s="1">
        <v>325120</v>
      </c>
      <c r="B584" s="1" t="s">
        <v>65</v>
      </c>
      <c r="C584" s="1" t="s">
        <v>90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</row>
    <row r="585" spans="1:10" x14ac:dyDescent="0.25">
      <c r="A585" s="1">
        <v>325120</v>
      </c>
      <c r="B585" s="1" t="s">
        <v>65</v>
      </c>
      <c r="C585" s="1" t="s">
        <v>118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</row>
    <row r="586" spans="1:10" x14ac:dyDescent="0.25">
      <c r="A586" s="1">
        <v>325120</v>
      </c>
      <c r="B586" s="1" t="s">
        <v>65</v>
      </c>
      <c r="C586" s="1" t="s">
        <v>91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</row>
    <row r="587" spans="1:10" x14ac:dyDescent="0.25">
      <c r="A587" s="1">
        <v>325120</v>
      </c>
      <c r="B587" s="1" t="s">
        <v>65</v>
      </c>
      <c r="C587" s="1" t="s">
        <v>92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</row>
    <row r="588" spans="1:10" x14ac:dyDescent="0.25">
      <c r="A588" s="1">
        <v>325120</v>
      </c>
      <c r="B588" s="1" t="s">
        <v>65</v>
      </c>
      <c r="C588" s="1" t="s">
        <v>93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</row>
    <row r="589" spans="1:10" x14ac:dyDescent="0.25">
      <c r="A589" s="1">
        <v>325120</v>
      </c>
      <c r="B589" s="1" t="s">
        <v>65</v>
      </c>
      <c r="C589" s="1" t="s">
        <v>94</v>
      </c>
    </row>
    <row r="591" spans="1:10" x14ac:dyDescent="0.25">
      <c r="A591" s="1">
        <v>325181</v>
      </c>
      <c r="B591" s="1" t="s">
        <v>66</v>
      </c>
      <c r="C591" s="1" t="s">
        <v>120</v>
      </c>
    </row>
    <row r="592" spans="1:10" x14ac:dyDescent="0.25">
      <c r="A592" s="1">
        <v>325181</v>
      </c>
      <c r="B592" s="1" t="s">
        <v>66</v>
      </c>
      <c r="C592" s="1" t="s">
        <v>82</v>
      </c>
      <c r="D592" s="1">
        <v>0</v>
      </c>
      <c r="E592" s="1">
        <v>0</v>
      </c>
      <c r="F592" s="1">
        <v>0</v>
      </c>
      <c r="G592" s="1">
        <v>0.54388597149287321</v>
      </c>
      <c r="H592" s="1">
        <v>0</v>
      </c>
      <c r="I592" s="1">
        <v>0.89743589743589747</v>
      </c>
      <c r="J592" s="1">
        <v>0.76000000000000012</v>
      </c>
    </row>
    <row r="593" spans="1:10" x14ac:dyDescent="0.25">
      <c r="A593" s="1">
        <v>325181</v>
      </c>
      <c r="B593" s="1" t="s">
        <v>66</v>
      </c>
      <c r="C593" s="1" t="s">
        <v>152</v>
      </c>
      <c r="D593" s="1">
        <v>0</v>
      </c>
      <c r="E593" s="1">
        <v>0</v>
      </c>
      <c r="F593" s="1">
        <v>0</v>
      </c>
      <c r="G593" s="1">
        <v>4.3510877719429859E-2</v>
      </c>
      <c r="H593" s="1">
        <v>0</v>
      </c>
      <c r="I593" s="1">
        <v>0</v>
      </c>
      <c r="J593" s="1">
        <v>0</v>
      </c>
    </row>
    <row r="594" spans="1:10" x14ac:dyDescent="0.25">
      <c r="A594" s="1">
        <v>325181</v>
      </c>
      <c r="B594" s="1" t="s">
        <v>66</v>
      </c>
      <c r="C594" s="1" t="s">
        <v>151</v>
      </c>
      <c r="D594" s="1">
        <v>0</v>
      </c>
      <c r="E594" s="1">
        <v>0</v>
      </c>
      <c r="F594" s="1">
        <v>0</v>
      </c>
      <c r="G594" s="1">
        <v>0.50037509377344336</v>
      </c>
      <c r="H594" s="1">
        <v>0</v>
      </c>
      <c r="I594" s="1">
        <v>0.89743589743589747</v>
      </c>
      <c r="J594" s="1">
        <v>0.76000000000000012</v>
      </c>
    </row>
    <row r="595" spans="1:10" x14ac:dyDescent="0.25">
      <c r="A595" s="1">
        <v>325181</v>
      </c>
      <c r="B595" s="1" t="s">
        <v>66</v>
      </c>
      <c r="C595" s="1" t="s">
        <v>83</v>
      </c>
      <c r="D595" s="1">
        <v>0.96875</v>
      </c>
      <c r="E595" s="1">
        <v>0</v>
      </c>
      <c r="F595" s="1">
        <v>0</v>
      </c>
      <c r="G595" s="1">
        <v>0.45611402850712673</v>
      </c>
      <c r="H595" s="1">
        <v>0</v>
      </c>
      <c r="I595" s="1">
        <v>0.10256410256410256</v>
      </c>
      <c r="J595" s="1">
        <v>0.23757322175732218</v>
      </c>
    </row>
    <row r="596" spans="1:10" x14ac:dyDescent="0.25">
      <c r="A596" s="1">
        <v>325181</v>
      </c>
      <c r="B596" s="1" t="s">
        <v>66</v>
      </c>
      <c r="C596" s="1" t="s">
        <v>84</v>
      </c>
      <c r="D596" s="1">
        <v>0</v>
      </c>
      <c r="E596" s="1">
        <v>0</v>
      </c>
      <c r="F596" s="1">
        <v>0</v>
      </c>
      <c r="G596" s="1">
        <v>0.14253563390847712</v>
      </c>
      <c r="H596" s="1">
        <v>0</v>
      </c>
      <c r="I596" s="1">
        <v>0.10256410256410256</v>
      </c>
      <c r="J596" s="1">
        <v>5.7405857740585771E-2</v>
      </c>
    </row>
    <row r="597" spans="1:10" x14ac:dyDescent="0.25">
      <c r="A597" s="1">
        <v>325181</v>
      </c>
      <c r="B597" s="1" t="s">
        <v>66</v>
      </c>
      <c r="C597" s="1" t="s">
        <v>85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</row>
    <row r="598" spans="1:10" x14ac:dyDescent="0.25">
      <c r="A598" s="1">
        <v>325181</v>
      </c>
      <c r="B598" s="1" t="s">
        <v>66</v>
      </c>
      <c r="C598" s="1" t="s">
        <v>86</v>
      </c>
      <c r="D598" s="1">
        <v>0.21875</v>
      </c>
      <c r="E598" s="1">
        <v>0</v>
      </c>
      <c r="F598" s="1">
        <v>0</v>
      </c>
      <c r="G598" s="1">
        <v>0.31357839459864961</v>
      </c>
      <c r="H598" s="1">
        <v>0</v>
      </c>
      <c r="I598" s="1">
        <v>0</v>
      </c>
      <c r="J598" s="1">
        <v>0.12192468619246861</v>
      </c>
    </row>
    <row r="599" spans="1:10" x14ac:dyDescent="0.25">
      <c r="A599" s="1">
        <v>325181</v>
      </c>
      <c r="B599" s="1" t="s">
        <v>66</v>
      </c>
      <c r="C599" s="1" t="s">
        <v>87</v>
      </c>
      <c r="D599" s="1">
        <v>0.71875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5.5815899581589959E-2</v>
      </c>
    </row>
    <row r="600" spans="1:10" x14ac:dyDescent="0.25">
      <c r="A600" s="1">
        <v>325181</v>
      </c>
      <c r="B600" s="1" t="s">
        <v>66</v>
      </c>
      <c r="C600" s="1" t="s">
        <v>88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 x14ac:dyDescent="0.25">
      <c r="A601" s="1">
        <v>325181</v>
      </c>
      <c r="B601" s="1" t="s">
        <v>66</v>
      </c>
      <c r="C601" s="1" t="s">
        <v>89</v>
      </c>
      <c r="D601" s="1">
        <v>3.125E-2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2.4267782426778241E-3</v>
      </c>
    </row>
    <row r="602" spans="1:10" x14ac:dyDescent="0.25">
      <c r="A602" s="1">
        <v>325181</v>
      </c>
      <c r="B602" s="1" t="s">
        <v>66</v>
      </c>
      <c r="C602" s="1" t="s">
        <v>545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 x14ac:dyDescent="0.25">
      <c r="A603" s="1">
        <v>325181</v>
      </c>
      <c r="B603" s="1" t="s">
        <v>66</v>
      </c>
      <c r="C603" s="1" t="s">
        <v>90</v>
      </c>
      <c r="D603" s="1">
        <v>3.125E-2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2.4267782426778241E-3</v>
      </c>
    </row>
    <row r="604" spans="1:10" x14ac:dyDescent="0.25">
      <c r="A604" s="1">
        <v>325181</v>
      </c>
      <c r="B604" s="1" t="s">
        <v>66</v>
      </c>
      <c r="C604" s="1" t="s">
        <v>118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</row>
    <row r="605" spans="1:10" x14ac:dyDescent="0.25">
      <c r="A605" s="1">
        <v>325181</v>
      </c>
      <c r="B605" s="1" t="s">
        <v>66</v>
      </c>
      <c r="C605" s="1" t="s">
        <v>91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</row>
    <row r="606" spans="1:10" x14ac:dyDescent="0.25">
      <c r="A606" s="1">
        <v>325181</v>
      </c>
      <c r="B606" s="1" t="s">
        <v>66</v>
      </c>
      <c r="C606" s="1" t="s">
        <v>92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 x14ac:dyDescent="0.25">
      <c r="A607" s="1">
        <v>325181</v>
      </c>
      <c r="B607" s="1" t="s">
        <v>66</v>
      </c>
      <c r="C607" s="1" t="s">
        <v>93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</row>
    <row r="608" spans="1:10" x14ac:dyDescent="0.25">
      <c r="A608" s="1">
        <v>325181</v>
      </c>
      <c r="B608" s="1" t="s">
        <v>66</v>
      </c>
      <c r="C608" s="1" t="s">
        <v>94</v>
      </c>
    </row>
    <row r="610" spans="1:10" x14ac:dyDescent="0.25">
      <c r="A610" s="1">
        <v>325182</v>
      </c>
      <c r="B610" s="1" t="s">
        <v>130</v>
      </c>
      <c r="C610" s="1" t="s">
        <v>120</v>
      </c>
    </row>
    <row r="611" spans="1:10" x14ac:dyDescent="0.25">
      <c r="A611" s="1">
        <v>325182</v>
      </c>
      <c r="B611" s="1" t="s">
        <v>130</v>
      </c>
      <c r="C611" s="1" t="s">
        <v>82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</row>
    <row r="612" spans="1:10" x14ac:dyDescent="0.25">
      <c r="A612" s="1">
        <v>325182</v>
      </c>
      <c r="B612" s="1" t="s">
        <v>130</v>
      </c>
      <c r="C612" s="1" t="s">
        <v>152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 x14ac:dyDescent="0.25">
      <c r="A613" s="1">
        <v>325182</v>
      </c>
      <c r="B613" s="1" t="s">
        <v>130</v>
      </c>
      <c r="C613" s="1" t="s">
        <v>151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 x14ac:dyDescent="0.25">
      <c r="A614" s="1">
        <v>325182</v>
      </c>
      <c r="B614" s="1" t="s">
        <v>130</v>
      </c>
      <c r="C614" s="1" t="s">
        <v>83</v>
      </c>
      <c r="D614" s="1">
        <v>1</v>
      </c>
      <c r="E614" s="1">
        <v>0</v>
      </c>
      <c r="F614" s="1">
        <v>0</v>
      </c>
      <c r="G614" s="1">
        <v>1</v>
      </c>
      <c r="H614" s="1">
        <v>0</v>
      </c>
      <c r="I614" s="1">
        <v>0</v>
      </c>
      <c r="J614" s="1">
        <v>0</v>
      </c>
    </row>
    <row r="615" spans="1:10" x14ac:dyDescent="0.25">
      <c r="A615" s="1">
        <v>325182</v>
      </c>
      <c r="B615" s="1" t="s">
        <v>130</v>
      </c>
      <c r="C615" s="1" t="s">
        <v>84</v>
      </c>
      <c r="D615" s="1">
        <v>0</v>
      </c>
      <c r="E615" s="1">
        <v>0</v>
      </c>
      <c r="F615" s="1">
        <v>0</v>
      </c>
      <c r="G615" s="1">
        <v>0.8</v>
      </c>
      <c r="H615" s="1">
        <v>0</v>
      </c>
      <c r="I615" s="1">
        <v>0</v>
      </c>
      <c r="J615" s="1">
        <v>0</v>
      </c>
    </row>
    <row r="616" spans="1:10" x14ac:dyDescent="0.25">
      <c r="A616" s="1">
        <v>325182</v>
      </c>
      <c r="B616" s="1" t="s">
        <v>130</v>
      </c>
      <c r="C616" s="1" t="s">
        <v>85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</row>
    <row r="617" spans="1:10" x14ac:dyDescent="0.25">
      <c r="A617" s="1">
        <v>325182</v>
      </c>
      <c r="B617" s="1" t="s">
        <v>130</v>
      </c>
      <c r="C617" s="1" t="s">
        <v>86</v>
      </c>
      <c r="D617" s="1">
        <v>1</v>
      </c>
      <c r="E617" s="1">
        <v>0</v>
      </c>
      <c r="F617" s="1">
        <v>0</v>
      </c>
      <c r="G617" s="1">
        <v>0.2</v>
      </c>
      <c r="H617" s="1">
        <v>0</v>
      </c>
      <c r="I617" s="1">
        <v>0</v>
      </c>
      <c r="J617" s="1">
        <v>0</v>
      </c>
    </row>
    <row r="618" spans="1:10" x14ac:dyDescent="0.25">
      <c r="A618" s="1">
        <v>325182</v>
      </c>
      <c r="B618" s="1" t="s">
        <v>130</v>
      </c>
      <c r="C618" s="1" t="s">
        <v>87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 x14ac:dyDescent="0.25">
      <c r="A619" s="1">
        <v>325182</v>
      </c>
      <c r="B619" s="1" t="s">
        <v>130</v>
      </c>
      <c r="C619" s="1" t="s">
        <v>88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</row>
    <row r="620" spans="1:10" x14ac:dyDescent="0.25">
      <c r="A620" s="1">
        <v>325182</v>
      </c>
      <c r="B620" s="1" t="s">
        <v>130</v>
      </c>
      <c r="C620" s="1" t="s">
        <v>89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 x14ac:dyDescent="0.25">
      <c r="A621" s="1">
        <v>325182</v>
      </c>
      <c r="B621" s="1" t="s">
        <v>130</v>
      </c>
      <c r="C621" s="1" t="s">
        <v>545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</row>
    <row r="622" spans="1:10" x14ac:dyDescent="0.25">
      <c r="A622" s="1">
        <v>325182</v>
      </c>
      <c r="B622" s="1" t="s">
        <v>130</v>
      </c>
      <c r="C622" s="1" t="s">
        <v>90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1:10" x14ac:dyDescent="0.25">
      <c r="A623" s="1">
        <v>325182</v>
      </c>
      <c r="B623" s="1" t="s">
        <v>130</v>
      </c>
      <c r="C623" s="1" t="s">
        <v>118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</row>
    <row r="624" spans="1:10" x14ac:dyDescent="0.25">
      <c r="A624" s="1">
        <v>325182</v>
      </c>
      <c r="B624" s="1" t="s">
        <v>130</v>
      </c>
      <c r="C624" s="1" t="s">
        <v>91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</row>
    <row r="625" spans="1:10" x14ac:dyDescent="0.25">
      <c r="A625" s="1">
        <v>325182</v>
      </c>
      <c r="B625" s="1" t="s">
        <v>130</v>
      </c>
      <c r="C625" s="1" t="s">
        <v>92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</row>
    <row r="626" spans="1:10" x14ac:dyDescent="0.25">
      <c r="A626" s="1">
        <v>325182</v>
      </c>
      <c r="B626" s="1" t="s">
        <v>130</v>
      </c>
      <c r="C626" s="1" t="s">
        <v>93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</row>
    <row r="627" spans="1:10" x14ac:dyDescent="0.25">
      <c r="A627" s="1">
        <v>325182</v>
      </c>
      <c r="B627" s="1" t="s">
        <v>130</v>
      </c>
      <c r="C627" s="1" t="s">
        <v>94</v>
      </c>
    </row>
    <row r="629" spans="1:10" x14ac:dyDescent="0.25">
      <c r="A629" s="1">
        <v>325188</v>
      </c>
      <c r="B629" s="1" t="s">
        <v>67</v>
      </c>
      <c r="C629" s="1" t="s">
        <v>120</v>
      </c>
    </row>
    <row r="630" spans="1:10" x14ac:dyDescent="0.25">
      <c r="A630" s="1">
        <v>325188</v>
      </c>
      <c r="B630" s="1" t="s">
        <v>67</v>
      </c>
      <c r="C630" s="1" t="s">
        <v>82</v>
      </c>
      <c r="D630" s="1">
        <v>0</v>
      </c>
      <c r="E630" s="1">
        <v>0</v>
      </c>
      <c r="F630" s="1">
        <v>0</v>
      </c>
      <c r="G630" s="1">
        <v>0.375</v>
      </c>
      <c r="H630" s="1">
        <v>0</v>
      </c>
      <c r="I630" s="1">
        <v>1</v>
      </c>
      <c r="J630" s="1">
        <v>0.75686813186813195</v>
      </c>
    </row>
    <row r="631" spans="1:10" x14ac:dyDescent="0.25">
      <c r="A631" s="1">
        <v>325188</v>
      </c>
      <c r="B631" s="1" t="s">
        <v>67</v>
      </c>
      <c r="C631" s="1" t="s">
        <v>152</v>
      </c>
      <c r="D631" s="1">
        <v>0</v>
      </c>
      <c r="E631" s="1">
        <v>0</v>
      </c>
      <c r="F631" s="1">
        <v>0</v>
      </c>
      <c r="G631" s="1">
        <v>0.16666666666666666</v>
      </c>
      <c r="H631" s="1">
        <v>0</v>
      </c>
      <c r="I631" s="1">
        <v>5.8823529411764705E-2</v>
      </c>
      <c r="J631" s="1">
        <v>0</v>
      </c>
    </row>
    <row r="632" spans="1:10" x14ac:dyDescent="0.25">
      <c r="A632" s="1">
        <v>325188</v>
      </c>
      <c r="B632" s="1" t="s">
        <v>67</v>
      </c>
      <c r="C632" s="1" t="s">
        <v>151</v>
      </c>
      <c r="D632" s="1">
        <v>0</v>
      </c>
      <c r="E632" s="1">
        <v>0</v>
      </c>
      <c r="F632" s="1">
        <v>0</v>
      </c>
      <c r="G632" s="1">
        <v>0.20833333333333334</v>
      </c>
      <c r="H632" s="1">
        <v>0</v>
      </c>
      <c r="I632" s="1">
        <v>0.94117647058823528</v>
      </c>
      <c r="J632" s="1">
        <v>0.75686813186813195</v>
      </c>
    </row>
    <row r="633" spans="1:10" x14ac:dyDescent="0.25">
      <c r="A633" s="1">
        <v>325188</v>
      </c>
      <c r="B633" s="1" t="s">
        <v>67</v>
      </c>
      <c r="C633" s="1" t="s">
        <v>83</v>
      </c>
      <c r="D633" s="1">
        <v>0.96470588235294119</v>
      </c>
      <c r="E633" s="1">
        <v>1</v>
      </c>
      <c r="F633" s="1">
        <v>0</v>
      </c>
      <c r="G633" s="1">
        <v>0.60416666666666663</v>
      </c>
      <c r="H633" s="1">
        <v>0</v>
      </c>
      <c r="I633" s="1">
        <v>0</v>
      </c>
      <c r="J633" s="1">
        <v>0.23282967032967034</v>
      </c>
    </row>
    <row r="634" spans="1:10" x14ac:dyDescent="0.25">
      <c r="A634" s="1">
        <v>325188</v>
      </c>
      <c r="B634" s="1" t="s">
        <v>67</v>
      </c>
      <c r="C634" s="1" t="s">
        <v>84</v>
      </c>
      <c r="D634" s="1">
        <v>5.8823529411764705E-2</v>
      </c>
      <c r="E634" s="1">
        <v>1</v>
      </c>
      <c r="F634" s="1">
        <v>0</v>
      </c>
      <c r="G634" s="1">
        <v>0.60416666666666663</v>
      </c>
      <c r="H634" s="1">
        <v>0</v>
      </c>
      <c r="I634" s="1">
        <v>0</v>
      </c>
      <c r="J634" s="1">
        <v>7.2115384615384609E-2</v>
      </c>
    </row>
    <row r="635" spans="1:10" x14ac:dyDescent="0.25">
      <c r="A635" s="1">
        <v>325188</v>
      </c>
      <c r="B635" s="1" t="s">
        <v>67</v>
      </c>
      <c r="C635" s="1" t="s">
        <v>85</v>
      </c>
      <c r="D635" s="1">
        <v>1.1764705882352941E-2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2.0604395604395605E-3</v>
      </c>
    </row>
    <row r="636" spans="1:10" x14ac:dyDescent="0.25">
      <c r="A636" s="1">
        <v>325188</v>
      </c>
      <c r="B636" s="1" t="s">
        <v>67</v>
      </c>
      <c r="C636" s="1" t="s">
        <v>86</v>
      </c>
      <c r="D636" s="1">
        <v>0.68235294117647061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0.11950549450549451</v>
      </c>
    </row>
    <row r="637" spans="1:10" x14ac:dyDescent="0.25">
      <c r="A637" s="1">
        <v>325188</v>
      </c>
      <c r="B637" s="1" t="s">
        <v>67</v>
      </c>
      <c r="C637" s="1" t="s">
        <v>87</v>
      </c>
      <c r="D637" s="1">
        <v>0.2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3.5027472527472535E-2</v>
      </c>
    </row>
    <row r="638" spans="1:10" x14ac:dyDescent="0.25">
      <c r="A638" s="1">
        <v>325188</v>
      </c>
      <c r="B638" s="1" t="s">
        <v>67</v>
      </c>
      <c r="C638" s="1" t="s">
        <v>88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</row>
    <row r="639" spans="1:10" x14ac:dyDescent="0.25">
      <c r="A639" s="1">
        <v>325188</v>
      </c>
      <c r="B639" s="1" t="s">
        <v>67</v>
      </c>
      <c r="C639" s="1" t="s">
        <v>89</v>
      </c>
      <c r="D639" s="1">
        <v>3.5294117647058823E-2</v>
      </c>
      <c r="E639" s="1">
        <v>0</v>
      </c>
      <c r="F639" s="1">
        <v>0</v>
      </c>
      <c r="G639" s="1">
        <v>2.0833333333333332E-2</v>
      </c>
      <c r="H639" s="1">
        <v>0</v>
      </c>
      <c r="I639" s="1">
        <v>0</v>
      </c>
      <c r="J639" s="1">
        <v>1.0302197802197802E-2</v>
      </c>
    </row>
    <row r="640" spans="1:10" x14ac:dyDescent="0.25">
      <c r="A640" s="1">
        <v>325188</v>
      </c>
      <c r="B640" s="1" t="s">
        <v>67</v>
      </c>
      <c r="C640" s="1" t="s">
        <v>545</v>
      </c>
      <c r="D640" s="1">
        <v>1.1764705882352941E-2</v>
      </c>
      <c r="E640" s="1">
        <v>0</v>
      </c>
      <c r="F640" s="1">
        <v>0</v>
      </c>
      <c r="G640" s="1">
        <v>2.0833333333333332E-2</v>
      </c>
      <c r="H640" s="1">
        <v>0</v>
      </c>
      <c r="I640" s="1">
        <v>0</v>
      </c>
      <c r="J640" s="1">
        <v>4.120879120879121E-3</v>
      </c>
    </row>
    <row r="641" spans="1:10" x14ac:dyDescent="0.25">
      <c r="A641" s="1">
        <v>325188</v>
      </c>
      <c r="B641" s="1" t="s">
        <v>67</v>
      </c>
      <c r="C641" s="1" t="s">
        <v>90</v>
      </c>
      <c r="D641" s="1">
        <v>1.1764705882352941E-2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2.0604395604395605E-3</v>
      </c>
    </row>
    <row r="642" spans="1:10" x14ac:dyDescent="0.25">
      <c r="A642" s="1">
        <v>325188</v>
      </c>
      <c r="B642" s="1" t="s">
        <v>67</v>
      </c>
      <c r="C642" s="1" t="s">
        <v>118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</row>
    <row r="643" spans="1:10" x14ac:dyDescent="0.25">
      <c r="A643" s="1">
        <v>325188</v>
      </c>
      <c r="B643" s="1" t="s">
        <v>67</v>
      </c>
      <c r="C643" s="1" t="s">
        <v>91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1:10" x14ac:dyDescent="0.25">
      <c r="A644" s="1">
        <v>325188</v>
      </c>
      <c r="B644" s="1" t="s">
        <v>67</v>
      </c>
      <c r="C644" s="1" t="s">
        <v>92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1:10" x14ac:dyDescent="0.25">
      <c r="A645" s="1">
        <v>325188</v>
      </c>
      <c r="B645" s="1" t="s">
        <v>67</v>
      </c>
      <c r="C645" s="1" t="s">
        <v>93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1:10" x14ac:dyDescent="0.25">
      <c r="A646" s="1">
        <v>325188</v>
      </c>
      <c r="B646" s="1" t="s">
        <v>67</v>
      </c>
      <c r="C646" s="1" t="s">
        <v>94</v>
      </c>
    </row>
    <row r="648" spans="1:10" x14ac:dyDescent="0.25">
      <c r="A648" s="1">
        <v>325192</v>
      </c>
      <c r="B648" s="1" t="s">
        <v>43</v>
      </c>
      <c r="C648" s="1" t="s">
        <v>120</v>
      </c>
    </row>
    <row r="649" spans="1:10" x14ac:dyDescent="0.25">
      <c r="A649" s="1">
        <v>325192</v>
      </c>
      <c r="B649" s="1" t="s">
        <v>43</v>
      </c>
      <c r="C649" s="1" t="s">
        <v>82</v>
      </c>
      <c r="D649" s="1">
        <v>0</v>
      </c>
      <c r="E649" s="1">
        <v>1</v>
      </c>
      <c r="F649" s="1">
        <v>0</v>
      </c>
      <c r="G649" s="1">
        <v>0.59090909090909094</v>
      </c>
      <c r="H649" s="1">
        <v>0</v>
      </c>
      <c r="I649" s="1">
        <v>0</v>
      </c>
      <c r="J649" s="1">
        <v>0.76972281449893387</v>
      </c>
    </row>
    <row r="650" spans="1:10" x14ac:dyDescent="0.25">
      <c r="A650" s="1">
        <v>325192</v>
      </c>
      <c r="B650" s="1" t="s">
        <v>43</v>
      </c>
      <c r="C650" s="1" t="s">
        <v>152</v>
      </c>
      <c r="D650" s="1">
        <v>0</v>
      </c>
      <c r="E650" s="1">
        <v>0</v>
      </c>
      <c r="F650" s="1">
        <v>0</v>
      </c>
      <c r="G650" s="1">
        <v>0.40909090909090912</v>
      </c>
      <c r="H650" s="1">
        <v>0</v>
      </c>
      <c r="I650" s="1">
        <v>0</v>
      </c>
      <c r="J650" s="1">
        <v>0</v>
      </c>
    </row>
    <row r="651" spans="1:10" x14ac:dyDescent="0.25">
      <c r="A651" s="1">
        <v>325192</v>
      </c>
      <c r="B651" s="1" t="s">
        <v>43</v>
      </c>
      <c r="C651" s="1" t="s">
        <v>151</v>
      </c>
      <c r="D651" s="1">
        <v>0</v>
      </c>
      <c r="E651" s="1">
        <v>1</v>
      </c>
      <c r="F651" s="1">
        <v>0</v>
      </c>
      <c r="G651" s="1">
        <v>0.18181818181818182</v>
      </c>
      <c r="H651" s="1">
        <v>0</v>
      </c>
      <c r="I651" s="1">
        <v>0</v>
      </c>
      <c r="J651" s="1">
        <v>0.76972281449893387</v>
      </c>
    </row>
    <row r="652" spans="1:10" x14ac:dyDescent="0.25">
      <c r="A652" s="1">
        <v>325192</v>
      </c>
      <c r="B652" s="1" t="s">
        <v>43</v>
      </c>
      <c r="C652" s="1" t="s">
        <v>83</v>
      </c>
      <c r="D652" s="1">
        <v>0.88888888888888884</v>
      </c>
      <c r="E652" s="1">
        <v>0</v>
      </c>
      <c r="F652" s="1">
        <v>0</v>
      </c>
      <c r="G652" s="1">
        <v>0.40909090909090912</v>
      </c>
      <c r="H652" s="1">
        <v>0</v>
      </c>
      <c r="I652" s="1">
        <v>0</v>
      </c>
      <c r="J652" s="1">
        <v>0.21748400852878466</v>
      </c>
    </row>
    <row r="653" spans="1:10" x14ac:dyDescent="0.25">
      <c r="A653" s="1">
        <v>325192</v>
      </c>
      <c r="B653" s="1" t="s">
        <v>43</v>
      </c>
      <c r="C653" s="1" t="s">
        <v>84</v>
      </c>
      <c r="D653" s="1">
        <v>0.1111111111111111</v>
      </c>
      <c r="E653" s="1">
        <v>0</v>
      </c>
      <c r="F653" s="1">
        <v>0</v>
      </c>
      <c r="G653" s="1">
        <v>0.40909090909090912</v>
      </c>
      <c r="H653" s="1">
        <v>0</v>
      </c>
      <c r="I653" s="1">
        <v>0</v>
      </c>
      <c r="J653" s="1">
        <v>0.1279317697228145</v>
      </c>
    </row>
    <row r="654" spans="1:10" x14ac:dyDescent="0.25">
      <c r="A654" s="1">
        <v>325192</v>
      </c>
      <c r="B654" s="1" t="s">
        <v>43</v>
      </c>
      <c r="C654" s="1" t="s">
        <v>85</v>
      </c>
      <c r="D654" s="1">
        <v>0.22222222222222221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2.5586353944562903E-2</v>
      </c>
    </row>
    <row r="655" spans="1:10" x14ac:dyDescent="0.25">
      <c r="A655" s="1">
        <v>325192</v>
      </c>
      <c r="B655" s="1" t="s">
        <v>43</v>
      </c>
      <c r="C655" s="1" t="s">
        <v>86</v>
      </c>
      <c r="D655" s="1">
        <v>0.55555555555555558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6.3965884861407252E-2</v>
      </c>
    </row>
    <row r="656" spans="1:10" x14ac:dyDescent="0.25">
      <c r="A656" s="1">
        <v>325192</v>
      </c>
      <c r="B656" s="1" t="s">
        <v>43</v>
      </c>
      <c r="C656" s="1" t="s">
        <v>87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</row>
    <row r="657" spans="1:10" x14ac:dyDescent="0.25">
      <c r="A657" s="1">
        <v>325192</v>
      </c>
      <c r="B657" s="1" t="s">
        <v>43</v>
      </c>
      <c r="C657" s="1" t="s">
        <v>88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</row>
    <row r="658" spans="1:10" x14ac:dyDescent="0.25">
      <c r="A658" s="1">
        <v>325192</v>
      </c>
      <c r="B658" s="1" t="s">
        <v>43</v>
      </c>
      <c r="C658" s="1" t="s">
        <v>89</v>
      </c>
      <c r="D658" s="1">
        <v>0.1111111111111111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1.2793176972281451E-2</v>
      </c>
    </row>
    <row r="659" spans="1:10" x14ac:dyDescent="0.25">
      <c r="A659" s="1">
        <v>325192</v>
      </c>
      <c r="B659" s="1" t="s">
        <v>43</v>
      </c>
      <c r="C659" s="1" t="s">
        <v>545</v>
      </c>
      <c r="D659" s="1">
        <v>0.1111111111111111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1.2793176972281451E-2</v>
      </c>
    </row>
    <row r="660" spans="1:10" x14ac:dyDescent="0.25">
      <c r="A660" s="1">
        <v>325192</v>
      </c>
      <c r="B660" s="1" t="s">
        <v>43</v>
      </c>
      <c r="C660" s="1" t="s">
        <v>90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</row>
    <row r="661" spans="1:10" x14ac:dyDescent="0.25">
      <c r="A661" s="1">
        <v>325192</v>
      </c>
      <c r="B661" s="1" t="s">
        <v>43</v>
      </c>
      <c r="C661" s="1" t="s">
        <v>118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</row>
    <row r="662" spans="1:10" x14ac:dyDescent="0.25">
      <c r="A662" s="1">
        <v>325192</v>
      </c>
      <c r="B662" s="1" t="s">
        <v>43</v>
      </c>
      <c r="C662" s="1" t="s">
        <v>91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</row>
    <row r="663" spans="1:10" x14ac:dyDescent="0.25">
      <c r="A663" s="1">
        <v>325192</v>
      </c>
      <c r="B663" s="1" t="s">
        <v>43</v>
      </c>
      <c r="C663" s="1" t="s">
        <v>92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</row>
    <row r="664" spans="1:10" x14ac:dyDescent="0.25">
      <c r="A664" s="1">
        <v>325192</v>
      </c>
      <c r="B664" s="1" t="s">
        <v>43</v>
      </c>
      <c r="C664" s="1" t="s">
        <v>93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</row>
    <row r="665" spans="1:10" x14ac:dyDescent="0.25">
      <c r="A665" s="1">
        <v>325192</v>
      </c>
      <c r="B665" s="1" t="s">
        <v>43</v>
      </c>
      <c r="C665" s="1" t="s">
        <v>94</v>
      </c>
    </row>
    <row r="667" spans="1:10" x14ac:dyDescent="0.25">
      <c r="A667" s="1">
        <v>325193</v>
      </c>
      <c r="B667" s="1" t="s">
        <v>132</v>
      </c>
      <c r="C667" s="1" t="s">
        <v>120</v>
      </c>
    </row>
    <row r="668" spans="1:10" x14ac:dyDescent="0.25">
      <c r="A668" s="1">
        <v>325193</v>
      </c>
      <c r="B668" s="1" t="s">
        <v>132</v>
      </c>
      <c r="C668" s="1" t="s">
        <v>82</v>
      </c>
      <c r="D668" s="1">
        <v>0.04</v>
      </c>
      <c r="E668" s="1">
        <v>0</v>
      </c>
      <c r="F668" s="1">
        <v>0</v>
      </c>
      <c r="G668" s="1">
        <v>0.58634538152610438</v>
      </c>
      <c r="H668" s="1">
        <v>0</v>
      </c>
      <c r="I668" s="1">
        <v>0.72</v>
      </c>
      <c r="J668" s="1">
        <v>0.76</v>
      </c>
    </row>
    <row r="669" spans="1:10" x14ac:dyDescent="0.25">
      <c r="A669" s="1">
        <v>325193</v>
      </c>
      <c r="B669" s="1" t="s">
        <v>132</v>
      </c>
      <c r="C669" s="1" t="s">
        <v>152</v>
      </c>
      <c r="D669" s="1">
        <v>0.04</v>
      </c>
      <c r="E669" s="1">
        <v>0</v>
      </c>
      <c r="F669" s="1">
        <v>0</v>
      </c>
      <c r="G669" s="1">
        <v>0.2971887550200803</v>
      </c>
      <c r="H669" s="1">
        <v>0</v>
      </c>
      <c r="I669" s="1">
        <v>0.12</v>
      </c>
      <c r="J669" s="1">
        <v>0</v>
      </c>
    </row>
    <row r="670" spans="1:10" x14ac:dyDescent="0.25">
      <c r="A670" s="1">
        <v>325193</v>
      </c>
      <c r="B670" s="1" t="s">
        <v>132</v>
      </c>
      <c r="C670" s="1" t="s">
        <v>151</v>
      </c>
      <c r="D670" s="1">
        <v>0</v>
      </c>
      <c r="E670" s="1">
        <v>0</v>
      </c>
      <c r="F670" s="1">
        <v>0</v>
      </c>
      <c r="G670" s="1">
        <v>0.28915662650602408</v>
      </c>
      <c r="H670" s="1">
        <v>0</v>
      </c>
      <c r="I670" s="1">
        <v>0.6</v>
      </c>
      <c r="J670" s="1">
        <v>0.76</v>
      </c>
    </row>
    <row r="671" spans="1:10" x14ac:dyDescent="0.25">
      <c r="A671" s="1">
        <v>325193</v>
      </c>
      <c r="B671" s="1" t="s">
        <v>132</v>
      </c>
      <c r="C671" s="1" t="s">
        <v>83</v>
      </c>
      <c r="D671" s="1">
        <v>0.88</v>
      </c>
      <c r="E671" s="1">
        <v>0</v>
      </c>
      <c r="F671" s="1">
        <v>0</v>
      </c>
      <c r="G671" s="1">
        <v>0.40160642570281124</v>
      </c>
      <c r="H671" s="1">
        <v>0</v>
      </c>
      <c r="I671" s="1">
        <v>0.28000000000000003</v>
      </c>
      <c r="J671" s="1">
        <v>0.23111111111111113</v>
      </c>
    </row>
    <row r="672" spans="1:10" x14ac:dyDescent="0.25">
      <c r="A672" s="1">
        <v>325193</v>
      </c>
      <c r="B672" s="1" t="s">
        <v>132</v>
      </c>
      <c r="C672" s="1" t="s">
        <v>84</v>
      </c>
      <c r="D672" s="1">
        <v>0.04</v>
      </c>
      <c r="E672" s="1">
        <v>0</v>
      </c>
      <c r="F672" s="1">
        <v>0</v>
      </c>
      <c r="G672" s="1">
        <v>0.36546184738955823</v>
      </c>
      <c r="H672" s="1">
        <v>0</v>
      </c>
      <c r="I672" s="1">
        <v>0.28000000000000003</v>
      </c>
      <c r="J672" s="1">
        <v>0.17600000000000005</v>
      </c>
    </row>
    <row r="673" spans="1:10" x14ac:dyDescent="0.25">
      <c r="A673" s="1">
        <v>325193</v>
      </c>
      <c r="B673" s="1" t="s">
        <v>132</v>
      </c>
      <c r="C673" s="1" t="s">
        <v>85</v>
      </c>
      <c r="D673" s="1">
        <v>0.08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3.5555555555555562E-3</v>
      </c>
    </row>
    <row r="674" spans="1:10" x14ac:dyDescent="0.25">
      <c r="A674" s="1">
        <v>325193</v>
      </c>
      <c r="B674" s="1" t="s">
        <v>132</v>
      </c>
      <c r="C674" s="1" t="s">
        <v>86</v>
      </c>
      <c r="D674" s="1">
        <v>0.72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3.2000000000000001E-2</v>
      </c>
    </row>
    <row r="675" spans="1:10" x14ac:dyDescent="0.25">
      <c r="A675" s="1">
        <v>325193</v>
      </c>
      <c r="B675" s="1" t="s">
        <v>132</v>
      </c>
      <c r="C675" s="1" t="s">
        <v>87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</row>
    <row r="676" spans="1:10" x14ac:dyDescent="0.25">
      <c r="A676" s="1">
        <v>325193</v>
      </c>
      <c r="B676" s="1" t="s">
        <v>132</v>
      </c>
      <c r="C676" s="1" t="s">
        <v>88</v>
      </c>
      <c r="D676" s="1">
        <v>0</v>
      </c>
      <c r="E676" s="1">
        <v>0</v>
      </c>
      <c r="F676" s="1">
        <v>0</v>
      </c>
      <c r="G676" s="1">
        <v>3.614457831325301E-2</v>
      </c>
      <c r="H676" s="1">
        <v>0</v>
      </c>
      <c r="I676" s="1">
        <v>0</v>
      </c>
      <c r="J676" s="1">
        <v>1.6E-2</v>
      </c>
    </row>
    <row r="677" spans="1:10" x14ac:dyDescent="0.25">
      <c r="A677" s="1">
        <v>325193</v>
      </c>
      <c r="B677" s="1" t="s">
        <v>132</v>
      </c>
      <c r="C677" s="1" t="s">
        <v>89</v>
      </c>
      <c r="D677" s="1">
        <v>0.08</v>
      </c>
      <c r="E677" s="1">
        <v>0</v>
      </c>
      <c r="F677" s="1">
        <v>0</v>
      </c>
      <c r="G677" s="1">
        <v>1.2048192771084336E-2</v>
      </c>
      <c r="H677" s="1">
        <v>0</v>
      </c>
      <c r="I677" s="1">
        <v>0</v>
      </c>
      <c r="J677" s="1">
        <v>8.8888888888888906E-3</v>
      </c>
    </row>
    <row r="678" spans="1:10" x14ac:dyDescent="0.25">
      <c r="A678" s="1">
        <v>325193</v>
      </c>
      <c r="B678" s="1" t="s">
        <v>132</v>
      </c>
      <c r="C678" s="1" t="s">
        <v>545</v>
      </c>
      <c r="D678" s="1">
        <v>0.04</v>
      </c>
      <c r="E678" s="1">
        <v>0</v>
      </c>
      <c r="F678" s="1">
        <v>0</v>
      </c>
      <c r="G678" s="1">
        <v>8.0321285140562242E-3</v>
      </c>
      <c r="H678" s="1">
        <v>0</v>
      </c>
      <c r="I678" s="1">
        <v>0</v>
      </c>
      <c r="J678" s="1">
        <v>5.3333333333333332E-3</v>
      </c>
    </row>
    <row r="679" spans="1:10" x14ac:dyDescent="0.25">
      <c r="A679" s="1">
        <v>325193</v>
      </c>
      <c r="B679" s="1" t="s">
        <v>132</v>
      </c>
      <c r="C679" s="1" t="s">
        <v>90</v>
      </c>
      <c r="D679" s="1">
        <v>0.04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1.7777777777777781E-3</v>
      </c>
    </row>
    <row r="680" spans="1:10" x14ac:dyDescent="0.25">
      <c r="A680" s="1">
        <v>325193</v>
      </c>
      <c r="B680" s="1" t="s">
        <v>132</v>
      </c>
      <c r="C680" s="1" t="s">
        <v>118</v>
      </c>
      <c r="D680" s="1">
        <v>0</v>
      </c>
      <c r="E680" s="1">
        <v>0</v>
      </c>
      <c r="F680" s="1">
        <v>0</v>
      </c>
      <c r="G680" s="1">
        <v>4.0160642570281121E-3</v>
      </c>
      <c r="H680" s="1">
        <v>0</v>
      </c>
      <c r="I680" s="1">
        <v>0</v>
      </c>
      <c r="J680" s="1">
        <v>1.7777777777777781E-3</v>
      </c>
    </row>
    <row r="681" spans="1:10" x14ac:dyDescent="0.25">
      <c r="A681" s="1">
        <v>325193</v>
      </c>
      <c r="B681" s="1" t="s">
        <v>132</v>
      </c>
      <c r="C681" s="1" t="s">
        <v>91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</row>
    <row r="682" spans="1:10" x14ac:dyDescent="0.25">
      <c r="A682" s="1">
        <v>325193</v>
      </c>
      <c r="B682" s="1" t="s">
        <v>132</v>
      </c>
      <c r="C682" s="1" t="s">
        <v>92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</row>
    <row r="683" spans="1:10" x14ac:dyDescent="0.25">
      <c r="A683" s="1">
        <v>325193</v>
      </c>
      <c r="B683" s="1" t="s">
        <v>132</v>
      </c>
      <c r="C683" s="1" t="s">
        <v>93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</row>
    <row r="684" spans="1:10" x14ac:dyDescent="0.25">
      <c r="A684" s="1">
        <v>325193</v>
      </c>
      <c r="B684" s="1" t="s">
        <v>132</v>
      </c>
      <c r="C684" s="1" t="s">
        <v>94</v>
      </c>
    </row>
    <row r="686" spans="1:10" x14ac:dyDescent="0.25">
      <c r="A686" s="1">
        <v>325199</v>
      </c>
      <c r="B686" s="1" t="s">
        <v>68</v>
      </c>
      <c r="C686" s="1" t="s">
        <v>120</v>
      </c>
    </row>
    <row r="687" spans="1:10" x14ac:dyDescent="0.25">
      <c r="A687" s="1">
        <v>325199</v>
      </c>
      <c r="B687" s="1" t="s">
        <v>68</v>
      </c>
      <c r="C687" s="1" t="s">
        <v>82</v>
      </c>
      <c r="D687" s="1">
        <v>3.125E-2</v>
      </c>
      <c r="E687" s="1">
        <v>0</v>
      </c>
      <c r="F687" s="1">
        <v>0</v>
      </c>
      <c r="G687" s="1">
        <v>0.68253968253968256</v>
      </c>
      <c r="H687" s="1">
        <v>0</v>
      </c>
      <c r="I687" s="1">
        <v>1</v>
      </c>
      <c r="J687" s="1">
        <v>0.76119402985074625</v>
      </c>
    </row>
    <row r="688" spans="1:10" x14ac:dyDescent="0.25">
      <c r="A688" s="1">
        <v>325199</v>
      </c>
      <c r="B688" s="1" t="s">
        <v>68</v>
      </c>
      <c r="C688" s="1" t="s">
        <v>152</v>
      </c>
      <c r="D688" s="1">
        <v>3.125E-2</v>
      </c>
      <c r="E688" s="1">
        <v>0</v>
      </c>
      <c r="F688" s="1">
        <v>0</v>
      </c>
      <c r="G688" s="1">
        <v>0.16666666666666666</v>
      </c>
      <c r="H688" s="1">
        <v>0</v>
      </c>
      <c r="I688" s="1">
        <v>5.0847457627118647E-2</v>
      </c>
      <c r="J688" s="1">
        <v>0</v>
      </c>
    </row>
    <row r="689" spans="1:10" x14ac:dyDescent="0.25">
      <c r="A689" s="1">
        <v>325199</v>
      </c>
      <c r="B689" s="1" t="s">
        <v>68</v>
      </c>
      <c r="C689" s="1" t="s">
        <v>151</v>
      </c>
      <c r="D689" s="1">
        <v>0</v>
      </c>
      <c r="E689" s="1">
        <v>0</v>
      </c>
      <c r="F689" s="1">
        <v>0</v>
      </c>
      <c r="G689" s="1">
        <v>0.51587301587301593</v>
      </c>
      <c r="H689" s="1">
        <v>0</v>
      </c>
      <c r="I689" s="1">
        <v>0.94915254237288138</v>
      </c>
      <c r="J689" s="1">
        <v>0.76119402985074625</v>
      </c>
    </row>
    <row r="690" spans="1:10" x14ac:dyDescent="0.25">
      <c r="A690" s="1">
        <v>325199</v>
      </c>
      <c r="B690" s="1" t="s">
        <v>68</v>
      </c>
      <c r="C690" s="1" t="s">
        <v>83</v>
      </c>
      <c r="D690" s="1">
        <v>0.8125</v>
      </c>
      <c r="E690" s="1">
        <v>0</v>
      </c>
      <c r="F690" s="1">
        <v>0</v>
      </c>
      <c r="G690" s="1">
        <v>0.30423280423280424</v>
      </c>
      <c r="H690" s="1">
        <v>0</v>
      </c>
      <c r="I690" s="1">
        <v>0</v>
      </c>
      <c r="J690" s="1">
        <v>0.22309505106048699</v>
      </c>
    </row>
    <row r="691" spans="1:10" x14ac:dyDescent="0.25">
      <c r="A691" s="1">
        <v>325199</v>
      </c>
      <c r="B691" s="1" t="s">
        <v>68</v>
      </c>
      <c r="C691" s="1" t="s">
        <v>84</v>
      </c>
      <c r="D691" s="1">
        <v>3.125E-2</v>
      </c>
      <c r="E691" s="1">
        <v>0</v>
      </c>
      <c r="F691" s="1">
        <v>0</v>
      </c>
      <c r="G691" s="1">
        <v>0.23015873015873015</v>
      </c>
      <c r="H691" s="1">
        <v>0</v>
      </c>
      <c r="I691" s="1">
        <v>0</v>
      </c>
      <c r="J691" s="1">
        <v>0.13825608798114689</v>
      </c>
    </row>
    <row r="692" spans="1:10" x14ac:dyDescent="0.25">
      <c r="A692" s="1">
        <v>325199</v>
      </c>
      <c r="B692" s="1" t="s">
        <v>68</v>
      </c>
      <c r="C692" s="1" t="s">
        <v>85</v>
      </c>
      <c r="D692" s="1">
        <v>9.375E-2</v>
      </c>
      <c r="E692" s="1">
        <v>0</v>
      </c>
      <c r="F692" s="1">
        <v>0</v>
      </c>
      <c r="G692" s="1">
        <v>1.0582010582010581E-2</v>
      </c>
      <c r="H692" s="1">
        <v>0</v>
      </c>
      <c r="I692" s="1">
        <v>0</v>
      </c>
      <c r="J692" s="1">
        <v>1.0997643362136685E-2</v>
      </c>
    </row>
    <row r="693" spans="1:10" x14ac:dyDescent="0.25">
      <c r="A693" s="1">
        <v>325199</v>
      </c>
      <c r="B693" s="1" t="s">
        <v>68</v>
      </c>
      <c r="C693" s="1" t="s">
        <v>86</v>
      </c>
      <c r="D693" s="1">
        <v>0.78125</v>
      </c>
      <c r="E693" s="1">
        <v>0</v>
      </c>
      <c r="F693" s="1">
        <v>0</v>
      </c>
      <c r="G693" s="1">
        <v>1.3227513227513227E-2</v>
      </c>
      <c r="H693" s="1">
        <v>0</v>
      </c>
      <c r="I693" s="1">
        <v>0</v>
      </c>
      <c r="J693" s="1">
        <v>4.713275726630007E-2</v>
      </c>
    </row>
    <row r="694" spans="1:10" x14ac:dyDescent="0.25">
      <c r="A694" s="1">
        <v>325199</v>
      </c>
      <c r="B694" s="1" t="s">
        <v>68</v>
      </c>
      <c r="C694" s="1" t="s">
        <v>87</v>
      </c>
      <c r="D694" s="1">
        <v>-0.15625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-7.8554595443833444E-3</v>
      </c>
    </row>
    <row r="695" spans="1:10" x14ac:dyDescent="0.25">
      <c r="A695" s="1">
        <v>325199</v>
      </c>
      <c r="B695" s="1" t="s">
        <v>68</v>
      </c>
      <c r="C695" s="1" t="s">
        <v>88</v>
      </c>
      <c r="D695" s="1">
        <v>3.125E-2</v>
      </c>
      <c r="E695" s="1">
        <v>0</v>
      </c>
      <c r="F695" s="1">
        <v>0</v>
      </c>
      <c r="G695" s="1">
        <v>5.0264550264550262E-2</v>
      </c>
      <c r="H695" s="1">
        <v>0</v>
      </c>
      <c r="I695" s="1">
        <v>0</v>
      </c>
      <c r="J695" s="1">
        <v>3.1421838177533377E-2</v>
      </c>
    </row>
    <row r="696" spans="1:10" x14ac:dyDescent="0.25">
      <c r="A696" s="1">
        <v>325199</v>
      </c>
      <c r="B696" s="1" t="s">
        <v>68</v>
      </c>
      <c r="C696" s="1" t="s">
        <v>89</v>
      </c>
      <c r="D696" s="1">
        <v>0.15625</v>
      </c>
      <c r="E696" s="1">
        <v>0</v>
      </c>
      <c r="F696" s="1">
        <v>0</v>
      </c>
      <c r="G696" s="1">
        <v>1.3227513227513227E-2</v>
      </c>
      <c r="H696" s="1">
        <v>0</v>
      </c>
      <c r="I696" s="1">
        <v>0</v>
      </c>
      <c r="J696" s="1">
        <v>1.5710919088766689E-2</v>
      </c>
    </row>
    <row r="697" spans="1:10" x14ac:dyDescent="0.25">
      <c r="A697" s="1">
        <v>325199</v>
      </c>
      <c r="B697" s="1" t="s">
        <v>68</v>
      </c>
      <c r="C697" s="1" t="s">
        <v>545</v>
      </c>
      <c r="D697" s="1">
        <v>6.25E-2</v>
      </c>
      <c r="E697" s="1">
        <v>0</v>
      </c>
      <c r="F697" s="1">
        <v>0</v>
      </c>
      <c r="G697" s="1">
        <v>7.9365079365079361E-3</v>
      </c>
      <c r="H697" s="1">
        <v>0</v>
      </c>
      <c r="I697" s="1">
        <v>0</v>
      </c>
      <c r="J697" s="1">
        <v>7.8554595443833444E-3</v>
      </c>
    </row>
    <row r="698" spans="1:10" x14ac:dyDescent="0.25">
      <c r="A698" s="1">
        <v>325199</v>
      </c>
      <c r="B698" s="1" t="s">
        <v>68</v>
      </c>
      <c r="C698" s="1" t="s">
        <v>90</v>
      </c>
      <c r="D698" s="1">
        <v>6.25E-2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3.1421838177533384E-3</v>
      </c>
    </row>
    <row r="699" spans="1:10" x14ac:dyDescent="0.25">
      <c r="A699" s="1">
        <v>325199</v>
      </c>
      <c r="B699" s="1" t="s">
        <v>68</v>
      </c>
      <c r="C699" s="1" t="s">
        <v>118</v>
      </c>
      <c r="D699" s="1">
        <v>3.125E-2</v>
      </c>
      <c r="E699" s="1">
        <v>0</v>
      </c>
      <c r="F699" s="1">
        <v>0</v>
      </c>
      <c r="G699" s="1">
        <v>2.6455026455026454E-3</v>
      </c>
      <c r="H699" s="1">
        <v>0</v>
      </c>
      <c r="I699" s="1">
        <v>0</v>
      </c>
      <c r="J699" s="1">
        <v>3.1421838177533384E-3</v>
      </c>
    </row>
    <row r="700" spans="1:10" x14ac:dyDescent="0.25">
      <c r="A700" s="1">
        <v>325199</v>
      </c>
      <c r="B700" s="1" t="s">
        <v>68</v>
      </c>
      <c r="C700" s="1" t="s">
        <v>91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1:10" x14ac:dyDescent="0.25">
      <c r="A701" s="1">
        <v>325199</v>
      </c>
      <c r="B701" s="1" t="s">
        <v>68</v>
      </c>
      <c r="C701" s="1" t="s">
        <v>92</v>
      </c>
      <c r="D701" s="1">
        <v>0</v>
      </c>
      <c r="E701" s="1">
        <v>0</v>
      </c>
      <c r="F701" s="1">
        <v>0</v>
      </c>
      <c r="G701" s="1">
        <v>2.6455026455026454E-3</v>
      </c>
      <c r="H701" s="1">
        <v>0</v>
      </c>
      <c r="I701" s="1">
        <v>0</v>
      </c>
      <c r="J701" s="1">
        <v>1.5710919088766692E-3</v>
      </c>
    </row>
    <row r="702" spans="1:10" x14ac:dyDescent="0.25">
      <c r="A702" s="1">
        <v>325199</v>
      </c>
      <c r="B702" s="1" t="s">
        <v>68</v>
      </c>
      <c r="C702" s="1" t="s">
        <v>93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</row>
    <row r="703" spans="1:10" x14ac:dyDescent="0.25">
      <c r="A703" s="1">
        <v>325199</v>
      </c>
      <c r="B703" s="1" t="s">
        <v>68</v>
      </c>
      <c r="C703" s="1" t="s">
        <v>94</v>
      </c>
    </row>
    <row r="705" spans="1:10" x14ac:dyDescent="0.25">
      <c r="A705" s="1">
        <v>325211</v>
      </c>
      <c r="B705" s="1" t="s">
        <v>69</v>
      </c>
      <c r="C705" s="1" t="s">
        <v>120</v>
      </c>
    </row>
    <row r="706" spans="1:10" x14ac:dyDescent="0.25">
      <c r="A706" s="1">
        <v>325211</v>
      </c>
      <c r="B706" s="1" t="s">
        <v>69</v>
      </c>
      <c r="C706" s="1" t="s">
        <v>82</v>
      </c>
      <c r="D706" s="1">
        <v>1.4925373134328358E-2</v>
      </c>
      <c r="E706" s="1">
        <v>0</v>
      </c>
      <c r="F706" s="1">
        <v>0</v>
      </c>
      <c r="G706" s="1">
        <v>0.76143790849673199</v>
      </c>
      <c r="H706" s="1">
        <v>1</v>
      </c>
      <c r="I706" s="1">
        <v>1</v>
      </c>
      <c r="J706" s="1">
        <v>0.76128668171557567</v>
      </c>
    </row>
    <row r="707" spans="1:10" x14ac:dyDescent="0.25">
      <c r="A707" s="1">
        <v>325211</v>
      </c>
      <c r="B707" s="1" t="s">
        <v>69</v>
      </c>
      <c r="C707" s="1" t="s">
        <v>152</v>
      </c>
      <c r="D707" s="1">
        <v>1.4925373134328358E-2</v>
      </c>
      <c r="E707" s="1">
        <v>0</v>
      </c>
      <c r="F707" s="1">
        <v>0</v>
      </c>
      <c r="G707" s="1">
        <v>0.13398692810457516</v>
      </c>
      <c r="H707" s="1">
        <v>1</v>
      </c>
      <c r="I707" s="1">
        <v>0.76923076923076927</v>
      </c>
      <c r="J707" s="1">
        <v>0</v>
      </c>
    </row>
    <row r="708" spans="1:10" x14ac:dyDescent="0.25">
      <c r="A708" s="1">
        <v>325211</v>
      </c>
      <c r="B708" s="1" t="s">
        <v>69</v>
      </c>
      <c r="C708" s="1" t="s">
        <v>151</v>
      </c>
      <c r="D708" s="1">
        <v>0</v>
      </c>
      <c r="E708" s="1">
        <v>0</v>
      </c>
      <c r="F708" s="1">
        <v>0</v>
      </c>
      <c r="G708" s="1">
        <v>0.62745098039215685</v>
      </c>
      <c r="H708" s="1">
        <v>0</v>
      </c>
      <c r="I708" s="1">
        <v>0.23076923076923078</v>
      </c>
      <c r="J708" s="1">
        <v>0.76128668171557567</v>
      </c>
    </row>
    <row r="709" spans="1:10" x14ac:dyDescent="0.25">
      <c r="A709" s="1">
        <v>325211</v>
      </c>
      <c r="B709" s="1" t="s">
        <v>69</v>
      </c>
      <c r="C709" s="1" t="s">
        <v>83</v>
      </c>
      <c r="D709" s="1">
        <v>0.88059701492537312</v>
      </c>
      <c r="E709" s="1">
        <v>1</v>
      </c>
      <c r="F709" s="1">
        <v>0</v>
      </c>
      <c r="G709" s="1">
        <v>0.22875816993464052</v>
      </c>
      <c r="H709" s="1">
        <v>0</v>
      </c>
      <c r="I709" s="1">
        <v>0</v>
      </c>
      <c r="J709" s="1">
        <v>0.22009029345372452</v>
      </c>
    </row>
    <row r="710" spans="1:10" x14ac:dyDescent="0.25">
      <c r="A710" s="1">
        <v>325211</v>
      </c>
      <c r="B710" s="1" t="s">
        <v>69</v>
      </c>
      <c r="C710" s="1" t="s">
        <v>84</v>
      </c>
      <c r="D710" s="1">
        <v>2.9850746268656716E-2</v>
      </c>
      <c r="E710" s="1">
        <v>1</v>
      </c>
      <c r="F710" s="1">
        <v>0</v>
      </c>
      <c r="G710" s="1">
        <v>0.19934640522875818</v>
      </c>
      <c r="H710" s="1">
        <v>0</v>
      </c>
      <c r="I710" s="1">
        <v>0</v>
      </c>
      <c r="J710" s="1">
        <v>0.1083521444695259</v>
      </c>
    </row>
    <row r="711" spans="1:10" x14ac:dyDescent="0.25">
      <c r="A711" s="1">
        <v>325211</v>
      </c>
      <c r="B711" s="1" t="s">
        <v>69</v>
      </c>
      <c r="C711" s="1" t="s">
        <v>85</v>
      </c>
      <c r="D711" s="1">
        <v>7.4626865671641784E-2</v>
      </c>
      <c r="E711" s="1">
        <v>0</v>
      </c>
      <c r="F711" s="1">
        <v>0</v>
      </c>
      <c r="G711" s="1">
        <v>3.2679738562091504E-3</v>
      </c>
      <c r="H711" s="1">
        <v>0</v>
      </c>
      <c r="I711" s="1">
        <v>0</v>
      </c>
      <c r="J711" s="1">
        <v>1.0158013544018052E-2</v>
      </c>
    </row>
    <row r="712" spans="1:10" x14ac:dyDescent="0.25">
      <c r="A712" s="1">
        <v>325211</v>
      </c>
      <c r="B712" s="1" t="s">
        <v>69</v>
      </c>
      <c r="C712" s="1" t="s">
        <v>86</v>
      </c>
      <c r="D712" s="1">
        <v>0.62686567164179108</v>
      </c>
      <c r="E712" s="1">
        <v>0</v>
      </c>
      <c r="F712" s="1">
        <v>0</v>
      </c>
      <c r="G712" s="1">
        <v>9.8039215686274508E-3</v>
      </c>
      <c r="H712" s="1">
        <v>0</v>
      </c>
      <c r="I712" s="1">
        <v>0</v>
      </c>
      <c r="J712" s="1">
        <v>7.6185101580135417E-2</v>
      </c>
    </row>
    <row r="713" spans="1:10" x14ac:dyDescent="0.25">
      <c r="A713" s="1">
        <v>325211</v>
      </c>
      <c r="B713" s="1" t="s">
        <v>69</v>
      </c>
      <c r="C713" s="1" t="s">
        <v>87</v>
      </c>
      <c r="D713" s="1">
        <v>0.13432835820895522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1.5237020316027078E-2</v>
      </c>
    </row>
    <row r="714" spans="1:10" x14ac:dyDescent="0.25">
      <c r="A714" s="1">
        <v>325211</v>
      </c>
      <c r="B714" s="1" t="s">
        <v>69</v>
      </c>
      <c r="C714" s="1" t="s">
        <v>88</v>
      </c>
      <c r="D714" s="1">
        <v>0</v>
      </c>
      <c r="E714" s="1">
        <v>0</v>
      </c>
      <c r="F714" s="1">
        <v>0</v>
      </c>
      <c r="G714" s="1">
        <v>1.6339869281045753E-2</v>
      </c>
      <c r="H714" s="1">
        <v>0</v>
      </c>
      <c r="I714" s="1">
        <v>0</v>
      </c>
      <c r="J714" s="1">
        <v>8.4650112866817111E-3</v>
      </c>
    </row>
    <row r="715" spans="1:10" x14ac:dyDescent="0.25">
      <c r="A715" s="1">
        <v>325211</v>
      </c>
      <c r="B715" s="1" t="s">
        <v>69</v>
      </c>
      <c r="C715" s="1" t="s">
        <v>89</v>
      </c>
      <c r="D715" s="1">
        <v>0.1044776119402985</v>
      </c>
      <c r="E715" s="1">
        <v>0</v>
      </c>
      <c r="F715" s="1">
        <v>0</v>
      </c>
      <c r="G715" s="1">
        <v>9.8039215686274508E-3</v>
      </c>
      <c r="H715" s="1">
        <v>0</v>
      </c>
      <c r="I715" s="1">
        <v>0</v>
      </c>
      <c r="J715" s="1">
        <v>1.8623024830699764E-2</v>
      </c>
    </row>
    <row r="716" spans="1:10" x14ac:dyDescent="0.25">
      <c r="A716" s="1">
        <v>325211</v>
      </c>
      <c r="B716" s="1" t="s">
        <v>69</v>
      </c>
      <c r="C716" s="1" t="s">
        <v>545</v>
      </c>
      <c r="D716" s="1">
        <v>4.4776119402985072E-2</v>
      </c>
      <c r="E716" s="1">
        <v>0</v>
      </c>
      <c r="F716" s="1">
        <v>0</v>
      </c>
      <c r="G716" s="1">
        <v>6.5359477124183009E-3</v>
      </c>
      <c r="H716" s="1">
        <v>0</v>
      </c>
      <c r="I716" s="1">
        <v>0</v>
      </c>
      <c r="J716" s="1">
        <v>8.4650112866817111E-3</v>
      </c>
    </row>
    <row r="717" spans="1:10" x14ac:dyDescent="0.25">
      <c r="A717" s="1">
        <v>325211</v>
      </c>
      <c r="B717" s="1" t="s">
        <v>69</v>
      </c>
      <c r="C717" s="1" t="s">
        <v>90</v>
      </c>
      <c r="D717" s="1">
        <v>2.9850746268656716E-2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3.3860045146726844E-3</v>
      </c>
    </row>
    <row r="718" spans="1:10" x14ac:dyDescent="0.25">
      <c r="A718" s="1">
        <v>325211</v>
      </c>
      <c r="B718" s="1" t="s">
        <v>69</v>
      </c>
      <c r="C718" s="1" t="s">
        <v>118</v>
      </c>
      <c r="D718" s="1">
        <v>1.4925373134328358E-2</v>
      </c>
      <c r="E718" s="1">
        <v>0</v>
      </c>
      <c r="F718" s="1">
        <v>0</v>
      </c>
      <c r="G718" s="1">
        <v>3.2679738562091504E-3</v>
      </c>
      <c r="H718" s="1">
        <v>0</v>
      </c>
      <c r="I718" s="1">
        <v>0</v>
      </c>
      <c r="J718" s="1">
        <v>3.3860045146726844E-3</v>
      </c>
    </row>
    <row r="719" spans="1:10" x14ac:dyDescent="0.25">
      <c r="A719" s="1">
        <v>325211</v>
      </c>
      <c r="B719" s="1" t="s">
        <v>69</v>
      </c>
      <c r="C719" s="1" t="s">
        <v>91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</row>
    <row r="720" spans="1:10" x14ac:dyDescent="0.25">
      <c r="A720" s="1">
        <v>325211</v>
      </c>
      <c r="B720" s="1" t="s">
        <v>69</v>
      </c>
      <c r="C720" s="1" t="s">
        <v>92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</row>
    <row r="721" spans="1:10" x14ac:dyDescent="0.25">
      <c r="A721" s="1">
        <v>325211</v>
      </c>
      <c r="B721" s="1" t="s">
        <v>69</v>
      </c>
      <c r="C721" s="1" t="s">
        <v>93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1:10" x14ac:dyDescent="0.25">
      <c r="A722" s="1">
        <v>325211</v>
      </c>
      <c r="B722" s="1" t="s">
        <v>69</v>
      </c>
      <c r="C722" s="1" t="s">
        <v>94</v>
      </c>
    </row>
    <row r="724" spans="1:10" x14ac:dyDescent="0.25">
      <c r="A724" s="1">
        <v>325212</v>
      </c>
      <c r="B724" s="1" t="s">
        <v>44</v>
      </c>
      <c r="C724" s="1" t="s">
        <v>120</v>
      </c>
    </row>
    <row r="725" spans="1:10" x14ac:dyDescent="0.25">
      <c r="A725" s="1">
        <v>325212</v>
      </c>
      <c r="B725" s="1" t="s">
        <v>44</v>
      </c>
      <c r="C725" s="1" t="s">
        <v>82</v>
      </c>
      <c r="D725" s="1">
        <v>0</v>
      </c>
      <c r="E725" s="1">
        <v>0</v>
      </c>
      <c r="F725" s="1">
        <v>0</v>
      </c>
      <c r="G725" s="1">
        <v>0.90909090909090906</v>
      </c>
      <c r="H725" s="1">
        <v>0</v>
      </c>
      <c r="I725" s="1">
        <v>1</v>
      </c>
      <c r="J725" s="1">
        <v>0</v>
      </c>
    </row>
    <row r="726" spans="1:10" x14ac:dyDescent="0.25">
      <c r="A726" s="1">
        <v>325212</v>
      </c>
      <c r="B726" s="1" t="s">
        <v>44</v>
      </c>
      <c r="C726" s="1" t="s">
        <v>152</v>
      </c>
      <c r="D726" s="1">
        <v>0</v>
      </c>
      <c r="E726" s="1">
        <v>0</v>
      </c>
      <c r="F726" s="1">
        <v>0</v>
      </c>
      <c r="G726" s="1">
        <v>0.27272727272727271</v>
      </c>
      <c r="H726" s="1">
        <v>0</v>
      </c>
      <c r="I726" s="1">
        <v>0.33333333333333331</v>
      </c>
      <c r="J726" s="1">
        <v>0</v>
      </c>
    </row>
    <row r="727" spans="1:10" x14ac:dyDescent="0.25">
      <c r="A727" s="1">
        <v>325212</v>
      </c>
      <c r="B727" s="1" t="s">
        <v>44</v>
      </c>
      <c r="C727" s="1" t="s">
        <v>151</v>
      </c>
      <c r="D727" s="1">
        <v>0</v>
      </c>
      <c r="E727" s="1">
        <v>0</v>
      </c>
      <c r="F727" s="1">
        <v>0</v>
      </c>
      <c r="G727" s="1">
        <v>0.63636363636363635</v>
      </c>
      <c r="H727" s="1">
        <v>0</v>
      </c>
      <c r="I727" s="1">
        <v>0.66666666666666663</v>
      </c>
      <c r="J727" s="1">
        <v>0</v>
      </c>
    </row>
    <row r="728" spans="1:10" x14ac:dyDescent="0.25">
      <c r="A728" s="1">
        <v>325212</v>
      </c>
      <c r="B728" s="1" t="s">
        <v>44</v>
      </c>
      <c r="C728" s="1" t="s">
        <v>83</v>
      </c>
      <c r="D728" s="1">
        <v>0.8</v>
      </c>
      <c r="E728" s="1">
        <v>0</v>
      </c>
      <c r="F728" s="1">
        <v>0</v>
      </c>
      <c r="G728" s="1">
        <v>9.0909090909090912E-2</v>
      </c>
      <c r="H728" s="1">
        <v>0</v>
      </c>
      <c r="I728" s="1">
        <v>0</v>
      </c>
      <c r="J728" s="1">
        <v>0</v>
      </c>
    </row>
    <row r="729" spans="1:10" x14ac:dyDescent="0.25">
      <c r="A729" s="1">
        <v>325212</v>
      </c>
      <c r="B729" s="1" t="s">
        <v>44</v>
      </c>
      <c r="C729" s="1" t="s">
        <v>84</v>
      </c>
      <c r="D729" s="1">
        <v>0</v>
      </c>
      <c r="E729" s="1">
        <v>0</v>
      </c>
      <c r="F729" s="1">
        <v>0</v>
      </c>
      <c r="G729" s="1">
        <v>2.2727272727272728E-2</v>
      </c>
      <c r="H729" s="1">
        <v>0</v>
      </c>
      <c r="I729" s="1">
        <v>0</v>
      </c>
      <c r="J729" s="1">
        <v>0</v>
      </c>
    </row>
    <row r="730" spans="1:10" x14ac:dyDescent="0.25">
      <c r="A730" s="1">
        <v>325212</v>
      </c>
      <c r="B730" s="1" t="s">
        <v>44</v>
      </c>
      <c r="C730" s="1" t="s">
        <v>85</v>
      </c>
      <c r="D730" s="1">
        <v>0.2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</row>
    <row r="731" spans="1:10" x14ac:dyDescent="0.25">
      <c r="A731" s="1">
        <v>325212</v>
      </c>
      <c r="B731" s="1" t="s">
        <v>44</v>
      </c>
      <c r="C731" s="1" t="s">
        <v>86</v>
      </c>
      <c r="D731" s="1">
        <v>0.6</v>
      </c>
      <c r="E731" s="1">
        <v>0</v>
      </c>
      <c r="F731" s="1">
        <v>0</v>
      </c>
      <c r="G731" s="1">
        <v>2.2727272727272728E-2</v>
      </c>
      <c r="H731" s="1">
        <v>0</v>
      </c>
      <c r="I731" s="1">
        <v>0</v>
      </c>
      <c r="J731" s="1">
        <v>0</v>
      </c>
    </row>
    <row r="732" spans="1:10" x14ac:dyDescent="0.25">
      <c r="A732" s="1">
        <v>325212</v>
      </c>
      <c r="B732" s="1" t="s">
        <v>44</v>
      </c>
      <c r="C732" s="1" t="s">
        <v>87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</row>
    <row r="733" spans="1:10" x14ac:dyDescent="0.25">
      <c r="A733" s="1">
        <v>325212</v>
      </c>
      <c r="B733" s="1" t="s">
        <v>44</v>
      </c>
      <c r="C733" s="1" t="s">
        <v>88</v>
      </c>
      <c r="D733" s="1">
        <v>0</v>
      </c>
      <c r="E733" s="1">
        <v>0</v>
      </c>
      <c r="F733" s="1">
        <v>0</v>
      </c>
      <c r="G733" s="1">
        <v>4.5454545454545456E-2</v>
      </c>
      <c r="H733" s="1">
        <v>0</v>
      </c>
      <c r="I733" s="1">
        <v>0</v>
      </c>
      <c r="J733" s="1">
        <v>0</v>
      </c>
    </row>
    <row r="734" spans="1:10" x14ac:dyDescent="0.25">
      <c r="A734" s="1">
        <v>325212</v>
      </c>
      <c r="B734" s="1" t="s">
        <v>44</v>
      </c>
      <c r="C734" s="1" t="s">
        <v>89</v>
      </c>
      <c r="D734" s="1">
        <v>0.2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</row>
    <row r="735" spans="1:10" x14ac:dyDescent="0.25">
      <c r="A735" s="1">
        <v>325212</v>
      </c>
      <c r="B735" s="1" t="s">
        <v>44</v>
      </c>
      <c r="C735" s="1" t="s">
        <v>545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</row>
    <row r="736" spans="1:10" x14ac:dyDescent="0.25">
      <c r="A736" s="1">
        <v>325212</v>
      </c>
      <c r="B736" s="1" t="s">
        <v>44</v>
      </c>
      <c r="C736" s="1" t="s">
        <v>90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</row>
    <row r="737" spans="1:10" x14ac:dyDescent="0.25">
      <c r="A737" s="1">
        <v>325212</v>
      </c>
      <c r="B737" s="1" t="s">
        <v>44</v>
      </c>
      <c r="C737" s="1" t="s">
        <v>118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</row>
    <row r="738" spans="1:10" x14ac:dyDescent="0.25">
      <c r="A738" s="1">
        <v>325212</v>
      </c>
      <c r="B738" s="1" t="s">
        <v>44</v>
      </c>
      <c r="C738" s="1" t="s">
        <v>91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1:10" x14ac:dyDescent="0.25">
      <c r="A739" s="1">
        <v>325212</v>
      </c>
      <c r="B739" s="1" t="s">
        <v>44</v>
      </c>
      <c r="C739" s="1" t="s">
        <v>92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 x14ac:dyDescent="0.25">
      <c r="A740" s="1">
        <v>325212</v>
      </c>
      <c r="B740" s="1" t="s">
        <v>44</v>
      </c>
      <c r="C740" s="1" t="s">
        <v>93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</row>
    <row r="741" spans="1:10" x14ac:dyDescent="0.25">
      <c r="A741" s="1">
        <v>325212</v>
      </c>
      <c r="B741" s="1" t="s">
        <v>44</v>
      </c>
      <c r="C741" s="1" t="s">
        <v>94</v>
      </c>
    </row>
    <row r="743" spans="1:10" x14ac:dyDescent="0.25">
      <c r="A743" s="1">
        <v>325222</v>
      </c>
      <c r="B743" s="1" t="s">
        <v>70</v>
      </c>
      <c r="C743" s="1" t="s">
        <v>120</v>
      </c>
    </row>
    <row r="744" spans="1:10" x14ac:dyDescent="0.25">
      <c r="A744" s="1">
        <v>325222</v>
      </c>
      <c r="B744" s="1" t="s">
        <v>70</v>
      </c>
      <c r="C744" s="1" t="s">
        <v>82</v>
      </c>
      <c r="D744" s="1">
        <v>0</v>
      </c>
      <c r="E744" s="1">
        <v>0</v>
      </c>
      <c r="F744" s="1">
        <v>0</v>
      </c>
      <c r="G744" s="1">
        <v>0.66666666666666663</v>
      </c>
      <c r="H744" s="1">
        <v>0</v>
      </c>
      <c r="I744" s="1">
        <v>1</v>
      </c>
      <c r="J744" s="1">
        <v>0.77325581395348852</v>
      </c>
    </row>
    <row r="745" spans="1:10" x14ac:dyDescent="0.25">
      <c r="A745" s="1">
        <v>325222</v>
      </c>
      <c r="B745" s="1" t="s">
        <v>70</v>
      </c>
      <c r="C745" s="1" t="s">
        <v>152</v>
      </c>
      <c r="D745" s="1">
        <v>0</v>
      </c>
      <c r="E745" s="1">
        <v>0</v>
      </c>
      <c r="F745" s="1">
        <v>0</v>
      </c>
      <c r="G745" s="1">
        <v>0.44444444444444442</v>
      </c>
      <c r="H745" s="1">
        <v>0</v>
      </c>
      <c r="I745" s="1">
        <v>0.66666666666666663</v>
      </c>
      <c r="J745" s="1">
        <v>0</v>
      </c>
    </row>
    <row r="746" spans="1:10" x14ac:dyDescent="0.25">
      <c r="A746" s="1">
        <v>325222</v>
      </c>
      <c r="B746" s="1" t="s">
        <v>70</v>
      </c>
      <c r="C746" s="1" t="s">
        <v>151</v>
      </c>
      <c r="D746" s="1">
        <v>0</v>
      </c>
      <c r="E746" s="1">
        <v>0</v>
      </c>
      <c r="F746" s="1">
        <v>0</v>
      </c>
      <c r="G746" s="1">
        <v>0.22222222222222221</v>
      </c>
      <c r="H746" s="1">
        <v>0</v>
      </c>
      <c r="I746" s="1">
        <v>0.33333333333333331</v>
      </c>
      <c r="J746" s="1">
        <v>0.77325581395348852</v>
      </c>
    </row>
    <row r="747" spans="1:10" x14ac:dyDescent="0.25">
      <c r="A747" s="1">
        <v>325222</v>
      </c>
      <c r="B747" s="1" t="s">
        <v>70</v>
      </c>
      <c r="C747" s="1" t="s">
        <v>83</v>
      </c>
      <c r="D747" s="1">
        <v>0.8</v>
      </c>
      <c r="E747" s="1">
        <v>0</v>
      </c>
      <c r="F747" s="1">
        <v>0</v>
      </c>
      <c r="G747" s="1">
        <v>0.33333333333333331</v>
      </c>
      <c r="H747" s="1">
        <v>0</v>
      </c>
      <c r="I747" s="1">
        <v>0</v>
      </c>
      <c r="J747" s="1">
        <v>0.19186046511627902</v>
      </c>
    </row>
    <row r="748" spans="1:10" x14ac:dyDescent="0.25">
      <c r="A748" s="1">
        <v>325222</v>
      </c>
      <c r="B748" s="1" t="s">
        <v>70</v>
      </c>
      <c r="C748" s="1" t="s">
        <v>84</v>
      </c>
      <c r="D748" s="1">
        <v>0.1</v>
      </c>
      <c r="E748" s="1">
        <v>0</v>
      </c>
      <c r="F748" s="1">
        <v>0</v>
      </c>
      <c r="G748" s="1">
        <v>0.16666666666666666</v>
      </c>
      <c r="H748" s="1">
        <v>0</v>
      </c>
      <c r="I748" s="1">
        <v>0</v>
      </c>
      <c r="J748" s="1">
        <v>4.3604651162790678E-2</v>
      </c>
    </row>
    <row r="749" spans="1:10" x14ac:dyDescent="0.25">
      <c r="A749" s="1">
        <v>325222</v>
      </c>
      <c r="B749" s="1" t="s">
        <v>70</v>
      </c>
      <c r="C749" s="1" t="s">
        <v>85</v>
      </c>
      <c r="D749" s="1">
        <v>0.1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1.7441860465116272E-2</v>
      </c>
    </row>
    <row r="750" spans="1:10" x14ac:dyDescent="0.25">
      <c r="A750" s="1">
        <v>325222</v>
      </c>
      <c r="B750" s="1" t="s">
        <v>70</v>
      </c>
      <c r="C750" s="1" t="s">
        <v>86</v>
      </c>
      <c r="D750" s="1">
        <v>0.5</v>
      </c>
      <c r="E750" s="1">
        <v>0</v>
      </c>
      <c r="F750" s="1">
        <v>0</v>
      </c>
      <c r="G750" s="1">
        <v>0.16666666666666666</v>
      </c>
      <c r="H750" s="1">
        <v>0</v>
      </c>
      <c r="I750" s="1">
        <v>0</v>
      </c>
      <c r="J750" s="1">
        <v>0.11337209302325577</v>
      </c>
    </row>
    <row r="751" spans="1:10" x14ac:dyDescent="0.25">
      <c r="A751" s="1">
        <v>325222</v>
      </c>
      <c r="B751" s="1" t="s">
        <v>70</v>
      </c>
      <c r="C751" s="1" t="s">
        <v>87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</row>
    <row r="752" spans="1:10" x14ac:dyDescent="0.25">
      <c r="A752" s="1">
        <v>325222</v>
      </c>
      <c r="B752" s="1" t="s">
        <v>70</v>
      </c>
      <c r="C752" s="1" t="s">
        <v>88</v>
      </c>
      <c r="D752" s="1">
        <v>0.1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1.7441860465116272E-2</v>
      </c>
    </row>
    <row r="753" spans="1:10" x14ac:dyDescent="0.25">
      <c r="A753" s="1">
        <v>325222</v>
      </c>
      <c r="B753" s="1" t="s">
        <v>70</v>
      </c>
      <c r="C753" s="1" t="s">
        <v>89</v>
      </c>
      <c r="D753" s="1">
        <v>0.2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3.4883720930232544E-2</v>
      </c>
    </row>
    <row r="754" spans="1:10" x14ac:dyDescent="0.25">
      <c r="A754" s="1">
        <v>325222</v>
      </c>
      <c r="B754" s="1" t="s">
        <v>70</v>
      </c>
      <c r="C754" s="1" t="s">
        <v>545</v>
      </c>
      <c r="D754" s="1">
        <v>0.1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1.7441860465116272E-2</v>
      </c>
    </row>
    <row r="755" spans="1:10" x14ac:dyDescent="0.25">
      <c r="A755" s="1">
        <v>325222</v>
      </c>
      <c r="B755" s="1" t="s">
        <v>70</v>
      </c>
      <c r="C755" s="1" t="s">
        <v>90</v>
      </c>
      <c r="D755" s="1">
        <v>0.1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1.7441860465116272E-2</v>
      </c>
    </row>
    <row r="756" spans="1:10" x14ac:dyDescent="0.25">
      <c r="A756" s="1">
        <v>325222</v>
      </c>
      <c r="B756" s="1" t="s">
        <v>70</v>
      </c>
      <c r="C756" s="1" t="s">
        <v>118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1:10" x14ac:dyDescent="0.25">
      <c r="A757" s="1">
        <v>325222</v>
      </c>
      <c r="B757" s="1" t="s">
        <v>70</v>
      </c>
      <c r="C757" s="1" t="s">
        <v>91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</row>
    <row r="758" spans="1:10" x14ac:dyDescent="0.25">
      <c r="A758" s="1">
        <v>325222</v>
      </c>
      <c r="B758" s="1" t="s">
        <v>70</v>
      </c>
      <c r="C758" s="1" t="s">
        <v>92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</row>
    <row r="759" spans="1:10" x14ac:dyDescent="0.25">
      <c r="A759" s="1">
        <v>325222</v>
      </c>
      <c r="B759" s="1" t="s">
        <v>70</v>
      </c>
      <c r="C759" s="1" t="s">
        <v>93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</row>
    <row r="760" spans="1:10" x14ac:dyDescent="0.25">
      <c r="A760" s="1">
        <v>325222</v>
      </c>
      <c r="B760" s="1" t="s">
        <v>70</v>
      </c>
      <c r="C760" s="1" t="s">
        <v>94</v>
      </c>
    </row>
    <row r="762" spans="1:10" x14ac:dyDescent="0.25">
      <c r="A762" s="1">
        <v>325311</v>
      </c>
      <c r="B762" s="1" t="s">
        <v>45</v>
      </c>
      <c r="C762" s="1" t="s">
        <v>120</v>
      </c>
    </row>
    <row r="763" spans="1:10" x14ac:dyDescent="0.25">
      <c r="A763" s="1">
        <v>325311</v>
      </c>
      <c r="B763" s="1" t="s">
        <v>45</v>
      </c>
      <c r="C763" s="1" t="s">
        <v>82</v>
      </c>
      <c r="D763" s="1">
        <v>0</v>
      </c>
      <c r="E763" s="1">
        <v>0</v>
      </c>
      <c r="F763" s="1">
        <v>0</v>
      </c>
      <c r="G763" s="1">
        <v>0.3202614379084967</v>
      </c>
      <c r="H763" s="1">
        <v>0</v>
      </c>
      <c r="I763" s="1">
        <v>0</v>
      </c>
      <c r="J763" s="1">
        <v>0.76</v>
      </c>
    </row>
    <row r="764" spans="1:10" x14ac:dyDescent="0.25">
      <c r="A764" s="1">
        <v>325311</v>
      </c>
      <c r="B764" s="1" t="s">
        <v>45</v>
      </c>
      <c r="C764" s="1" t="s">
        <v>152</v>
      </c>
      <c r="D764" s="1">
        <v>0</v>
      </c>
      <c r="E764" s="1">
        <v>0</v>
      </c>
      <c r="F764" s="1">
        <v>0</v>
      </c>
      <c r="G764" s="1">
        <v>0.19607843137254902</v>
      </c>
      <c r="H764" s="1">
        <v>0</v>
      </c>
      <c r="I764" s="1">
        <v>0</v>
      </c>
      <c r="J764" s="1">
        <v>0</v>
      </c>
    </row>
    <row r="765" spans="1:10" x14ac:dyDescent="0.25">
      <c r="A765" s="1">
        <v>325311</v>
      </c>
      <c r="B765" s="1" t="s">
        <v>45</v>
      </c>
      <c r="C765" s="1" t="s">
        <v>151</v>
      </c>
      <c r="D765" s="1">
        <v>0</v>
      </c>
      <c r="E765" s="1">
        <v>0</v>
      </c>
      <c r="F765" s="1">
        <v>0</v>
      </c>
      <c r="G765" s="1">
        <v>0.1241830065359477</v>
      </c>
      <c r="H765" s="1">
        <v>0</v>
      </c>
      <c r="I765" s="1">
        <v>0</v>
      </c>
      <c r="J765" s="1">
        <v>0.76</v>
      </c>
    </row>
    <row r="766" spans="1:10" x14ac:dyDescent="0.25">
      <c r="A766" s="1">
        <v>325311</v>
      </c>
      <c r="B766" s="1" t="s">
        <v>45</v>
      </c>
      <c r="C766" s="1" t="s">
        <v>83</v>
      </c>
      <c r="D766" s="1">
        <v>0.91666666666666663</v>
      </c>
      <c r="E766" s="1">
        <v>0</v>
      </c>
      <c r="F766" s="1">
        <v>0</v>
      </c>
      <c r="G766" s="1">
        <v>0.67320261437908502</v>
      </c>
      <c r="H766" s="1">
        <v>0</v>
      </c>
      <c r="I766" s="1">
        <v>0</v>
      </c>
      <c r="J766" s="1">
        <v>0.23582608695652171</v>
      </c>
    </row>
    <row r="767" spans="1:10" x14ac:dyDescent="0.25">
      <c r="A767" s="1">
        <v>325311</v>
      </c>
      <c r="B767" s="1" t="s">
        <v>45</v>
      </c>
      <c r="C767" s="1" t="s">
        <v>84</v>
      </c>
      <c r="D767" s="1">
        <v>0</v>
      </c>
      <c r="E767" s="1">
        <v>0</v>
      </c>
      <c r="F767" s="1">
        <v>0</v>
      </c>
      <c r="G767" s="1">
        <v>0.63398692810457513</v>
      </c>
      <c r="H767" s="1">
        <v>0</v>
      </c>
      <c r="I767" s="1">
        <v>0</v>
      </c>
      <c r="J767" s="1">
        <v>0.20243478260869566</v>
      </c>
    </row>
    <row r="768" spans="1:10" x14ac:dyDescent="0.25">
      <c r="A768" s="1">
        <v>325311</v>
      </c>
      <c r="B768" s="1" t="s">
        <v>45</v>
      </c>
      <c r="C768" s="1" t="s">
        <v>85</v>
      </c>
      <c r="D768" s="1">
        <v>0.16666666666666666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4.1739130434782614E-3</v>
      </c>
    </row>
    <row r="769" spans="1:10" x14ac:dyDescent="0.25">
      <c r="A769" s="1">
        <v>325311</v>
      </c>
      <c r="B769" s="1" t="s">
        <v>45</v>
      </c>
      <c r="C769" s="1" t="s">
        <v>86</v>
      </c>
      <c r="D769" s="1">
        <v>0.75</v>
      </c>
      <c r="E769" s="1">
        <v>0</v>
      </c>
      <c r="F769" s="1">
        <v>0</v>
      </c>
      <c r="G769" s="1">
        <v>1.9607843137254898E-2</v>
      </c>
      <c r="H769" s="1">
        <v>0</v>
      </c>
      <c r="I769" s="1">
        <v>0</v>
      </c>
      <c r="J769" s="1">
        <v>2.5043478260869563E-2</v>
      </c>
    </row>
    <row r="770" spans="1:10" x14ac:dyDescent="0.25">
      <c r="A770" s="1">
        <v>325311</v>
      </c>
      <c r="B770" s="1" t="s">
        <v>45</v>
      </c>
      <c r="C770" s="1" t="s">
        <v>87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1:10" x14ac:dyDescent="0.25">
      <c r="A771" s="1">
        <v>325311</v>
      </c>
      <c r="B771" s="1" t="s">
        <v>45</v>
      </c>
      <c r="C771" s="1" t="s">
        <v>88</v>
      </c>
      <c r="D771" s="1">
        <v>0</v>
      </c>
      <c r="E771" s="1">
        <v>0</v>
      </c>
      <c r="F771" s="1">
        <v>0</v>
      </c>
      <c r="G771" s="1">
        <v>1.9607843137254898E-2</v>
      </c>
      <c r="H771" s="1">
        <v>0</v>
      </c>
      <c r="I771" s="1">
        <v>0</v>
      </c>
      <c r="J771" s="1">
        <v>6.2608695652173908E-3</v>
      </c>
    </row>
    <row r="772" spans="1:10" x14ac:dyDescent="0.25">
      <c r="A772" s="1">
        <v>325311</v>
      </c>
      <c r="B772" s="1" t="s">
        <v>45</v>
      </c>
      <c r="C772" s="1" t="s">
        <v>89</v>
      </c>
      <c r="D772" s="1">
        <v>8.3333333333333329E-2</v>
      </c>
      <c r="E772" s="1">
        <v>0</v>
      </c>
      <c r="F772" s="1">
        <v>0</v>
      </c>
      <c r="G772" s="1">
        <v>6.5359477124183009E-3</v>
      </c>
      <c r="H772" s="1">
        <v>0</v>
      </c>
      <c r="I772" s="1">
        <v>0</v>
      </c>
      <c r="J772" s="1">
        <v>4.1739130434782614E-3</v>
      </c>
    </row>
    <row r="773" spans="1:10" x14ac:dyDescent="0.25">
      <c r="A773" s="1">
        <v>325311</v>
      </c>
      <c r="B773" s="1" t="s">
        <v>45</v>
      </c>
      <c r="C773" s="1" t="s">
        <v>545</v>
      </c>
      <c r="D773" s="1">
        <v>0</v>
      </c>
      <c r="E773" s="1">
        <v>0</v>
      </c>
      <c r="F773" s="1">
        <v>0</v>
      </c>
      <c r="G773" s="1">
        <v>6.5359477124183009E-3</v>
      </c>
      <c r="H773" s="1">
        <v>0</v>
      </c>
      <c r="I773" s="1">
        <v>0</v>
      </c>
      <c r="J773" s="1">
        <v>2.0869565217391307E-3</v>
      </c>
    </row>
    <row r="774" spans="1:10" x14ac:dyDescent="0.25">
      <c r="A774" s="1">
        <v>325311</v>
      </c>
      <c r="B774" s="1" t="s">
        <v>45</v>
      </c>
      <c r="C774" s="1" t="s">
        <v>90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</row>
    <row r="775" spans="1:10" x14ac:dyDescent="0.25">
      <c r="A775" s="1">
        <v>325311</v>
      </c>
      <c r="B775" s="1" t="s">
        <v>45</v>
      </c>
      <c r="C775" s="1" t="s">
        <v>118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</row>
    <row r="776" spans="1:10" x14ac:dyDescent="0.25">
      <c r="A776" s="1">
        <v>325311</v>
      </c>
      <c r="B776" s="1" t="s">
        <v>45</v>
      </c>
      <c r="C776" s="1" t="s">
        <v>91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1:10" x14ac:dyDescent="0.25">
      <c r="A777" s="1">
        <v>325311</v>
      </c>
      <c r="B777" s="1" t="s">
        <v>45</v>
      </c>
      <c r="C777" s="1" t="s">
        <v>92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</row>
    <row r="778" spans="1:10" x14ac:dyDescent="0.25">
      <c r="A778" s="1">
        <v>325311</v>
      </c>
      <c r="B778" s="1" t="s">
        <v>45</v>
      </c>
      <c r="C778" s="1" t="s">
        <v>93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</row>
    <row r="779" spans="1:10" x14ac:dyDescent="0.25">
      <c r="A779" s="1">
        <v>325311</v>
      </c>
      <c r="B779" s="1" t="s">
        <v>45</v>
      </c>
      <c r="C779" s="1" t="s">
        <v>94</v>
      </c>
    </row>
    <row r="781" spans="1:10" x14ac:dyDescent="0.25">
      <c r="A781" s="1">
        <v>325312</v>
      </c>
      <c r="B781" s="1" t="s">
        <v>46</v>
      </c>
      <c r="C781" s="1" t="s">
        <v>120</v>
      </c>
    </row>
    <row r="782" spans="1:10" x14ac:dyDescent="0.25">
      <c r="A782" s="1">
        <v>325312</v>
      </c>
      <c r="B782" s="1" t="s">
        <v>46</v>
      </c>
      <c r="C782" s="1" t="s">
        <v>82</v>
      </c>
      <c r="D782" s="1">
        <v>0</v>
      </c>
      <c r="E782" s="1">
        <v>0</v>
      </c>
      <c r="F782" s="1">
        <v>0</v>
      </c>
      <c r="G782" s="1">
        <v>0.1111111111111111</v>
      </c>
      <c r="H782" s="1">
        <v>0</v>
      </c>
      <c r="I782" s="1">
        <v>0</v>
      </c>
      <c r="J782" s="1">
        <v>0</v>
      </c>
    </row>
    <row r="783" spans="1:10" x14ac:dyDescent="0.25">
      <c r="A783" s="1">
        <v>325312</v>
      </c>
      <c r="B783" s="1" t="s">
        <v>46</v>
      </c>
      <c r="C783" s="1" t="s">
        <v>152</v>
      </c>
      <c r="D783" s="1">
        <v>0</v>
      </c>
      <c r="E783" s="1">
        <v>0</v>
      </c>
      <c r="F783" s="1">
        <v>0</v>
      </c>
      <c r="G783" s="1">
        <v>7.407407407407407E-2</v>
      </c>
      <c r="H783" s="1">
        <v>0</v>
      </c>
      <c r="I783" s="1">
        <v>0</v>
      </c>
      <c r="J783" s="1">
        <v>0</v>
      </c>
    </row>
    <row r="784" spans="1:10" x14ac:dyDescent="0.25">
      <c r="A784" s="1">
        <v>325312</v>
      </c>
      <c r="B784" s="1" t="s">
        <v>46</v>
      </c>
      <c r="C784" s="1" t="s">
        <v>151</v>
      </c>
      <c r="D784" s="1">
        <v>0</v>
      </c>
      <c r="E784" s="1">
        <v>0</v>
      </c>
      <c r="F784" s="1">
        <v>0</v>
      </c>
      <c r="G784" s="1">
        <v>3.7037037037037035E-2</v>
      </c>
      <c r="H784" s="1">
        <v>0</v>
      </c>
      <c r="I784" s="1">
        <v>0</v>
      </c>
      <c r="J784" s="1">
        <v>0</v>
      </c>
    </row>
    <row r="785" spans="1:10" x14ac:dyDescent="0.25">
      <c r="A785" s="1">
        <v>325312</v>
      </c>
      <c r="B785" s="1" t="s">
        <v>46</v>
      </c>
      <c r="C785" s="1" t="s">
        <v>83</v>
      </c>
      <c r="D785" s="1">
        <v>1</v>
      </c>
      <c r="E785" s="1">
        <v>0</v>
      </c>
      <c r="F785" s="1">
        <v>0</v>
      </c>
      <c r="G785" s="1">
        <v>0.88888888888888884</v>
      </c>
      <c r="H785" s="1">
        <v>0</v>
      </c>
      <c r="I785" s="1">
        <v>1</v>
      </c>
      <c r="J785" s="1">
        <v>0</v>
      </c>
    </row>
    <row r="786" spans="1:10" x14ac:dyDescent="0.25">
      <c r="A786" s="1">
        <v>325312</v>
      </c>
      <c r="B786" s="1" t="s">
        <v>46</v>
      </c>
      <c r="C786" s="1" t="s">
        <v>84</v>
      </c>
      <c r="D786" s="1">
        <v>0</v>
      </c>
      <c r="E786" s="1">
        <v>0</v>
      </c>
      <c r="F786" s="1">
        <v>0</v>
      </c>
      <c r="G786" s="1">
        <v>0.88888888888888884</v>
      </c>
      <c r="H786" s="1">
        <v>0</v>
      </c>
      <c r="I786" s="1">
        <v>1</v>
      </c>
      <c r="J786" s="1">
        <v>0</v>
      </c>
    </row>
    <row r="787" spans="1:10" x14ac:dyDescent="0.25">
      <c r="A787" s="1">
        <v>325312</v>
      </c>
      <c r="B787" s="1" t="s">
        <v>46</v>
      </c>
      <c r="C787" s="1" t="s">
        <v>85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</row>
    <row r="788" spans="1:10" x14ac:dyDescent="0.25">
      <c r="A788" s="1">
        <v>325312</v>
      </c>
      <c r="B788" s="1" t="s">
        <v>46</v>
      </c>
      <c r="C788" s="1" t="s">
        <v>86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</row>
    <row r="789" spans="1:10" x14ac:dyDescent="0.25">
      <c r="A789" s="1">
        <v>325312</v>
      </c>
      <c r="B789" s="1" t="s">
        <v>46</v>
      </c>
      <c r="C789" s="1" t="s">
        <v>87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</row>
    <row r="790" spans="1:10" x14ac:dyDescent="0.25">
      <c r="A790" s="1">
        <v>325312</v>
      </c>
      <c r="B790" s="1" t="s">
        <v>46</v>
      </c>
      <c r="C790" s="1" t="s">
        <v>88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</row>
    <row r="791" spans="1:10" x14ac:dyDescent="0.25">
      <c r="A791" s="1">
        <v>325312</v>
      </c>
      <c r="B791" s="1" t="s">
        <v>46</v>
      </c>
      <c r="C791" s="1" t="s">
        <v>89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</row>
    <row r="792" spans="1:10" x14ac:dyDescent="0.25">
      <c r="A792" s="1">
        <v>325312</v>
      </c>
      <c r="B792" s="1" t="s">
        <v>46</v>
      </c>
      <c r="C792" s="1" t="s">
        <v>545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</row>
    <row r="793" spans="1:10" x14ac:dyDescent="0.25">
      <c r="A793" s="1">
        <v>325312</v>
      </c>
      <c r="B793" s="1" t="s">
        <v>46</v>
      </c>
      <c r="C793" s="1" t="s">
        <v>90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</row>
    <row r="794" spans="1:10" x14ac:dyDescent="0.25">
      <c r="A794" s="1">
        <v>325312</v>
      </c>
      <c r="B794" s="1" t="s">
        <v>46</v>
      </c>
      <c r="C794" s="1" t="s">
        <v>118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</row>
    <row r="795" spans="1:10" x14ac:dyDescent="0.25">
      <c r="A795" s="1">
        <v>325312</v>
      </c>
      <c r="B795" s="1" t="s">
        <v>46</v>
      </c>
      <c r="C795" s="1" t="s">
        <v>91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</row>
    <row r="796" spans="1:10" x14ac:dyDescent="0.25">
      <c r="A796" s="1">
        <v>325312</v>
      </c>
      <c r="B796" s="1" t="s">
        <v>46</v>
      </c>
      <c r="C796" s="1" t="s">
        <v>92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</row>
    <row r="797" spans="1:10" x14ac:dyDescent="0.25">
      <c r="A797" s="1">
        <v>325312</v>
      </c>
      <c r="B797" s="1" t="s">
        <v>46</v>
      </c>
      <c r="C797" s="1" t="s">
        <v>93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</row>
    <row r="798" spans="1:10" x14ac:dyDescent="0.25">
      <c r="A798" s="1">
        <v>325312</v>
      </c>
      <c r="B798" s="1" t="s">
        <v>46</v>
      </c>
      <c r="C798" s="1" t="s">
        <v>94</v>
      </c>
    </row>
    <row r="800" spans="1:10" x14ac:dyDescent="0.25">
      <c r="A800" s="1">
        <v>3254</v>
      </c>
      <c r="B800" s="1" t="s">
        <v>134</v>
      </c>
      <c r="C800" s="1" t="s">
        <v>120</v>
      </c>
    </row>
    <row r="801" spans="1:10" x14ac:dyDescent="0.25">
      <c r="A801" s="1">
        <v>3254</v>
      </c>
      <c r="B801" s="1" t="s">
        <v>134</v>
      </c>
      <c r="C801" s="1" t="s">
        <v>82</v>
      </c>
      <c r="D801" s="1">
        <v>0</v>
      </c>
      <c r="E801" s="1">
        <v>0</v>
      </c>
      <c r="F801" s="1">
        <v>0</v>
      </c>
      <c r="G801" s="1">
        <v>0.77551020408163263</v>
      </c>
      <c r="H801" s="1">
        <v>0</v>
      </c>
      <c r="I801" s="1">
        <v>0.75</v>
      </c>
      <c r="J801" s="1">
        <v>0.76</v>
      </c>
    </row>
    <row r="802" spans="1:10" x14ac:dyDescent="0.25">
      <c r="A802" s="1">
        <v>3254</v>
      </c>
      <c r="B802" s="1" t="s">
        <v>134</v>
      </c>
      <c r="C802" s="1" t="s">
        <v>152</v>
      </c>
      <c r="D802" s="1">
        <v>0</v>
      </c>
      <c r="E802" s="1">
        <v>0</v>
      </c>
      <c r="F802" s="1">
        <v>0</v>
      </c>
      <c r="G802" s="1">
        <v>0.34693877551020408</v>
      </c>
      <c r="H802" s="1">
        <v>0</v>
      </c>
      <c r="I802" s="1">
        <v>0.75</v>
      </c>
      <c r="J802" s="1">
        <v>0</v>
      </c>
    </row>
    <row r="803" spans="1:10" x14ac:dyDescent="0.25">
      <c r="A803" s="1">
        <v>3254</v>
      </c>
      <c r="B803" s="1" t="s">
        <v>134</v>
      </c>
      <c r="C803" s="1" t="s">
        <v>151</v>
      </c>
      <c r="D803" s="1">
        <v>0</v>
      </c>
      <c r="E803" s="1">
        <v>0</v>
      </c>
      <c r="F803" s="1">
        <v>0</v>
      </c>
      <c r="G803" s="1">
        <v>0.42857142857142855</v>
      </c>
      <c r="H803" s="1">
        <v>0</v>
      </c>
      <c r="I803" s="1">
        <v>0</v>
      </c>
      <c r="J803" s="1">
        <v>0.76</v>
      </c>
    </row>
    <row r="804" spans="1:10" x14ac:dyDescent="0.25">
      <c r="A804" s="1">
        <v>3254</v>
      </c>
      <c r="B804" s="1" t="s">
        <v>134</v>
      </c>
      <c r="C804" s="1" t="s">
        <v>83</v>
      </c>
      <c r="D804" s="1">
        <v>0.5161290322580645</v>
      </c>
      <c r="E804" s="1">
        <v>0</v>
      </c>
      <c r="F804" s="1">
        <v>0</v>
      </c>
      <c r="G804" s="1">
        <v>0.10204081632653061</v>
      </c>
      <c r="H804" s="1">
        <v>0</v>
      </c>
      <c r="I804" s="1">
        <v>0</v>
      </c>
      <c r="J804" s="1">
        <v>0.1172093023255814</v>
      </c>
    </row>
    <row r="805" spans="1:10" x14ac:dyDescent="0.25">
      <c r="A805" s="1">
        <v>3254</v>
      </c>
      <c r="B805" s="1" t="s">
        <v>134</v>
      </c>
      <c r="C805" s="1" t="s">
        <v>84</v>
      </c>
      <c r="D805" s="1">
        <v>6.4516129032258063E-2</v>
      </c>
      <c r="E805" s="1">
        <v>0</v>
      </c>
      <c r="F805" s="1">
        <v>0</v>
      </c>
      <c r="G805" s="1">
        <v>8.1632653061224483E-2</v>
      </c>
      <c r="H805" s="1">
        <v>0</v>
      </c>
      <c r="I805" s="1">
        <v>0</v>
      </c>
      <c r="J805" s="1">
        <v>3.3488372093023251E-2</v>
      </c>
    </row>
    <row r="806" spans="1:10" x14ac:dyDescent="0.25">
      <c r="A806" s="1">
        <v>3254</v>
      </c>
      <c r="B806" s="1" t="s">
        <v>134</v>
      </c>
      <c r="C806" s="1" t="s">
        <v>85</v>
      </c>
      <c r="D806" s="1">
        <v>0.16129032258064516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2.7906976744186046E-2</v>
      </c>
    </row>
    <row r="807" spans="1:10" x14ac:dyDescent="0.25">
      <c r="A807" s="1">
        <v>3254</v>
      </c>
      <c r="B807" s="1" t="s">
        <v>134</v>
      </c>
      <c r="C807" s="1" t="s">
        <v>86</v>
      </c>
      <c r="D807" s="1">
        <v>0.25806451612903225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4.4651162790697668E-2</v>
      </c>
    </row>
    <row r="808" spans="1:10" x14ac:dyDescent="0.25">
      <c r="A808" s="1">
        <v>3254</v>
      </c>
      <c r="B808" s="1" t="s">
        <v>134</v>
      </c>
      <c r="C808" s="1" t="s">
        <v>87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</row>
    <row r="809" spans="1:10" x14ac:dyDescent="0.25">
      <c r="A809" s="1">
        <v>3254</v>
      </c>
      <c r="B809" s="1" t="s">
        <v>134</v>
      </c>
      <c r="C809" s="1" t="s">
        <v>88</v>
      </c>
      <c r="D809" s="1">
        <v>3.2258064516129031E-2</v>
      </c>
      <c r="E809" s="1">
        <v>0</v>
      </c>
      <c r="F809" s="1">
        <v>0</v>
      </c>
      <c r="G809" s="1">
        <v>2.0408163265306121E-2</v>
      </c>
      <c r="H809" s="1">
        <v>0</v>
      </c>
      <c r="I809" s="1">
        <v>0</v>
      </c>
      <c r="J809" s="1">
        <v>1.1162790697674417E-2</v>
      </c>
    </row>
    <row r="810" spans="1:10" x14ac:dyDescent="0.25">
      <c r="A810" s="1">
        <v>3254</v>
      </c>
      <c r="B810" s="1" t="s">
        <v>134</v>
      </c>
      <c r="C810" s="1" t="s">
        <v>89</v>
      </c>
      <c r="D810" s="1">
        <v>0.4838709677419355</v>
      </c>
      <c r="E810" s="1">
        <v>0</v>
      </c>
      <c r="F810" s="1">
        <v>0</v>
      </c>
      <c r="G810" s="1">
        <v>0.12244897959183673</v>
      </c>
      <c r="H810" s="1">
        <v>0</v>
      </c>
      <c r="I810" s="1">
        <v>0.25</v>
      </c>
      <c r="J810" s="1">
        <v>0.12279069767441862</v>
      </c>
    </row>
    <row r="811" spans="1:10" x14ac:dyDescent="0.25">
      <c r="A811" s="1">
        <v>3254</v>
      </c>
      <c r="B811" s="1" t="s">
        <v>134</v>
      </c>
      <c r="C811" s="1" t="s">
        <v>545</v>
      </c>
      <c r="D811" s="1">
        <v>0.32258064516129031</v>
      </c>
      <c r="E811" s="1">
        <v>0</v>
      </c>
      <c r="F811" s="1">
        <v>0</v>
      </c>
      <c r="G811" s="1">
        <v>0.10204081632653061</v>
      </c>
      <c r="H811" s="1">
        <v>0</v>
      </c>
      <c r="I811" s="1">
        <v>0.25</v>
      </c>
      <c r="J811" s="1">
        <v>8.9302325581395336E-2</v>
      </c>
    </row>
    <row r="812" spans="1:10" x14ac:dyDescent="0.25">
      <c r="A812" s="1">
        <v>3254</v>
      </c>
      <c r="B812" s="1" t="s">
        <v>134</v>
      </c>
      <c r="C812" s="1" t="s">
        <v>90</v>
      </c>
      <c r="D812" s="1">
        <v>9.6774193548387094E-2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1.6744186046511626E-2</v>
      </c>
    </row>
    <row r="813" spans="1:10" x14ac:dyDescent="0.25">
      <c r="A813" s="1">
        <v>3254</v>
      </c>
      <c r="B813" s="1" t="s">
        <v>134</v>
      </c>
      <c r="C813" s="1" t="s">
        <v>118</v>
      </c>
      <c r="D813" s="1">
        <v>6.4516129032258063E-2</v>
      </c>
      <c r="E813" s="1">
        <v>0</v>
      </c>
      <c r="F813" s="1">
        <v>0</v>
      </c>
      <c r="G813" s="1">
        <v>2.0408163265306121E-2</v>
      </c>
      <c r="H813" s="1">
        <v>0</v>
      </c>
      <c r="I813" s="1">
        <v>0</v>
      </c>
      <c r="J813" s="1">
        <v>1.6744186046511626E-2</v>
      </c>
    </row>
    <row r="814" spans="1:10" x14ac:dyDescent="0.25">
      <c r="A814" s="1">
        <v>3254</v>
      </c>
      <c r="B814" s="1" t="s">
        <v>134</v>
      </c>
      <c r="C814" s="1" t="s">
        <v>91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</row>
    <row r="815" spans="1:10" x14ac:dyDescent="0.25">
      <c r="A815" s="1">
        <v>3254</v>
      </c>
      <c r="B815" s="1" t="s">
        <v>134</v>
      </c>
      <c r="C815" s="1" t="s">
        <v>92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1:10" x14ac:dyDescent="0.25">
      <c r="A816" s="1">
        <v>3254</v>
      </c>
      <c r="B816" s="1" t="s">
        <v>134</v>
      </c>
      <c r="C816" s="1" t="s">
        <v>93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</row>
    <row r="817" spans="1:10" x14ac:dyDescent="0.25">
      <c r="A817" s="1">
        <v>3254</v>
      </c>
      <c r="B817" s="1" t="s">
        <v>134</v>
      </c>
      <c r="C817" s="1" t="s">
        <v>94</v>
      </c>
    </row>
    <row r="819" spans="1:10" x14ac:dyDescent="0.25">
      <c r="A819" s="1">
        <v>325412</v>
      </c>
      <c r="B819" s="1" t="s">
        <v>136</v>
      </c>
      <c r="C819" s="1" t="s">
        <v>120</v>
      </c>
    </row>
    <row r="820" spans="1:10" x14ac:dyDescent="0.25">
      <c r="A820" s="1">
        <v>325412</v>
      </c>
      <c r="B820" s="1" t="s">
        <v>136</v>
      </c>
      <c r="C820" s="1" t="s">
        <v>82</v>
      </c>
      <c r="D820" s="1">
        <v>0</v>
      </c>
      <c r="E820" s="1">
        <v>0</v>
      </c>
      <c r="F820" s="1">
        <v>0</v>
      </c>
      <c r="G820" s="1">
        <v>0.72727272727272729</v>
      </c>
      <c r="H820" s="1">
        <v>0</v>
      </c>
      <c r="I820" s="1">
        <v>0.75</v>
      </c>
      <c r="J820" s="1">
        <v>0.76</v>
      </c>
    </row>
    <row r="821" spans="1:10" x14ac:dyDescent="0.25">
      <c r="A821" s="1">
        <v>325412</v>
      </c>
      <c r="B821" s="1" t="s">
        <v>136</v>
      </c>
      <c r="C821" s="1" t="s">
        <v>152</v>
      </c>
      <c r="D821" s="1">
        <v>0</v>
      </c>
      <c r="E821" s="1">
        <v>0</v>
      </c>
      <c r="F821" s="1">
        <v>0</v>
      </c>
      <c r="G821" s="1">
        <v>0.36363636363636365</v>
      </c>
      <c r="H821" s="1">
        <v>0</v>
      </c>
      <c r="I821" s="1">
        <v>0.75</v>
      </c>
      <c r="J821" s="1">
        <v>0</v>
      </c>
    </row>
    <row r="822" spans="1:10" x14ac:dyDescent="0.25">
      <c r="A822" s="1">
        <v>325412</v>
      </c>
      <c r="B822" s="1" t="s">
        <v>136</v>
      </c>
      <c r="C822" s="1" t="s">
        <v>151</v>
      </c>
      <c r="D822" s="1">
        <v>0</v>
      </c>
      <c r="E822" s="1">
        <v>0</v>
      </c>
      <c r="F822" s="1">
        <v>0</v>
      </c>
      <c r="G822" s="1">
        <v>0.36363636363636365</v>
      </c>
      <c r="H822" s="1">
        <v>0</v>
      </c>
      <c r="I822" s="1">
        <v>0</v>
      </c>
      <c r="J822" s="1">
        <v>0.76</v>
      </c>
    </row>
    <row r="823" spans="1:10" x14ac:dyDescent="0.25">
      <c r="A823" s="1">
        <v>325412</v>
      </c>
      <c r="B823" s="1" t="s">
        <v>136</v>
      </c>
      <c r="C823" s="1" t="s">
        <v>83</v>
      </c>
      <c r="D823" s="1">
        <v>0.52631578947368418</v>
      </c>
      <c r="E823" s="1">
        <v>0</v>
      </c>
      <c r="F823" s="1">
        <v>0</v>
      </c>
      <c r="G823" s="1">
        <v>0.13636363636363635</v>
      </c>
      <c r="H823" s="1">
        <v>0</v>
      </c>
      <c r="I823" s="1">
        <v>0</v>
      </c>
      <c r="J823" s="1">
        <v>0.11555555555555556</v>
      </c>
    </row>
    <row r="824" spans="1:10" x14ac:dyDescent="0.25">
      <c r="A824" s="1">
        <v>325412</v>
      </c>
      <c r="B824" s="1" t="s">
        <v>136</v>
      </c>
      <c r="C824" s="1" t="s">
        <v>84</v>
      </c>
      <c r="D824" s="1">
        <v>5.2631578947368418E-2</v>
      </c>
      <c r="E824" s="1">
        <v>0</v>
      </c>
      <c r="F824" s="1">
        <v>0</v>
      </c>
      <c r="G824" s="1">
        <v>9.0909090909090912E-2</v>
      </c>
      <c r="H824" s="1">
        <v>0</v>
      </c>
      <c r="I824" s="1">
        <v>0</v>
      </c>
      <c r="J824" s="1">
        <v>2.6666666666666661E-2</v>
      </c>
    </row>
    <row r="825" spans="1:10" x14ac:dyDescent="0.25">
      <c r="A825" s="1">
        <v>325412</v>
      </c>
      <c r="B825" s="1" t="s">
        <v>136</v>
      </c>
      <c r="C825" s="1" t="s">
        <v>85</v>
      </c>
      <c r="D825" s="1">
        <v>0.15789473684210525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2.6666666666666661E-2</v>
      </c>
    </row>
    <row r="826" spans="1:10" x14ac:dyDescent="0.25">
      <c r="A826" s="1">
        <v>325412</v>
      </c>
      <c r="B826" s="1" t="s">
        <v>136</v>
      </c>
      <c r="C826" s="1" t="s">
        <v>86</v>
      </c>
      <c r="D826" s="1">
        <v>0.26315789473684209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4.4444444444444439E-2</v>
      </c>
    </row>
    <row r="827" spans="1:10" x14ac:dyDescent="0.25">
      <c r="A827" s="1">
        <v>325412</v>
      </c>
      <c r="B827" s="1" t="s">
        <v>136</v>
      </c>
      <c r="C827" s="1" t="s">
        <v>87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 x14ac:dyDescent="0.25">
      <c r="A828" s="1">
        <v>325412</v>
      </c>
      <c r="B828" s="1" t="s">
        <v>136</v>
      </c>
      <c r="C828" s="1" t="s">
        <v>88</v>
      </c>
      <c r="D828" s="1">
        <v>5.2631578947368418E-2</v>
      </c>
      <c r="E828" s="1">
        <v>0</v>
      </c>
      <c r="F828" s="1">
        <v>0</v>
      </c>
      <c r="G828" s="1">
        <v>4.5454545454545456E-2</v>
      </c>
      <c r="H828" s="1">
        <v>0</v>
      </c>
      <c r="I828" s="1">
        <v>0</v>
      </c>
      <c r="J828" s="1">
        <v>1.7777777777777774E-2</v>
      </c>
    </row>
    <row r="829" spans="1:10" x14ac:dyDescent="0.25">
      <c r="A829" s="1">
        <v>325412</v>
      </c>
      <c r="B829" s="1" t="s">
        <v>136</v>
      </c>
      <c r="C829" s="1" t="s">
        <v>89</v>
      </c>
      <c r="D829" s="1">
        <v>0.47368421052631576</v>
      </c>
      <c r="E829" s="1">
        <v>0</v>
      </c>
      <c r="F829" s="1">
        <v>0</v>
      </c>
      <c r="G829" s="1">
        <v>0.13636363636363635</v>
      </c>
      <c r="H829" s="1">
        <v>0</v>
      </c>
      <c r="I829" s="1">
        <v>0.25</v>
      </c>
      <c r="J829" s="1">
        <v>0.12444444444444441</v>
      </c>
    </row>
    <row r="830" spans="1:10" x14ac:dyDescent="0.25">
      <c r="A830" s="1">
        <v>325412</v>
      </c>
      <c r="B830" s="1" t="s">
        <v>136</v>
      </c>
      <c r="C830" s="1" t="s">
        <v>545</v>
      </c>
      <c r="D830" s="1">
        <v>0.26315789473684209</v>
      </c>
      <c r="E830" s="1">
        <v>0</v>
      </c>
      <c r="F830" s="1">
        <v>0</v>
      </c>
      <c r="G830" s="1">
        <v>0.13636363636363635</v>
      </c>
      <c r="H830" s="1">
        <v>0</v>
      </c>
      <c r="I830" s="1">
        <v>0.25</v>
      </c>
      <c r="J830" s="1">
        <v>7.9999999999999988E-2</v>
      </c>
    </row>
    <row r="831" spans="1:10" x14ac:dyDescent="0.25">
      <c r="A831" s="1">
        <v>325412</v>
      </c>
      <c r="B831" s="1" t="s">
        <v>136</v>
      </c>
      <c r="C831" s="1" t="s">
        <v>90</v>
      </c>
      <c r="D831" s="1">
        <v>0.10526315789473684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1.7777777777777774E-2</v>
      </c>
    </row>
    <row r="832" spans="1:10" x14ac:dyDescent="0.25">
      <c r="A832" s="1">
        <v>325412</v>
      </c>
      <c r="B832" s="1" t="s">
        <v>136</v>
      </c>
      <c r="C832" s="1" t="s">
        <v>118</v>
      </c>
      <c r="D832" s="1">
        <v>5.2631578947368418E-2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8.8888888888888871E-3</v>
      </c>
    </row>
    <row r="833" spans="1:10" x14ac:dyDescent="0.25">
      <c r="A833" s="1">
        <v>325412</v>
      </c>
      <c r="B833" s="1" t="s">
        <v>136</v>
      </c>
      <c r="C833" s="1" t="s">
        <v>91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 x14ac:dyDescent="0.25">
      <c r="A834" s="1">
        <v>325412</v>
      </c>
      <c r="B834" s="1" t="s">
        <v>136</v>
      </c>
      <c r="C834" s="1" t="s">
        <v>92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 x14ac:dyDescent="0.25">
      <c r="A835" s="1">
        <v>325412</v>
      </c>
      <c r="B835" s="1" t="s">
        <v>136</v>
      </c>
      <c r="C835" s="1" t="s">
        <v>93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1:10" x14ac:dyDescent="0.25">
      <c r="A836" s="1">
        <v>325412</v>
      </c>
      <c r="B836" s="1" t="s">
        <v>136</v>
      </c>
      <c r="C836" s="1" t="s">
        <v>94</v>
      </c>
    </row>
    <row r="838" spans="1:10" x14ac:dyDescent="0.25">
      <c r="A838" s="1">
        <v>325992</v>
      </c>
      <c r="B838" s="1" t="s">
        <v>138</v>
      </c>
      <c r="C838" s="1" t="s">
        <v>120</v>
      </c>
    </row>
    <row r="839" spans="1:10" x14ac:dyDescent="0.25">
      <c r="A839" s="1">
        <v>325992</v>
      </c>
      <c r="B839" s="1" t="s">
        <v>138</v>
      </c>
      <c r="C839" s="1" t="s">
        <v>82</v>
      </c>
      <c r="D839" s="1">
        <v>0</v>
      </c>
      <c r="E839" s="1">
        <v>0</v>
      </c>
      <c r="F839" s="1">
        <v>0</v>
      </c>
      <c r="G839" s="1">
        <v>0.83333333333333337</v>
      </c>
      <c r="H839" s="1">
        <v>0</v>
      </c>
      <c r="I839" s="1">
        <v>1</v>
      </c>
      <c r="J839" s="1">
        <v>0</v>
      </c>
    </row>
    <row r="840" spans="1:10" x14ac:dyDescent="0.25">
      <c r="A840" s="1">
        <v>325992</v>
      </c>
      <c r="B840" s="1" t="s">
        <v>138</v>
      </c>
      <c r="C840" s="1" t="s">
        <v>152</v>
      </c>
      <c r="D840" s="1">
        <v>0</v>
      </c>
      <c r="E840" s="1">
        <v>0</v>
      </c>
      <c r="F840" s="1">
        <v>0</v>
      </c>
      <c r="G840" s="1">
        <v>0.5</v>
      </c>
      <c r="H840" s="1">
        <v>0</v>
      </c>
      <c r="I840" s="1">
        <v>0</v>
      </c>
      <c r="J840" s="1">
        <v>0</v>
      </c>
    </row>
    <row r="841" spans="1:10" x14ac:dyDescent="0.25">
      <c r="A841" s="1">
        <v>325992</v>
      </c>
      <c r="B841" s="1" t="s">
        <v>138</v>
      </c>
      <c r="C841" s="1" t="s">
        <v>151</v>
      </c>
      <c r="D841" s="1">
        <v>0</v>
      </c>
      <c r="E841" s="1">
        <v>0</v>
      </c>
      <c r="F841" s="1">
        <v>0</v>
      </c>
      <c r="G841" s="1">
        <v>0.33333333333333331</v>
      </c>
      <c r="H841" s="1">
        <v>0</v>
      </c>
      <c r="I841" s="1">
        <v>1</v>
      </c>
      <c r="J841" s="1">
        <v>0</v>
      </c>
    </row>
    <row r="842" spans="1:10" x14ac:dyDescent="0.25">
      <c r="A842" s="1">
        <v>325992</v>
      </c>
      <c r="B842" s="1" t="s">
        <v>138</v>
      </c>
      <c r="C842" s="1" t="s">
        <v>83</v>
      </c>
      <c r="D842" s="1">
        <v>0.6</v>
      </c>
      <c r="E842" s="1">
        <v>0</v>
      </c>
      <c r="F842" s="1">
        <v>0</v>
      </c>
      <c r="G842" s="1">
        <v>0.16666666666666666</v>
      </c>
      <c r="H842" s="1">
        <v>0</v>
      </c>
      <c r="I842" s="1">
        <v>0</v>
      </c>
      <c r="J842" s="1">
        <v>0</v>
      </c>
    </row>
    <row r="843" spans="1:10" x14ac:dyDescent="0.25">
      <c r="A843" s="1">
        <v>325992</v>
      </c>
      <c r="B843" s="1" t="s">
        <v>138</v>
      </c>
      <c r="C843" s="1" t="s">
        <v>84</v>
      </c>
      <c r="D843" s="1">
        <v>0</v>
      </c>
      <c r="E843" s="1">
        <v>0</v>
      </c>
      <c r="F843" s="1">
        <v>0</v>
      </c>
      <c r="G843" s="1">
        <v>0.16666666666666666</v>
      </c>
      <c r="H843" s="1">
        <v>0</v>
      </c>
      <c r="I843" s="1">
        <v>0</v>
      </c>
      <c r="J843" s="1">
        <v>0</v>
      </c>
    </row>
    <row r="844" spans="1:10" x14ac:dyDescent="0.25">
      <c r="A844" s="1">
        <v>325992</v>
      </c>
      <c r="B844" s="1" t="s">
        <v>138</v>
      </c>
      <c r="C844" s="1" t="s">
        <v>85</v>
      </c>
      <c r="D844" s="1">
        <v>0.2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</row>
    <row r="845" spans="1:10" x14ac:dyDescent="0.25">
      <c r="A845" s="1">
        <v>325992</v>
      </c>
      <c r="B845" s="1" t="s">
        <v>138</v>
      </c>
      <c r="C845" s="1" t="s">
        <v>86</v>
      </c>
      <c r="D845" s="1">
        <v>0.2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1:10" x14ac:dyDescent="0.25">
      <c r="A846" s="1">
        <v>325992</v>
      </c>
      <c r="B846" s="1" t="s">
        <v>138</v>
      </c>
      <c r="C846" s="1" t="s">
        <v>87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 x14ac:dyDescent="0.25">
      <c r="A847" s="1">
        <v>325992</v>
      </c>
      <c r="B847" s="1" t="s">
        <v>138</v>
      </c>
      <c r="C847" s="1" t="s">
        <v>88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</row>
    <row r="848" spans="1:10" x14ac:dyDescent="0.25">
      <c r="A848" s="1">
        <v>325992</v>
      </c>
      <c r="B848" s="1" t="s">
        <v>138</v>
      </c>
      <c r="C848" s="1" t="s">
        <v>89</v>
      </c>
      <c r="D848" s="1">
        <v>0.4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 x14ac:dyDescent="0.25">
      <c r="A849" s="1">
        <v>325992</v>
      </c>
      <c r="B849" s="1" t="s">
        <v>138</v>
      </c>
      <c r="C849" s="1" t="s">
        <v>545</v>
      </c>
      <c r="D849" s="1">
        <v>0.2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</row>
    <row r="850" spans="1:10" x14ac:dyDescent="0.25">
      <c r="A850" s="1">
        <v>325992</v>
      </c>
      <c r="B850" s="1" t="s">
        <v>138</v>
      </c>
      <c r="C850" s="1" t="s">
        <v>90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1:10" x14ac:dyDescent="0.25">
      <c r="A851" s="1">
        <v>325992</v>
      </c>
      <c r="B851" s="1" t="s">
        <v>138</v>
      </c>
      <c r="C851" s="1" t="s">
        <v>118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</row>
    <row r="852" spans="1:10" x14ac:dyDescent="0.25">
      <c r="A852" s="1">
        <v>325992</v>
      </c>
      <c r="B852" s="1" t="s">
        <v>138</v>
      </c>
      <c r="C852" s="1" t="s">
        <v>91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1:10" x14ac:dyDescent="0.25">
      <c r="A853" s="1">
        <v>325992</v>
      </c>
      <c r="B853" s="1" t="s">
        <v>138</v>
      </c>
      <c r="C853" s="1" t="s">
        <v>92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 x14ac:dyDescent="0.25">
      <c r="A854" s="1">
        <v>325992</v>
      </c>
      <c r="B854" s="1" t="s">
        <v>138</v>
      </c>
      <c r="C854" s="1" t="s">
        <v>93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 x14ac:dyDescent="0.25">
      <c r="A855" s="1">
        <v>325992</v>
      </c>
      <c r="B855" s="1" t="s">
        <v>138</v>
      </c>
      <c r="C855" s="1" t="s">
        <v>94</v>
      </c>
    </row>
    <row r="857" spans="1:10" x14ac:dyDescent="0.25">
      <c r="A857" s="1">
        <v>326</v>
      </c>
      <c r="B857" s="1" t="s">
        <v>108</v>
      </c>
      <c r="C857" s="1" t="s">
        <v>120</v>
      </c>
    </row>
    <row r="858" spans="1:10" x14ac:dyDescent="0.25">
      <c r="A858" s="1">
        <v>326</v>
      </c>
      <c r="B858" s="1" t="s">
        <v>108</v>
      </c>
      <c r="C858" s="1" t="s">
        <v>82</v>
      </c>
      <c r="D858" s="1">
        <v>6.5359477124183009E-3</v>
      </c>
      <c r="E858" s="1">
        <v>0</v>
      </c>
      <c r="F858" s="1">
        <v>1</v>
      </c>
      <c r="G858" s="1">
        <v>0.42307692307692307</v>
      </c>
      <c r="H858" s="1">
        <v>0</v>
      </c>
      <c r="I858" s="1">
        <v>1</v>
      </c>
      <c r="J858" s="1">
        <v>0</v>
      </c>
    </row>
    <row r="859" spans="1:10" x14ac:dyDescent="0.25">
      <c r="A859" s="1">
        <v>326</v>
      </c>
      <c r="B859" s="1" t="s">
        <v>108</v>
      </c>
      <c r="C859" s="1" t="s">
        <v>152</v>
      </c>
      <c r="D859" s="1">
        <v>6.5359477124183009E-3</v>
      </c>
      <c r="E859" s="1">
        <v>0</v>
      </c>
      <c r="F859" s="1">
        <v>0.5</v>
      </c>
      <c r="G859" s="1">
        <v>0.19230769230769232</v>
      </c>
      <c r="H859" s="1">
        <v>0</v>
      </c>
      <c r="I859" s="1">
        <v>0</v>
      </c>
      <c r="J859" s="1">
        <v>0</v>
      </c>
    </row>
    <row r="860" spans="1:10" x14ac:dyDescent="0.25">
      <c r="A860" s="1">
        <v>326</v>
      </c>
      <c r="B860" s="1" t="s">
        <v>108</v>
      </c>
      <c r="C860" s="1" t="s">
        <v>151</v>
      </c>
      <c r="D860" s="1">
        <v>0</v>
      </c>
      <c r="E860" s="1">
        <v>0</v>
      </c>
      <c r="F860" s="1">
        <v>0.5</v>
      </c>
      <c r="G860" s="1">
        <v>0.23076923076923078</v>
      </c>
      <c r="H860" s="1">
        <v>0</v>
      </c>
      <c r="I860" s="1">
        <v>1</v>
      </c>
      <c r="J860" s="1">
        <v>0</v>
      </c>
    </row>
    <row r="861" spans="1:10" x14ac:dyDescent="0.25">
      <c r="A861" s="1">
        <v>326</v>
      </c>
      <c r="B861" s="1" t="s">
        <v>108</v>
      </c>
      <c r="C861" s="1" t="s">
        <v>83</v>
      </c>
      <c r="D861" s="1">
        <v>0.77777777777777779</v>
      </c>
      <c r="E861" s="1">
        <v>0</v>
      </c>
      <c r="F861" s="1">
        <v>0</v>
      </c>
      <c r="G861" s="1">
        <v>0.35576923076923078</v>
      </c>
      <c r="H861" s="1">
        <v>0</v>
      </c>
      <c r="I861" s="1">
        <v>0</v>
      </c>
      <c r="J861" s="1">
        <v>0</v>
      </c>
    </row>
    <row r="862" spans="1:10" x14ac:dyDescent="0.25">
      <c r="A862" s="1">
        <v>326</v>
      </c>
      <c r="B862" s="1" t="s">
        <v>108</v>
      </c>
      <c r="C862" s="1" t="s">
        <v>84</v>
      </c>
      <c r="D862" s="1">
        <v>0.18954248366013071</v>
      </c>
      <c r="E862" s="1">
        <v>0</v>
      </c>
      <c r="F862" s="1">
        <v>0</v>
      </c>
      <c r="G862" s="1">
        <v>0.32692307692307693</v>
      </c>
      <c r="H862" s="1">
        <v>0</v>
      </c>
      <c r="I862" s="1">
        <v>0</v>
      </c>
      <c r="J862" s="1">
        <v>0</v>
      </c>
    </row>
    <row r="863" spans="1:10" x14ac:dyDescent="0.25">
      <c r="A863" s="1">
        <v>326</v>
      </c>
      <c r="B863" s="1" t="s">
        <v>108</v>
      </c>
      <c r="C863" s="1" t="s">
        <v>85</v>
      </c>
      <c r="D863" s="1">
        <v>0.11764705882352941</v>
      </c>
      <c r="E863" s="1">
        <v>0</v>
      </c>
      <c r="F863" s="1">
        <v>0</v>
      </c>
      <c r="G863" s="1">
        <v>9.6153846153846159E-3</v>
      </c>
      <c r="H863" s="1">
        <v>0</v>
      </c>
      <c r="I863" s="1">
        <v>0</v>
      </c>
      <c r="J863" s="1">
        <v>0</v>
      </c>
    </row>
    <row r="864" spans="1:10" x14ac:dyDescent="0.25">
      <c r="A864" s="1">
        <v>326</v>
      </c>
      <c r="B864" s="1" t="s">
        <v>108</v>
      </c>
      <c r="C864" s="1" t="s">
        <v>86</v>
      </c>
      <c r="D864" s="1">
        <v>0.44444444444444442</v>
      </c>
      <c r="E864" s="1">
        <v>0</v>
      </c>
      <c r="F864" s="1">
        <v>0</v>
      </c>
      <c r="G864" s="1">
        <v>9.6153846153846159E-3</v>
      </c>
      <c r="H864" s="1">
        <v>0</v>
      </c>
      <c r="I864" s="1">
        <v>0</v>
      </c>
      <c r="J864" s="1">
        <v>0</v>
      </c>
    </row>
    <row r="865" spans="1:10" x14ac:dyDescent="0.25">
      <c r="A865" s="1">
        <v>326</v>
      </c>
      <c r="B865" s="1" t="s">
        <v>108</v>
      </c>
      <c r="C865" s="1" t="s">
        <v>87</v>
      </c>
      <c r="D865" s="1">
        <v>6.5359477124183009E-3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1:10" x14ac:dyDescent="0.25">
      <c r="A866" s="1">
        <v>326</v>
      </c>
      <c r="B866" s="1" t="s">
        <v>108</v>
      </c>
      <c r="C866" s="1" t="s">
        <v>88</v>
      </c>
      <c r="D866" s="1">
        <v>3.2679738562091505E-2</v>
      </c>
      <c r="E866" s="1">
        <v>0</v>
      </c>
      <c r="F866" s="1">
        <v>0</v>
      </c>
      <c r="G866" s="1">
        <v>9.6153846153846159E-3</v>
      </c>
      <c r="H866" s="1">
        <v>0</v>
      </c>
      <c r="I866" s="1">
        <v>0</v>
      </c>
      <c r="J866" s="1">
        <v>0</v>
      </c>
    </row>
    <row r="867" spans="1:10" x14ac:dyDescent="0.25">
      <c r="A867" s="1">
        <v>326</v>
      </c>
      <c r="B867" s="1" t="s">
        <v>108</v>
      </c>
      <c r="C867" s="1" t="s">
        <v>89</v>
      </c>
      <c r="D867" s="1">
        <v>0.21568627450980393</v>
      </c>
      <c r="E867" s="1">
        <v>0</v>
      </c>
      <c r="F867" s="1">
        <v>0</v>
      </c>
      <c r="G867" s="1">
        <v>0.22115384615384615</v>
      </c>
      <c r="H867" s="1">
        <v>1</v>
      </c>
      <c r="I867" s="1">
        <v>0</v>
      </c>
      <c r="J867" s="1">
        <v>0</v>
      </c>
    </row>
    <row r="868" spans="1:10" x14ac:dyDescent="0.25">
      <c r="A868" s="1">
        <v>326</v>
      </c>
      <c r="B868" s="1" t="s">
        <v>108</v>
      </c>
      <c r="C868" s="1" t="s">
        <v>545</v>
      </c>
      <c r="D868" s="1">
        <v>0.10457516339869281</v>
      </c>
      <c r="E868" s="1">
        <v>0</v>
      </c>
      <c r="F868" s="1">
        <v>0</v>
      </c>
      <c r="G868" s="1">
        <v>0.20192307692307693</v>
      </c>
      <c r="H868" s="1">
        <v>0</v>
      </c>
      <c r="I868" s="1">
        <v>0</v>
      </c>
      <c r="J868" s="1">
        <v>0</v>
      </c>
    </row>
    <row r="869" spans="1:10" x14ac:dyDescent="0.25">
      <c r="A869" s="1">
        <v>326</v>
      </c>
      <c r="B869" s="1" t="s">
        <v>108</v>
      </c>
      <c r="C869" s="1" t="s">
        <v>90</v>
      </c>
      <c r="D869" s="1">
        <v>8.4967320261437912E-2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1:10" x14ac:dyDescent="0.25">
      <c r="A870" s="1">
        <v>326</v>
      </c>
      <c r="B870" s="1" t="s">
        <v>108</v>
      </c>
      <c r="C870" s="1" t="s">
        <v>118</v>
      </c>
      <c r="D870" s="1">
        <v>1.9607843137254902E-2</v>
      </c>
      <c r="E870" s="1">
        <v>0</v>
      </c>
      <c r="F870" s="1">
        <v>0</v>
      </c>
      <c r="G870" s="1">
        <v>9.6153846153846159E-3</v>
      </c>
      <c r="H870" s="1">
        <v>0</v>
      </c>
      <c r="I870" s="1">
        <v>0</v>
      </c>
      <c r="J870" s="1">
        <v>0</v>
      </c>
    </row>
    <row r="871" spans="1:10" x14ac:dyDescent="0.25">
      <c r="A871" s="1">
        <v>326</v>
      </c>
      <c r="B871" s="1" t="s">
        <v>108</v>
      </c>
      <c r="C871" s="1" t="s">
        <v>91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</row>
    <row r="872" spans="1:10" x14ac:dyDescent="0.25">
      <c r="A872" s="1">
        <v>326</v>
      </c>
      <c r="B872" s="1" t="s">
        <v>108</v>
      </c>
      <c r="C872" s="1" t="s">
        <v>92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1:10" x14ac:dyDescent="0.25">
      <c r="A873" s="1">
        <v>326</v>
      </c>
      <c r="B873" s="1" t="s">
        <v>108</v>
      </c>
      <c r="C873" s="1" t="s">
        <v>93</v>
      </c>
      <c r="D873" s="1">
        <v>0</v>
      </c>
      <c r="E873" s="1">
        <v>0</v>
      </c>
      <c r="F873" s="1">
        <v>0</v>
      </c>
      <c r="G873" s="1">
        <v>9.6153846153846159E-3</v>
      </c>
      <c r="H873" s="1">
        <v>0</v>
      </c>
      <c r="I873" s="1">
        <v>0</v>
      </c>
      <c r="J873" s="1">
        <v>0</v>
      </c>
    </row>
    <row r="874" spans="1:10" x14ac:dyDescent="0.25">
      <c r="A874" s="1">
        <v>326</v>
      </c>
      <c r="B874" s="1" t="s">
        <v>108</v>
      </c>
      <c r="C874" s="1" t="s">
        <v>94</v>
      </c>
    </row>
    <row r="876" spans="1:10" x14ac:dyDescent="0.25">
      <c r="A876" s="1">
        <v>327</v>
      </c>
      <c r="B876" s="1" t="s">
        <v>109</v>
      </c>
      <c r="C876" s="1" t="s">
        <v>120</v>
      </c>
    </row>
    <row r="877" spans="1:10" x14ac:dyDescent="0.25">
      <c r="A877" s="1">
        <v>327</v>
      </c>
      <c r="B877" s="1" t="s">
        <v>109</v>
      </c>
      <c r="C877" s="1" t="s">
        <v>82</v>
      </c>
      <c r="D877" s="1">
        <v>0</v>
      </c>
      <c r="E877" s="1">
        <v>0</v>
      </c>
      <c r="F877" s="1">
        <v>0</v>
      </c>
      <c r="G877" s="1">
        <v>3.7593984962406013E-2</v>
      </c>
      <c r="H877" s="1">
        <v>0</v>
      </c>
      <c r="I877" s="1">
        <v>0</v>
      </c>
      <c r="J877" s="1">
        <v>0</v>
      </c>
    </row>
    <row r="878" spans="1:10" x14ac:dyDescent="0.25">
      <c r="A878" s="1">
        <v>327</v>
      </c>
      <c r="B878" s="1" t="s">
        <v>109</v>
      </c>
      <c r="C878" s="1" t="s">
        <v>152</v>
      </c>
      <c r="D878" s="1">
        <v>0</v>
      </c>
      <c r="E878" s="1">
        <v>0</v>
      </c>
      <c r="F878" s="1">
        <v>0</v>
      </c>
      <c r="G878" s="1">
        <v>1.1278195488721804E-2</v>
      </c>
      <c r="H878" s="1">
        <v>0</v>
      </c>
      <c r="I878" s="1">
        <v>0</v>
      </c>
      <c r="J878" s="1">
        <v>0</v>
      </c>
    </row>
    <row r="879" spans="1:10" x14ac:dyDescent="0.25">
      <c r="A879" s="1">
        <v>327</v>
      </c>
      <c r="B879" s="1" t="s">
        <v>109</v>
      </c>
      <c r="C879" s="1" t="s">
        <v>151</v>
      </c>
      <c r="D879" s="1">
        <v>0</v>
      </c>
      <c r="E879" s="1">
        <v>0</v>
      </c>
      <c r="F879" s="1">
        <v>0</v>
      </c>
      <c r="G879" s="1">
        <v>2.6315789473684209E-2</v>
      </c>
      <c r="H879" s="1">
        <v>0</v>
      </c>
      <c r="I879" s="1">
        <v>0</v>
      </c>
      <c r="J879" s="1">
        <v>0</v>
      </c>
    </row>
    <row r="880" spans="1:10" x14ac:dyDescent="0.25">
      <c r="A880" s="1">
        <v>327</v>
      </c>
      <c r="B880" s="1" t="s">
        <v>109</v>
      </c>
      <c r="C880" s="1" t="s">
        <v>83</v>
      </c>
      <c r="D880" s="1">
        <v>0.87155963302752293</v>
      </c>
      <c r="E880" s="1">
        <v>0</v>
      </c>
      <c r="F880" s="1">
        <v>0.5714285714285714</v>
      </c>
      <c r="G880" s="1">
        <v>0.89849624060150368</v>
      </c>
      <c r="H880" s="1">
        <v>0.5</v>
      </c>
      <c r="I880" s="1">
        <v>1</v>
      </c>
      <c r="J880" s="1">
        <v>0</v>
      </c>
    </row>
    <row r="881" spans="1:10" x14ac:dyDescent="0.25">
      <c r="A881" s="1">
        <v>327</v>
      </c>
      <c r="B881" s="1" t="s">
        <v>109</v>
      </c>
      <c r="C881" s="1" t="s">
        <v>84</v>
      </c>
      <c r="D881" s="1">
        <v>0.26605504587155965</v>
      </c>
      <c r="E881" s="1">
        <v>0</v>
      </c>
      <c r="F881" s="1">
        <v>9.5238095238095233E-2</v>
      </c>
      <c r="G881" s="1">
        <v>0.88345864661654128</v>
      </c>
      <c r="H881" s="1">
        <v>0.5</v>
      </c>
      <c r="I881" s="1">
        <v>1</v>
      </c>
      <c r="J881" s="1">
        <v>0</v>
      </c>
    </row>
    <row r="882" spans="1:10" x14ac:dyDescent="0.25">
      <c r="A882" s="1">
        <v>327</v>
      </c>
      <c r="B882" s="1" t="s">
        <v>109</v>
      </c>
      <c r="C882" s="1" t="s">
        <v>85</v>
      </c>
      <c r="D882" s="1">
        <v>2.7522935779816515E-2</v>
      </c>
      <c r="E882" s="1">
        <v>0</v>
      </c>
      <c r="F882" s="1">
        <v>0</v>
      </c>
      <c r="G882" s="1">
        <v>3.7593984962406009E-3</v>
      </c>
      <c r="H882" s="1">
        <v>0</v>
      </c>
      <c r="I882" s="1">
        <v>0</v>
      </c>
      <c r="J882" s="1">
        <v>0</v>
      </c>
    </row>
    <row r="883" spans="1:10" x14ac:dyDescent="0.25">
      <c r="A883" s="1">
        <v>327</v>
      </c>
      <c r="B883" s="1" t="s">
        <v>109</v>
      </c>
      <c r="C883" s="1" t="s">
        <v>86</v>
      </c>
      <c r="D883" s="1">
        <v>0.55045871559633031</v>
      </c>
      <c r="E883" s="1">
        <v>0</v>
      </c>
      <c r="F883" s="1">
        <v>0.47619047619047616</v>
      </c>
      <c r="G883" s="1">
        <v>7.5187969924812017E-3</v>
      </c>
      <c r="H883" s="1">
        <v>0</v>
      </c>
      <c r="I883" s="1">
        <v>0</v>
      </c>
      <c r="J883" s="1">
        <v>0</v>
      </c>
    </row>
    <row r="884" spans="1:10" x14ac:dyDescent="0.25">
      <c r="A884" s="1">
        <v>327</v>
      </c>
      <c r="B884" s="1" t="s">
        <v>109</v>
      </c>
      <c r="C884" s="1" t="s">
        <v>87</v>
      </c>
      <c r="D884" s="1">
        <v>9.1743119266055051E-3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 x14ac:dyDescent="0.25">
      <c r="A885" s="1">
        <v>327</v>
      </c>
      <c r="B885" s="1" t="s">
        <v>109</v>
      </c>
      <c r="C885" s="1" t="s">
        <v>88</v>
      </c>
      <c r="D885" s="1">
        <v>1.834862385321101E-2</v>
      </c>
      <c r="E885" s="1">
        <v>0</v>
      </c>
      <c r="F885" s="1">
        <v>0</v>
      </c>
      <c r="G885" s="1">
        <v>3.7593984962406009E-3</v>
      </c>
      <c r="H885" s="1">
        <v>0</v>
      </c>
      <c r="I885" s="1">
        <v>0</v>
      </c>
      <c r="J885" s="1">
        <v>0</v>
      </c>
    </row>
    <row r="886" spans="1:10" x14ac:dyDescent="0.25">
      <c r="A886" s="1">
        <v>327</v>
      </c>
      <c r="B886" s="1" t="s">
        <v>109</v>
      </c>
      <c r="C886" s="1" t="s">
        <v>89</v>
      </c>
      <c r="D886" s="1">
        <v>0.12844036697247707</v>
      </c>
      <c r="E886" s="1">
        <v>0</v>
      </c>
      <c r="F886" s="1">
        <v>0.42857142857142855</v>
      </c>
      <c r="G886" s="1">
        <v>6.3909774436090222E-2</v>
      </c>
      <c r="H886" s="1">
        <v>0.5</v>
      </c>
      <c r="I886" s="1">
        <v>0</v>
      </c>
      <c r="J886" s="1">
        <v>0</v>
      </c>
    </row>
    <row r="887" spans="1:10" x14ac:dyDescent="0.25">
      <c r="A887" s="1">
        <v>327</v>
      </c>
      <c r="B887" s="1" t="s">
        <v>109</v>
      </c>
      <c r="C887" s="1" t="s">
        <v>545</v>
      </c>
      <c r="D887" s="1">
        <v>6.4220183486238536E-2</v>
      </c>
      <c r="E887" s="1">
        <v>0</v>
      </c>
      <c r="F887" s="1">
        <v>0</v>
      </c>
      <c r="G887" s="1">
        <v>6.0150375939849614E-2</v>
      </c>
      <c r="H887" s="1">
        <v>0</v>
      </c>
      <c r="I887" s="1">
        <v>0</v>
      </c>
      <c r="J887" s="1">
        <v>0</v>
      </c>
    </row>
    <row r="888" spans="1:10" x14ac:dyDescent="0.25">
      <c r="A888" s="1">
        <v>327</v>
      </c>
      <c r="B888" s="1" t="s">
        <v>109</v>
      </c>
      <c r="C888" s="1" t="s">
        <v>90</v>
      </c>
      <c r="D888" s="1">
        <v>5.5045871559633031E-2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 x14ac:dyDescent="0.25">
      <c r="A889" s="1">
        <v>327</v>
      </c>
      <c r="B889" s="1" t="s">
        <v>109</v>
      </c>
      <c r="C889" s="1" t="s">
        <v>118</v>
      </c>
      <c r="D889" s="1">
        <v>9.1743119266055051E-3</v>
      </c>
      <c r="E889" s="1">
        <v>0</v>
      </c>
      <c r="F889" s="1">
        <v>0</v>
      </c>
      <c r="G889" s="1">
        <v>3.7593984962406009E-3</v>
      </c>
      <c r="H889" s="1">
        <v>0</v>
      </c>
      <c r="I889" s="1">
        <v>0</v>
      </c>
      <c r="J889" s="1">
        <v>0</v>
      </c>
    </row>
    <row r="890" spans="1:10" x14ac:dyDescent="0.25">
      <c r="A890" s="1">
        <v>327</v>
      </c>
      <c r="B890" s="1" t="s">
        <v>109</v>
      </c>
      <c r="C890" s="1" t="s">
        <v>91</v>
      </c>
      <c r="D890" s="1">
        <v>0</v>
      </c>
      <c r="E890" s="1">
        <v>0</v>
      </c>
      <c r="F890" s="1">
        <v>0.42857142857142855</v>
      </c>
      <c r="G890" s="1">
        <v>0</v>
      </c>
      <c r="H890" s="1">
        <v>0.5</v>
      </c>
      <c r="I890" s="1">
        <v>0</v>
      </c>
      <c r="J890" s="1">
        <v>0</v>
      </c>
    </row>
    <row r="891" spans="1:10" x14ac:dyDescent="0.25">
      <c r="A891" s="1">
        <v>327</v>
      </c>
      <c r="B891" s="1" t="s">
        <v>109</v>
      </c>
      <c r="C891" s="1" t="s">
        <v>92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 x14ac:dyDescent="0.25">
      <c r="A892" s="1">
        <v>327</v>
      </c>
      <c r="B892" s="1" t="s">
        <v>109</v>
      </c>
      <c r="C892" s="1" t="s">
        <v>93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 x14ac:dyDescent="0.25">
      <c r="A893" s="1">
        <v>327</v>
      </c>
      <c r="B893" s="1" t="s">
        <v>109</v>
      </c>
      <c r="C893" s="1" t="s">
        <v>94</v>
      </c>
    </row>
    <row r="895" spans="1:10" x14ac:dyDescent="0.25">
      <c r="A895" s="1">
        <v>327121</v>
      </c>
      <c r="B895" s="1" t="s">
        <v>184</v>
      </c>
      <c r="C895" s="1" t="s">
        <v>120</v>
      </c>
    </row>
    <row r="896" spans="1:10" x14ac:dyDescent="0.25">
      <c r="A896" s="1">
        <v>327121</v>
      </c>
      <c r="B896" s="1" t="s">
        <v>184</v>
      </c>
      <c r="C896" s="1" t="s">
        <v>82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1:10" x14ac:dyDescent="0.25">
      <c r="A897" s="1">
        <v>327121</v>
      </c>
      <c r="B897" s="1" t="s">
        <v>184</v>
      </c>
      <c r="C897" s="1" t="s">
        <v>152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1:10" x14ac:dyDescent="0.25">
      <c r="A898" s="1">
        <v>327121</v>
      </c>
      <c r="B898" s="1" t="s">
        <v>184</v>
      </c>
      <c r="C898" s="1" t="s">
        <v>151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</row>
    <row r="899" spans="1:10" x14ac:dyDescent="0.25">
      <c r="A899" s="1">
        <v>327121</v>
      </c>
      <c r="B899" s="1" t="s">
        <v>184</v>
      </c>
      <c r="C899" s="1" t="s">
        <v>83</v>
      </c>
      <c r="D899" s="1">
        <v>1</v>
      </c>
      <c r="E899" s="1">
        <v>0</v>
      </c>
      <c r="F899" s="1">
        <v>0</v>
      </c>
      <c r="G899" s="1">
        <v>1</v>
      </c>
      <c r="H899" s="1">
        <v>0</v>
      </c>
      <c r="I899" s="1">
        <v>1</v>
      </c>
      <c r="J899" s="1">
        <v>0</v>
      </c>
    </row>
    <row r="900" spans="1:10" x14ac:dyDescent="0.25">
      <c r="A900" s="1">
        <v>327121</v>
      </c>
      <c r="B900" s="1" t="s">
        <v>184</v>
      </c>
      <c r="C900" s="1" t="s">
        <v>84</v>
      </c>
      <c r="D900" s="1">
        <v>0</v>
      </c>
      <c r="E900" s="1">
        <v>0</v>
      </c>
      <c r="F900" s="1">
        <v>0</v>
      </c>
      <c r="G900" s="1">
        <v>1</v>
      </c>
      <c r="H900" s="1">
        <v>0</v>
      </c>
      <c r="I900" s="1">
        <v>1</v>
      </c>
      <c r="J900" s="1">
        <v>0</v>
      </c>
    </row>
    <row r="901" spans="1:10" x14ac:dyDescent="0.25">
      <c r="A901" s="1">
        <v>327121</v>
      </c>
      <c r="B901" s="1" t="s">
        <v>184</v>
      </c>
      <c r="C901" s="1" t="s">
        <v>85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1:10" x14ac:dyDescent="0.25">
      <c r="A902" s="1">
        <v>327121</v>
      </c>
      <c r="B902" s="1" t="s">
        <v>184</v>
      </c>
      <c r="C902" s="1" t="s">
        <v>86</v>
      </c>
      <c r="D902" s="1">
        <v>0.5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1:10" x14ac:dyDescent="0.25">
      <c r="A903" s="1">
        <v>327121</v>
      </c>
      <c r="B903" s="1" t="s">
        <v>184</v>
      </c>
      <c r="C903" s="1" t="s">
        <v>87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 x14ac:dyDescent="0.25">
      <c r="A904" s="1">
        <v>327121</v>
      </c>
      <c r="B904" s="1" t="s">
        <v>184</v>
      </c>
      <c r="C904" s="1" t="s">
        <v>88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 x14ac:dyDescent="0.25">
      <c r="A905" s="1">
        <v>327121</v>
      </c>
      <c r="B905" s="1" t="s">
        <v>184</v>
      </c>
      <c r="C905" s="1" t="s">
        <v>89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</row>
    <row r="906" spans="1:10" x14ac:dyDescent="0.25">
      <c r="A906" s="1">
        <v>327121</v>
      </c>
      <c r="B906" s="1" t="s">
        <v>184</v>
      </c>
      <c r="C906" s="1" t="s">
        <v>545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</row>
    <row r="907" spans="1:10" x14ac:dyDescent="0.25">
      <c r="A907" s="1">
        <v>327121</v>
      </c>
      <c r="B907" s="1" t="s">
        <v>184</v>
      </c>
      <c r="C907" s="1" t="s">
        <v>90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 x14ac:dyDescent="0.25">
      <c r="A908" s="1">
        <v>327121</v>
      </c>
      <c r="B908" s="1" t="s">
        <v>184</v>
      </c>
      <c r="C908" s="1" t="s">
        <v>118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 x14ac:dyDescent="0.25">
      <c r="A909" s="1">
        <v>327121</v>
      </c>
      <c r="B909" s="1" t="s">
        <v>184</v>
      </c>
      <c r="C909" s="1" t="s">
        <v>91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 x14ac:dyDescent="0.25">
      <c r="A910" s="1">
        <v>327121</v>
      </c>
      <c r="B910" s="1" t="s">
        <v>184</v>
      </c>
      <c r="C910" s="1" t="s">
        <v>92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 x14ac:dyDescent="0.25">
      <c r="A911" s="1">
        <v>327121</v>
      </c>
      <c r="B911" s="1" t="s">
        <v>184</v>
      </c>
      <c r="C911" s="1" t="s">
        <v>93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 x14ac:dyDescent="0.25">
      <c r="A912" s="1">
        <v>327121</v>
      </c>
      <c r="B912" s="1" t="s">
        <v>184</v>
      </c>
      <c r="C912" s="1" t="s">
        <v>94</v>
      </c>
    </row>
    <row r="914" spans="1:10" x14ac:dyDescent="0.25">
      <c r="A914" s="1">
        <v>327211</v>
      </c>
      <c r="B914" s="1" t="s">
        <v>139</v>
      </c>
      <c r="C914" s="1" t="s">
        <v>120</v>
      </c>
    </row>
    <row r="915" spans="1:10" x14ac:dyDescent="0.25">
      <c r="A915" s="1">
        <v>327211</v>
      </c>
      <c r="B915" s="1" t="s">
        <v>139</v>
      </c>
      <c r="C915" s="1" t="s">
        <v>82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 x14ac:dyDescent="0.25">
      <c r="A916" s="1">
        <v>327211</v>
      </c>
      <c r="B916" s="1" t="s">
        <v>139</v>
      </c>
      <c r="C916" s="1" t="s">
        <v>152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 x14ac:dyDescent="0.25">
      <c r="A917" s="1">
        <v>327211</v>
      </c>
      <c r="B917" s="1" t="s">
        <v>139</v>
      </c>
      <c r="C917" s="1" t="s">
        <v>151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 x14ac:dyDescent="0.25">
      <c r="A918" s="1">
        <v>327211</v>
      </c>
      <c r="B918" s="1" t="s">
        <v>139</v>
      </c>
      <c r="C918" s="1" t="s">
        <v>83</v>
      </c>
      <c r="D918" s="1">
        <v>0.83333333333333337</v>
      </c>
      <c r="E918" s="1">
        <v>0</v>
      </c>
      <c r="F918" s="1">
        <v>0</v>
      </c>
      <c r="G918" s="1">
        <v>0.97619047619047616</v>
      </c>
      <c r="H918" s="1">
        <v>0</v>
      </c>
      <c r="I918" s="1">
        <v>0</v>
      </c>
      <c r="J918" s="1">
        <v>0</v>
      </c>
    </row>
    <row r="919" spans="1:10" x14ac:dyDescent="0.25">
      <c r="A919" s="1">
        <v>327211</v>
      </c>
      <c r="B919" s="1" t="s">
        <v>139</v>
      </c>
      <c r="C919" s="1" t="s">
        <v>84</v>
      </c>
      <c r="D919" s="1">
        <v>0.33333333333333331</v>
      </c>
      <c r="E919" s="1">
        <v>0</v>
      </c>
      <c r="F919" s="1">
        <v>0</v>
      </c>
      <c r="G919" s="1">
        <v>0.97619047619047616</v>
      </c>
      <c r="H919" s="1">
        <v>0</v>
      </c>
      <c r="I919" s="1">
        <v>0</v>
      </c>
      <c r="J919" s="1">
        <v>0</v>
      </c>
    </row>
    <row r="920" spans="1:10" x14ac:dyDescent="0.25">
      <c r="A920" s="1">
        <v>327211</v>
      </c>
      <c r="B920" s="1" t="s">
        <v>139</v>
      </c>
      <c r="C920" s="1" t="s">
        <v>85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 x14ac:dyDescent="0.25">
      <c r="A921" s="1">
        <v>327211</v>
      </c>
      <c r="B921" s="1" t="s">
        <v>139</v>
      </c>
      <c r="C921" s="1" t="s">
        <v>86</v>
      </c>
      <c r="D921" s="1">
        <v>0.33333333333333331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 x14ac:dyDescent="0.25">
      <c r="A922" s="1">
        <v>327211</v>
      </c>
      <c r="B922" s="1" t="s">
        <v>139</v>
      </c>
      <c r="C922" s="1" t="s">
        <v>87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 x14ac:dyDescent="0.25">
      <c r="A923" s="1">
        <v>327211</v>
      </c>
      <c r="B923" s="1" t="s">
        <v>139</v>
      </c>
      <c r="C923" s="1" t="s">
        <v>88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 x14ac:dyDescent="0.25">
      <c r="A924" s="1">
        <v>327211</v>
      </c>
      <c r="B924" s="1" t="s">
        <v>139</v>
      </c>
      <c r="C924" s="1" t="s">
        <v>89</v>
      </c>
      <c r="D924" s="1">
        <v>0.16666666666666666</v>
      </c>
      <c r="E924" s="1">
        <v>0</v>
      </c>
      <c r="F924" s="1">
        <v>0</v>
      </c>
      <c r="G924" s="1">
        <v>2.3809523809523808E-2</v>
      </c>
      <c r="H924" s="1">
        <v>0</v>
      </c>
      <c r="I924" s="1">
        <v>0</v>
      </c>
      <c r="J924" s="1">
        <v>0</v>
      </c>
    </row>
    <row r="925" spans="1:10" x14ac:dyDescent="0.25">
      <c r="A925" s="1">
        <v>327211</v>
      </c>
      <c r="B925" s="1" t="s">
        <v>139</v>
      </c>
      <c r="C925" s="1" t="s">
        <v>545</v>
      </c>
      <c r="D925" s="1">
        <v>0</v>
      </c>
      <c r="E925" s="1">
        <v>0</v>
      </c>
      <c r="F925" s="1">
        <v>0</v>
      </c>
      <c r="G925" s="1">
        <v>2.3809523809523808E-2</v>
      </c>
      <c r="H925" s="1">
        <v>0</v>
      </c>
      <c r="I925" s="1">
        <v>0</v>
      </c>
      <c r="J925" s="1">
        <v>0</v>
      </c>
    </row>
    <row r="926" spans="1:10" x14ac:dyDescent="0.25">
      <c r="A926" s="1">
        <v>327211</v>
      </c>
      <c r="B926" s="1" t="s">
        <v>139</v>
      </c>
      <c r="C926" s="1" t="s">
        <v>90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 x14ac:dyDescent="0.25">
      <c r="A927" s="1">
        <v>327211</v>
      </c>
      <c r="B927" s="1" t="s">
        <v>139</v>
      </c>
      <c r="C927" s="1" t="s">
        <v>118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 x14ac:dyDescent="0.25">
      <c r="A928" s="1">
        <v>327211</v>
      </c>
      <c r="B928" s="1" t="s">
        <v>139</v>
      </c>
      <c r="C928" s="1" t="s">
        <v>91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 x14ac:dyDescent="0.25">
      <c r="A929" s="1">
        <v>327211</v>
      </c>
      <c r="B929" s="1" t="s">
        <v>139</v>
      </c>
      <c r="C929" s="1" t="s">
        <v>92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 x14ac:dyDescent="0.25">
      <c r="A930" s="1">
        <v>327211</v>
      </c>
      <c r="B930" s="1" t="s">
        <v>139</v>
      </c>
      <c r="C930" s="1" t="s">
        <v>93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 x14ac:dyDescent="0.25">
      <c r="A931" s="1">
        <v>327211</v>
      </c>
      <c r="B931" s="1" t="s">
        <v>139</v>
      </c>
      <c r="C931" s="1" t="s">
        <v>94</v>
      </c>
    </row>
    <row r="933" spans="1:10" x14ac:dyDescent="0.25">
      <c r="A933" s="1">
        <v>327212</v>
      </c>
      <c r="B933" s="1" t="s">
        <v>168</v>
      </c>
      <c r="C933" s="1" t="s">
        <v>120</v>
      </c>
    </row>
    <row r="934" spans="1:10" x14ac:dyDescent="0.25">
      <c r="A934" s="1">
        <v>327212</v>
      </c>
      <c r="B934" s="1" t="s">
        <v>168</v>
      </c>
      <c r="C934" s="1" t="s">
        <v>82</v>
      </c>
      <c r="D934" s="1">
        <v>0.1111111111111111</v>
      </c>
      <c r="E934" s="1">
        <v>0</v>
      </c>
      <c r="F934" s="1">
        <v>0</v>
      </c>
      <c r="G934" s="1">
        <v>3.8461538461538471E-2</v>
      </c>
      <c r="H934" s="1">
        <v>0</v>
      </c>
      <c r="I934" s="1">
        <v>0</v>
      </c>
      <c r="J934" s="1">
        <v>0</v>
      </c>
    </row>
    <row r="935" spans="1:10" x14ac:dyDescent="0.25">
      <c r="A935" s="1">
        <v>327212</v>
      </c>
      <c r="B935" s="1" t="s">
        <v>168</v>
      </c>
      <c r="C935" s="1" t="s">
        <v>152</v>
      </c>
      <c r="D935" s="1">
        <v>0.1111111111111111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 x14ac:dyDescent="0.25">
      <c r="A936" s="1">
        <v>327212</v>
      </c>
      <c r="B936" s="1" t="s">
        <v>168</v>
      </c>
      <c r="C936" s="1" t="s">
        <v>151</v>
      </c>
      <c r="D936" s="1">
        <v>0</v>
      </c>
      <c r="E936" s="1">
        <v>0</v>
      </c>
      <c r="F936" s="1">
        <v>0</v>
      </c>
      <c r="G936" s="1">
        <v>3.8461538461538471E-2</v>
      </c>
      <c r="H936" s="1">
        <v>0</v>
      </c>
      <c r="I936" s="1">
        <v>0</v>
      </c>
      <c r="J936" s="1">
        <v>0</v>
      </c>
    </row>
    <row r="937" spans="1:10" x14ac:dyDescent="0.25">
      <c r="A937" s="1">
        <v>327212</v>
      </c>
      <c r="B937" s="1" t="s">
        <v>168</v>
      </c>
      <c r="C937" s="1" t="s">
        <v>83</v>
      </c>
      <c r="D937" s="1">
        <v>0.77777777777777779</v>
      </c>
      <c r="E937" s="1">
        <v>0</v>
      </c>
      <c r="F937" s="1">
        <v>0</v>
      </c>
      <c r="G937" s="1">
        <v>0.92307692307692313</v>
      </c>
      <c r="H937" s="1">
        <v>0</v>
      </c>
      <c r="I937" s="1">
        <v>0</v>
      </c>
      <c r="J937" s="1">
        <v>0</v>
      </c>
    </row>
    <row r="938" spans="1:10" x14ac:dyDescent="0.25">
      <c r="A938" s="1">
        <v>327212</v>
      </c>
      <c r="B938" s="1" t="s">
        <v>168</v>
      </c>
      <c r="C938" s="1" t="s">
        <v>84</v>
      </c>
      <c r="D938" s="1">
        <v>0.44444444444444442</v>
      </c>
      <c r="E938" s="1">
        <v>0</v>
      </c>
      <c r="F938" s="1">
        <v>0</v>
      </c>
      <c r="G938" s="1">
        <v>0.92307692307692313</v>
      </c>
      <c r="H938" s="1">
        <v>0</v>
      </c>
      <c r="I938" s="1">
        <v>0</v>
      </c>
      <c r="J938" s="1">
        <v>0</v>
      </c>
    </row>
    <row r="939" spans="1:10" x14ac:dyDescent="0.25">
      <c r="A939" s="1">
        <v>327212</v>
      </c>
      <c r="B939" s="1" t="s">
        <v>168</v>
      </c>
      <c r="C939" s="1" t="s">
        <v>85</v>
      </c>
      <c r="D939" s="1">
        <v>0.1111111111111111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 x14ac:dyDescent="0.25">
      <c r="A940" s="1">
        <v>327212</v>
      </c>
      <c r="B940" s="1" t="s">
        <v>168</v>
      </c>
      <c r="C940" s="1" t="s">
        <v>86</v>
      </c>
      <c r="D940" s="1">
        <v>0.22222222222222221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 x14ac:dyDescent="0.25">
      <c r="A941" s="1">
        <v>327212</v>
      </c>
      <c r="B941" s="1" t="s">
        <v>168</v>
      </c>
      <c r="C941" s="1" t="s">
        <v>87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 x14ac:dyDescent="0.25">
      <c r="A942" s="1">
        <v>327212</v>
      </c>
      <c r="B942" s="1" t="s">
        <v>168</v>
      </c>
      <c r="C942" s="1" t="s">
        <v>88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 x14ac:dyDescent="0.25">
      <c r="A943" s="1">
        <v>327212</v>
      </c>
      <c r="B943" s="1" t="s">
        <v>168</v>
      </c>
      <c r="C943" s="1" t="s">
        <v>89</v>
      </c>
      <c r="D943" s="1">
        <v>0.1111111111111111</v>
      </c>
      <c r="E943" s="1">
        <v>0</v>
      </c>
      <c r="F943" s="1">
        <v>0</v>
      </c>
      <c r="G943" s="1">
        <v>3.8461538461538471E-2</v>
      </c>
      <c r="H943" s="1">
        <v>0</v>
      </c>
      <c r="I943" s="1">
        <v>0</v>
      </c>
      <c r="J943" s="1">
        <v>0</v>
      </c>
    </row>
    <row r="944" spans="1:10" x14ac:dyDescent="0.25">
      <c r="A944" s="1">
        <v>327212</v>
      </c>
      <c r="B944" s="1" t="s">
        <v>168</v>
      </c>
      <c r="C944" s="1" t="s">
        <v>545</v>
      </c>
      <c r="D944" s="1">
        <v>0.1111111111111111</v>
      </c>
      <c r="E944" s="1">
        <v>0</v>
      </c>
      <c r="F944" s="1">
        <v>0</v>
      </c>
      <c r="G944" s="1">
        <v>3.8461538461538471E-2</v>
      </c>
      <c r="H944" s="1">
        <v>0</v>
      </c>
      <c r="I944" s="1">
        <v>0</v>
      </c>
      <c r="J944" s="1">
        <v>0</v>
      </c>
    </row>
    <row r="945" spans="1:10" x14ac:dyDescent="0.25">
      <c r="A945" s="1">
        <v>327212</v>
      </c>
      <c r="B945" s="1" t="s">
        <v>168</v>
      </c>
      <c r="C945" s="1" t="s">
        <v>90</v>
      </c>
      <c r="D945" s="1">
        <v>0.1111111111111111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</row>
    <row r="946" spans="1:10" x14ac:dyDescent="0.25">
      <c r="A946" s="1">
        <v>327212</v>
      </c>
      <c r="B946" s="1" t="s">
        <v>168</v>
      </c>
      <c r="C946" s="1" t="s">
        <v>118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</row>
    <row r="947" spans="1:10" x14ac:dyDescent="0.25">
      <c r="A947" s="1">
        <v>327212</v>
      </c>
      <c r="B947" s="1" t="s">
        <v>168</v>
      </c>
      <c r="C947" s="1" t="s">
        <v>91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1:10" x14ac:dyDescent="0.25">
      <c r="A948" s="1">
        <v>327212</v>
      </c>
      <c r="B948" s="1" t="s">
        <v>168</v>
      </c>
      <c r="C948" s="1" t="s">
        <v>92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 x14ac:dyDescent="0.25">
      <c r="A949" s="1">
        <v>327212</v>
      </c>
      <c r="B949" s="1" t="s">
        <v>168</v>
      </c>
      <c r="C949" s="1" t="s">
        <v>93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1:10" x14ac:dyDescent="0.25">
      <c r="A950" s="1">
        <v>327212</v>
      </c>
      <c r="B950" s="1" t="s">
        <v>168</v>
      </c>
      <c r="C950" s="1" t="s">
        <v>94</v>
      </c>
    </row>
    <row r="952" spans="1:10" x14ac:dyDescent="0.25">
      <c r="A952" s="1">
        <v>327213</v>
      </c>
      <c r="B952" s="1" t="s">
        <v>141</v>
      </c>
      <c r="C952" s="1" t="s">
        <v>120</v>
      </c>
    </row>
    <row r="953" spans="1:10" x14ac:dyDescent="0.25">
      <c r="A953" s="1">
        <v>327213</v>
      </c>
      <c r="B953" s="1" t="s">
        <v>141</v>
      </c>
      <c r="C953" s="1" t="s">
        <v>82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</row>
    <row r="954" spans="1:10" x14ac:dyDescent="0.25">
      <c r="A954" s="1">
        <v>327213</v>
      </c>
      <c r="B954" s="1" t="s">
        <v>141</v>
      </c>
      <c r="C954" s="1" t="s">
        <v>152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</row>
    <row r="955" spans="1:10" x14ac:dyDescent="0.25">
      <c r="A955" s="1">
        <v>327213</v>
      </c>
      <c r="B955" s="1" t="s">
        <v>141</v>
      </c>
      <c r="C955" s="1" t="s">
        <v>151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1:10" x14ac:dyDescent="0.25">
      <c r="A956" s="1">
        <v>327213</v>
      </c>
      <c r="B956" s="1" t="s">
        <v>141</v>
      </c>
      <c r="C956" s="1" t="s">
        <v>83</v>
      </c>
      <c r="D956" s="1">
        <v>0.91666666666666663</v>
      </c>
      <c r="E956" s="1">
        <v>0</v>
      </c>
      <c r="F956" s="1">
        <v>0</v>
      </c>
      <c r="G956" s="1">
        <v>0.95652173913043481</v>
      </c>
      <c r="H956" s="1">
        <v>0</v>
      </c>
      <c r="I956" s="1">
        <v>0</v>
      </c>
      <c r="J956" s="1">
        <v>0</v>
      </c>
    </row>
    <row r="957" spans="1:10" x14ac:dyDescent="0.25">
      <c r="A957" s="1">
        <v>327213</v>
      </c>
      <c r="B957" s="1" t="s">
        <v>141</v>
      </c>
      <c r="C957" s="1" t="s">
        <v>84</v>
      </c>
      <c r="D957" s="1">
        <v>0.41666666666666669</v>
      </c>
      <c r="E957" s="1">
        <v>0</v>
      </c>
      <c r="F957" s="1">
        <v>0</v>
      </c>
      <c r="G957" s="1">
        <v>0.95652173913043481</v>
      </c>
      <c r="H957" s="1">
        <v>0</v>
      </c>
      <c r="I957" s="1">
        <v>0</v>
      </c>
      <c r="J957" s="1">
        <v>0</v>
      </c>
    </row>
    <row r="958" spans="1:10" x14ac:dyDescent="0.25">
      <c r="A958" s="1">
        <v>327213</v>
      </c>
      <c r="B958" s="1" t="s">
        <v>141</v>
      </c>
      <c r="C958" s="1" t="s">
        <v>85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1:10" x14ac:dyDescent="0.25">
      <c r="A959" s="1">
        <v>327213</v>
      </c>
      <c r="B959" s="1" t="s">
        <v>141</v>
      </c>
      <c r="C959" s="1" t="s">
        <v>86</v>
      </c>
      <c r="D959" s="1">
        <v>0.5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 x14ac:dyDescent="0.25">
      <c r="A960" s="1">
        <v>327213</v>
      </c>
      <c r="B960" s="1" t="s">
        <v>141</v>
      </c>
      <c r="C960" s="1" t="s">
        <v>87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1:10" x14ac:dyDescent="0.25">
      <c r="A961" s="1">
        <v>327213</v>
      </c>
      <c r="B961" s="1" t="s">
        <v>141</v>
      </c>
      <c r="C961" s="1" t="s">
        <v>88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1:10" x14ac:dyDescent="0.25">
      <c r="A962" s="1">
        <v>327213</v>
      </c>
      <c r="B962" s="1" t="s">
        <v>141</v>
      </c>
      <c r="C962" s="1" t="s">
        <v>89</v>
      </c>
      <c r="D962" s="1">
        <v>8.3333333333333329E-2</v>
      </c>
      <c r="E962" s="1">
        <v>0</v>
      </c>
      <c r="F962" s="1">
        <v>0</v>
      </c>
      <c r="G962" s="1">
        <v>4.3478260869565216E-2</v>
      </c>
      <c r="H962" s="1">
        <v>0</v>
      </c>
      <c r="I962" s="1">
        <v>0</v>
      </c>
      <c r="J962" s="1">
        <v>0</v>
      </c>
    </row>
    <row r="963" spans="1:10" x14ac:dyDescent="0.25">
      <c r="A963" s="1">
        <v>327213</v>
      </c>
      <c r="B963" s="1" t="s">
        <v>141</v>
      </c>
      <c r="C963" s="1" t="s">
        <v>545</v>
      </c>
      <c r="D963" s="1">
        <v>8.3333333333333329E-2</v>
      </c>
      <c r="E963" s="1">
        <v>0</v>
      </c>
      <c r="F963" s="1">
        <v>0</v>
      </c>
      <c r="G963" s="1">
        <v>4.3478260869565216E-2</v>
      </c>
      <c r="H963" s="1">
        <v>0</v>
      </c>
      <c r="I963" s="1">
        <v>0</v>
      </c>
      <c r="J963" s="1">
        <v>0</v>
      </c>
    </row>
    <row r="964" spans="1:10" x14ac:dyDescent="0.25">
      <c r="A964" s="1">
        <v>327213</v>
      </c>
      <c r="B964" s="1" t="s">
        <v>141</v>
      </c>
      <c r="C964" s="1" t="s">
        <v>90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</row>
    <row r="965" spans="1:10" x14ac:dyDescent="0.25">
      <c r="A965" s="1">
        <v>327213</v>
      </c>
      <c r="B965" s="1" t="s">
        <v>141</v>
      </c>
      <c r="C965" s="1" t="s">
        <v>118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1:10" x14ac:dyDescent="0.25">
      <c r="A966" s="1">
        <v>327213</v>
      </c>
      <c r="B966" s="1" t="s">
        <v>141</v>
      </c>
      <c r="C966" s="1" t="s">
        <v>91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1:10" x14ac:dyDescent="0.25">
      <c r="A967" s="1">
        <v>327213</v>
      </c>
      <c r="B967" s="1" t="s">
        <v>141</v>
      </c>
      <c r="C967" s="1" t="s">
        <v>92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</row>
    <row r="968" spans="1:10" x14ac:dyDescent="0.25">
      <c r="A968" s="1">
        <v>327213</v>
      </c>
      <c r="B968" s="1" t="s">
        <v>141</v>
      </c>
      <c r="C968" s="1" t="s">
        <v>93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</row>
    <row r="969" spans="1:10" x14ac:dyDescent="0.25">
      <c r="A969" s="1">
        <v>327213</v>
      </c>
      <c r="B969" s="1" t="s">
        <v>141</v>
      </c>
      <c r="C969" s="1" t="s">
        <v>94</v>
      </c>
    </row>
    <row r="971" spans="1:10" x14ac:dyDescent="0.25">
      <c r="A971" s="1">
        <v>327215</v>
      </c>
      <c r="B971" s="1" t="s">
        <v>170</v>
      </c>
      <c r="C971" s="1" t="s">
        <v>120</v>
      </c>
    </row>
    <row r="972" spans="1:10" x14ac:dyDescent="0.25">
      <c r="A972" s="1">
        <v>327215</v>
      </c>
      <c r="B972" s="1" t="s">
        <v>170</v>
      </c>
      <c r="C972" s="1" t="s">
        <v>82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</row>
    <row r="973" spans="1:10" x14ac:dyDescent="0.25">
      <c r="A973" s="1">
        <v>327215</v>
      </c>
      <c r="B973" s="1" t="s">
        <v>170</v>
      </c>
      <c r="C973" s="1" t="s">
        <v>152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</row>
    <row r="974" spans="1:10" x14ac:dyDescent="0.25">
      <c r="A974" s="1">
        <v>327215</v>
      </c>
      <c r="B974" s="1" t="s">
        <v>170</v>
      </c>
      <c r="C974" s="1" t="s">
        <v>151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</row>
    <row r="975" spans="1:10" x14ac:dyDescent="0.25">
      <c r="A975" s="1">
        <v>327215</v>
      </c>
      <c r="B975" s="1" t="s">
        <v>170</v>
      </c>
      <c r="C975" s="1" t="s">
        <v>83</v>
      </c>
      <c r="D975" s="1">
        <v>0.77777777777777779</v>
      </c>
      <c r="E975" s="1">
        <v>0</v>
      </c>
      <c r="F975" s="1">
        <v>0</v>
      </c>
      <c r="G975" s="1">
        <v>0.75</v>
      </c>
      <c r="H975" s="1">
        <v>0</v>
      </c>
      <c r="I975" s="1">
        <v>0</v>
      </c>
      <c r="J975" s="1">
        <v>0</v>
      </c>
    </row>
    <row r="976" spans="1:10" x14ac:dyDescent="0.25">
      <c r="A976" s="1">
        <v>327215</v>
      </c>
      <c r="B976" s="1" t="s">
        <v>170</v>
      </c>
      <c r="C976" s="1" t="s">
        <v>84</v>
      </c>
      <c r="D976" s="1">
        <v>0.33333333333333331</v>
      </c>
      <c r="E976" s="1">
        <v>0</v>
      </c>
      <c r="F976" s="1">
        <v>0</v>
      </c>
      <c r="G976" s="1">
        <v>0.75</v>
      </c>
      <c r="H976" s="1">
        <v>0</v>
      </c>
      <c r="I976" s="1">
        <v>0</v>
      </c>
      <c r="J976" s="1">
        <v>0</v>
      </c>
    </row>
    <row r="977" spans="1:10" x14ac:dyDescent="0.25">
      <c r="A977" s="1">
        <v>327215</v>
      </c>
      <c r="B977" s="1" t="s">
        <v>170</v>
      </c>
      <c r="C977" s="1" t="s">
        <v>85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</row>
    <row r="978" spans="1:10" x14ac:dyDescent="0.25">
      <c r="A978" s="1">
        <v>327215</v>
      </c>
      <c r="B978" s="1" t="s">
        <v>170</v>
      </c>
      <c r="C978" s="1" t="s">
        <v>86</v>
      </c>
      <c r="D978" s="1">
        <v>0.22222222222222221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</row>
    <row r="979" spans="1:10" x14ac:dyDescent="0.25">
      <c r="A979" s="1">
        <v>327215</v>
      </c>
      <c r="B979" s="1" t="s">
        <v>170</v>
      </c>
      <c r="C979" s="1" t="s">
        <v>87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</row>
    <row r="980" spans="1:10" x14ac:dyDescent="0.25">
      <c r="A980" s="1">
        <v>327215</v>
      </c>
      <c r="B980" s="1" t="s">
        <v>170</v>
      </c>
      <c r="C980" s="1" t="s">
        <v>88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</row>
    <row r="981" spans="1:10" x14ac:dyDescent="0.25">
      <c r="A981" s="1">
        <v>327215</v>
      </c>
      <c r="B981" s="1" t="s">
        <v>170</v>
      </c>
      <c r="C981" s="1" t="s">
        <v>89</v>
      </c>
      <c r="D981" s="1">
        <v>0.22222222222222221</v>
      </c>
      <c r="E981" s="1">
        <v>0</v>
      </c>
      <c r="F981" s="1">
        <v>0</v>
      </c>
      <c r="G981" s="1">
        <v>0.25</v>
      </c>
      <c r="H981" s="1">
        <v>0</v>
      </c>
      <c r="I981" s="1">
        <v>0</v>
      </c>
      <c r="J981" s="1">
        <v>0</v>
      </c>
    </row>
    <row r="982" spans="1:10" x14ac:dyDescent="0.25">
      <c r="A982" s="1">
        <v>327215</v>
      </c>
      <c r="B982" s="1" t="s">
        <v>170</v>
      </c>
      <c r="C982" s="1" t="s">
        <v>545</v>
      </c>
      <c r="D982" s="1">
        <v>0.1111111111111111</v>
      </c>
      <c r="E982" s="1">
        <v>0</v>
      </c>
      <c r="F982" s="1">
        <v>0</v>
      </c>
      <c r="G982" s="1">
        <v>0.25</v>
      </c>
      <c r="H982" s="1">
        <v>0</v>
      </c>
      <c r="I982" s="1">
        <v>0</v>
      </c>
      <c r="J982" s="1">
        <v>0</v>
      </c>
    </row>
    <row r="983" spans="1:10" x14ac:dyDescent="0.25">
      <c r="A983" s="1">
        <v>327215</v>
      </c>
      <c r="B983" s="1" t="s">
        <v>170</v>
      </c>
      <c r="C983" s="1" t="s">
        <v>90</v>
      </c>
      <c r="D983" s="1">
        <v>0.1111111111111111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</row>
    <row r="984" spans="1:10" x14ac:dyDescent="0.25">
      <c r="A984" s="1">
        <v>327215</v>
      </c>
      <c r="B984" s="1" t="s">
        <v>170</v>
      </c>
      <c r="C984" s="1" t="s">
        <v>118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</row>
    <row r="985" spans="1:10" x14ac:dyDescent="0.25">
      <c r="A985" s="1">
        <v>327215</v>
      </c>
      <c r="B985" s="1" t="s">
        <v>170</v>
      </c>
      <c r="C985" s="1" t="s">
        <v>91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</row>
    <row r="986" spans="1:10" x14ac:dyDescent="0.25">
      <c r="A986" s="1">
        <v>327215</v>
      </c>
      <c r="B986" s="1" t="s">
        <v>170</v>
      </c>
      <c r="C986" s="1" t="s">
        <v>92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</row>
    <row r="987" spans="1:10" x14ac:dyDescent="0.25">
      <c r="A987" s="1">
        <v>327215</v>
      </c>
      <c r="B987" s="1" t="s">
        <v>170</v>
      </c>
      <c r="C987" s="1" t="s">
        <v>93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</row>
    <row r="988" spans="1:10" x14ac:dyDescent="0.25">
      <c r="A988" s="1">
        <v>327215</v>
      </c>
      <c r="B988" s="1" t="s">
        <v>170</v>
      </c>
      <c r="C988" s="1" t="s">
        <v>94</v>
      </c>
    </row>
    <row r="990" spans="1:10" x14ac:dyDescent="0.25">
      <c r="A990" s="1">
        <v>327310</v>
      </c>
      <c r="B990" s="1" t="s">
        <v>72</v>
      </c>
      <c r="C990" s="1" t="s">
        <v>120</v>
      </c>
    </row>
    <row r="991" spans="1:10" x14ac:dyDescent="0.25">
      <c r="A991" s="1">
        <v>327310</v>
      </c>
      <c r="B991" s="1" t="s">
        <v>72</v>
      </c>
      <c r="C991" s="1" t="s">
        <v>82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</row>
    <row r="992" spans="1:10" x14ac:dyDescent="0.25">
      <c r="A992" s="1">
        <v>327310</v>
      </c>
      <c r="B992" s="1" t="s">
        <v>72</v>
      </c>
      <c r="C992" s="1" t="s">
        <v>152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</row>
    <row r="993" spans="1:10" x14ac:dyDescent="0.25">
      <c r="A993" s="1">
        <v>327310</v>
      </c>
      <c r="B993" s="1" t="s">
        <v>72</v>
      </c>
      <c r="C993" s="1" t="s">
        <v>151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</row>
    <row r="994" spans="1:10" x14ac:dyDescent="0.25">
      <c r="A994" s="1">
        <v>327310</v>
      </c>
      <c r="B994" s="1" t="s">
        <v>72</v>
      </c>
      <c r="C994" s="1" t="s">
        <v>83</v>
      </c>
      <c r="D994" s="1">
        <v>0.93548387096774188</v>
      </c>
      <c r="E994" s="1">
        <v>0</v>
      </c>
      <c r="F994" s="1">
        <v>0</v>
      </c>
      <c r="G994" s="1">
        <v>1</v>
      </c>
      <c r="H994" s="1">
        <v>0</v>
      </c>
      <c r="I994" s="1">
        <v>1</v>
      </c>
      <c r="J994" s="1">
        <v>1</v>
      </c>
    </row>
    <row r="995" spans="1:10" x14ac:dyDescent="0.25">
      <c r="A995" s="1">
        <v>327310</v>
      </c>
      <c r="B995" s="1" t="s">
        <v>72</v>
      </c>
      <c r="C995" s="1" t="s">
        <v>84</v>
      </c>
      <c r="D995" s="1">
        <v>0.19354838709677419</v>
      </c>
      <c r="E995" s="1">
        <v>0</v>
      </c>
      <c r="F995" s="1">
        <v>0</v>
      </c>
      <c r="G995" s="1">
        <v>1</v>
      </c>
      <c r="H995" s="1">
        <v>0</v>
      </c>
      <c r="I995" s="1">
        <v>1</v>
      </c>
      <c r="J995" s="1">
        <v>1</v>
      </c>
    </row>
    <row r="996" spans="1:10" x14ac:dyDescent="0.25">
      <c r="A996" s="1">
        <v>327310</v>
      </c>
      <c r="B996" s="1" t="s">
        <v>72</v>
      </c>
      <c r="C996" s="1" t="s">
        <v>85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</row>
    <row r="997" spans="1:10" x14ac:dyDescent="0.25">
      <c r="A997" s="1">
        <v>327310</v>
      </c>
      <c r="B997" s="1" t="s">
        <v>72</v>
      </c>
      <c r="C997" s="1" t="s">
        <v>86</v>
      </c>
      <c r="D997" s="1">
        <v>0.70967741935483875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</row>
    <row r="998" spans="1:10" x14ac:dyDescent="0.25">
      <c r="A998" s="1">
        <v>327310</v>
      </c>
      <c r="B998" s="1" t="s">
        <v>72</v>
      </c>
      <c r="C998" s="1" t="s">
        <v>87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1:10" x14ac:dyDescent="0.25">
      <c r="A999" s="1">
        <v>327310</v>
      </c>
      <c r="B999" s="1" t="s">
        <v>72</v>
      </c>
      <c r="C999" s="1" t="s">
        <v>88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</row>
    <row r="1000" spans="1:10" x14ac:dyDescent="0.25">
      <c r="A1000" s="1">
        <v>327310</v>
      </c>
      <c r="B1000" s="1" t="s">
        <v>72</v>
      </c>
      <c r="C1000" s="1" t="s">
        <v>89</v>
      </c>
      <c r="D1000" s="1">
        <v>6.4516129032258063E-2</v>
      </c>
      <c r="E1000" s="1">
        <v>0</v>
      </c>
      <c r="F1000" s="1">
        <v>1</v>
      </c>
      <c r="G1000" s="1">
        <v>0</v>
      </c>
      <c r="H1000" s="1">
        <v>0</v>
      </c>
      <c r="I1000" s="1">
        <v>0</v>
      </c>
      <c r="J1000" s="1">
        <v>0</v>
      </c>
    </row>
    <row r="1001" spans="1:10" x14ac:dyDescent="0.25">
      <c r="A1001" s="1">
        <v>327310</v>
      </c>
      <c r="B1001" s="1" t="s">
        <v>72</v>
      </c>
      <c r="C1001" s="1" t="s">
        <v>545</v>
      </c>
      <c r="D1001" s="1">
        <v>3.2258064516129031E-2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</row>
    <row r="1002" spans="1:10" x14ac:dyDescent="0.25">
      <c r="A1002" s="1">
        <v>327310</v>
      </c>
      <c r="B1002" s="1" t="s">
        <v>72</v>
      </c>
      <c r="C1002" s="1" t="s">
        <v>90</v>
      </c>
      <c r="D1002" s="1">
        <v>3.2258064516129031E-2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</row>
    <row r="1003" spans="1:10" x14ac:dyDescent="0.25">
      <c r="A1003" s="1">
        <v>327310</v>
      </c>
      <c r="B1003" s="1" t="s">
        <v>72</v>
      </c>
      <c r="C1003" s="1" t="s">
        <v>118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</row>
    <row r="1004" spans="1:10" x14ac:dyDescent="0.25">
      <c r="A1004" s="1">
        <v>327310</v>
      </c>
      <c r="B1004" s="1" t="s">
        <v>72</v>
      </c>
      <c r="C1004" s="1" t="s">
        <v>91</v>
      </c>
      <c r="D1004" s="1">
        <v>0</v>
      </c>
      <c r="E1004" s="1">
        <v>0</v>
      </c>
      <c r="F1004" s="1">
        <v>1</v>
      </c>
      <c r="G1004" s="1">
        <v>0</v>
      </c>
      <c r="H1004" s="1">
        <v>0</v>
      </c>
      <c r="I1004" s="1">
        <v>0</v>
      </c>
      <c r="J1004" s="1">
        <v>0</v>
      </c>
    </row>
    <row r="1005" spans="1:10" x14ac:dyDescent="0.25">
      <c r="A1005" s="1">
        <v>327310</v>
      </c>
      <c r="B1005" s="1" t="s">
        <v>72</v>
      </c>
      <c r="C1005" s="1" t="s">
        <v>92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</row>
    <row r="1006" spans="1:10" x14ac:dyDescent="0.25">
      <c r="A1006" s="1">
        <v>327310</v>
      </c>
      <c r="B1006" s="1" t="s">
        <v>72</v>
      </c>
      <c r="C1006" s="1" t="s">
        <v>93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</row>
    <row r="1007" spans="1:10" x14ac:dyDescent="0.25">
      <c r="A1007" s="1">
        <v>327310</v>
      </c>
      <c r="B1007" s="1" t="s">
        <v>72</v>
      </c>
      <c r="C1007" s="1" t="s">
        <v>94</v>
      </c>
    </row>
    <row r="1009" spans="1:10" x14ac:dyDescent="0.25">
      <c r="A1009" s="1">
        <v>327410</v>
      </c>
      <c r="B1009" s="1" t="s">
        <v>143</v>
      </c>
      <c r="C1009" s="1" t="s">
        <v>120</v>
      </c>
    </row>
    <row r="1010" spans="1:10" x14ac:dyDescent="0.25">
      <c r="A1010" s="1">
        <v>327410</v>
      </c>
      <c r="B1010" s="1" t="s">
        <v>143</v>
      </c>
      <c r="C1010" s="1" t="s">
        <v>82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</row>
    <row r="1011" spans="1:10" x14ac:dyDescent="0.25">
      <c r="A1011" s="1">
        <v>327410</v>
      </c>
      <c r="B1011" s="1" t="s">
        <v>143</v>
      </c>
      <c r="C1011" s="1" t="s">
        <v>152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1:10" x14ac:dyDescent="0.25">
      <c r="A1012" s="1">
        <v>327410</v>
      </c>
      <c r="B1012" s="1" t="s">
        <v>143</v>
      </c>
      <c r="C1012" s="1" t="s">
        <v>151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</row>
    <row r="1013" spans="1:10" x14ac:dyDescent="0.25">
      <c r="A1013" s="1">
        <v>327410</v>
      </c>
      <c r="B1013" s="1" t="s">
        <v>143</v>
      </c>
      <c r="C1013" s="1" t="s">
        <v>83</v>
      </c>
      <c r="D1013" s="1">
        <v>1</v>
      </c>
      <c r="E1013" s="1">
        <v>0</v>
      </c>
      <c r="F1013" s="1">
        <v>0.8</v>
      </c>
      <c r="G1013" s="1">
        <v>1</v>
      </c>
      <c r="H1013" s="1">
        <v>0</v>
      </c>
      <c r="I1013" s="1">
        <v>1</v>
      </c>
      <c r="J1013" s="1">
        <v>1</v>
      </c>
    </row>
    <row r="1014" spans="1:10" x14ac:dyDescent="0.25">
      <c r="A1014" s="1">
        <v>327410</v>
      </c>
      <c r="B1014" s="1" t="s">
        <v>143</v>
      </c>
      <c r="C1014" s="1" t="s">
        <v>84</v>
      </c>
      <c r="D1014" s="1">
        <v>0.2</v>
      </c>
      <c r="E1014" s="1">
        <v>0</v>
      </c>
      <c r="F1014" s="1">
        <v>0</v>
      </c>
      <c r="G1014" s="1">
        <v>1</v>
      </c>
      <c r="H1014" s="1">
        <v>0</v>
      </c>
      <c r="I1014" s="1">
        <v>1</v>
      </c>
      <c r="J1014" s="1">
        <v>1</v>
      </c>
    </row>
    <row r="1015" spans="1:10" x14ac:dyDescent="0.25">
      <c r="A1015" s="1">
        <v>327410</v>
      </c>
      <c r="B1015" s="1" t="s">
        <v>143</v>
      </c>
      <c r="C1015" s="1" t="s">
        <v>85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</row>
    <row r="1016" spans="1:10" x14ac:dyDescent="0.25">
      <c r="A1016" s="1">
        <v>327410</v>
      </c>
      <c r="B1016" s="1" t="s">
        <v>143</v>
      </c>
      <c r="C1016" s="1" t="s">
        <v>86</v>
      </c>
      <c r="D1016" s="1">
        <v>0.6</v>
      </c>
      <c r="E1016" s="1">
        <v>0</v>
      </c>
      <c r="F1016" s="1">
        <v>0.8</v>
      </c>
      <c r="G1016" s="1">
        <v>0</v>
      </c>
      <c r="H1016" s="1">
        <v>0</v>
      </c>
      <c r="I1016" s="1">
        <v>0</v>
      </c>
      <c r="J1016" s="1">
        <v>0</v>
      </c>
    </row>
    <row r="1017" spans="1:10" x14ac:dyDescent="0.25">
      <c r="A1017" s="1">
        <v>327410</v>
      </c>
      <c r="B1017" s="1" t="s">
        <v>143</v>
      </c>
      <c r="C1017" s="1" t="s">
        <v>87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</row>
    <row r="1018" spans="1:10" x14ac:dyDescent="0.25">
      <c r="A1018" s="1">
        <v>327410</v>
      </c>
      <c r="B1018" s="1" t="s">
        <v>143</v>
      </c>
      <c r="C1018" s="1" t="s">
        <v>88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</row>
    <row r="1019" spans="1:10" x14ac:dyDescent="0.25">
      <c r="A1019" s="1">
        <v>327410</v>
      </c>
      <c r="B1019" s="1" t="s">
        <v>143</v>
      </c>
      <c r="C1019" s="1" t="s">
        <v>89</v>
      </c>
      <c r="D1019" s="1">
        <v>0</v>
      </c>
      <c r="E1019" s="1">
        <v>0</v>
      </c>
      <c r="F1019" s="1">
        <v>0.2</v>
      </c>
      <c r="G1019" s="1">
        <v>0</v>
      </c>
      <c r="H1019" s="1">
        <v>0</v>
      </c>
      <c r="I1019" s="1">
        <v>0</v>
      </c>
      <c r="J1019" s="1">
        <v>0</v>
      </c>
    </row>
    <row r="1020" spans="1:10" x14ac:dyDescent="0.25">
      <c r="A1020" s="1">
        <v>327410</v>
      </c>
      <c r="B1020" s="1" t="s">
        <v>143</v>
      </c>
      <c r="C1020" s="1" t="s">
        <v>545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</row>
    <row r="1021" spans="1:10" x14ac:dyDescent="0.25">
      <c r="A1021" s="1">
        <v>327410</v>
      </c>
      <c r="B1021" s="1" t="s">
        <v>143</v>
      </c>
      <c r="C1021" s="1" t="s">
        <v>90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</row>
    <row r="1022" spans="1:10" x14ac:dyDescent="0.25">
      <c r="A1022" s="1">
        <v>327410</v>
      </c>
      <c r="B1022" s="1" t="s">
        <v>143</v>
      </c>
      <c r="C1022" s="1" t="s">
        <v>118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</row>
    <row r="1023" spans="1:10" x14ac:dyDescent="0.25">
      <c r="A1023" s="1">
        <v>327410</v>
      </c>
      <c r="B1023" s="1" t="s">
        <v>143</v>
      </c>
      <c r="C1023" s="1" t="s">
        <v>91</v>
      </c>
      <c r="D1023" s="1">
        <v>0</v>
      </c>
      <c r="E1023" s="1">
        <v>0</v>
      </c>
      <c r="F1023" s="1">
        <v>0.2</v>
      </c>
      <c r="G1023" s="1">
        <v>0</v>
      </c>
      <c r="H1023" s="1">
        <v>0</v>
      </c>
      <c r="I1023" s="1">
        <v>0</v>
      </c>
      <c r="J1023" s="1">
        <v>0</v>
      </c>
    </row>
    <row r="1024" spans="1:10" x14ac:dyDescent="0.25">
      <c r="A1024" s="1">
        <v>327410</v>
      </c>
      <c r="B1024" s="1" t="s">
        <v>143</v>
      </c>
      <c r="C1024" s="1" t="s">
        <v>92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</row>
    <row r="1025" spans="1:10" x14ac:dyDescent="0.25">
      <c r="A1025" s="1">
        <v>327410</v>
      </c>
      <c r="B1025" s="1" t="s">
        <v>143</v>
      </c>
      <c r="C1025" s="1" t="s">
        <v>93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</row>
    <row r="1026" spans="1:10" x14ac:dyDescent="0.25">
      <c r="A1026" s="1">
        <v>327410</v>
      </c>
      <c r="B1026" s="1" t="s">
        <v>143</v>
      </c>
      <c r="C1026" s="1" t="s">
        <v>94</v>
      </c>
    </row>
    <row r="1028" spans="1:10" x14ac:dyDescent="0.25">
      <c r="A1028" s="1">
        <v>327420</v>
      </c>
      <c r="B1028" s="1" t="s">
        <v>172</v>
      </c>
      <c r="C1028" s="1" t="s">
        <v>120</v>
      </c>
    </row>
    <row r="1029" spans="1:10" x14ac:dyDescent="0.25">
      <c r="A1029" s="1">
        <v>327420</v>
      </c>
      <c r="B1029" s="1" t="s">
        <v>172</v>
      </c>
      <c r="C1029" s="1" t="s">
        <v>82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</row>
    <row r="1030" spans="1:10" x14ac:dyDescent="0.25">
      <c r="A1030" s="1">
        <v>327420</v>
      </c>
      <c r="B1030" s="1" t="s">
        <v>172</v>
      </c>
      <c r="C1030" s="1" t="s">
        <v>152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</row>
    <row r="1031" spans="1:10" x14ac:dyDescent="0.25">
      <c r="A1031" s="1">
        <v>327420</v>
      </c>
      <c r="B1031" s="1" t="s">
        <v>172</v>
      </c>
      <c r="C1031" s="1" t="s">
        <v>151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</row>
    <row r="1032" spans="1:10" x14ac:dyDescent="0.25">
      <c r="A1032" s="1">
        <v>327420</v>
      </c>
      <c r="B1032" s="1" t="s">
        <v>172</v>
      </c>
      <c r="C1032" s="1" t="s">
        <v>83</v>
      </c>
      <c r="D1032" s="1">
        <v>0.8</v>
      </c>
      <c r="E1032" s="1">
        <v>0</v>
      </c>
      <c r="F1032" s="1">
        <v>0</v>
      </c>
      <c r="G1032" s="1">
        <v>0.94736842105263153</v>
      </c>
      <c r="H1032" s="1">
        <v>0</v>
      </c>
      <c r="I1032" s="1">
        <v>0</v>
      </c>
      <c r="J1032" s="1">
        <v>0</v>
      </c>
    </row>
    <row r="1033" spans="1:10" x14ac:dyDescent="0.25">
      <c r="A1033" s="1">
        <v>327420</v>
      </c>
      <c r="B1033" s="1" t="s">
        <v>172</v>
      </c>
      <c r="C1033" s="1" t="s">
        <v>84</v>
      </c>
      <c r="D1033" s="1">
        <v>0</v>
      </c>
      <c r="E1033" s="1">
        <v>0</v>
      </c>
      <c r="F1033" s="1">
        <v>0</v>
      </c>
      <c r="G1033" s="1">
        <v>0.92105263157894735</v>
      </c>
      <c r="H1033" s="1">
        <v>0</v>
      </c>
      <c r="I1033" s="1">
        <v>0</v>
      </c>
      <c r="J1033" s="1">
        <v>0</v>
      </c>
    </row>
    <row r="1034" spans="1:10" x14ac:dyDescent="0.25">
      <c r="A1034" s="1">
        <v>327420</v>
      </c>
      <c r="B1034" s="1" t="s">
        <v>172</v>
      </c>
      <c r="C1034" s="1" t="s">
        <v>85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</row>
    <row r="1035" spans="1:10" x14ac:dyDescent="0.25">
      <c r="A1035" s="1">
        <v>327420</v>
      </c>
      <c r="B1035" s="1" t="s">
        <v>172</v>
      </c>
      <c r="C1035" s="1" t="s">
        <v>86</v>
      </c>
      <c r="D1035" s="1">
        <v>0.8</v>
      </c>
      <c r="E1035" s="1">
        <v>0</v>
      </c>
      <c r="F1035" s="1">
        <v>0</v>
      </c>
      <c r="G1035" s="1">
        <v>2.6315789473684209E-2</v>
      </c>
      <c r="H1035" s="1">
        <v>0</v>
      </c>
      <c r="I1035" s="1">
        <v>0</v>
      </c>
      <c r="J1035" s="1">
        <v>0</v>
      </c>
    </row>
    <row r="1036" spans="1:10" x14ac:dyDescent="0.25">
      <c r="A1036" s="1">
        <v>327420</v>
      </c>
      <c r="B1036" s="1" t="s">
        <v>172</v>
      </c>
      <c r="C1036" s="1" t="s">
        <v>87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</row>
    <row r="1037" spans="1:10" x14ac:dyDescent="0.25">
      <c r="A1037" s="1">
        <v>327420</v>
      </c>
      <c r="B1037" s="1" t="s">
        <v>172</v>
      </c>
      <c r="C1037" s="1" t="s">
        <v>88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</row>
    <row r="1038" spans="1:10" x14ac:dyDescent="0.25">
      <c r="A1038" s="1">
        <v>327420</v>
      </c>
      <c r="B1038" s="1" t="s">
        <v>172</v>
      </c>
      <c r="C1038" s="1" t="s">
        <v>89</v>
      </c>
      <c r="D1038" s="1">
        <v>0.2</v>
      </c>
      <c r="E1038" s="1">
        <v>0</v>
      </c>
      <c r="F1038" s="1">
        <v>0</v>
      </c>
      <c r="G1038" s="1">
        <v>5.2631578947368418E-2</v>
      </c>
      <c r="H1038" s="1">
        <v>0</v>
      </c>
      <c r="I1038" s="1">
        <v>0</v>
      </c>
      <c r="J1038" s="1">
        <v>0</v>
      </c>
    </row>
    <row r="1039" spans="1:10" x14ac:dyDescent="0.25">
      <c r="A1039" s="1">
        <v>327420</v>
      </c>
      <c r="B1039" s="1" t="s">
        <v>172</v>
      </c>
      <c r="C1039" s="1" t="s">
        <v>545</v>
      </c>
      <c r="D1039" s="1">
        <v>0</v>
      </c>
      <c r="E1039" s="1">
        <v>0</v>
      </c>
      <c r="F1039" s="1">
        <v>0</v>
      </c>
      <c r="G1039" s="1">
        <v>5.2631578947368418E-2</v>
      </c>
      <c r="H1039" s="1">
        <v>0</v>
      </c>
      <c r="I1039" s="1">
        <v>0</v>
      </c>
      <c r="J1039" s="1">
        <v>0</v>
      </c>
    </row>
    <row r="1040" spans="1:10" x14ac:dyDescent="0.25">
      <c r="A1040" s="1">
        <v>327420</v>
      </c>
      <c r="B1040" s="1" t="s">
        <v>172</v>
      </c>
      <c r="C1040" s="1" t="s">
        <v>90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</row>
    <row r="1041" spans="1:10" x14ac:dyDescent="0.25">
      <c r="A1041" s="1">
        <v>327420</v>
      </c>
      <c r="B1041" s="1" t="s">
        <v>172</v>
      </c>
      <c r="C1041" s="1" t="s">
        <v>118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</row>
    <row r="1042" spans="1:10" x14ac:dyDescent="0.25">
      <c r="A1042" s="1">
        <v>327420</v>
      </c>
      <c r="B1042" s="1" t="s">
        <v>172</v>
      </c>
      <c r="C1042" s="1" t="s">
        <v>91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</row>
    <row r="1043" spans="1:10" x14ac:dyDescent="0.25">
      <c r="A1043" s="1">
        <v>327420</v>
      </c>
      <c r="B1043" s="1" t="s">
        <v>172</v>
      </c>
      <c r="C1043" s="1" t="s">
        <v>92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</row>
    <row r="1044" spans="1:10" x14ac:dyDescent="0.25">
      <c r="A1044" s="1">
        <v>327420</v>
      </c>
      <c r="B1044" s="1" t="s">
        <v>172</v>
      </c>
      <c r="C1044" s="1" t="s">
        <v>93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</row>
    <row r="1045" spans="1:10" x14ac:dyDescent="0.25">
      <c r="A1045" s="1">
        <v>327420</v>
      </c>
      <c r="B1045" s="1" t="s">
        <v>172</v>
      </c>
      <c r="C1045" s="1" t="s">
        <v>94</v>
      </c>
    </row>
    <row r="1047" spans="1:10" x14ac:dyDescent="0.25">
      <c r="A1047" s="1">
        <v>327993</v>
      </c>
      <c r="B1047" s="1" t="s">
        <v>145</v>
      </c>
      <c r="C1047" s="1" t="s">
        <v>120</v>
      </c>
    </row>
    <row r="1048" spans="1:10" x14ac:dyDescent="0.25">
      <c r="A1048" s="1">
        <v>327993</v>
      </c>
      <c r="B1048" s="1" t="s">
        <v>145</v>
      </c>
      <c r="C1048" s="1" t="s">
        <v>82</v>
      </c>
      <c r="D1048" s="1">
        <v>0</v>
      </c>
      <c r="E1048" s="1">
        <v>0</v>
      </c>
      <c r="F1048" s="1">
        <v>0</v>
      </c>
      <c r="G1048" s="1">
        <v>4.1666666666666664E-2</v>
      </c>
      <c r="H1048" s="1">
        <v>0</v>
      </c>
      <c r="I1048" s="1">
        <v>0</v>
      </c>
      <c r="J1048" s="1">
        <v>0</v>
      </c>
    </row>
    <row r="1049" spans="1:10" x14ac:dyDescent="0.25">
      <c r="A1049" s="1">
        <v>327993</v>
      </c>
      <c r="B1049" s="1" t="s">
        <v>145</v>
      </c>
      <c r="C1049" s="1" t="s">
        <v>152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</row>
    <row r="1050" spans="1:10" x14ac:dyDescent="0.25">
      <c r="A1050" s="1">
        <v>327993</v>
      </c>
      <c r="B1050" s="1" t="s">
        <v>145</v>
      </c>
      <c r="C1050" s="1" t="s">
        <v>151</v>
      </c>
      <c r="D1050" s="1">
        <v>0</v>
      </c>
      <c r="E1050" s="1">
        <v>0</v>
      </c>
      <c r="F1050" s="1">
        <v>0</v>
      </c>
      <c r="G1050" s="1">
        <v>4.1666666666666664E-2</v>
      </c>
      <c r="H1050" s="1">
        <v>0</v>
      </c>
      <c r="I1050" s="1">
        <v>0</v>
      </c>
      <c r="J1050" s="1">
        <v>0</v>
      </c>
    </row>
    <row r="1051" spans="1:10" x14ac:dyDescent="0.25">
      <c r="A1051" s="1">
        <v>327993</v>
      </c>
      <c r="B1051" s="1" t="s">
        <v>145</v>
      </c>
      <c r="C1051" s="1" t="s">
        <v>83</v>
      </c>
      <c r="D1051" s="1">
        <v>0.83333333333333337</v>
      </c>
      <c r="E1051" s="1">
        <v>0</v>
      </c>
      <c r="F1051" s="1">
        <v>0</v>
      </c>
      <c r="G1051" s="1">
        <v>0.875</v>
      </c>
      <c r="H1051" s="1">
        <v>0</v>
      </c>
      <c r="I1051" s="1">
        <v>0</v>
      </c>
      <c r="J1051" s="1">
        <v>1</v>
      </c>
    </row>
    <row r="1052" spans="1:10" x14ac:dyDescent="0.25">
      <c r="A1052" s="1">
        <v>327993</v>
      </c>
      <c r="B1052" s="1" t="s">
        <v>145</v>
      </c>
      <c r="C1052" s="1" t="s">
        <v>84</v>
      </c>
      <c r="D1052" s="1">
        <v>0.41666666666666669</v>
      </c>
      <c r="E1052" s="1">
        <v>0</v>
      </c>
      <c r="F1052" s="1">
        <v>0</v>
      </c>
      <c r="G1052" s="1">
        <v>0.875</v>
      </c>
      <c r="H1052" s="1">
        <v>0</v>
      </c>
      <c r="I1052" s="1">
        <v>0</v>
      </c>
      <c r="J1052" s="1">
        <v>1</v>
      </c>
    </row>
    <row r="1053" spans="1:10" x14ac:dyDescent="0.25">
      <c r="A1053" s="1">
        <v>327993</v>
      </c>
      <c r="B1053" s="1" t="s">
        <v>145</v>
      </c>
      <c r="C1053" s="1" t="s">
        <v>85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</row>
    <row r="1054" spans="1:10" x14ac:dyDescent="0.25">
      <c r="A1054" s="1">
        <v>327993</v>
      </c>
      <c r="B1054" s="1" t="s">
        <v>145</v>
      </c>
      <c r="C1054" s="1" t="s">
        <v>86</v>
      </c>
      <c r="D1054" s="1">
        <v>0.41666666666666669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</row>
    <row r="1055" spans="1:10" x14ac:dyDescent="0.25">
      <c r="A1055" s="1">
        <v>327993</v>
      </c>
      <c r="B1055" s="1" t="s">
        <v>145</v>
      </c>
      <c r="C1055" s="1" t="s">
        <v>87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1:10" x14ac:dyDescent="0.25">
      <c r="A1056" s="1">
        <v>327993</v>
      </c>
      <c r="B1056" s="1" t="s">
        <v>145</v>
      </c>
      <c r="C1056" s="1" t="s">
        <v>88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</row>
    <row r="1057" spans="1:10" x14ac:dyDescent="0.25">
      <c r="A1057" s="1">
        <v>327993</v>
      </c>
      <c r="B1057" s="1" t="s">
        <v>145</v>
      </c>
      <c r="C1057" s="1" t="s">
        <v>89</v>
      </c>
      <c r="D1057" s="1">
        <v>0.16666666666666666</v>
      </c>
      <c r="E1057" s="1">
        <v>0</v>
      </c>
      <c r="F1057" s="1">
        <v>0</v>
      </c>
      <c r="G1057" s="1">
        <v>8.3333333333333329E-2</v>
      </c>
      <c r="H1057" s="1">
        <v>0</v>
      </c>
      <c r="I1057" s="1">
        <v>0</v>
      </c>
      <c r="J1057" s="1">
        <v>0</v>
      </c>
    </row>
    <row r="1058" spans="1:10" x14ac:dyDescent="0.25">
      <c r="A1058" s="1">
        <v>327993</v>
      </c>
      <c r="B1058" s="1" t="s">
        <v>145</v>
      </c>
      <c r="C1058" s="1" t="s">
        <v>545</v>
      </c>
      <c r="D1058" s="1">
        <v>8.3333333333333329E-2</v>
      </c>
      <c r="E1058" s="1">
        <v>0</v>
      </c>
      <c r="F1058" s="1">
        <v>0</v>
      </c>
      <c r="G1058" s="1">
        <v>8.3333333333333329E-2</v>
      </c>
      <c r="H1058" s="1">
        <v>0</v>
      </c>
      <c r="I1058" s="1">
        <v>0</v>
      </c>
      <c r="J1058" s="1">
        <v>0</v>
      </c>
    </row>
    <row r="1059" spans="1:10" x14ac:dyDescent="0.25">
      <c r="A1059" s="1">
        <v>327993</v>
      </c>
      <c r="B1059" s="1" t="s">
        <v>145</v>
      </c>
      <c r="C1059" s="1" t="s">
        <v>90</v>
      </c>
      <c r="D1059" s="1">
        <v>8.3333333333333329E-2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</row>
    <row r="1060" spans="1:10" x14ac:dyDescent="0.25">
      <c r="A1060" s="1">
        <v>327993</v>
      </c>
      <c r="B1060" s="1" t="s">
        <v>145</v>
      </c>
      <c r="C1060" s="1" t="s">
        <v>118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</row>
    <row r="1061" spans="1:10" x14ac:dyDescent="0.25">
      <c r="A1061" s="1">
        <v>327993</v>
      </c>
      <c r="B1061" s="1" t="s">
        <v>145</v>
      </c>
      <c r="C1061" s="1" t="s">
        <v>91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</row>
    <row r="1062" spans="1:10" x14ac:dyDescent="0.25">
      <c r="A1062" s="1">
        <v>327993</v>
      </c>
      <c r="B1062" s="1" t="s">
        <v>145</v>
      </c>
      <c r="C1062" s="1" t="s">
        <v>92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</row>
    <row r="1063" spans="1:10" x14ac:dyDescent="0.25">
      <c r="A1063" s="1">
        <v>327993</v>
      </c>
      <c r="B1063" s="1" t="s">
        <v>145</v>
      </c>
      <c r="C1063" s="1" t="s">
        <v>93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</row>
    <row r="1064" spans="1:10" x14ac:dyDescent="0.25">
      <c r="A1064" s="1">
        <v>327993</v>
      </c>
      <c r="B1064" s="1" t="s">
        <v>145</v>
      </c>
      <c r="C1064" s="1" t="s">
        <v>94</v>
      </c>
    </row>
    <row r="1066" spans="1:10" x14ac:dyDescent="0.25">
      <c r="A1066" s="1">
        <v>331</v>
      </c>
      <c r="B1066" s="1" t="s">
        <v>110</v>
      </c>
      <c r="C1066" s="1" t="s">
        <v>120</v>
      </c>
    </row>
    <row r="1067" spans="1:10" x14ac:dyDescent="0.25">
      <c r="A1067" s="1">
        <v>331</v>
      </c>
      <c r="B1067" s="1" t="s">
        <v>110</v>
      </c>
      <c r="C1067" s="1" t="s">
        <v>82</v>
      </c>
      <c r="D1067" s="1">
        <v>2.5062656641604009E-3</v>
      </c>
      <c r="E1067" s="1">
        <v>0</v>
      </c>
      <c r="F1067" s="1">
        <v>0</v>
      </c>
      <c r="G1067" s="1">
        <v>0.11962616822429907</v>
      </c>
      <c r="H1067" s="1">
        <v>0</v>
      </c>
      <c r="I1067" s="1">
        <v>0</v>
      </c>
      <c r="J1067" s="1">
        <v>0.99259259259259258</v>
      </c>
    </row>
    <row r="1068" spans="1:10" x14ac:dyDescent="0.25">
      <c r="A1068" s="1">
        <v>331</v>
      </c>
      <c r="B1068" s="1" t="s">
        <v>110</v>
      </c>
      <c r="C1068" s="1" t="s">
        <v>152</v>
      </c>
      <c r="D1068" s="1">
        <v>2.5062656641604009E-3</v>
      </c>
      <c r="E1068" s="1">
        <v>0</v>
      </c>
      <c r="F1068" s="1">
        <v>0</v>
      </c>
      <c r="G1068" s="1">
        <v>4.1121495327102804E-2</v>
      </c>
      <c r="H1068" s="1">
        <v>0</v>
      </c>
      <c r="I1068" s="1">
        <v>0</v>
      </c>
      <c r="J1068" s="1">
        <v>0</v>
      </c>
    </row>
    <row r="1069" spans="1:10" x14ac:dyDescent="0.25">
      <c r="A1069" s="1">
        <v>331</v>
      </c>
      <c r="B1069" s="1" t="s">
        <v>110</v>
      </c>
      <c r="C1069" s="1" t="s">
        <v>151</v>
      </c>
      <c r="D1069" s="1">
        <v>0</v>
      </c>
      <c r="E1069" s="1">
        <v>0</v>
      </c>
      <c r="F1069" s="1">
        <v>0</v>
      </c>
      <c r="G1069" s="1">
        <v>7.8504672897196273E-2</v>
      </c>
      <c r="H1069" s="1">
        <v>0</v>
      </c>
      <c r="I1069" s="1">
        <v>0</v>
      </c>
      <c r="J1069" s="1">
        <v>0.99259259259259258</v>
      </c>
    </row>
    <row r="1070" spans="1:10" x14ac:dyDescent="0.25">
      <c r="A1070" s="1">
        <v>331</v>
      </c>
      <c r="B1070" s="1" t="s">
        <v>110</v>
      </c>
      <c r="C1070" s="1" t="s">
        <v>83</v>
      </c>
      <c r="D1070" s="1">
        <v>0.90977443609022557</v>
      </c>
      <c r="E1070" s="1">
        <v>0</v>
      </c>
      <c r="F1070" s="1">
        <v>0.25</v>
      </c>
      <c r="G1070" s="1">
        <v>0.81121495327102811</v>
      </c>
      <c r="H1070" s="1">
        <v>0.5</v>
      </c>
      <c r="I1070" s="1">
        <v>0.95652173913043481</v>
      </c>
      <c r="J1070" s="1">
        <v>7.4074074074074077E-3</v>
      </c>
    </row>
    <row r="1071" spans="1:10" x14ac:dyDescent="0.25">
      <c r="A1071" s="1">
        <v>331</v>
      </c>
      <c r="B1071" s="1" t="s">
        <v>110</v>
      </c>
      <c r="C1071" s="1" t="s">
        <v>84</v>
      </c>
      <c r="D1071" s="1">
        <v>0.32080200501253131</v>
      </c>
      <c r="E1071" s="1">
        <v>0</v>
      </c>
      <c r="F1071" s="1">
        <v>0</v>
      </c>
      <c r="G1071" s="1">
        <v>0.75327102803738333</v>
      </c>
      <c r="H1071" s="1">
        <v>0.5</v>
      </c>
      <c r="I1071" s="1">
        <v>0.91304347826086951</v>
      </c>
      <c r="J1071" s="1">
        <v>7.4074074074074077E-3</v>
      </c>
    </row>
    <row r="1072" spans="1:10" x14ac:dyDescent="0.25">
      <c r="A1072" s="1">
        <v>331</v>
      </c>
      <c r="B1072" s="1" t="s">
        <v>110</v>
      </c>
      <c r="C1072" s="1" t="s">
        <v>85</v>
      </c>
      <c r="D1072" s="1">
        <v>1.2531328320802004E-2</v>
      </c>
      <c r="E1072" s="1">
        <v>0</v>
      </c>
      <c r="F1072" s="1">
        <v>0</v>
      </c>
      <c r="G1072" s="1">
        <v>5.6074766355140191E-3</v>
      </c>
      <c r="H1072" s="1">
        <v>0</v>
      </c>
      <c r="I1072" s="1">
        <v>0</v>
      </c>
      <c r="J1072" s="1">
        <v>0</v>
      </c>
    </row>
    <row r="1073" spans="1:10" x14ac:dyDescent="0.25">
      <c r="A1073" s="1">
        <v>331</v>
      </c>
      <c r="B1073" s="1" t="s">
        <v>110</v>
      </c>
      <c r="C1073" s="1" t="s">
        <v>86</v>
      </c>
      <c r="D1073" s="1">
        <v>0.2781954887218045</v>
      </c>
      <c r="E1073" s="1">
        <v>0</v>
      </c>
      <c r="F1073" s="1">
        <v>0.125</v>
      </c>
      <c r="G1073" s="1">
        <v>2.2429906542056077E-2</v>
      </c>
      <c r="H1073" s="1">
        <v>0</v>
      </c>
      <c r="I1073" s="1">
        <v>0</v>
      </c>
      <c r="J1073" s="1">
        <v>0</v>
      </c>
    </row>
    <row r="1074" spans="1:10" x14ac:dyDescent="0.25">
      <c r="A1074" s="1">
        <v>331</v>
      </c>
      <c r="B1074" s="1" t="s">
        <v>110</v>
      </c>
      <c r="C1074" s="1" t="s">
        <v>87</v>
      </c>
      <c r="D1074" s="1">
        <v>0.26566416040100249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</row>
    <row r="1075" spans="1:10" x14ac:dyDescent="0.25">
      <c r="A1075" s="1">
        <v>331</v>
      </c>
      <c r="B1075" s="1" t="s">
        <v>110</v>
      </c>
      <c r="C1075" s="1" t="s">
        <v>88</v>
      </c>
      <c r="D1075" s="1">
        <v>3.2581453634085211E-2</v>
      </c>
      <c r="E1075" s="1">
        <v>0</v>
      </c>
      <c r="F1075" s="1">
        <v>0.125</v>
      </c>
      <c r="G1075" s="1">
        <v>2.9906542056074775E-2</v>
      </c>
      <c r="H1075" s="1">
        <v>0</v>
      </c>
      <c r="I1075" s="1">
        <v>4.3478260869565216E-2</v>
      </c>
      <c r="J1075" s="1">
        <v>0</v>
      </c>
    </row>
    <row r="1076" spans="1:10" x14ac:dyDescent="0.25">
      <c r="A1076" s="1">
        <v>331</v>
      </c>
      <c r="B1076" s="1" t="s">
        <v>110</v>
      </c>
      <c r="C1076" s="1" t="s">
        <v>89</v>
      </c>
      <c r="D1076" s="1">
        <v>8.771929824561403E-2</v>
      </c>
      <c r="E1076" s="1">
        <v>0</v>
      </c>
      <c r="F1076" s="1">
        <v>0.75</v>
      </c>
      <c r="G1076" s="1">
        <v>6.9158878504672908E-2</v>
      </c>
      <c r="H1076" s="1">
        <v>0.5</v>
      </c>
      <c r="I1076" s="1">
        <v>4.3478260869565216E-2</v>
      </c>
      <c r="J1076" s="1">
        <v>0</v>
      </c>
    </row>
    <row r="1077" spans="1:10" x14ac:dyDescent="0.25">
      <c r="A1077" s="1">
        <v>331</v>
      </c>
      <c r="B1077" s="1" t="s">
        <v>110</v>
      </c>
      <c r="C1077" s="1" t="s">
        <v>545</v>
      </c>
      <c r="D1077" s="1">
        <v>3.7593984962406013E-2</v>
      </c>
      <c r="E1077" s="1">
        <v>0</v>
      </c>
      <c r="F1077" s="1">
        <v>0</v>
      </c>
      <c r="G1077" s="1">
        <v>6.168224299065421E-2</v>
      </c>
      <c r="H1077" s="1">
        <v>0</v>
      </c>
      <c r="I1077" s="1">
        <v>0</v>
      </c>
      <c r="J1077" s="1">
        <v>0</v>
      </c>
    </row>
    <row r="1078" spans="1:10" x14ac:dyDescent="0.25">
      <c r="A1078" s="1">
        <v>331</v>
      </c>
      <c r="B1078" s="1" t="s">
        <v>110</v>
      </c>
      <c r="C1078" s="1" t="s">
        <v>90</v>
      </c>
      <c r="D1078" s="1">
        <v>3.5087719298245612E-2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1:10" x14ac:dyDescent="0.25">
      <c r="A1079" s="1">
        <v>331</v>
      </c>
      <c r="B1079" s="1" t="s">
        <v>110</v>
      </c>
      <c r="C1079" s="1" t="s">
        <v>118</v>
      </c>
      <c r="D1079" s="1">
        <v>1.0025062656641603E-2</v>
      </c>
      <c r="E1079" s="1">
        <v>0</v>
      </c>
      <c r="F1079" s="1">
        <v>0</v>
      </c>
      <c r="G1079" s="1">
        <v>5.6074766355140191E-3</v>
      </c>
      <c r="H1079" s="1">
        <v>0</v>
      </c>
      <c r="I1079" s="1">
        <v>0</v>
      </c>
      <c r="J1079" s="1">
        <v>0</v>
      </c>
    </row>
    <row r="1080" spans="1:10" x14ac:dyDescent="0.25">
      <c r="A1080" s="1">
        <v>331</v>
      </c>
      <c r="B1080" s="1" t="s">
        <v>110</v>
      </c>
      <c r="C1080" s="1" t="s">
        <v>91</v>
      </c>
      <c r="D1080" s="1">
        <v>0</v>
      </c>
      <c r="E1080" s="1">
        <v>0</v>
      </c>
      <c r="F1080" s="1">
        <v>0.75</v>
      </c>
      <c r="G1080" s="1">
        <v>0</v>
      </c>
      <c r="H1080" s="1">
        <v>0.5</v>
      </c>
      <c r="I1080" s="1">
        <v>0</v>
      </c>
      <c r="J1080" s="1">
        <v>0</v>
      </c>
    </row>
    <row r="1081" spans="1:10" x14ac:dyDescent="0.25">
      <c r="A1081" s="1">
        <v>331</v>
      </c>
      <c r="B1081" s="1" t="s">
        <v>110</v>
      </c>
      <c r="C1081" s="1" t="s">
        <v>92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1:10" x14ac:dyDescent="0.25">
      <c r="A1082" s="1">
        <v>331</v>
      </c>
      <c r="B1082" s="1" t="s">
        <v>110</v>
      </c>
      <c r="C1082" s="1" t="s">
        <v>93</v>
      </c>
      <c r="D1082" s="1">
        <v>5.0125313283208017E-3</v>
      </c>
      <c r="E1082" s="1">
        <v>0</v>
      </c>
      <c r="F1082" s="1">
        <v>0</v>
      </c>
      <c r="G1082" s="1">
        <v>1.8691588785046734E-3</v>
      </c>
      <c r="H1082" s="1">
        <v>0</v>
      </c>
      <c r="I1082" s="1">
        <v>4.3478260869565216E-2</v>
      </c>
      <c r="J1082" s="1">
        <v>0</v>
      </c>
    </row>
    <row r="1083" spans="1:10" x14ac:dyDescent="0.25">
      <c r="A1083" s="1">
        <v>331</v>
      </c>
      <c r="B1083" s="1" t="s">
        <v>110</v>
      </c>
      <c r="C1083" s="1" t="s">
        <v>94</v>
      </c>
    </row>
    <row r="1085" spans="1:10" x14ac:dyDescent="0.25">
      <c r="A1085" s="1">
        <v>331111</v>
      </c>
      <c r="B1085" s="1" t="s">
        <v>74</v>
      </c>
      <c r="C1085" s="1" t="s">
        <v>120</v>
      </c>
    </row>
    <row r="1086" spans="1:10" x14ac:dyDescent="0.25">
      <c r="A1086" s="1">
        <v>331111</v>
      </c>
      <c r="B1086" s="1" t="s">
        <v>74</v>
      </c>
      <c r="C1086" s="1" t="s">
        <v>82</v>
      </c>
      <c r="D1086" s="1">
        <v>0</v>
      </c>
      <c r="E1086" s="1">
        <v>0</v>
      </c>
      <c r="F1086" s="1">
        <v>0</v>
      </c>
      <c r="G1086" s="1">
        <v>0.11692307692307692</v>
      </c>
      <c r="H1086" s="1">
        <v>0</v>
      </c>
      <c r="I1086" s="1">
        <v>0</v>
      </c>
      <c r="J1086" s="1">
        <v>0.99248120300751874</v>
      </c>
    </row>
    <row r="1087" spans="1:10" x14ac:dyDescent="0.25">
      <c r="A1087" s="1">
        <v>331111</v>
      </c>
      <c r="B1087" s="1" t="s">
        <v>74</v>
      </c>
      <c r="C1087" s="1" t="s">
        <v>152</v>
      </c>
      <c r="D1087" s="1">
        <v>0</v>
      </c>
      <c r="E1087" s="1">
        <v>0</v>
      </c>
      <c r="F1087" s="1">
        <v>0</v>
      </c>
      <c r="G1087" s="1">
        <v>6.0626780626780626E-2</v>
      </c>
      <c r="H1087" s="1">
        <v>0</v>
      </c>
      <c r="I1087" s="1">
        <v>0</v>
      </c>
      <c r="J1087" s="1">
        <v>0</v>
      </c>
    </row>
    <row r="1088" spans="1:10" x14ac:dyDescent="0.25">
      <c r="A1088" s="1">
        <v>331111</v>
      </c>
      <c r="B1088" s="1" t="s">
        <v>74</v>
      </c>
      <c r="C1088" s="1" t="s">
        <v>151</v>
      </c>
      <c r="D1088" s="1">
        <v>0</v>
      </c>
      <c r="E1088" s="1">
        <v>0</v>
      </c>
      <c r="F1088" s="1">
        <v>0</v>
      </c>
      <c r="G1088" s="1">
        <v>5.6296296296296303E-2</v>
      </c>
      <c r="H1088" s="1">
        <v>0</v>
      </c>
      <c r="I1088" s="1">
        <v>0</v>
      </c>
      <c r="J1088" s="1">
        <v>0.99248120300751874</v>
      </c>
    </row>
    <row r="1089" spans="1:10" x14ac:dyDescent="0.25">
      <c r="A1089" s="1">
        <v>331111</v>
      </c>
      <c r="B1089" s="1" t="s">
        <v>74</v>
      </c>
      <c r="C1089" s="1" t="s">
        <v>83</v>
      </c>
      <c r="D1089" s="1">
        <v>0.90588235294117647</v>
      </c>
      <c r="E1089" s="1">
        <v>0</v>
      </c>
      <c r="F1089" s="1">
        <v>0.25</v>
      </c>
      <c r="G1089" s="1">
        <v>0.83384615384615379</v>
      </c>
      <c r="H1089" s="1">
        <v>0</v>
      </c>
      <c r="I1089" s="1">
        <v>0.95652173913043481</v>
      </c>
      <c r="J1089" s="1">
        <v>7.5187969924812026E-3</v>
      </c>
    </row>
    <row r="1090" spans="1:10" x14ac:dyDescent="0.25">
      <c r="A1090" s="1">
        <v>331111</v>
      </c>
      <c r="B1090" s="1" t="s">
        <v>74</v>
      </c>
      <c r="C1090" s="1" t="s">
        <v>84</v>
      </c>
      <c r="D1090" s="1">
        <v>0.47058823529411764</v>
      </c>
      <c r="E1090" s="1">
        <v>0</v>
      </c>
      <c r="F1090" s="1">
        <v>0</v>
      </c>
      <c r="G1090" s="1">
        <v>0.77538461538461534</v>
      </c>
      <c r="H1090" s="1">
        <v>0</v>
      </c>
      <c r="I1090" s="1">
        <v>0.91304347826086951</v>
      </c>
      <c r="J1090" s="1">
        <v>7.5187969924812026E-3</v>
      </c>
    </row>
    <row r="1091" spans="1:10" x14ac:dyDescent="0.25">
      <c r="A1091" s="1">
        <v>331111</v>
      </c>
      <c r="B1091" s="1" t="s">
        <v>74</v>
      </c>
      <c r="C1091" s="1" t="s">
        <v>85</v>
      </c>
      <c r="D1091" s="1">
        <v>1.1764705882352941E-2</v>
      </c>
      <c r="E1091" s="1">
        <v>0</v>
      </c>
      <c r="F1091" s="1">
        <v>0</v>
      </c>
      <c r="G1091" s="1">
        <v>6.1538461538461538E-3</v>
      </c>
      <c r="H1091" s="1">
        <v>0</v>
      </c>
      <c r="I1091" s="1">
        <v>0</v>
      </c>
      <c r="J1091" s="1">
        <v>0</v>
      </c>
    </row>
    <row r="1092" spans="1:10" x14ac:dyDescent="0.25">
      <c r="A1092" s="1">
        <v>331111</v>
      </c>
      <c r="B1092" s="1" t="s">
        <v>74</v>
      </c>
      <c r="C1092" s="1" t="s">
        <v>86</v>
      </c>
      <c r="D1092" s="1">
        <v>0.37058823529411766</v>
      </c>
      <c r="E1092" s="1">
        <v>0</v>
      </c>
      <c r="F1092" s="1">
        <v>0</v>
      </c>
      <c r="G1092" s="1">
        <v>1.8461538461538463E-2</v>
      </c>
      <c r="H1092" s="1">
        <v>0</v>
      </c>
      <c r="I1092" s="1">
        <v>0</v>
      </c>
      <c r="J1092" s="1">
        <v>0</v>
      </c>
    </row>
    <row r="1093" spans="1:10" x14ac:dyDescent="0.25">
      <c r="A1093" s="1">
        <v>331111</v>
      </c>
      <c r="B1093" s="1" t="s">
        <v>74</v>
      </c>
      <c r="C1093" s="1" t="s">
        <v>87</v>
      </c>
      <c r="D1093" s="1">
        <v>2.3529411764705882E-2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</row>
    <row r="1094" spans="1:10" x14ac:dyDescent="0.25">
      <c r="A1094" s="1">
        <v>331111</v>
      </c>
      <c r="B1094" s="1" t="s">
        <v>74</v>
      </c>
      <c r="C1094" s="1" t="s">
        <v>88</v>
      </c>
      <c r="D1094" s="1">
        <v>2.3529411764705882E-2</v>
      </c>
      <c r="E1094" s="1">
        <v>0</v>
      </c>
      <c r="F1094" s="1">
        <v>0.25</v>
      </c>
      <c r="G1094" s="1">
        <v>3.3846153846153845E-2</v>
      </c>
      <c r="H1094" s="1">
        <v>0</v>
      </c>
      <c r="I1094" s="1">
        <v>4.3478260869565216E-2</v>
      </c>
      <c r="J1094" s="1">
        <v>0</v>
      </c>
    </row>
    <row r="1095" spans="1:10" x14ac:dyDescent="0.25">
      <c r="A1095" s="1">
        <v>331111</v>
      </c>
      <c r="B1095" s="1" t="s">
        <v>74</v>
      </c>
      <c r="C1095" s="1" t="s">
        <v>89</v>
      </c>
      <c r="D1095" s="1">
        <v>9.4117647058823528E-2</v>
      </c>
      <c r="E1095" s="1">
        <v>0</v>
      </c>
      <c r="F1095" s="1">
        <v>0.75</v>
      </c>
      <c r="G1095" s="1">
        <v>4.9230769230769231E-2</v>
      </c>
      <c r="H1095" s="1">
        <v>0</v>
      </c>
      <c r="I1095" s="1">
        <v>4.3478260869565216E-2</v>
      </c>
      <c r="J1095" s="1">
        <v>0</v>
      </c>
    </row>
    <row r="1096" spans="1:10" x14ac:dyDescent="0.25">
      <c r="A1096" s="1">
        <v>331111</v>
      </c>
      <c r="B1096" s="1" t="s">
        <v>74</v>
      </c>
      <c r="C1096" s="1" t="s">
        <v>545</v>
      </c>
      <c r="D1096" s="1">
        <v>4.1176470588235294E-2</v>
      </c>
      <c r="E1096" s="1">
        <v>0</v>
      </c>
      <c r="F1096" s="1">
        <v>0</v>
      </c>
      <c r="G1096" s="1">
        <v>0.04</v>
      </c>
      <c r="H1096" s="1">
        <v>0</v>
      </c>
      <c r="I1096" s="1">
        <v>0</v>
      </c>
      <c r="J1096" s="1">
        <v>0</v>
      </c>
    </row>
    <row r="1097" spans="1:10" x14ac:dyDescent="0.25">
      <c r="A1097" s="1">
        <v>331111</v>
      </c>
      <c r="B1097" s="1" t="s">
        <v>74</v>
      </c>
      <c r="C1097" s="1" t="s">
        <v>90</v>
      </c>
      <c r="D1097" s="1">
        <v>3.5294117647058823E-2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</row>
    <row r="1098" spans="1:10" x14ac:dyDescent="0.25">
      <c r="A1098" s="1">
        <v>331111</v>
      </c>
      <c r="B1098" s="1" t="s">
        <v>74</v>
      </c>
      <c r="C1098" s="1" t="s">
        <v>118</v>
      </c>
      <c r="D1098" s="1">
        <v>1.1764705882352941E-2</v>
      </c>
      <c r="E1098" s="1">
        <v>0</v>
      </c>
      <c r="F1098" s="1">
        <v>0</v>
      </c>
      <c r="G1098" s="1">
        <v>6.1538461538461538E-3</v>
      </c>
      <c r="H1098" s="1">
        <v>0</v>
      </c>
      <c r="I1098" s="1">
        <v>0</v>
      </c>
      <c r="J1098" s="1">
        <v>0</v>
      </c>
    </row>
    <row r="1099" spans="1:10" x14ac:dyDescent="0.25">
      <c r="A1099" s="1">
        <v>331111</v>
      </c>
      <c r="B1099" s="1" t="s">
        <v>74</v>
      </c>
      <c r="C1099" s="1" t="s">
        <v>91</v>
      </c>
      <c r="D1099" s="1">
        <v>0</v>
      </c>
      <c r="E1099" s="1">
        <v>0</v>
      </c>
      <c r="F1099" s="1">
        <v>0.75</v>
      </c>
      <c r="G1099" s="1">
        <v>0</v>
      </c>
      <c r="H1099" s="1">
        <v>0</v>
      </c>
      <c r="I1099" s="1">
        <v>0</v>
      </c>
      <c r="J1099" s="1">
        <v>0</v>
      </c>
    </row>
    <row r="1100" spans="1:10" x14ac:dyDescent="0.25">
      <c r="A1100" s="1">
        <v>331111</v>
      </c>
      <c r="B1100" s="1" t="s">
        <v>74</v>
      </c>
      <c r="C1100" s="1" t="s">
        <v>92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</row>
    <row r="1101" spans="1:10" x14ac:dyDescent="0.25">
      <c r="A1101" s="1">
        <v>331111</v>
      </c>
      <c r="B1101" s="1" t="s">
        <v>74</v>
      </c>
      <c r="C1101" s="1" t="s">
        <v>93</v>
      </c>
      <c r="D1101" s="1">
        <v>5.8823529411764705E-3</v>
      </c>
      <c r="E1101" s="1">
        <v>0</v>
      </c>
      <c r="F1101" s="1">
        <v>0</v>
      </c>
      <c r="G1101" s="1">
        <v>3.0769230769230769E-3</v>
      </c>
      <c r="H1101" s="1">
        <v>0</v>
      </c>
      <c r="I1101" s="1">
        <v>4.3478260869565216E-2</v>
      </c>
      <c r="J1101" s="1">
        <v>0</v>
      </c>
    </row>
    <row r="1102" spans="1:10" x14ac:dyDescent="0.25">
      <c r="A1102" s="1">
        <v>331111</v>
      </c>
      <c r="B1102" s="1" t="s">
        <v>74</v>
      </c>
      <c r="C1102" s="1" t="s">
        <v>94</v>
      </c>
    </row>
    <row r="1104" spans="1:10" x14ac:dyDescent="0.25">
      <c r="A1104" s="1">
        <v>331112</v>
      </c>
      <c r="B1104" s="1" t="s">
        <v>76</v>
      </c>
      <c r="C1104" s="1" t="s">
        <v>120</v>
      </c>
    </row>
    <row r="1105" spans="1:10" x14ac:dyDescent="0.25">
      <c r="A1105" s="1">
        <v>331112</v>
      </c>
      <c r="B1105" s="1" t="s">
        <v>76</v>
      </c>
      <c r="C1105" s="1" t="s">
        <v>82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1</v>
      </c>
    </row>
    <row r="1106" spans="1:10" x14ac:dyDescent="0.25">
      <c r="A1106" s="1">
        <v>331112</v>
      </c>
      <c r="B1106" s="1" t="s">
        <v>76</v>
      </c>
      <c r="C1106" s="1" t="s">
        <v>152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</row>
    <row r="1107" spans="1:10" x14ac:dyDescent="0.25">
      <c r="A1107" s="1">
        <v>331112</v>
      </c>
      <c r="B1107" s="1" t="s">
        <v>76</v>
      </c>
      <c r="C1107" s="1" t="s">
        <v>151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1</v>
      </c>
    </row>
    <row r="1108" spans="1:10" x14ac:dyDescent="0.25">
      <c r="A1108" s="1">
        <v>331112</v>
      </c>
      <c r="B1108" s="1" t="s">
        <v>76</v>
      </c>
      <c r="C1108" s="1" t="s">
        <v>83</v>
      </c>
      <c r="D1108" s="1">
        <v>1</v>
      </c>
      <c r="E1108" s="1">
        <v>0</v>
      </c>
      <c r="F1108" s="1">
        <v>0</v>
      </c>
      <c r="G1108" s="1">
        <v>1</v>
      </c>
      <c r="H1108" s="1">
        <v>0</v>
      </c>
      <c r="I1108" s="1">
        <v>0</v>
      </c>
      <c r="J1108" s="1">
        <v>0</v>
      </c>
    </row>
    <row r="1109" spans="1:10" x14ac:dyDescent="0.25">
      <c r="A1109" s="1">
        <v>331112</v>
      </c>
      <c r="B1109" s="1" t="s">
        <v>76</v>
      </c>
      <c r="C1109" s="1" t="s">
        <v>84</v>
      </c>
      <c r="D1109" s="1">
        <v>0.5</v>
      </c>
      <c r="E1109" s="1">
        <v>0</v>
      </c>
      <c r="F1109" s="1">
        <v>0</v>
      </c>
      <c r="G1109" s="1">
        <v>1</v>
      </c>
      <c r="H1109" s="1">
        <v>0</v>
      </c>
      <c r="I1109" s="1">
        <v>0</v>
      </c>
      <c r="J1109" s="1">
        <v>0</v>
      </c>
    </row>
    <row r="1110" spans="1:10" x14ac:dyDescent="0.25">
      <c r="A1110" s="1">
        <v>331112</v>
      </c>
      <c r="B1110" s="1" t="s">
        <v>76</v>
      </c>
      <c r="C1110" s="1" t="s">
        <v>85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1:10" x14ac:dyDescent="0.25">
      <c r="A1111" s="1">
        <v>331112</v>
      </c>
      <c r="B1111" s="1" t="s">
        <v>76</v>
      </c>
      <c r="C1111" s="1" t="s">
        <v>86</v>
      </c>
      <c r="D1111" s="1">
        <v>0.1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</row>
    <row r="1112" spans="1:10" x14ac:dyDescent="0.25">
      <c r="A1112" s="1">
        <v>331112</v>
      </c>
      <c r="B1112" s="1" t="s">
        <v>76</v>
      </c>
      <c r="C1112" s="1" t="s">
        <v>87</v>
      </c>
      <c r="D1112" s="1">
        <v>0.5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</row>
    <row r="1113" spans="1:10" x14ac:dyDescent="0.25">
      <c r="A1113" s="1">
        <v>331112</v>
      </c>
      <c r="B1113" s="1" t="s">
        <v>76</v>
      </c>
      <c r="C1113" s="1" t="s">
        <v>88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</row>
    <row r="1114" spans="1:10" x14ac:dyDescent="0.25">
      <c r="A1114" s="1">
        <v>331112</v>
      </c>
      <c r="B1114" s="1" t="s">
        <v>76</v>
      </c>
      <c r="C1114" s="1" t="s">
        <v>89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</row>
    <row r="1115" spans="1:10" x14ac:dyDescent="0.25">
      <c r="A1115" s="1">
        <v>331112</v>
      </c>
      <c r="B1115" s="1" t="s">
        <v>76</v>
      </c>
      <c r="C1115" s="1" t="s">
        <v>545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</row>
    <row r="1116" spans="1:10" x14ac:dyDescent="0.25">
      <c r="A1116" s="1">
        <v>331112</v>
      </c>
      <c r="B1116" s="1" t="s">
        <v>76</v>
      </c>
      <c r="C1116" s="1" t="s">
        <v>90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</row>
    <row r="1117" spans="1:10" x14ac:dyDescent="0.25">
      <c r="A1117" s="1">
        <v>331112</v>
      </c>
      <c r="B1117" s="1" t="s">
        <v>76</v>
      </c>
      <c r="C1117" s="1" t="s">
        <v>118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</row>
    <row r="1118" spans="1:10" x14ac:dyDescent="0.25">
      <c r="A1118" s="1">
        <v>331112</v>
      </c>
      <c r="B1118" s="1" t="s">
        <v>76</v>
      </c>
      <c r="C1118" s="1" t="s">
        <v>91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1:10" x14ac:dyDescent="0.25">
      <c r="A1119" s="1">
        <v>331112</v>
      </c>
      <c r="B1119" s="1" t="s">
        <v>76</v>
      </c>
      <c r="C1119" s="1" t="s">
        <v>92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</row>
    <row r="1120" spans="1:10" x14ac:dyDescent="0.25">
      <c r="A1120" s="1">
        <v>331112</v>
      </c>
      <c r="B1120" s="1" t="s">
        <v>76</v>
      </c>
      <c r="C1120" s="1" t="s">
        <v>93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</row>
    <row r="1121" spans="1:10" x14ac:dyDescent="0.25">
      <c r="A1121" s="1">
        <v>331112</v>
      </c>
      <c r="B1121" s="1" t="s">
        <v>76</v>
      </c>
      <c r="C1121" s="1" t="s">
        <v>94</v>
      </c>
    </row>
    <row r="1123" spans="1:10" x14ac:dyDescent="0.25">
      <c r="A1123" s="1">
        <v>3312</v>
      </c>
      <c r="B1123" s="1" t="s">
        <v>34</v>
      </c>
      <c r="C1123" s="1" t="s">
        <v>120</v>
      </c>
    </row>
    <row r="1124" spans="1:10" x14ac:dyDescent="0.25">
      <c r="A1124" s="1">
        <v>3312</v>
      </c>
      <c r="B1124" s="1" t="s">
        <v>34</v>
      </c>
      <c r="C1124" s="1" t="s">
        <v>82</v>
      </c>
      <c r="D1124" s="1">
        <v>0</v>
      </c>
      <c r="E1124" s="1">
        <v>0</v>
      </c>
      <c r="F1124" s="1">
        <v>0</v>
      </c>
      <c r="G1124" s="1">
        <v>0.11764705882352941</v>
      </c>
      <c r="H1124" s="1">
        <v>0</v>
      </c>
      <c r="I1124" s="1">
        <v>0</v>
      </c>
      <c r="J1124" s="1">
        <v>0</v>
      </c>
    </row>
    <row r="1125" spans="1:10" x14ac:dyDescent="0.25">
      <c r="A1125" s="1">
        <v>3312</v>
      </c>
      <c r="B1125" s="1" t="s">
        <v>34</v>
      </c>
      <c r="C1125" s="1" t="s">
        <v>152</v>
      </c>
      <c r="D1125" s="1">
        <v>0</v>
      </c>
      <c r="E1125" s="1">
        <v>0</v>
      </c>
      <c r="F1125" s="1">
        <v>0</v>
      </c>
      <c r="G1125" s="1">
        <v>5.8823529411764705E-2</v>
      </c>
      <c r="H1125" s="1">
        <v>0</v>
      </c>
      <c r="I1125" s="1">
        <v>0</v>
      </c>
      <c r="J1125" s="1">
        <v>0</v>
      </c>
    </row>
    <row r="1126" spans="1:10" x14ac:dyDescent="0.25">
      <c r="A1126" s="1">
        <v>3312</v>
      </c>
      <c r="B1126" s="1" t="s">
        <v>34</v>
      </c>
      <c r="C1126" s="1" t="s">
        <v>151</v>
      </c>
      <c r="D1126" s="1">
        <v>0</v>
      </c>
      <c r="E1126" s="1">
        <v>0</v>
      </c>
      <c r="F1126" s="1">
        <v>0</v>
      </c>
      <c r="G1126" s="1">
        <v>5.8823529411764705E-2</v>
      </c>
      <c r="H1126" s="1">
        <v>0</v>
      </c>
      <c r="I1126" s="1">
        <v>0</v>
      </c>
      <c r="J1126" s="1">
        <v>0</v>
      </c>
    </row>
    <row r="1127" spans="1:10" x14ac:dyDescent="0.25">
      <c r="A1127" s="1">
        <v>3312</v>
      </c>
      <c r="B1127" s="1" t="s">
        <v>34</v>
      </c>
      <c r="C1127" s="1" t="s">
        <v>83</v>
      </c>
      <c r="D1127" s="1">
        <v>0.83333333333333337</v>
      </c>
      <c r="E1127" s="1">
        <v>0</v>
      </c>
      <c r="F1127" s="1">
        <v>0</v>
      </c>
      <c r="G1127" s="1">
        <v>0.70588235294117652</v>
      </c>
      <c r="H1127" s="1">
        <v>0</v>
      </c>
      <c r="I1127" s="1">
        <v>0</v>
      </c>
      <c r="J1127" s="1">
        <v>0</v>
      </c>
    </row>
    <row r="1128" spans="1:10" x14ac:dyDescent="0.25">
      <c r="A1128" s="1">
        <v>3312</v>
      </c>
      <c r="B1128" s="1" t="s">
        <v>34</v>
      </c>
      <c r="C1128" s="1" t="s">
        <v>84</v>
      </c>
      <c r="D1128" s="1">
        <v>0.22222222222222221</v>
      </c>
      <c r="E1128" s="1">
        <v>0</v>
      </c>
      <c r="F1128" s="1">
        <v>0</v>
      </c>
      <c r="G1128" s="1">
        <v>0.70588235294117652</v>
      </c>
      <c r="H1128" s="1">
        <v>0</v>
      </c>
      <c r="I1128" s="1">
        <v>0</v>
      </c>
      <c r="J1128" s="1">
        <v>0</v>
      </c>
    </row>
    <row r="1129" spans="1:10" x14ac:dyDescent="0.25">
      <c r="A1129" s="1">
        <v>3312</v>
      </c>
      <c r="B1129" s="1" t="s">
        <v>34</v>
      </c>
      <c r="C1129" s="1" t="s">
        <v>85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</row>
    <row r="1130" spans="1:10" x14ac:dyDescent="0.25">
      <c r="A1130" s="1">
        <v>3312</v>
      </c>
      <c r="B1130" s="1" t="s">
        <v>34</v>
      </c>
      <c r="C1130" s="1" t="s">
        <v>86</v>
      </c>
      <c r="D1130" s="1">
        <v>0.5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</row>
    <row r="1131" spans="1:10" x14ac:dyDescent="0.25">
      <c r="A1131" s="1">
        <v>3312</v>
      </c>
      <c r="B1131" s="1" t="s">
        <v>34</v>
      </c>
      <c r="C1131" s="1" t="s">
        <v>87</v>
      </c>
      <c r="D1131" s="1">
        <v>5.5555555555555552E-2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</row>
    <row r="1132" spans="1:10" x14ac:dyDescent="0.25">
      <c r="A1132" s="1">
        <v>3312</v>
      </c>
      <c r="B1132" s="1" t="s">
        <v>34</v>
      </c>
      <c r="C1132" s="1" t="s">
        <v>88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</row>
    <row r="1133" spans="1:10" x14ac:dyDescent="0.25">
      <c r="A1133" s="1">
        <v>3312</v>
      </c>
      <c r="B1133" s="1" t="s">
        <v>34</v>
      </c>
      <c r="C1133" s="1" t="s">
        <v>89</v>
      </c>
      <c r="D1133" s="1">
        <v>0.16666666666666666</v>
      </c>
      <c r="E1133" s="1">
        <v>0</v>
      </c>
      <c r="F1133" s="1">
        <v>0</v>
      </c>
      <c r="G1133" s="1">
        <v>0.17647058823529413</v>
      </c>
      <c r="H1133" s="1">
        <v>0</v>
      </c>
      <c r="I1133" s="1">
        <v>0</v>
      </c>
      <c r="J1133" s="1">
        <v>0</v>
      </c>
    </row>
    <row r="1134" spans="1:10" x14ac:dyDescent="0.25">
      <c r="A1134" s="1">
        <v>3312</v>
      </c>
      <c r="B1134" s="1" t="s">
        <v>34</v>
      </c>
      <c r="C1134" s="1" t="s">
        <v>545</v>
      </c>
      <c r="D1134" s="1">
        <v>5.5555555555555552E-2</v>
      </c>
      <c r="E1134" s="1">
        <v>0</v>
      </c>
      <c r="F1134" s="1">
        <v>0</v>
      </c>
      <c r="G1134" s="1">
        <v>0.17647058823529413</v>
      </c>
      <c r="H1134" s="1">
        <v>0</v>
      </c>
      <c r="I1134" s="1">
        <v>0</v>
      </c>
      <c r="J1134" s="1">
        <v>0</v>
      </c>
    </row>
    <row r="1135" spans="1:10" x14ac:dyDescent="0.25">
      <c r="A1135" s="1">
        <v>3312</v>
      </c>
      <c r="B1135" s="1" t="s">
        <v>34</v>
      </c>
      <c r="C1135" s="1" t="s">
        <v>90</v>
      </c>
      <c r="D1135" s="1">
        <v>5.5555555555555552E-2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</row>
    <row r="1136" spans="1:10" x14ac:dyDescent="0.25">
      <c r="A1136" s="1">
        <v>3312</v>
      </c>
      <c r="B1136" s="1" t="s">
        <v>34</v>
      </c>
      <c r="C1136" s="1" t="s">
        <v>118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</row>
    <row r="1137" spans="1:10" x14ac:dyDescent="0.25">
      <c r="A1137" s="1">
        <v>3312</v>
      </c>
      <c r="B1137" s="1" t="s">
        <v>34</v>
      </c>
      <c r="C1137" s="1" t="s">
        <v>91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</row>
    <row r="1138" spans="1:10" x14ac:dyDescent="0.25">
      <c r="A1138" s="1">
        <v>3312</v>
      </c>
      <c r="B1138" s="1" t="s">
        <v>34</v>
      </c>
      <c r="C1138" s="1" t="s">
        <v>92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</row>
    <row r="1139" spans="1:10" x14ac:dyDescent="0.25">
      <c r="A1139" s="1">
        <v>3312</v>
      </c>
      <c r="B1139" s="1" t="s">
        <v>34</v>
      </c>
      <c r="C1139" s="1" t="s">
        <v>93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</row>
    <row r="1140" spans="1:10" x14ac:dyDescent="0.25">
      <c r="A1140" s="1">
        <v>3312</v>
      </c>
      <c r="B1140" s="1" t="s">
        <v>34</v>
      </c>
      <c r="C1140" s="1" t="s">
        <v>94</v>
      </c>
    </row>
    <row r="1142" spans="1:10" x14ac:dyDescent="0.25">
      <c r="A1142" s="1">
        <v>3313</v>
      </c>
      <c r="B1142" s="1" t="s">
        <v>35</v>
      </c>
      <c r="C1142" s="1" t="s">
        <v>120</v>
      </c>
    </row>
    <row r="1143" spans="1:10" x14ac:dyDescent="0.25">
      <c r="A1143" s="1">
        <v>3313</v>
      </c>
      <c r="B1143" s="1" t="s">
        <v>35</v>
      </c>
      <c r="C1143" s="1" t="s">
        <v>82</v>
      </c>
      <c r="D1143" s="1">
        <v>0</v>
      </c>
      <c r="E1143" s="1">
        <v>0</v>
      </c>
      <c r="F1143" s="1">
        <v>0</v>
      </c>
      <c r="G1143" s="1">
        <v>0.13541666666666666</v>
      </c>
      <c r="H1143" s="1">
        <v>0</v>
      </c>
      <c r="I1143" s="1">
        <v>0</v>
      </c>
      <c r="J1143" s="1">
        <v>0</v>
      </c>
    </row>
    <row r="1144" spans="1:10" x14ac:dyDescent="0.25">
      <c r="A1144" s="1">
        <v>3313</v>
      </c>
      <c r="B1144" s="1" t="s">
        <v>35</v>
      </c>
      <c r="C1144" s="1" t="s">
        <v>152</v>
      </c>
      <c r="D1144" s="1">
        <v>0</v>
      </c>
      <c r="E1144" s="1">
        <v>0</v>
      </c>
      <c r="F1144" s="1">
        <v>0</v>
      </c>
      <c r="G1144" s="1">
        <v>3.0092592592592591E-2</v>
      </c>
      <c r="H1144" s="1">
        <v>0</v>
      </c>
      <c r="I1144" s="1">
        <v>0</v>
      </c>
      <c r="J1144" s="1">
        <v>0</v>
      </c>
    </row>
    <row r="1145" spans="1:10" x14ac:dyDescent="0.25">
      <c r="A1145" s="1">
        <v>3313</v>
      </c>
      <c r="B1145" s="1" t="s">
        <v>35</v>
      </c>
      <c r="C1145" s="1" t="s">
        <v>151</v>
      </c>
      <c r="D1145" s="1">
        <v>0</v>
      </c>
      <c r="E1145" s="1">
        <v>0</v>
      </c>
      <c r="F1145" s="1">
        <v>0</v>
      </c>
      <c r="G1145" s="1">
        <v>0.10532407407407407</v>
      </c>
      <c r="H1145" s="1">
        <v>0</v>
      </c>
      <c r="I1145" s="1">
        <v>0</v>
      </c>
      <c r="J1145" s="1">
        <v>0</v>
      </c>
    </row>
    <row r="1146" spans="1:10" x14ac:dyDescent="0.25">
      <c r="A1146" s="1">
        <v>3313</v>
      </c>
      <c r="B1146" s="1" t="s">
        <v>35</v>
      </c>
      <c r="C1146" s="1" t="s">
        <v>83</v>
      </c>
      <c r="D1146" s="1">
        <v>0.96551724137931039</v>
      </c>
      <c r="E1146" s="1">
        <v>0</v>
      </c>
      <c r="F1146" s="1">
        <v>0</v>
      </c>
      <c r="G1146" s="1">
        <v>0.8125</v>
      </c>
      <c r="H1146" s="1">
        <v>0</v>
      </c>
      <c r="I1146" s="1">
        <v>0</v>
      </c>
      <c r="J1146" s="1">
        <v>0</v>
      </c>
    </row>
    <row r="1147" spans="1:10" x14ac:dyDescent="0.25">
      <c r="A1147" s="1">
        <v>3313</v>
      </c>
      <c r="B1147" s="1" t="s">
        <v>35</v>
      </c>
      <c r="C1147" s="1" t="s">
        <v>84</v>
      </c>
      <c r="D1147" s="1">
        <v>3.4482758620689655E-2</v>
      </c>
      <c r="E1147" s="1">
        <v>0</v>
      </c>
      <c r="F1147" s="1">
        <v>0</v>
      </c>
      <c r="G1147" s="1">
        <v>0.76041666666666663</v>
      </c>
      <c r="H1147" s="1">
        <v>0</v>
      </c>
      <c r="I1147" s="1">
        <v>0</v>
      </c>
      <c r="J1147" s="1">
        <v>0</v>
      </c>
    </row>
    <row r="1148" spans="1:10" x14ac:dyDescent="0.25">
      <c r="A1148" s="1">
        <v>3313</v>
      </c>
      <c r="B1148" s="1" t="s">
        <v>35</v>
      </c>
      <c r="C1148" s="1" t="s">
        <v>85</v>
      </c>
      <c r="D1148" s="1">
        <v>8.6206896551724137E-3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</row>
    <row r="1149" spans="1:10" x14ac:dyDescent="0.25">
      <c r="A1149" s="1">
        <v>3313</v>
      </c>
      <c r="B1149" s="1" t="s">
        <v>35</v>
      </c>
      <c r="C1149" s="1" t="s">
        <v>86</v>
      </c>
      <c r="D1149" s="1">
        <v>0.14655172413793102</v>
      </c>
      <c r="E1149" s="1">
        <v>0</v>
      </c>
      <c r="F1149" s="1">
        <v>0</v>
      </c>
      <c r="G1149" s="1">
        <v>5.2083333333333336E-2</v>
      </c>
      <c r="H1149" s="1">
        <v>0</v>
      </c>
      <c r="I1149" s="1">
        <v>0</v>
      </c>
      <c r="J1149" s="1">
        <v>0</v>
      </c>
    </row>
    <row r="1150" spans="1:10" x14ac:dyDescent="0.25">
      <c r="A1150" s="1">
        <v>3313</v>
      </c>
      <c r="B1150" s="1" t="s">
        <v>35</v>
      </c>
      <c r="C1150" s="1" t="s">
        <v>87</v>
      </c>
      <c r="D1150" s="1">
        <v>0.77586206896551724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</row>
    <row r="1151" spans="1:10" x14ac:dyDescent="0.25">
      <c r="A1151" s="1">
        <v>3313</v>
      </c>
      <c r="B1151" s="1" t="s">
        <v>35</v>
      </c>
      <c r="C1151" s="1" t="s">
        <v>88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</row>
    <row r="1152" spans="1:10" x14ac:dyDescent="0.25">
      <c r="A1152" s="1">
        <v>3313</v>
      </c>
      <c r="B1152" s="1" t="s">
        <v>35</v>
      </c>
      <c r="C1152" s="1" t="s">
        <v>89</v>
      </c>
      <c r="D1152" s="1">
        <v>3.4482758620689655E-2</v>
      </c>
      <c r="E1152" s="1">
        <v>0</v>
      </c>
      <c r="F1152" s="1">
        <v>1</v>
      </c>
      <c r="G1152" s="1">
        <v>5.2083333333333336E-2</v>
      </c>
      <c r="H1152" s="1">
        <v>0</v>
      </c>
      <c r="I1152" s="1">
        <v>0</v>
      </c>
      <c r="J1152" s="1">
        <v>0</v>
      </c>
    </row>
    <row r="1153" spans="1:10" x14ac:dyDescent="0.25">
      <c r="A1153" s="1">
        <v>3313</v>
      </c>
      <c r="B1153" s="1" t="s">
        <v>35</v>
      </c>
      <c r="C1153" s="1" t="s">
        <v>545</v>
      </c>
      <c r="D1153" s="1">
        <v>1.7241379310344827E-2</v>
      </c>
      <c r="E1153" s="1">
        <v>0</v>
      </c>
      <c r="F1153" s="1">
        <v>0</v>
      </c>
      <c r="G1153" s="1">
        <v>4.1666666666666664E-2</v>
      </c>
      <c r="H1153" s="1">
        <v>0</v>
      </c>
      <c r="I1153" s="1">
        <v>0</v>
      </c>
      <c r="J1153" s="1">
        <v>0</v>
      </c>
    </row>
    <row r="1154" spans="1:10" x14ac:dyDescent="0.25">
      <c r="A1154" s="1">
        <v>3313</v>
      </c>
      <c r="B1154" s="1" t="s">
        <v>35</v>
      </c>
      <c r="C1154" s="1" t="s">
        <v>90</v>
      </c>
      <c r="D1154" s="1">
        <v>1.7241379310344827E-2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</row>
    <row r="1155" spans="1:10" x14ac:dyDescent="0.25">
      <c r="A1155" s="1">
        <v>3313</v>
      </c>
      <c r="B1155" s="1" t="s">
        <v>35</v>
      </c>
      <c r="C1155" s="1" t="s">
        <v>118</v>
      </c>
      <c r="D1155" s="1">
        <v>8.6206896551724137E-3</v>
      </c>
      <c r="E1155" s="1">
        <v>0</v>
      </c>
      <c r="F1155" s="1">
        <v>0</v>
      </c>
      <c r="G1155" s="1">
        <v>1.0416666666666666E-2</v>
      </c>
      <c r="H1155" s="1">
        <v>0</v>
      </c>
      <c r="I1155" s="1">
        <v>0</v>
      </c>
      <c r="J1155" s="1">
        <v>0</v>
      </c>
    </row>
    <row r="1156" spans="1:10" x14ac:dyDescent="0.25">
      <c r="A1156" s="1">
        <v>3313</v>
      </c>
      <c r="B1156" s="1" t="s">
        <v>35</v>
      </c>
      <c r="C1156" s="1" t="s">
        <v>91</v>
      </c>
      <c r="D1156" s="1">
        <v>0</v>
      </c>
      <c r="E1156" s="1">
        <v>0</v>
      </c>
      <c r="F1156" s="1">
        <v>1</v>
      </c>
      <c r="G1156" s="1">
        <v>0</v>
      </c>
      <c r="H1156" s="1">
        <v>0</v>
      </c>
      <c r="I1156" s="1">
        <v>0</v>
      </c>
      <c r="J1156" s="1">
        <v>0</v>
      </c>
    </row>
    <row r="1157" spans="1:10" x14ac:dyDescent="0.25">
      <c r="A1157" s="1">
        <v>3313</v>
      </c>
      <c r="B1157" s="1" t="s">
        <v>35</v>
      </c>
      <c r="C1157" s="1" t="s">
        <v>92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</row>
    <row r="1158" spans="1:10" x14ac:dyDescent="0.25">
      <c r="A1158" s="1">
        <v>3313</v>
      </c>
      <c r="B1158" s="1" t="s">
        <v>35</v>
      </c>
      <c r="C1158" s="1" t="s">
        <v>93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</row>
    <row r="1159" spans="1:10" x14ac:dyDescent="0.25">
      <c r="A1159" s="1">
        <v>3313</v>
      </c>
      <c r="B1159" s="1" t="s">
        <v>35</v>
      </c>
      <c r="C1159" s="1" t="s">
        <v>94</v>
      </c>
    </row>
    <row r="1161" spans="1:10" x14ac:dyDescent="0.25">
      <c r="A1161" s="1">
        <v>331314</v>
      </c>
      <c r="B1161" s="1" t="s">
        <v>174</v>
      </c>
      <c r="C1161" s="1" t="s">
        <v>120</v>
      </c>
    </row>
    <row r="1162" spans="1:10" x14ac:dyDescent="0.25">
      <c r="A1162" s="1">
        <v>331314</v>
      </c>
      <c r="B1162" s="1" t="s">
        <v>174</v>
      </c>
      <c r="C1162" s="1" t="s">
        <v>82</v>
      </c>
      <c r="D1162" s="1">
        <v>0</v>
      </c>
      <c r="E1162" s="1">
        <v>0</v>
      </c>
      <c r="F1162" s="1">
        <v>0</v>
      </c>
      <c r="G1162" s="1">
        <v>7.1428571428571425E-2</v>
      </c>
      <c r="H1162" s="1">
        <v>0</v>
      </c>
      <c r="I1162" s="1">
        <v>0</v>
      </c>
      <c r="J1162" s="1">
        <v>0</v>
      </c>
    </row>
    <row r="1163" spans="1:10" x14ac:dyDescent="0.25">
      <c r="A1163" s="1">
        <v>331314</v>
      </c>
      <c r="B1163" s="1" t="s">
        <v>174</v>
      </c>
      <c r="C1163" s="1" t="s">
        <v>152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</row>
    <row r="1164" spans="1:10" x14ac:dyDescent="0.25">
      <c r="A1164" s="1">
        <v>331314</v>
      </c>
      <c r="B1164" s="1" t="s">
        <v>174</v>
      </c>
      <c r="C1164" s="1" t="s">
        <v>151</v>
      </c>
      <c r="D1164" s="1">
        <v>0</v>
      </c>
      <c r="E1164" s="1">
        <v>0</v>
      </c>
      <c r="F1164" s="1">
        <v>0</v>
      </c>
      <c r="G1164" s="1">
        <v>7.1428571428571425E-2</v>
      </c>
      <c r="H1164" s="1">
        <v>0</v>
      </c>
      <c r="I1164" s="1">
        <v>0</v>
      </c>
      <c r="J1164" s="1">
        <v>0</v>
      </c>
    </row>
    <row r="1165" spans="1:10" x14ac:dyDescent="0.25">
      <c r="A1165" s="1">
        <v>331314</v>
      </c>
      <c r="B1165" s="1" t="s">
        <v>174</v>
      </c>
      <c r="C1165" s="1" t="s">
        <v>83</v>
      </c>
      <c r="D1165" s="1">
        <v>1</v>
      </c>
      <c r="E1165" s="1">
        <v>0</v>
      </c>
      <c r="F1165" s="1">
        <v>0</v>
      </c>
      <c r="G1165" s="1">
        <v>0.9285714285714286</v>
      </c>
      <c r="H1165" s="1">
        <v>0</v>
      </c>
      <c r="I1165" s="1">
        <v>0</v>
      </c>
      <c r="J1165" s="1">
        <v>0</v>
      </c>
    </row>
    <row r="1166" spans="1:10" x14ac:dyDescent="0.25">
      <c r="A1166" s="1">
        <v>331314</v>
      </c>
      <c r="B1166" s="1" t="s">
        <v>174</v>
      </c>
      <c r="C1166" s="1" t="s">
        <v>84</v>
      </c>
      <c r="D1166" s="1">
        <v>0.1111111111111111</v>
      </c>
      <c r="E1166" s="1">
        <v>0</v>
      </c>
      <c r="F1166" s="1">
        <v>0</v>
      </c>
      <c r="G1166" s="1">
        <v>0.9285714285714286</v>
      </c>
      <c r="H1166" s="1">
        <v>0</v>
      </c>
      <c r="I1166" s="1">
        <v>0</v>
      </c>
      <c r="J1166" s="1">
        <v>0</v>
      </c>
    </row>
    <row r="1167" spans="1:10" x14ac:dyDescent="0.25">
      <c r="A1167" s="1">
        <v>331314</v>
      </c>
      <c r="B1167" s="1" t="s">
        <v>174</v>
      </c>
      <c r="C1167" s="1" t="s">
        <v>85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</row>
    <row r="1168" spans="1:10" x14ac:dyDescent="0.25">
      <c r="A1168" s="1">
        <v>331314</v>
      </c>
      <c r="B1168" s="1" t="s">
        <v>174</v>
      </c>
      <c r="C1168" s="1" t="s">
        <v>86</v>
      </c>
      <c r="D1168" s="1">
        <v>0.1111111111111111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</row>
    <row r="1169" spans="1:10" x14ac:dyDescent="0.25">
      <c r="A1169" s="1">
        <v>331314</v>
      </c>
      <c r="B1169" s="1" t="s">
        <v>174</v>
      </c>
      <c r="C1169" s="1" t="s">
        <v>87</v>
      </c>
      <c r="D1169" s="1">
        <v>0.77777777777777779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</row>
    <row r="1170" spans="1:10" x14ac:dyDescent="0.25">
      <c r="A1170" s="1">
        <v>331314</v>
      </c>
      <c r="B1170" s="1" t="s">
        <v>174</v>
      </c>
      <c r="C1170" s="1" t="s">
        <v>88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</row>
    <row r="1171" spans="1:10" x14ac:dyDescent="0.25">
      <c r="A1171" s="1">
        <v>331314</v>
      </c>
      <c r="B1171" s="1" t="s">
        <v>174</v>
      </c>
      <c r="C1171" s="1" t="s">
        <v>89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</row>
    <row r="1172" spans="1:10" x14ac:dyDescent="0.25">
      <c r="A1172" s="1">
        <v>331314</v>
      </c>
      <c r="B1172" s="1" t="s">
        <v>174</v>
      </c>
      <c r="C1172" s="1" t="s">
        <v>545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</row>
    <row r="1173" spans="1:10" x14ac:dyDescent="0.25">
      <c r="A1173" s="1">
        <v>331314</v>
      </c>
      <c r="B1173" s="1" t="s">
        <v>174</v>
      </c>
      <c r="C1173" s="1" t="s">
        <v>90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</row>
    <row r="1174" spans="1:10" x14ac:dyDescent="0.25">
      <c r="A1174" s="1">
        <v>331314</v>
      </c>
      <c r="B1174" s="1" t="s">
        <v>174</v>
      </c>
      <c r="C1174" s="1" t="s">
        <v>118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</row>
    <row r="1175" spans="1:10" x14ac:dyDescent="0.25">
      <c r="A1175" s="1">
        <v>331314</v>
      </c>
      <c r="B1175" s="1" t="s">
        <v>174</v>
      </c>
      <c r="C1175" s="1" t="s">
        <v>91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</row>
    <row r="1176" spans="1:10" x14ac:dyDescent="0.25">
      <c r="A1176" s="1">
        <v>331314</v>
      </c>
      <c r="B1176" s="1" t="s">
        <v>174</v>
      </c>
      <c r="C1176" s="1" t="s">
        <v>92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</row>
    <row r="1177" spans="1:10" x14ac:dyDescent="0.25">
      <c r="A1177" s="1">
        <v>331314</v>
      </c>
      <c r="B1177" s="1" t="s">
        <v>174</v>
      </c>
      <c r="C1177" s="1" t="s">
        <v>93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1:10" x14ac:dyDescent="0.25">
      <c r="A1178" s="1">
        <v>331314</v>
      </c>
      <c r="B1178" s="1" t="s">
        <v>174</v>
      </c>
      <c r="C1178" s="1" t="s">
        <v>94</v>
      </c>
    </row>
    <row r="1180" spans="1:10" x14ac:dyDescent="0.25">
      <c r="A1180" s="1">
        <v>331315</v>
      </c>
      <c r="B1180" s="1" t="s">
        <v>176</v>
      </c>
      <c r="C1180" s="1" t="s">
        <v>120</v>
      </c>
    </row>
    <row r="1181" spans="1:10" x14ac:dyDescent="0.25">
      <c r="A1181" s="1">
        <v>331315</v>
      </c>
      <c r="B1181" s="1" t="s">
        <v>176</v>
      </c>
      <c r="C1181" s="1" t="s">
        <v>82</v>
      </c>
      <c r="D1181" s="1">
        <v>0</v>
      </c>
      <c r="E1181" s="1">
        <v>0</v>
      </c>
      <c r="F1181" s="1">
        <v>0</v>
      </c>
      <c r="G1181" s="1">
        <v>2.5000000000000001E-2</v>
      </c>
      <c r="H1181" s="1">
        <v>0</v>
      </c>
      <c r="I1181" s="1">
        <v>0</v>
      </c>
      <c r="J1181" s="1">
        <v>0</v>
      </c>
    </row>
    <row r="1182" spans="1:10" x14ac:dyDescent="0.25">
      <c r="A1182" s="1">
        <v>331315</v>
      </c>
      <c r="B1182" s="1" t="s">
        <v>176</v>
      </c>
      <c r="C1182" s="1" t="s">
        <v>152</v>
      </c>
      <c r="D1182" s="1">
        <v>0</v>
      </c>
      <c r="E1182" s="1">
        <v>0</v>
      </c>
      <c r="F1182" s="1">
        <v>0</v>
      </c>
      <c r="G1182" s="1">
        <v>2.5000000000000001E-2</v>
      </c>
      <c r="H1182" s="1">
        <v>0</v>
      </c>
      <c r="I1182" s="1">
        <v>0</v>
      </c>
      <c r="J1182" s="1">
        <v>0</v>
      </c>
    </row>
    <row r="1183" spans="1:10" x14ac:dyDescent="0.25">
      <c r="A1183" s="1">
        <v>331315</v>
      </c>
      <c r="B1183" s="1" t="s">
        <v>176</v>
      </c>
      <c r="C1183" s="1" t="s">
        <v>151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</row>
    <row r="1184" spans="1:10" x14ac:dyDescent="0.25">
      <c r="A1184" s="1">
        <v>331315</v>
      </c>
      <c r="B1184" s="1" t="s">
        <v>176</v>
      </c>
      <c r="C1184" s="1" t="s">
        <v>83</v>
      </c>
      <c r="D1184" s="1">
        <v>0.9285714285714286</v>
      </c>
      <c r="E1184" s="1">
        <v>0</v>
      </c>
      <c r="F1184" s="1">
        <v>0</v>
      </c>
      <c r="G1184" s="1">
        <v>0.92500000000000004</v>
      </c>
      <c r="H1184" s="1">
        <v>0</v>
      </c>
      <c r="I1184" s="1">
        <v>0</v>
      </c>
      <c r="J1184" s="1">
        <v>0</v>
      </c>
    </row>
    <row r="1185" spans="1:10" x14ac:dyDescent="0.25">
      <c r="A1185" s="1">
        <v>331315</v>
      </c>
      <c r="B1185" s="1" t="s">
        <v>176</v>
      </c>
      <c r="C1185" s="1" t="s">
        <v>84</v>
      </c>
      <c r="D1185" s="1">
        <v>0.14285714285714285</v>
      </c>
      <c r="E1185" s="1">
        <v>0</v>
      </c>
      <c r="F1185" s="1">
        <v>0</v>
      </c>
      <c r="G1185" s="1">
        <v>0.92500000000000004</v>
      </c>
      <c r="H1185" s="1">
        <v>0</v>
      </c>
      <c r="I1185" s="1">
        <v>0</v>
      </c>
      <c r="J1185" s="1">
        <v>0</v>
      </c>
    </row>
    <row r="1186" spans="1:10" x14ac:dyDescent="0.25">
      <c r="A1186" s="1">
        <v>331315</v>
      </c>
      <c r="B1186" s="1" t="s">
        <v>176</v>
      </c>
      <c r="C1186" s="1" t="s">
        <v>85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</row>
    <row r="1187" spans="1:10" x14ac:dyDescent="0.25">
      <c r="A1187" s="1">
        <v>331315</v>
      </c>
      <c r="B1187" s="1" t="s">
        <v>176</v>
      </c>
      <c r="C1187" s="1" t="s">
        <v>86</v>
      </c>
      <c r="D1187" s="1">
        <v>0.7142857142857143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</row>
    <row r="1188" spans="1:10" x14ac:dyDescent="0.25">
      <c r="A1188" s="1">
        <v>331315</v>
      </c>
      <c r="B1188" s="1" t="s">
        <v>176</v>
      </c>
      <c r="C1188" s="1" t="s">
        <v>87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</row>
    <row r="1189" spans="1:10" x14ac:dyDescent="0.25">
      <c r="A1189" s="1">
        <v>331315</v>
      </c>
      <c r="B1189" s="1" t="s">
        <v>176</v>
      </c>
      <c r="C1189" s="1" t="s">
        <v>88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</row>
    <row r="1190" spans="1:10" x14ac:dyDescent="0.25">
      <c r="A1190" s="1">
        <v>331315</v>
      </c>
      <c r="B1190" s="1" t="s">
        <v>176</v>
      </c>
      <c r="C1190" s="1" t="s">
        <v>89</v>
      </c>
      <c r="D1190" s="1">
        <v>7.1428571428571425E-2</v>
      </c>
      <c r="E1190" s="1">
        <v>0</v>
      </c>
      <c r="F1190" s="1">
        <v>0</v>
      </c>
      <c r="G1190" s="1">
        <v>0.05</v>
      </c>
      <c r="H1190" s="1">
        <v>0</v>
      </c>
      <c r="I1190" s="1">
        <v>0</v>
      </c>
      <c r="J1190" s="1">
        <v>0</v>
      </c>
    </row>
    <row r="1191" spans="1:10" x14ac:dyDescent="0.25">
      <c r="A1191" s="1">
        <v>331315</v>
      </c>
      <c r="B1191" s="1" t="s">
        <v>176</v>
      </c>
      <c r="C1191" s="1" t="s">
        <v>545</v>
      </c>
      <c r="D1191" s="1">
        <v>7.1428571428571425E-2</v>
      </c>
      <c r="E1191" s="1">
        <v>0</v>
      </c>
      <c r="F1191" s="1">
        <v>0</v>
      </c>
      <c r="G1191" s="1">
        <v>0.05</v>
      </c>
      <c r="H1191" s="1">
        <v>0</v>
      </c>
      <c r="I1191" s="1">
        <v>0</v>
      </c>
      <c r="J1191" s="1">
        <v>0</v>
      </c>
    </row>
    <row r="1192" spans="1:10" x14ac:dyDescent="0.25">
      <c r="A1192" s="1">
        <v>331315</v>
      </c>
      <c r="B1192" s="1" t="s">
        <v>176</v>
      </c>
      <c r="C1192" s="1" t="s">
        <v>90</v>
      </c>
      <c r="D1192" s="1">
        <v>7.1428571428571425E-2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</row>
    <row r="1193" spans="1:10" x14ac:dyDescent="0.25">
      <c r="A1193" s="1">
        <v>331315</v>
      </c>
      <c r="B1193" s="1" t="s">
        <v>176</v>
      </c>
      <c r="C1193" s="1" t="s">
        <v>118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</row>
    <row r="1194" spans="1:10" x14ac:dyDescent="0.25">
      <c r="A1194" s="1">
        <v>331315</v>
      </c>
      <c r="B1194" s="1" t="s">
        <v>176</v>
      </c>
      <c r="C1194" s="1" t="s">
        <v>91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</row>
    <row r="1195" spans="1:10" x14ac:dyDescent="0.25">
      <c r="A1195" s="1">
        <v>331315</v>
      </c>
      <c r="B1195" s="1" t="s">
        <v>176</v>
      </c>
      <c r="C1195" s="1" t="s">
        <v>92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</row>
    <row r="1196" spans="1:10" x14ac:dyDescent="0.25">
      <c r="A1196" s="1">
        <v>331315</v>
      </c>
      <c r="B1196" s="1" t="s">
        <v>176</v>
      </c>
      <c r="C1196" s="1" t="s">
        <v>93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</row>
    <row r="1197" spans="1:10" x14ac:dyDescent="0.25">
      <c r="A1197" s="1">
        <v>331315</v>
      </c>
      <c r="B1197" s="1" t="s">
        <v>176</v>
      </c>
      <c r="C1197" s="1" t="s">
        <v>94</v>
      </c>
    </row>
    <row r="1199" spans="1:10" x14ac:dyDescent="0.25">
      <c r="A1199" s="1">
        <v>331316</v>
      </c>
      <c r="B1199" s="1" t="s">
        <v>178</v>
      </c>
      <c r="C1199" s="1" t="s">
        <v>120</v>
      </c>
    </row>
    <row r="1200" spans="1:10" x14ac:dyDescent="0.25">
      <c r="A1200" s="1">
        <v>331316</v>
      </c>
      <c r="B1200" s="1" t="s">
        <v>178</v>
      </c>
      <c r="C1200" s="1" t="s">
        <v>82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</row>
    <row r="1201" spans="1:10" x14ac:dyDescent="0.25">
      <c r="A1201" s="1">
        <v>331316</v>
      </c>
      <c r="B1201" s="1" t="s">
        <v>178</v>
      </c>
      <c r="C1201" s="1" t="s">
        <v>152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</row>
    <row r="1202" spans="1:10" x14ac:dyDescent="0.25">
      <c r="A1202" s="1">
        <v>331316</v>
      </c>
      <c r="B1202" s="1" t="s">
        <v>178</v>
      </c>
      <c r="C1202" s="1" t="s">
        <v>151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</row>
    <row r="1203" spans="1:10" x14ac:dyDescent="0.25">
      <c r="A1203" s="1">
        <v>331316</v>
      </c>
      <c r="B1203" s="1" t="s">
        <v>178</v>
      </c>
      <c r="C1203" s="1" t="s">
        <v>83</v>
      </c>
      <c r="D1203" s="1">
        <v>0.8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</row>
    <row r="1204" spans="1:10" x14ac:dyDescent="0.25">
      <c r="A1204" s="1">
        <v>331316</v>
      </c>
      <c r="B1204" s="1" t="s">
        <v>178</v>
      </c>
      <c r="C1204" s="1" t="s">
        <v>84</v>
      </c>
      <c r="D1204" s="1">
        <v>0.2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</row>
    <row r="1205" spans="1:10" x14ac:dyDescent="0.25">
      <c r="A1205" s="1">
        <v>331316</v>
      </c>
      <c r="B1205" s="1" t="s">
        <v>178</v>
      </c>
      <c r="C1205" s="1" t="s">
        <v>85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</row>
    <row r="1206" spans="1:10" x14ac:dyDescent="0.25">
      <c r="A1206" s="1">
        <v>331316</v>
      </c>
      <c r="B1206" s="1" t="s">
        <v>178</v>
      </c>
      <c r="C1206" s="1" t="s">
        <v>86</v>
      </c>
      <c r="D1206" s="1">
        <v>0.6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</row>
    <row r="1207" spans="1:10" x14ac:dyDescent="0.25">
      <c r="A1207" s="1">
        <v>331316</v>
      </c>
      <c r="B1207" s="1" t="s">
        <v>178</v>
      </c>
      <c r="C1207" s="1" t="s">
        <v>87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</row>
    <row r="1208" spans="1:10" x14ac:dyDescent="0.25">
      <c r="A1208" s="1">
        <v>331316</v>
      </c>
      <c r="B1208" s="1" t="s">
        <v>178</v>
      </c>
      <c r="C1208" s="1" t="s">
        <v>88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</row>
    <row r="1209" spans="1:10" x14ac:dyDescent="0.25">
      <c r="A1209" s="1">
        <v>331316</v>
      </c>
      <c r="B1209" s="1" t="s">
        <v>178</v>
      </c>
      <c r="C1209" s="1" t="s">
        <v>89</v>
      </c>
      <c r="D1209" s="1">
        <v>0.2</v>
      </c>
      <c r="E1209" s="1">
        <v>0</v>
      </c>
      <c r="F1209" s="1">
        <v>0</v>
      </c>
      <c r="G1209" s="1">
        <v>1</v>
      </c>
      <c r="H1209" s="1">
        <v>0</v>
      </c>
      <c r="I1209" s="1">
        <v>0</v>
      </c>
      <c r="J1209" s="1">
        <v>0</v>
      </c>
    </row>
    <row r="1210" spans="1:10" x14ac:dyDescent="0.25">
      <c r="A1210" s="1">
        <v>331316</v>
      </c>
      <c r="B1210" s="1" t="s">
        <v>178</v>
      </c>
      <c r="C1210" s="1" t="s">
        <v>545</v>
      </c>
      <c r="D1210" s="1">
        <v>0</v>
      </c>
      <c r="E1210" s="1">
        <v>0</v>
      </c>
      <c r="F1210" s="1">
        <v>0</v>
      </c>
      <c r="G1210" s="1">
        <v>1</v>
      </c>
      <c r="H1210" s="1">
        <v>0</v>
      </c>
      <c r="I1210" s="1">
        <v>0</v>
      </c>
      <c r="J1210" s="1">
        <v>0</v>
      </c>
    </row>
    <row r="1211" spans="1:10" x14ac:dyDescent="0.25">
      <c r="A1211" s="1">
        <v>331316</v>
      </c>
      <c r="B1211" s="1" t="s">
        <v>178</v>
      </c>
      <c r="C1211" s="1" t="s">
        <v>90</v>
      </c>
      <c r="D1211" s="1">
        <v>0.2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</row>
    <row r="1212" spans="1:10" x14ac:dyDescent="0.25">
      <c r="A1212" s="1">
        <v>331316</v>
      </c>
      <c r="B1212" s="1" t="s">
        <v>178</v>
      </c>
      <c r="C1212" s="1" t="s">
        <v>118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1:10" x14ac:dyDescent="0.25">
      <c r="A1213" s="1">
        <v>331316</v>
      </c>
      <c r="B1213" s="1" t="s">
        <v>178</v>
      </c>
      <c r="C1213" s="1" t="s">
        <v>91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</row>
    <row r="1214" spans="1:10" x14ac:dyDescent="0.25">
      <c r="A1214" s="1">
        <v>331316</v>
      </c>
      <c r="B1214" s="1" t="s">
        <v>178</v>
      </c>
      <c r="C1214" s="1" t="s">
        <v>92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</row>
    <row r="1215" spans="1:10" x14ac:dyDescent="0.25">
      <c r="A1215" s="1">
        <v>331316</v>
      </c>
      <c r="B1215" s="1" t="s">
        <v>178</v>
      </c>
      <c r="C1215" s="1" t="s">
        <v>93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1:10" x14ac:dyDescent="0.25">
      <c r="A1216" s="1">
        <v>331316</v>
      </c>
      <c r="B1216" s="1" t="s">
        <v>178</v>
      </c>
      <c r="C1216" s="1" t="s">
        <v>94</v>
      </c>
    </row>
    <row r="1218" spans="1:10" x14ac:dyDescent="0.25">
      <c r="A1218" s="1">
        <v>3314</v>
      </c>
      <c r="B1218" s="1" t="s">
        <v>147</v>
      </c>
      <c r="C1218" s="1" t="s">
        <v>120</v>
      </c>
    </row>
    <row r="1219" spans="1:10" x14ac:dyDescent="0.25">
      <c r="A1219" s="1">
        <v>3314</v>
      </c>
      <c r="B1219" s="1" t="s">
        <v>147</v>
      </c>
      <c r="C1219" s="1" t="s">
        <v>82</v>
      </c>
      <c r="D1219" s="1">
        <v>0</v>
      </c>
      <c r="E1219" s="1">
        <v>0</v>
      </c>
      <c r="F1219" s="1">
        <v>0</v>
      </c>
      <c r="G1219" s="1">
        <v>0.18367346938775511</v>
      </c>
      <c r="H1219" s="1">
        <v>0</v>
      </c>
      <c r="I1219" s="1">
        <v>0</v>
      </c>
      <c r="J1219" s="1">
        <v>1</v>
      </c>
    </row>
    <row r="1220" spans="1:10" x14ac:dyDescent="0.25">
      <c r="A1220" s="1">
        <v>3314</v>
      </c>
      <c r="B1220" s="1" t="s">
        <v>147</v>
      </c>
      <c r="C1220" s="1" t="s">
        <v>152</v>
      </c>
      <c r="D1220" s="1">
        <v>0</v>
      </c>
      <c r="E1220" s="1">
        <v>0</v>
      </c>
      <c r="F1220" s="1">
        <v>0</v>
      </c>
      <c r="G1220" s="1">
        <v>8.1632653061224497E-2</v>
      </c>
      <c r="H1220" s="1">
        <v>0</v>
      </c>
      <c r="I1220" s="1">
        <v>0</v>
      </c>
      <c r="J1220" s="1">
        <v>0</v>
      </c>
    </row>
    <row r="1221" spans="1:10" x14ac:dyDescent="0.25">
      <c r="A1221" s="1">
        <v>3314</v>
      </c>
      <c r="B1221" s="1" t="s">
        <v>147</v>
      </c>
      <c r="C1221" s="1" t="s">
        <v>151</v>
      </c>
      <c r="D1221" s="1">
        <v>0</v>
      </c>
      <c r="E1221" s="1">
        <v>0</v>
      </c>
      <c r="F1221" s="1">
        <v>0</v>
      </c>
      <c r="G1221" s="1">
        <v>0.10204081632653061</v>
      </c>
      <c r="H1221" s="1">
        <v>0</v>
      </c>
      <c r="I1221" s="1">
        <v>0</v>
      </c>
      <c r="J1221" s="1">
        <v>1</v>
      </c>
    </row>
    <row r="1222" spans="1:10" x14ac:dyDescent="0.25">
      <c r="A1222" s="1">
        <v>3314</v>
      </c>
      <c r="B1222" s="1" t="s">
        <v>147</v>
      </c>
      <c r="C1222" s="1" t="s">
        <v>83</v>
      </c>
      <c r="D1222" s="1">
        <v>0.91111111111111109</v>
      </c>
      <c r="E1222" s="1">
        <v>0</v>
      </c>
      <c r="F1222" s="1">
        <v>0</v>
      </c>
      <c r="G1222" s="1">
        <v>0.73469387755102045</v>
      </c>
      <c r="H1222" s="1">
        <v>1</v>
      </c>
      <c r="I1222" s="1">
        <v>0</v>
      </c>
      <c r="J1222" s="1">
        <v>0</v>
      </c>
    </row>
    <row r="1223" spans="1:10" x14ac:dyDescent="0.25">
      <c r="A1223" s="1">
        <v>3314</v>
      </c>
      <c r="B1223" s="1" t="s">
        <v>147</v>
      </c>
      <c r="C1223" s="1" t="s">
        <v>84</v>
      </c>
      <c r="D1223" s="1">
        <v>0.37777777777777777</v>
      </c>
      <c r="E1223" s="1">
        <v>0</v>
      </c>
      <c r="F1223" s="1">
        <v>0</v>
      </c>
      <c r="G1223" s="1">
        <v>0.67346938775510212</v>
      </c>
      <c r="H1223" s="1">
        <v>1</v>
      </c>
      <c r="I1223" s="1">
        <v>0</v>
      </c>
      <c r="J1223" s="1">
        <v>0</v>
      </c>
    </row>
    <row r="1224" spans="1:10" x14ac:dyDescent="0.25">
      <c r="A1224" s="1">
        <v>3314</v>
      </c>
      <c r="B1224" s="1" t="s">
        <v>147</v>
      </c>
      <c r="C1224" s="1" t="s">
        <v>85</v>
      </c>
      <c r="D1224" s="1">
        <v>2.2222222222222223E-2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1:10" x14ac:dyDescent="0.25">
      <c r="A1225" s="1">
        <v>3314</v>
      </c>
      <c r="B1225" s="1" t="s">
        <v>147</v>
      </c>
      <c r="C1225" s="1" t="s">
        <v>86</v>
      </c>
      <c r="D1225" s="1">
        <v>0.24444444444444444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</row>
    <row r="1226" spans="1:10" x14ac:dyDescent="0.25">
      <c r="A1226" s="1">
        <v>3314</v>
      </c>
      <c r="B1226" s="1" t="s">
        <v>147</v>
      </c>
      <c r="C1226" s="1" t="s">
        <v>87</v>
      </c>
      <c r="D1226" s="1">
        <v>0.13333333333333333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</row>
    <row r="1227" spans="1:10" x14ac:dyDescent="0.25">
      <c r="A1227" s="1">
        <v>3314</v>
      </c>
      <c r="B1227" s="1" t="s">
        <v>147</v>
      </c>
      <c r="C1227" s="1" t="s">
        <v>88</v>
      </c>
      <c r="D1227" s="1">
        <v>0.13333333333333333</v>
      </c>
      <c r="E1227" s="1">
        <v>0</v>
      </c>
      <c r="F1227" s="1">
        <v>0</v>
      </c>
      <c r="G1227" s="1">
        <v>6.1224489795918373E-2</v>
      </c>
      <c r="H1227" s="1">
        <v>0</v>
      </c>
      <c r="I1227" s="1">
        <v>0</v>
      </c>
      <c r="J1227" s="1">
        <v>0</v>
      </c>
    </row>
    <row r="1228" spans="1:10" x14ac:dyDescent="0.25">
      <c r="A1228" s="1">
        <v>3314</v>
      </c>
      <c r="B1228" s="1" t="s">
        <v>147</v>
      </c>
      <c r="C1228" s="1" t="s">
        <v>89</v>
      </c>
      <c r="D1228" s="1">
        <v>8.8888888888888892E-2</v>
      </c>
      <c r="E1228" s="1">
        <v>0</v>
      </c>
      <c r="F1228" s="1">
        <v>0</v>
      </c>
      <c r="G1228" s="1">
        <v>8.1632653061224497E-2</v>
      </c>
      <c r="H1228" s="1">
        <v>0</v>
      </c>
      <c r="I1228" s="1">
        <v>0</v>
      </c>
      <c r="J1228" s="1">
        <v>0</v>
      </c>
    </row>
    <row r="1229" spans="1:10" x14ac:dyDescent="0.25">
      <c r="A1229" s="1">
        <v>3314</v>
      </c>
      <c r="B1229" s="1" t="s">
        <v>147</v>
      </c>
      <c r="C1229" s="1" t="s">
        <v>545</v>
      </c>
      <c r="D1229" s="1">
        <v>4.4444444444444446E-2</v>
      </c>
      <c r="E1229" s="1">
        <v>0</v>
      </c>
      <c r="F1229" s="1">
        <v>0</v>
      </c>
      <c r="G1229" s="1">
        <v>8.1632653061224497E-2</v>
      </c>
      <c r="H1229" s="1">
        <v>0</v>
      </c>
      <c r="I1229" s="1">
        <v>0</v>
      </c>
      <c r="J1229" s="1">
        <v>0</v>
      </c>
    </row>
    <row r="1230" spans="1:10" x14ac:dyDescent="0.25">
      <c r="A1230" s="1">
        <v>3314</v>
      </c>
      <c r="B1230" s="1" t="s">
        <v>147</v>
      </c>
      <c r="C1230" s="1" t="s">
        <v>90</v>
      </c>
      <c r="D1230" s="1">
        <v>2.2222222222222223E-2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1:10" x14ac:dyDescent="0.25">
      <c r="A1231" s="1">
        <v>3314</v>
      </c>
      <c r="B1231" s="1" t="s">
        <v>147</v>
      </c>
      <c r="C1231" s="1" t="s">
        <v>118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</row>
    <row r="1232" spans="1:10" x14ac:dyDescent="0.25">
      <c r="A1232" s="1">
        <v>3314</v>
      </c>
      <c r="B1232" s="1" t="s">
        <v>147</v>
      </c>
      <c r="C1232" s="1" t="s">
        <v>91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</row>
    <row r="1233" spans="1:10" x14ac:dyDescent="0.25">
      <c r="A1233" s="1">
        <v>3314</v>
      </c>
      <c r="B1233" s="1" t="s">
        <v>147</v>
      </c>
      <c r="C1233" s="1" t="s">
        <v>92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1:10" x14ac:dyDescent="0.25">
      <c r="A1234" s="1">
        <v>3314</v>
      </c>
      <c r="B1234" s="1" t="s">
        <v>147</v>
      </c>
      <c r="C1234" s="1" t="s">
        <v>93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</row>
    <row r="1235" spans="1:10" x14ac:dyDescent="0.25">
      <c r="A1235" s="1">
        <v>3314</v>
      </c>
      <c r="B1235" s="1" t="s">
        <v>147</v>
      </c>
      <c r="C1235" s="1" t="s">
        <v>94</v>
      </c>
    </row>
    <row r="1237" spans="1:10" x14ac:dyDescent="0.25">
      <c r="A1237" s="1">
        <v>331419</v>
      </c>
      <c r="B1237" s="1" t="s">
        <v>186</v>
      </c>
      <c r="C1237" s="1" t="s">
        <v>120</v>
      </c>
    </row>
    <row r="1238" spans="1:10" x14ac:dyDescent="0.25">
      <c r="A1238" s="1">
        <v>331419</v>
      </c>
      <c r="B1238" s="1" t="s">
        <v>186</v>
      </c>
      <c r="C1238" s="1" t="s">
        <v>82</v>
      </c>
      <c r="D1238" s="1">
        <v>0</v>
      </c>
      <c r="E1238" s="1">
        <v>0</v>
      </c>
      <c r="F1238" s="1">
        <v>0</v>
      </c>
      <c r="G1238" s="1">
        <v>8.3333333333333329E-2</v>
      </c>
      <c r="H1238" s="1">
        <v>0</v>
      </c>
      <c r="I1238" s="1">
        <v>0</v>
      </c>
      <c r="J1238" s="1">
        <v>1</v>
      </c>
    </row>
    <row r="1239" spans="1:10" x14ac:dyDescent="0.25">
      <c r="A1239" s="1">
        <v>331419</v>
      </c>
      <c r="B1239" s="1" t="s">
        <v>186</v>
      </c>
      <c r="C1239" s="1" t="s">
        <v>152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</row>
    <row r="1240" spans="1:10" x14ac:dyDescent="0.25">
      <c r="A1240" s="1">
        <v>331419</v>
      </c>
      <c r="B1240" s="1" t="s">
        <v>186</v>
      </c>
      <c r="C1240" s="1" t="s">
        <v>151</v>
      </c>
      <c r="D1240" s="1">
        <v>0</v>
      </c>
      <c r="E1240" s="1">
        <v>0</v>
      </c>
      <c r="F1240" s="1">
        <v>0</v>
      </c>
      <c r="G1240" s="1">
        <v>8.3333333333333329E-2</v>
      </c>
      <c r="H1240" s="1">
        <v>0</v>
      </c>
      <c r="I1240" s="1">
        <v>0</v>
      </c>
      <c r="J1240" s="1">
        <v>1</v>
      </c>
    </row>
    <row r="1241" spans="1:10" x14ac:dyDescent="0.25">
      <c r="A1241" s="1">
        <v>331419</v>
      </c>
      <c r="B1241" s="1" t="s">
        <v>186</v>
      </c>
      <c r="C1241" s="1" t="s">
        <v>83</v>
      </c>
      <c r="D1241" s="1">
        <v>0.96</v>
      </c>
      <c r="E1241" s="1">
        <v>0</v>
      </c>
      <c r="F1241" s="1">
        <v>0</v>
      </c>
      <c r="G1241" s="1">
        <v>0.91666666666666663</v>
      </c>
      <c r="H1241" s="1">
        <v>0</v>
      </c>
      <c r="I1241" s="1">
        <v>0</v>
      </c>
      <c r="J1241" s="1">
        <v>0</v>
      </c>
    </row>
    <row r="1242" spans="1:10" x14ac:dyDescent="0.25">
      <c r="A1242" s="1">
        <v>331419</v>
      </c>
      <c r="B1242" s="1" t="s">
        <v>186</v>
      </c>
      <c r="C1242" s="1" t="s">
        <v>84</v>
      </c>
      <c r="D1242" s="1">
        <v>0.48</v>
      </c>
      <c r="E1242" s="1">
        <v>0</v>
      </c>
      <c r="F1242" s="1">
        <v>0</v>
      </c>
      <c r="G1242" s="1">
        <v>0.66666666666666663</v>
      </c>
      <c r="H1242" s="1">
        <v>0</v>
      </c>
      <c r="I1242" s="1">
        <v>0</v>
      </c>
      <c r="J1242" s="1">
        <v>0</v>
      </c>
    </row>
    <row r="1243" spans="1:10" x14ac:dyDescent="0.25">
      <c r="A1243" s="1">
        <v>331419</v>
      </c>
      <c r="B1243" s="1" t="s">
        <v>186</v>
      </c>
      <c r="C1243" s="1" t="s">
        <v>85</v>
      </c>
      <c r="D1243" s="1">
        <v>0.04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</row>
    <row r="1244" spans="1:10" x14ac:dyDescent="0.25">
      <c r="A1244" s="1">
        <v>331419</v>
      </c>
      <c r="B1244" s="1" t="s">
        <v>186</v>
      </c>
      <c r="C1244" s="1" t="s">
        <v>86</v>
      </c>
      <c r="D1244" s="1">
        <v>0.08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</row>
    <row r="1245" spans="1:10" x14ac:dyDescent="0.25">
      <c r="A1245" s="1">
        <v>331419</v>
      </c>
      <c r="B1245" s="1" t="s">
        <v>186</v>
      </c>
      <c r="C1245" s="1" t="s">
        <v>87</v>
      </c>
      <c r="D1245" s="1">
        <v>0.16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</row>
    <row r="1246" spans="1:10" x14ac:dyDescent="0.25">
      <c r="A1246" s="1">
        <v>331419</v>
      </c>
      <c r="B1246" s="1" t="s">
        <v>186</v>
      </c>
      <c r="C1246" s="1" t="s">
        <v>88</v>
      </c>
      <c r="D1246" s="1">
        <v>0.2</v>
      </c>
      <c r="E1246" s="1">
        <v>0</v>
      </c>
      <c r="F1246" s="1">
        <v>0</v>
      </c>
      <c r="G1246" s="1">
        <v>0.25</v>
      </c>
      <c r="H1246" s="1">
        <v>0</v>
      </c>
      <c r="I1246" s="1">
        <v>0</v>
      </c>
      <c r="J1246" s="1">
        <v>0</v>
      </c>
    </row>
    <row r="1247" spans="1:10" x14ac:dyDescent="0.25">
      <c r="A1247" s="1">
        <v>331419</v>
      </c>
      <c r="B1247" s="1" t="s">
        <v>186</v>
      </c>
      <c r="C1247" s="1" t="s">
        <v>89</v>
      </c>
      <c r="D1247" s="1">
        <v>0.04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</row>
    <row r="1248" spans="1:10" x14ac:dyDescent="0.25">
      <c r="A1248" s="1">
        <v>331419</v>
      </c>
      <c r="B1248" s="1" t="s">
        <v>186</v>
      </c>
      <c r="C1248" s="1" t="s">
        <v>545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</row>
    <row r="1249" spans="1:10" x14ac:dyDescent="0.25">
      <c r="A1249" s="1">
        <v>331419</v>
      </c>
      <c r="B1249" s="1" t="s">
        <v>186</v>
      </c>
      <c r="C1249" s="1" t="s">
        <v>90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</row>
    <row r="1250" spans="1:10" x14ac:dyDescent="0.25">
      <c r="A1250" s="1">
        <v>331419</v>
      </c>
      <c r="B1250" s="1" t="s">
        <v>186</v>
      </c>
      <c r="C1250" s="1" t="s">
        <v>118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</row>
    <row r="1251" spans="1:10" x14ac:dyDescent="0.25">
      <c r="A1251" s="1">
        <v>331419</v>
      </c>
      <c r="B1251" s="1" t="s">
        <v>186</v>
      </c>
      <c r="C1251" s="1" t="s">
        <v>91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</row>
    <row r="1252" spans="1:10" x14ac:dyDescent="0.25">
      <c r="A1252" s="1">
        <v>331419</v>
      </c>
      <c r="B1252" s="1" t="s">
        <v>186</v>
      </c>
      <c r="C1252" s="1" t="s">
        <v>92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</row>
    <row r="1253" spans="1:10" x14ac:dyDescent="0.25">
      <c r="A1253" s="1">
        <v>331419</v>
      </c>
      <c r="B1253" s="1" t="s">
        <v>186</v>
      </c>
      <c r="C1253" s="1" t="s">
        <v>93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</row>
    <row r="1254" spans="1:10" x14ac:dyDescent="0.25">
      <c r="A1254" s="1">
        <v>331419</v>
      </c>
      <c r="B1254" s="1" t="s">
        <v>186</v>
      </c>
      <c r="C1254" s="1" t="s">
        <v>94</v>
      </c>
    </row>
    <row r="1256" spans="1:10" x14ac:dyDescent="0.25">
      <c r="A1256" s="1">
        <v>3315</v>
      </c>
      <c r="B1256" s="1" t="s">
        <v>36</v>
      </c>
      <c r="C1256" s="1" t="s">
        <v>120</v>
      </c>
    </row>
    <row r="1257" spans="1:10" x14ac:dyDescent="0.25">
      <c r="A1257" s="1">
        <v>3315</v>
      </c>
      <c r="B1257" s="1" t="s">
        <v>36</v>
      </c>
      <c r="C1257" s="1" t="s">
        <v>82</v>
      </c>
      <c r="D1257" s="1">
        <v>0</v>
      </c>
      <c r="E1257" s="1">
        <v>0</v>
      </c>
      <c r="F1257" s="1">
        <v>0</v>
      </c>
      <c r="G1257" s="1">
        <v>4.4444444444444446E-2</v>
      </c>
      <c r="H1257" s="1">
        <v>0</v>
      </c>
      <c r="I1257" s="1">
        <v>0</v>
      </c>
      <c r="J1257" s="1">
        <v>0</v>
      </c>
    </row>
    <row r="1258" spans="1:10" x14ac:dyDescent="0.25">
      <c r="A1258" s="1">
        <v>3315</v>
      </c>
      <c r="B1258" s="1" t="s">
        <v>36</v>
      </c>
      <c r="C1258" s="1" t="s">
        <v>152</v>
      </c>
      <c r="D1258" s="1">
        <v>0</v>
      </c>
      <c r="E1258" s="1">
        <v>0</v>
      </c>
      <c r="F1258" s="1">
        <v>0</v>
      </c>
      <c r="G1258" s="1">
        <v>2.2222222222222223E-2</v>
      </c>
      <c r="H1258" s="1">
        <v>0</v>
      </c>
      <c r="I1258" s="1">
        <v>0</v>
      </c>
      <c r="J1258" s="1">
        <v>0</v>
      </c>
    </row>
    <row r="1259" spans="1:10" x14ac:dyDescent="0.25">
      <c r="A1259" s="1">
        <v>3315</v>
      </c>
      <c r="B1259" s="1" t="s">
        <v>36</v>
      </c>
      <c r="C1259" s="1" t="s">
        <v>151</v>
      </c>
      <c r="D1259" s="1">
        <v>0</v>
      </c>
      <c r="E1259" s="1">
        <v>0</v>
      </c>
      <c r="F1259" s="1">
        <v>0</v>
      </c>
      <c r="G1259" s="1">
        <v>2.2222222222222223E-2</v>
      </c>
      <c r="H1259" s="1">
        <v>0</v>
      </c>
      <c r="I1259" s="1">
        <v>0</v>
      </c>
      <c r="J1259" s="1">
        <v>0</v>
      </c>
    </row>
    <row r="1260" spans="1:10" x14ac:dyDescent="0.25">
      <c r="A1260" s="1">
        <v>3315</v>
      </c>
      <c r="B1260" s="1" t="s">
        <v>36</v>
      </c>
      <c r="C1260" s="1" t="s">
        <v>83</v>
      </c>
      <c r="D1260" s="1">
        <v>0.81578947368421051</v>
      </c>
      <c r="E1260" s="1">
        <v>0</v>
      </c>
      <c r="F1260" s="1">
        <v>0</v>
      </c>
      <c r="G1260" s="1">
        <v>0.73333333333333328</v>
      </c>
      <c r="H1260" s="1">
        <v>0</v>
      </c>
      <c r="I1260" s="1">
        <v>0</v>
      </c>
      <c r="J1260" s="1">
        <v>0</v>
      </c>
    </row>
    <row r="1261" spans="1:10" x14ac:dyDescent="0.25">
      <c r="A1261" s="1">
        <v>3315</v>
      </c>
      <c r="B1261" s="1" t="s">
        <v>36</v>
      </c>
      <c r="C1261" s="1" t="s">
        <v>84</v>
      </c>
      <c r="D1261" s="1">
        <v>0.44736842105263158</v>
      </c>
      <c r="E1261" s="1">
        <v>0</v>
      </c>
      <c r="F1261" s="1">
        <v>0</v>
      </c>
      <c r="G1261" s="1">
        <v>0.71111111111111114</v>
      </c>
      <c r="H1261" s="1">
        <v>0</v>
      </c>
      <c r="I1261" s="1">
        <v>0</v>
      </c>
      <c r="J1261" s="1">
        <v>0</v>
      </c>
    </row>
    <row r="1262" spans="1:10" x14ac:dyDescent="0.25">
      <c r="A1262" s="1">
        <v>3315</v>
      </c>
      <c r="B1262" s="1" t="s">
        <v>36</v>
      </c>
      <c r="C1262" s="1" t="s">
        <v>85</v>
      </c>
      <c r="D1262" s="1">
        <v>2.6315789473684209E-2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1:10" x14ac:dyDescent="0.25">
      <c r="A1263" s="1">
        <v>3315</v>
      </c>
      <c r="B1263" s="1" t="s">
        <v>36</v>
      </c>
      <c r="C1263" s="1" t="s">
        <v>86</v>
      </c>
      <c r="D1263" s="1">
        <v>0.28947368421052633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1:10" x14ac:dyDescent="0.25">
      <c r="A1264" s="1">
        <v>3315</v>
      </c>
      <c r="B1264" s="1" t="s">
        <v>36</v>
      </c>
      <c r="C1264" s="1" t="s">
        <v>87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1:10" x14ac:dyDescent="0.25">
      <c r="A1265" s="1">
        <v>3315</v>
      </c>
      <c r="B1265" s="1" t="s">
        <v>36</v>
      </c>
      <c r="C1265" s="1" t="s">
        <v>88</v>
      </c>
      <c r="D1265" s="1">
        <v>5.2631578947368418E-2</v>
      </c>
      <c r="E1265" s="1">
        <v>0</v>
      </c>
      <c r="F1265" s="1">
        <v>0</v>
      </c>
      <c r="G1265" s="1">
        <v>2.2222222222222223E-2</v>
      </c>
      <c r="H1265" s="1">
        <v>0</v>
      </c>
      <c r="I1265" s="1">
        <v>0</v>
      </c>
      <c r="J1265" s="1">
        <v>0</v>
      </c>
    </row>
    <row r="1266" spans="1:10" x14ac:dyDescent="0.25">
      <c r="A1266" s="1">
        <v>3315</v>
      </c>
      <c r="B1266" s="1" t="s">
        <v>36</v>
      </c>
      <c r="C1266" s="1" t="s">
        <v>89</v>
      </c>
      <c r="D1266" s="1">
        <v>0.18421052631578946</v>
      </c>
      <c r="E1266" s="1">
        <v>0</v>
      </c>
      <c r="F1266" s="1">
        <v>1</v>
      </c>
      <c r="G1266" s="1">
        <v>0.22222222222222221</v>
      </c>
      <c r="H1266" s="1">
        <v>0</v>
      </c>
      <c r="I1266" s="1">
        <v>0</v>
      </c>
      <c r="J1266" s="1">
        <v>0</v>
      </c>
    </row>
    <row r="1267" spans="1:10" x14ac:dyDescent="0.25">
      <c r="A1267" s="1">
        <v>3315</v>
      </c>
      <c r="B1267" s="1" t="s">
        <v>36</v>
      </c>
      <c r="C1267" s="1" t="s">
        <v>545</v>
      </c>
      <c r="D1267" s="1">
        <v>0.10526315789473684</v>
      </c>
      <c r="E1267" s="1">
        <v>0</v>
      </c>
      <c r="F1267" s="1">
        <v>0</v>
      </c>
      <c r="G1267" s="1">
        <v>0.2</v>
      </c>
      <c r="H1267" s="1">
        <v>0</v>
      </c>
      <c r="I1267" s="1">
        <v>0</v>
      </c>
      <c r="J1267" s="1">
        <v>0</v>
      </c>
    </row>
    <row r="1268" spans="1:10" x14ac:dyDescent="0.25">
      <c r="A1268" s="1">
        <v>3315</v>
      </c>
      <c r="B1268" s="1" t="s">
        <v>36</v>
      </c>
      <c r="C1268" s="1" t="s">
        <v>90</v>
      </c>
      <c r="D1268" s="1">
        <v>5.2631578947368418E-2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</row>
    <row r="1269" spans="1:10" x14ac:dyDescent="0.25">
      <c r="A1269" s="1">
        <v>3315</v>
      </c>
      <c r="B1269" s="1" t="s">
        <v>36</v>
      </c>
      <c r="C1269" s="1" t="s">
        <v>118</v>
      </c>
      <c r="D1269" s="1">
        <v>2.6315789473684209E-2</v>
      </c>
      <c r="E1269" s="1">
        <v>0</v>
      </c>
      <c r="F1269" s="1">
        <v>0</v>
      </c>
      <c r="G1269" s="1">
        <v>2.2222222222222223E-2</v>
      </c>
      <c r="H1269" s="1">
        <v>0</v>
      </c>
      <c r="I1269" s="1">
        <v>0</v>
      </c>
      <c r="J1269" s="1">
        <v>0</v>
      </c>
    </row>
    <row r="1270" spans="1:10" x14ac:dyDescent="0.25">
      <c r="A1270" s="1">
        <v>3315</v>
      </c>
      <c r="B1270" s="1" t="s">
        <v>36</v>
      </c>
      <c r="C1270" s="1" t="s">
        <v>91</v>
      </c>
      <c r="D1270" s="1">
        <v>0</v>
      </c>
      <c r="E1270" s="1">
        <v>0</v>
      </c>
      <c r="F1270" s="1">
        <v>1</v>
      </c>
      <c r="G1270" s="1">
        <v>0</v>
      </c>
      <c r="H1270" s="1">
        <v>0</v>
      </c>
      <c r="I1270" s="1">
        <v>0</v>
      </c>
      <c r="J1270" s="1">
        <v>0</v>
      </c>
    </row>
    <row r="1271" spans="1:10" x14ac:dyDescent="0.25">
      <c r="A1271" s="1">
        <v>3315</v>
      </c>
      <c r="B1271" s="1" t="s">
        <v>36</v>
      </c>
      <c r="C1271" s="1" t="s">
        <v>92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</row>
    <row r="1272" spans="1:10" x14ac:dyDescent="0.25">
      <c r="A1272" s="1">
        <v>3315</v>
      </c>
      <c r="B1272" s="1" t="s">
        <v>36</v>
      </c>
      <c r="C1272" s="1" t="s">
        <v>93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</row>
    <row r="1273" spans="1:10" x14ac:dyDescent="0.25">
      <c r="A1273" s="1">
        <v>3315</v>
      </c>
      <c r="B1273" s="1" t="s">
        <v>36</v>
      </c>
      <c r="C1273" s="1" t="s">
        <v>94</v>
      </c>
    </row>
    <row r="1275" spans="1:10" x14ac:dyDescent="0.25">
      <c r="A1275" s="1">
        <v>331511</v>
      </c>
      <c r="B1275" s="1" t="s">
        <v>78</v>
      </c>
      <c r="C1275" s="1" t="s">
        <v>120</v>
      </c>
    </row>
    <row r="1276" spans="1:10" x14ac:dyDescent="0.25">
      <c r="A1276" s="1">
        <v>331511</v>
      </c>
      <c r="B1276" s="1" t="s">
        <v>78</v>
      </c>
      <c r="C1276" s="1" t="s">
        <v>82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</row>
    <row r="1277" spans="1:10" x14ac:dyDescent="0.25">
      <c r="A1277" s="1">
        <v>331511</v>
      </c>
      <c r="B1277" s="1" t="s">
        <v>78</v>
      </c>
      <c r="C1277" s="1" t="s">
        <v>152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</row>
    <row r="1278" spans="1:10" x14ac:dyDescent="0.25">
      <c r="A1278" s="1">
        <v>331511</v>
      </c>
      <c r="B1278" s="1" t="s">
        <v>78</v>
      </c>
      <c r="C1278" s="1" t="s">
        <v>151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</row>
    <row r="1279" spans="1:10" x14ac:dyDescent="0.25">
      <c r="A1279" s="1">
        <v>331511</v>
      </c>
      <c r="B1279" s="1" t="s">
        <v>78</v>
      </c>
      <c r="C1279" s="1" t="s">
        <v>83</v>
      </c>
      <c r="D1279" s="1">
        <v>0.78947368421052633</v>
      </c>
      <c r="E1279" s="1">
        <v>0</v>
      </c>
      <c r="F1279" s="1">
        <v>0</v>
      </c>
      <c r="G1279" s="1">
        <v>0.69230769230769229</v>
      </c>
      <c r="H1279" s="1">
        <v>0</v>
      </c>
      <c r="I1279" s="1">
        <v>0</v>
      </c>
      <c r="J1279" s="1">
        <v>0</v>
      </c>
    </row>
    <row r="1280" spans="1:10" x14ac:dyDescent="0.25">
      <c r="A1280" s="1">
        <v>331511</v>
      </c>
      <c r="B1280" s="1" t="s">
        <v>78</v>
      </c>
      <c r="C1280" s="1" t="s">
        <v>84</v>
      </c>
      <c r="D1280" s="1">
        <v>0.52631578947368418</v>
      </c>
      <c r="E1280" s="1">
        <v>0</v>
      </c>
      <c r="F1280" s="1">
        <v>0</v>
      </c>
      <c r="G1280" s="1">
        <v>0.61538461538461542</v>
      </c>
      <c r="H1280" s="1">
        <v>0</v>
      </c>
      <c r="I1280" s="1">
        <v>0</v>
      </c>
      <c r="J1280" s="1">
        <v>0</v>
      </c>
    </row>
    <row r="1281" spans="1:10" x14ac:dyDescent="0.25">
      <c r="A1281" s="1">
        <v>331511</v>
      </c>
      <c r="B1281" s="1" t="s">
        <v>78</v>
      </c>
      <c r="C1281" s="1" t="s">
        <v>85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</row>
    <row r="1282" spans="1:10" x14ac:dyDescent="0.25">
      <c r="A1282" s="1">
        <v>331511</v>
      </c>
      <c r="B1282" s="1" t="s">
        <v>78</v>
      </c>
      <c r="C1282" s="1" t="s">
        <v>86</v>
      </c>
      <c r="D1282" s="1">
        <v>0.26315789473684209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</row>
    <row r="1283" spans="1:10" x14ac:dyDescent="0.25">
      <c r="A1283" s="1">
        <v>331511</v>
      </c>
      <c r="B1283" s="1" t="s">
        <v>78</v>
      </c>
      <c r="C1283" s="1" t="s">
        <v>87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</row>
    <row r="1284" spans="1:10" x14ac:dyDescent="0.25">
      <c r="A1284" s="1">
        <v>331511</v>
      </c>
      <c r="B1284" s="1" t="s">
        <v>78</v>
      </c>
      <c r="C1284" s="1" t="s">
        <v>88</v>
      </c>
      <c r="D1284" s="1">
        <v>0</v>
      </c>
      <c r="E1284" s="1">
        <v>0</v>
      </c>
      <c r="F1284" s="1">
        <v>0</v>
      </c>
      <c r="G1284" s="1">
        <v>7.6923076923076927E-2</v>
      </c>
      <c r="H1284" s="1">
        <v>0</v>
      </c>
      <c r="I1284" s="1">
        <v>0</v>
      </c>
      <c r="J1284" s="1">
        <v>0</v>
      </c>
    </row>
    <row r="1285" spans="1:10" x14ac:dyDescent="0.25">
      <c r="A1285" s="1">
        <v>331511</v>
      </c>
      <c r="B1285" s="1" t="s">
        <v>78</v>
      </c>
      <c r="C1285" s="1" t="s">
        <v>89</v>
      </c>
      <c r="D1285" s="1">
        <v>0.21052631578947367</v>
      </c>
      <c r="E1285" s="1">
        <v>0</v>
      </c>
      <c r="F1285" s="1">
        <v>0</v>
      </c>
      <c r="G1285" s="1">
        <v>0.30769230769230771</v>
      </c>
      <c r="H1285" s="1">
        <v>0</v>
      </c>
      <c r="I1285" s="1">
        <v>0</v>
      </c>
      <c r="J1285" s="1">
        <v>0</v>
      </c>
    </row>
    <row r="1286" spans="1:10" x14ac:dyDescent="0.25">
      <c r="A1286" s="1">
        <v>331511</v>
      </c>
      <c r="B1286" s="1" t="s">
        <v>78</v>
      </c>
      <c r="C1286" s="1" t="s">
        <v>545</v>
      </c>
      <c r="D1286" s="1">
        <v>0.10526315789473684</v>
      </c>
      <c r="E1286" s="1">
        <v>0</v>
      </c>
      <c r="F1286" s="1">
        <v>0</v>
      </c>
      <c r="G1286" s="1">
        <v>0.30769230769230771</v>
      </c>
      <c r="H1286" s="1">
        <v>0</v>
      </c>
      <c r="I1286" s="1">
        <v>0</v>
      </c>
      <c r="J1286" s="1">
        <v>0</v>
      </c>
    </row>
    <row r="1287" spans="1:10" x14ac:dyDescent="0.25">
      <c r="A1287" s="1">
        <v>331511</v>
      </c>
      <c r="B1287" s="1" t="s">
        <v>78</v>
      </c>
      <c r="C1287" s="1" t="s">
        <v>90</v>
      </c>
      <c r="D1287" s="1">
        <v>5.2631578947368418E-2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</row>
    <row r="1288" spans="1:10" x14ac:dyDescent="0.25">
      <c r="A1288" s="1">
        <v>331511</v>
      </c>
      <c r="B1288" s="1" t="s">
        <v>78</v>
      </c>
      <c r="C1288" s="1" t="s">
        <v>118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</row>
    <row r="1289" spans="1:10" x14ac:dyDescent="0.25">
      <c r="A1289" s="1">
        <v>331511</v>
      </c>
      <c r="B1289" s="1" t="s">
        <v>78</v>
      </c>
      <c r="C1289" s="1" t="s">
        <v>91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</row>
    <row r="1290" spans="1:10" x14ac:dyDescent="0.25">
      <c r="A1290" s="1">
        <v>331511</v>
      </c>
      <c r="B1290" s="1" t="s">
        <v>78</v>
      </c>
      <c r="C1290" s="1" t="s">
        <v>92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</row>
    <row r="1291" spans="1:10" x14ac:dyDescent="0.25">
      <c r="A1291" s="1">
        <v>331511</v>
      </c>
      <c r="B1291" s="1" t="s">
        <v>78</v>
      </c>
      <c r="C1291" s="1" t="s">
        <v>93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</row>
    <row r="1292" spans="1:10" x14ac:dyDescent="0.25">
      <c r="A1292" s="1">
        <v>331511</v>
      </c>
      <c r="B1292" s="1" t="s">
        <v>78</v>
      </c>
      <c r="C1292" s="1" t="s">
        <v>94</v>
      </c>
    </row>
    <row r="1294" spans="1:10" x14ac:dyDescent="0.25">
      <c r="A1294" s="1">
        <v>331521</v>
      </c>
      <c r="B1294" s="1" t="s">
        <v>37</v>
      </c>
      <c r="C1294" s="1" t="s">
        <v>120</v>
      </c>
    </row>
    <row r="1295" spans="1:10" x14ac:dyDescent="0.25">
      <c r="A1295" s="1">
        <v>331521</v>
      </c>
      <c r="B1295" s="1" t="s">
        <v>37</v>
      </c>
      <c r="C1295" s="1" t="s">
        <v>82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</row>
    <row r="1296" spans="1:10" x14ac:dyDescent="0.25">
      <c r="A1296" s="1">
        <v>331521</v>
      </c>
      <c r="B1296" s="1" t="s">
        <v>37</v>
      </c>
      <c r="C1296" s="1" t="s">
        <v>152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</row>
    <row r="1297" spans="1:10" x14ac:dyDescent="0.25">
      <c r="A1297" s="1">
        <v>331521</v>
      </c>
      <c r="B1297" s="1" t="s">
        <v>37</v>
      </c>
      <c r="C1297" s="1" t="s">
        <v>151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</row>
    <row r="1298" spans="1:10" x14ac:dyDescent="0.25">
      <c r="A1298" s="1">
        <v>331521</v>
      </c>
      <c r="B1298" s="1" t="s">
        <v>37</v>
      </c>
      <c r="C1298" s="1" t="s">
        <v>83</v>
      </c>
      <c r="D1298" s="1">
        <v>0.75</v>
      </c>
      <c r="E1298" s="1">
        <v>0</v>
      </c>
      <c r="F1298" s="1">
        <v>0</v>
      </c>
      <c r="G1298" s="1">
        <v>0.8</v>
      </c>
      <c r="H1298" s="1">
        <v>0</v>
      </c>
      <c r="I1298" s="1">
        <v>0</v>
      </c>
      <c r="J1298" s="1">
        <v>0</v>
      </c>
    </row>
    <row r="1299" spans="1:10" x14ac:dyDescent="0.25">
      <c r="A1299" s="1">
        <v>331521</v>
      </c>
      <c r="B1299" s="1" t="s">
        <v>37</v>
      </c>
      <c r="C1299" s="1" t="s">
        <v>84</v>
      </c>
      <c r="D1299" s="1">
        <v>0.25</v>
      </c>
      <c r="E1299" s="1">
        <v>0</v>
      </c>
      <c r="F1299" s="1">
        <v>0</v>
      </c>
      <c r="G1299" s="1">
        <v>0.8</v>
      </c>
      <c r="H1299" s="1">
        <v>0</v>
      </c>
      <c r="I1299" s="1">
        <v>0</v>
      </c>
      <c r="J1299" s="1">
        <v>0</v>
      </c>
    </row>
    <row r="1300" spans="1:10" x14ac:dyDescent="0.25">
      <c r="A1300" s="1">
        <v>331521</v>
      </c>
      <c r="B1300" s="1" t="s">
        <v>37</v>
      </c>
      <c r="C1300" s="1" t="s">
        <v>85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</row>
    <row r="1301" spans="1:10" x14ac:dyDescent="0.25">
      <c r="A1301" s="1">
        <v>331521</v>
      </c>
      <c r="B1301" s="1" t="s">
        <v>37</v>
      </c>
      <c r="C1301" s="1" t="s">
        <v>86</v>
      </c>
      <c r="D1301" s="1">
        <v>0.5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</row>
    <row r="1302" spans="1:10" x14ac:dyDescent="0.25">
      <c r="A1302" s="1">
        <v>331521</v>
      </c>
      <c r="B1302" s="1" t="s">
        <v>37</v>
      </c>
      <c r="C1302" s="1" t="s">
        <v>87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</row>
    <row r="1303" spans="1:10" x14ac:dyDescent="0.25">
      <c r="A1303" s="1">
        <v>331521</v>
      </c>
      <c r="B1303" s="1" t="s">
        <v>37</v>
      </c>
      <c r="C1303" s="1" t="s">
        <v>88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</row>
    <row r="1304" spans="1:10" x14ac:dyDescent="0.25">
      <c r="A1304" s="1">
        <v>331521</v>
      </c>
      <c r="B1304" s="1" t="s">
        <v>37</v>
      </c>
      <c r="C1304" s="1" t="s">
        <v>89</v>
      </c>
      <c r="D1304" s="1">
        <v>0.25</v>
      </c>
      <c r="E1304" s="1">
        <v>0</v>
      </c>
      <c r="F1304" s="1">
        <v>0</v>
      </c>
      <c r="G1304" s="1">
        <v>0.2</v>
      </c>
      <c r="H1304" s="1">
        <v>0</v>
      </c>
      <c r="I1304" s="1">
        <v>0</v>
      </c>
      <c r="J1304" s="1">
        <v>0</v>
      </c>
    </row>
    <row r="1305" spans="1:10" x14ac:dyDescent="0.25">
      <c r="A1305" s="1">
        <v>331521</v>
      </c>
      <c r="B1305" s="1" t="s">
        <v>37</v>
      </c>
      <c r="C1305" s="1" t="s">
        <v>545</v>
      </c>
      <c r="D1305" s="1">
        <v>0</v>
      </c>
      <c r="E1305" s="1">
        <v>0</v>
      </c>
      <c r="F1305" s="1">
        <v>0</v>
      </c>
      <c r="G1305" s="1">
        <v>0.2</v>
      </c>
      <c r="H1305" s="1">
        <v>0</v>
      </c>
      <c r="I1305" s="1">
        <v>0</v>
      </c>
      <c r="J1305" s="1">
        <v>0</v>
      </c>
    </row>
    <row r="1306" spans="1:10" x14ac:dyDescent="0.25">
      <c r="A1306" s="1">
        <v>331521</v>
      </c>
      <c r="B1306" s="1" t="s">
        <v>37</v>
      </c>
      <c r="C1306" s="1" t="s">
        <v>90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</row>
    <row r="1307" spans="1:10" x14ac:dyDescent="0.25">
      <c r="A1307" s="1">
        <v>331521</v>
      </c>
      <c r="B1307" s="1" t="s">
        <v>37</v>
      </c>
      <c r="C1307" s="1" t="s">
        <v>118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</row>
    <row r="1308" spans="1:10" x14ac:dyDescent="0.25">
      <c r="A1308" s="1">
        <v>331521</v>
      </c>
      <c r="B1308" s="1" t="s">
        <v>37</v>
      </c>
      <c r="C1308" s="1" t="s">
        <v>91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</row>
    <row r="1309" spans="1:10" x14ac:dyDescent="0.25">
      <c r="A1309" s="1">
        <v>331521</v>
      </c>
      <c r="B1309" s="1" t="s">
        <v>37</v>
      </c>
      <c r="C1309" s="1" t="s">
        <v>92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</row>
    <row r="1310" spans="1:10" x14ac:dyDescent="0.25">
      <c r="A1310" s="1">
        <v>331521</v>
      </c>
      <c r="B1310" s="1" t="s">
        <v>37</v>
      </c>
      <c r="C1310" s="1" t="s">
        <v>93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</row>
    <row r="1311" spans="1:10" x14ac:dyDescent="0.25">
      <c r="A1311" s="1">
        <v>331521</v>
      </c>
      <c r="B1311" s="1" t="s">
        <v>37</v>
      </c>
      <c r="C1311" s="1" t="s">
        <v>94</v>
      </c>
    </row>
    <row r="1313" spans="1:10" x14ac:dyDescent="0.25">
      <c r="A1313" s="1">
        <v>331524</v>
      </c>
      <c r="B1313" s="1" t="s">
        <v>38</v>
      </c>
      <c r="C1313" s="1" t="s">
        <v>120</v>
      </c>
    </row>
    <row r="1314" spans="1:10" x14ac:dyDescent="0.25">
      <c r="A1314" s="1">
        <v>331524</v>
      </c>
      <c r="B1314" s="1" t="s">
        <v>38</v>
      </c>
      <c r="C1314" s="1" t="s">
        <v>82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</row>
    <row r="1315" spans="1:10" x14ac:dyDescent="0.25">
      <c r="A1315" s="1">
        <v>331524</v>
      </c>
      <c r="B1315" s="1" t="s">
        <v>38</v>
      </c>
      <c r="C1315" s="1" t="s">
        <v>152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</row>
    <row r="1316" spans="1:10" x14ac:dyDescent="0.25">
      <c r="A1316" s="1">
        <v>331524</v>
      </c>
      <c r="B1316" s="1" t="s">
        <v>38</v>
      </c>
      <c r="C1316" s="1" t="s">
        <v>151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</row>
    <row r="1317" spans="1:10" x14ac:dyDescent="0.25">
      <c r="A1317" s="1">
        <v>331524</v>
      </c>
      <c r="B1317" s="1" t="s">
        <v>38</v>
      </c>
      <c r="C1317" s="1" t="s">
        <v>83</v>
      </c>
      <c r="D1317" s="1">
        <v>0.66666666666666663</v>
      </c>
      <c r="E1317" s="1">
        <v>0</v>
      </c>
      <c r="F1317" s="1">
        <v>0</v>
      </c>
      <c r="G1317" s="1">
        <v>0.8571428571428571</v>
      </c>
      <c r="H1317" s="1">
        <v>0</v>
      </c>
      <c r="I1317" s="1">
        <v>0</v>
      </c>
      <c r="J1317" s="1">
        <v>0</v>
      </c>
    </row>
    <row r="1318" spans="1:10" x14ac:dyDescent="0.25">
      <c r="A1318" s="1">
        <v>331524</v>
      </c>
      <c r="B1318" s="1" t="s">
        <v>38</v>
      </c>
      <c r="C1318" s="1" t="s">
        <v>84</v>
      </c>
      <c r="D1318" s="1">
        <v>0.33333333333333331</v>
      </c>
      <c r="E1318" s="1">
        <v>0</v>
      </c>
      <c r="F1318" s="1">
        <v>0</v>
      </c>
      <c r="G1318" s="1">
        <v>0.8571428571428571</v>
      </c>
      <c r="H1318" s="1">
        <v>0</v>
      </c>
      <c r="I1318" s="1">
        <v>0</v>
      </c>
      <c r="J1318" s="1">
        <v>0</v>
      </c>
    </row>
    <row r="1319" spans="1:10" x14ac:dyDescent="0.25">
      <c r="A1319" s="1">
        <v>331524</v>
      </c>
      <c r="B1319" s="1" t="s">
        <v>38</v>
      </c>
      <c r="C1319" s="1" t="s">
        <v>85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</row>
    <row r="1320" spans="1:10" x14ac:dyDescent="0.25">
      <c r="A1320" s="1">
        <v>331524</v>
      </c>
      <c r="B1320" s="1" t="s">
        <v>38</v>
      </c>
      <c r="C1320" s="1" t="s">
        <v>86</v>
      </c>
      <c r="D1320" s="1">
        <v>0.33333333333333331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</row>
    <row r="1321" spans="1:10" x14ac:dyDescent="0.25">
      <c r="A1321" s="1">
        <v>331524</v>
      </c>
      <c r="B1321" s="1" t="s">
        <v>38</v>
      </c>
      <c r="C1321" s="1" t="s">
        <v>87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</row>
    <row r="1322" spans="1:10" x14ac:dyDescent="0.25">
      <c r="A1322" s="1">
        <v>331524</v>
      </c>
      <c r="B1322" s="1" t="s">
        <v>38</v>
      </c>
      <c r="C1322" s="1" t="s">
        <v>88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</row>
    <row r="1323" spans="1:10" x14ac:dyDescent="0.25">
      <c r="A1323" s="1">
        <v>331524</v>
      </c>
      <c r="B1323" s="1" t="s">
        <v>38</v>
      </c>
      <c r="C1323" s="1" t="s">
        <v>89</v>
      </c>
      <c r="D1323" s="1">
        <v>0.33333333333333331</v>
      </c>
      <c r="E1323" s="1">
        <v>0</v>
      </c>
      <c r="F1323" s="1">
        <v>0</v>
      </c>
      <c r="G1323" s="1">
        <v>0.14285714285714285</v>
      </c>
      <c r="H1323" s="1">
        <v>0</v>
      </c>
      <c r="I1323" s="1">
        <v>0</v>
      </c>
      <c r="J1323" s="1">
        <v>0</v>
      </c>
    </row>
    <row r="1324" spans="1:10" x14ac:dyDescent="0.25">
      <c r="A1324" s="1">
        <v>331524</v>
      </c>
      <c r="B1324" s="1" t="s">
        <v>38</v>
      </c>
      <c r="C1324" s="1" t="s">
        <v>545</v>
      </c>
      <c r="D1324" s="1">
        <v>0</v>
      </c>
      <c r="E1324" s="1">
        <v>0</v>
      </c>
      <c r="F1324" s="1">
        <v>0</v>
      </c>
      <c r="G1324" s="1">
        <v>0.14285714285714285</v>
      </c>
      <c r="H1324" s="1">
        <v>0</v>
      </c>
      <c r="I1324" s="1">
        <v>0</v>
      </c>
      <c r="J1324" s="1">
        <v>0</v>
      </c>
    </row>
    <row r="1325" spans="1:10" x14ac:dyDescent="0.25">
      <c r="A1325" s="1">
        <v>331524</v>
      </c>
      <c r="B1325" s="1" t="s">
        <v>38</v>
      </c>
      <c r="C1325" s="1" t="s">
        <v>90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</row>
    <row r="1326" spans="1:10" x14ac:dyDescent="0.25">
      <c r="A1326" s="1">
        <v>331524</v>
      </c>
      <c r="B1326" s="1" t="s">
        <v>38</v>
      </c>
      <c r="C1326" s="1" t="s">
        <v>118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</row>
    <row r="1327" spans="1:10" x14ac:dyDescent="0.25">
      <c r="A1327" s="1">
        <v>331524</v>
      </c>
      <c r="B1327" s="1" t="s">
        <v>38</v>
      </c>
      <c r="C1327" s="1" t="s">
        <v>91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</row>
    <row r="1328" spans="1:10" x14ac:dyDescent="0.25">
      <c r="A1328" s="1">
        <v>331524</v>
      </c>
      <c r="B1328" s="1" t="s">
        <v>38</v>
      </c>
      <c r="C1328" s="1" t="s">
        <v>92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</row>
    <row r="1329" spans="1:10" x14ac:dyDescent="0.25">
      <c r="A1329" s="1">
        <v>331524</v>
      </c>
      <c r="B1329" s="1" t="s">
        <v>38</v>
      </c>
      <c r="C1329" s="1" t="s">
        <v>93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</row>
    <row r="1330" spans="1:10" x14ac:dyDescent="0.25">
      <c r="A1330" s="1">
        <v>331524</v>
      </c>
      <c r="B1330" s="1" t="s">
        <v>38</v>
      </c>
      <c r="C1330" s="1" t="s">
        <v>94</v>
      </c>
    </row>
    <row r="1332" spans="1:10" x14ac:dyDescent="0.25">
      <c r="A1332" s="1">
        <v>332</v>
      </c>
      <c r="B1332" s="1" t="s">
        <v>111</v>
      </c>
      <c r="C1332" s="1" t="s">
        <v>120</v>
      </c>
    </row>
    <row r="1333" spans="1:10" x14ac:dyDescent="0.25">
      <c r="A1333" s="1">
        <v>332</v>
      </c>
      <c r="B1333" s="1" t="s">
        <v>111</v>
      </c>
      <c r="C1333" s="1" t="s">
        <v>82</v>
      </c>
      <c r="D1333" s="1">
        <v>0</v>
      </c>
      <c r="E1333" s="1">
        <v>0</v>
      </c>
      <c r="F1333" s="1">
        <v>0</v>
      </c>
      <c r="G1333" s="1">
        <v>0.14383561643835616</v>
      </c>
      <c r="H1333" s="1">
        <v>0</v>
      </c>
      <c r="I1333" s="1">
        <v>0</v>
      </c>
      <c r="J1333" s="1">
        <v>0</v>
      </c>
    </row>
    <row r="1334" spans="1:10" x14ac:dyDescent="0.25">
      <c r="A1334" s="1">
        <v>332</v>
      </c>
      <c r="B1334" s="1" t="s">
        <v>111</v>
      </c>
      <c r="C1334" s="1" t="s">
        <v>152</v>
      </c>
      <c r="D1334" s="1">
        <v>0</v>
      </c>
      <c r="E1334" s="1">
        <v>0</v>
      </c>
      <c r="F1334" s="1">
        <v>0</v>
      </c>
      <c r="G1334" s="1">
        <v>7.5342465753424653E-2</v>
      </c>
      <c r="H1334" s="1">
        <v>0</v>
      </c>
      <c r="I1334" s="1">
        <v>0</v>
      </c>
      <c r="J1334" s="1">
        <v>0</v>
      </c>
    </row>
    <row r="1335" spans="1:10" x14ac:dyDescent="0.25">
      <c r="A1335" s="1">
        <v>332</v>
      </c>
      <c r="B1335" s="1" t="s">
        <v>111</v>
      </c>
      <c r="C1335" s="1" t="s">
        <v>151</v>
      </c>
      <c r="D1335" s="1">
        <v>0</v>
      </c>
      <c r="E1335" s="1">
        <v>0</v>
      </c>
      <c r="F1335" s="1">
        <v>0</v>
      </c>
      <c r="G1335" s="1">
        <v>6.8493150684931503E-2</v>
      </c>
      <c r="H1335" s="1">
        <v>0</v>
      </c>
      <c r="I1335" s="1">
        <v>0</v>
      </c>
      <c r="J1335" s="1">
        <v>0</v>
      </c>
    </row>
    <row r="1336" spans="1:10" x14ac:dyDescent="0.25">
      <c r="A1336" s="1">
        <v>332</v>
      </c>
      <c r="B1336" s="1" t="s">
        <v>111</v>
      </c>
      <c r="C1336" s="1" t="s">
        <v>83</v>
      </c>
      <c r="D1336" s="1">
        <v>0.75423728813559321</v>
      </c>
      <c r="E1336" s="1">
        <v>0</v>
      </c>
      <c r="F1336" s="1">
        <v>0</v>
      </c>
      <c r="G1336" s="1">
        <v>0.64383561643835618</v>
      </c>
      <c r="H1336" s="1">
        <v>0.2</v>
      </c>
      <c r="I1336" s="1">
        <v>0</v>
      </c>
      <c r="J1336" s="1">
        <v>0</v>
      </c>
    </row>
    <row r="1337" spans="1:10" x14ac:dyDescent="0.25">
      <c r="A1337" s="1">
        <v>332</v>
      </c>
      <c r="B1337" s="1" t="s">
        <v>111</v>
      </c>
      <c r="C1337" s="1" t="s">
        <v>84</v>
      </c>
      <c r="D1337" s="1">
        <v>0.2288135593220339</v>
      </c>
      <c r="E1337" s="1">
        <v>0</v>
      </c>
      <c r="F1337" s="1">
        <v>0</v>
      </c>
      <c r="G1337" s="1">
        <v>0.63013698630136983</v>
      </c>
      <c r="H1337" s="1">
        <v>0.2</v>
      </c>
      <c r="I1337" s="1">
        <v>0</v>
      </c>
      <c r="J1337" s="1">
        <v>0</v>
      </c>
    </row>
    <row r="1338" spans="1:10" x14ac:dyDescent="0.25">
      <c r="A1338" s="1">
        <v>332</v>
      </c>
      <c r="B1338" s="1" t="s">
        <v>111</v>
      </c>
      <c r="C1338" s="1" t="s">
        <v>85</v>
      </c>
      <c r="D1338" s="1">
        <v>3.3898305084745763E-2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</row>
    <row r="1339" spans="1:10" x14ac:dyDescent="0.25">
      <c r="A1339" s="1">
        <v>332</v>
      </c>
      <c r="B1339" s="1" t="s">
        <v>111</v>
      </c>
      <c r="C1339" s="1" t="s">
        <v>86</v>
      </c>
      <c r="D1339" s="1">
        <v>0.44067796610169491</v>
      </c>
      <c r="E1339" s="1">
        <v>0</v>
      </c>
      <c r="F1339" s="1">
        <v>0</v>
      </c>
      <c r="G1339" s="1">
        <v>6.8493150684931503E-3</v>
      </c>
      <c r="H1339" s="1">
        <v>0</v>
      </c>
      <c r="I1339" s="1">
        <v>0</v>
      </c>
      <c r="J1339" s="1">
        <v>0</v>
      </c>
    </row>
    <row r="1340" spans="1:10" x14ac:dyDescent="0.25">
      <c r="A1340" s="1">
        <v>332</v>
      </c>
      <c r="B1340" s="1" t="s">
        <v>111</v>
      </c>
      <c r="C1340" s="1" t="s">
        <v>87</v>
      </c>
      <c r="D1340" s="1">
        <v>2.5423728813559324E-2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</row>
    <row r="1341" spans="1:10" x14ac:dyDescent="0.25">
      <c r="A1341" s="1">
        <v>332</v>
      </c>
      <c r="B1341" s="1" t="s">
        <v>111</v>
      </c>
      <c r="C1341" s="1" t="s">
        <v>88</v>
      </c>
      <c r="D1341" s="1">
        <v>2.5423728813559324E-2</v>
      </c>
      <c r="E1341" s="1">
        <v>0</v>
      </c>
      <c r="F1341" s="1">
        <v>0</v>
      </c>
      <c r="G1341" s="1">
        <v>6.8493150684931503E-3</v>
      </c>
      <c r="H1341" s="1">
        <v>0</v>
      </c>
      <c r="I1341" s="1">
        <v>0</v>
      </c>
      <c r="J1341" s="1">
        <v>0</v>
      </c>
    </row>
    <row r="1342" spans="1:10" x14ac:dyDescent="0.25">
      <c r="A1342" s="1">
        <v>332</v>
      </c>
      <c r="B1342" s="1" t="s">
        <v>111</v>
      </c>
      <c r="C1342" s="1" t="s">
        <v>89</v>
      </c>
      <c r="D1342" s="1">
        <v>0.24576271186440679</v>
      </c>
      <c r="E1342" s="1">
        <v>0</v>
      </c>
      <c r="F1342" s="1">
        <v>1</v>
      </c>
      <c r="G1342" s="1">
        <v>0.2123287671232876</v>
      </c>
      <c r="H1342" s="1">
        <v>0.8</v>
      </c>
      <c r="I1342" s="1">
        <v>0</v>
      </c>
      <c r="J1342" s="1">
        <v>0</v>
      </c>
    </row>
    <row r="1343" spans="1:10" x14ac:dyDescent="0.25">
      <c r="A1343" s="1">
        <v>332</v>
      </c>
      <c r="B1343" s="1" t="s">
        <v>111</v>
      </c>
      <c r="C1343" s="1" t="s">
        <v>545</v>
      </c>
      <c r="D1343" s="1">
        <v>0.10169491525423729</v>
      </c>
      <c r="E1343" s="1">
        <v>0</v>
      </c>
      <c r="F1343" s="1">
        <v>0.5</v>
      </c>
      <c r="G1343" s="1">
        <v>0.19863013698630133</v>
      </c>
      <c r="H1343" s="1">
        <v>0.2</v>
      </c>
      <c r="I1343" s="1">
        <v>0</v>
      </c>
      <c r="J1343" s="1">
        <v>0</v>
      </c>
    </row>
    <row r="1344" spans="1:10" x14ac:dyDescent="0.25">
      <c r="A1344" s="1">
        <v>332</v>
      </c>
      <c r="B1344" s="1" t="s">
        <v>111</v>
      </c>
      <c r="C1344" s="1" t="s">
        <v>90</v>
      </c>
      <c r="D1344" s="1">
        <v>0.11864406779661017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</row>
    <row r="1345" spans="1:10" x14ac:dyDescent="0.25">
      <c r="A1345" s="1">
        <v>332</v>
      </c>
      <c r="B1345" s="1" t="s">
        <v>111</v>
      </c>
      <c r="C1345" s="1" t="s">
        <v>118</v>
      </c>
      <c r="D1345" s="1">
        <v>2.5423728813559324E-2</v>
      </c>
      <c r="E1345" s="1">
        <v>0</v>
      </c>
      <c r="F1345" s="1">
        <v>0</v>
      </c>
      <c r="G1345" s="1">
        <v>1.3698630136986301E-2</v>
      </c>
      <c r="H1345" s="1">
        <v>0</v>
      </c>
      <c r="I1345" s="1">
        <v>0</v>
      </c>
      <c r="J1345" s="1">
        <v>0</v>
      </c>
    </row>
    <row r="1346" spans="1:10" x14ac:dyDescent="0.25">
      <c r="A1346" s="1">
        <v>332</v>
      </c>
      <c r="B1346" s="1" t="s">
        <v>111</v>
      </c>
      <c r="C1346" s="1" t="s">
        <v>91</v>
      </c>
      <c r="D1346" s="1">
        <v>0</v>
      </c>
      <c r="E1346" s="1">
        <v>0</v>
      </c>
      <c r="F1346" s="1">
        <v>0.5</v>
      </c>
      <c r="G1346" s="1">
        <v>0</v>
      </c>
      <c r="H1346" s="1">
        <v>0.6</v>
      </c>
      <c r="I1346" s="1">
        <v>0</v>
      </c>
      <c r="J1346" s="1">
        <v>0</v>
      </c>
    </row>
    <row r="1347" spans="1:10" x14ac:dyDescent="0.25">
      <c r="A1347" s="1">
        <v>332</v>
      </c>
      <c r="B1347" s="1" t="s">
        <v>111</v>
      </c>
      <c r="C1347" s="1" t="s">
        <v>92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</row>
    <row r="1348" spans="1:10" x14ac:dyDescent="0.25">
      <c r="A1348" s="1">
        <v>332</v>
      </c>
      <c r="B1348" s="1" t="s">
        <v>111</v>
      </c>
      <c r="C1348" s="1" t="s">
        <v>93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</row>
    <row r="1349" spans="1:10" x14ac:dyDescent="0.25">
      <c r="A1349" s="1">
        <v>332</v>
      </c>
      <c r="B1349" s="1" t="s">
        <v>111</v>
      </c>
      <c r="C1349" s="1" t="s">
        <v>94</v>
      </c>
    </row>
    <row r="1351" spans="1:10" x14ac:dyDescent="0.25">
      <c r="A1351" s="1">
        <v>333</v>
      </c>
      <c r="B1351" s="1" t="s">
        <v>112</v>
      </c>
      <c r="C1351" s="1" t="s">
        <v>120</v>
      </c>
    </row>
    <row r="1352" spans="1:10" x14ac:dyDescent="0.25">
      <c r="A1352" s="1">
        <v>333</v>
      </c>
      <c r="B1352" s="1" t="s">
        <v>112</v>
      </c>
      <c r="C1352" s="1" t="s">
        <v>82</v>
      </c>
      <c r="D1352" s="1">
        <v>1.4492753623188406E-2</v>
      </c>
      <c r="E1352" s="1">
        <v>0</v>
      </c>
      <c r="F1352" s="1">
        <v>0</v>
      </c>
      <c r="G1352" s="1">
        <v>8.5714285714285701E-2</v>
      </c>
      <c r="H1352" s="1">
        <v>0</v>
      </c>
      <c r="I1352" s="1">
        <v>0</v>
      </c>
      <c r="J1352" s="1">
        <v>0</v>
      </c>
    </row>
    <row r="1353" spans="1:10" x14ac:dyDescent="0.25">
      <c r="A1353" s="1">
        <v>333</v>
      </c>
      <c r="B1353" s="1" t="s">
        <v>112</v>
      </c>
      <c r="C1353" s="1" t="s">
        <v>152</v>
      </c>
      <c r="D1353" s="1">
        <v>1.4492753623188406E-2</v>
      </c>
      <c r="E1353" s="1">
        <v>0</v>
      </c>
      <c r="F1353" s="1">
        <v>0</v>
      </c>
      <c r="G1353" s="1">
        <v>4.2857142857142851E-2</v>
      </c>
      <c r="H1353" s="1">
        <v>0</v>
      </c>
      <c r="I1353" s="1">
        <v>0</v>
      </c>
      <c r="J1353" s="1">
        <v>0</v>
      </c>
    </row>
    <row r="1354" spans="1:10" x14ac:dyDescent="0.25">
      <c r="A1354" s="1">
        <v>333</v>
      </c>
      <c r="B1354" s="1" t="s">
        <v>112</v>
      </c>
      <c r="C1354" s="1" t="s">
        <v>151</v>
      </c>
      <c r="D1354" s="1">
        <v>0</v>
      </c>
      <c r="E1354" s="1">
        <v>0</v>
      </c>
      <c r="F1354" s="1">
        <v>0</v>
      </c>
      <c r="G1354" s="1">
        <v>4.2857142857142851E-2</v>
      </c>
      <c r="H1354" s="1">
        <v>0</v>
      </c>
      <c r="I1354" s="1">
        <v>0</v>
      </c>
      <c r="J1354" s="1">
        <v>0</v>
      </c>
    </row>
    <row r="1355" spans="1:10" x14ac:dyDescent="0.25">
      <c r="A1355" s="1">
        <v>333</v>
      </c>
      <c r="B1355" s="1" t="s">
        <v>112</v>
      </c>
      <c r="C1355" s="1" t="s">
        <v>83</v>
      </c>
      <c r="D1355" s="1">
        <v>0.57971014492753625</v>
      </c>
      <c r="E1355" s="1">
        <v>0</v>
      </c>
      <c r="F1355" s="1">
        <v>1</v>
      </c>
      <c r="G1355" s="1">
        <v>0.42857142857142849</v>
      </c>
      <c r="H1355" s="1">
        <v>0</v>
      </c>
      <c r="I1355" s="1">
        <v>0</v>
      </c>
      <c r="J1355" s="1">
        <v>0</v>
      </c>
    </row>
    <row r="1356" spans="1:10" x14ac:dyDescent="0.25">
      <c r="A1356" s="1">
        <v>333</v>
      </c>
      <c r="B1356" s="1" t="s">
        <v>112</v>
      </c>
      <c r="C1356" s="1" t="s">
        <v>84</v>
      </c>
      <c r="D1356" s="1">
        <v>0.11594202898550725</v>
      </c>
      <c r="E1356" s="1">
        <v>0</v>
      </c>
      <c r="F1356" s="1">
        <v>0</v>
      </c>
      <c r="G1356" s="1">
        <v>0.39999999999999997</v>
      </c>
      <c r="H1356" s="1">
        <v>0</v>
      </c>
      <c r="I1356" s="1">
        <v>0</v>
      </c>
      <c r="J1356" s="1">
        <v>0</v>
      </c>
    </row>
    <row r="1357" spans="1:10" x14ac:dyDescent="0.25">
      <c r="A1357" s="1">
        <v>333</v>
      </c>
      <c r="B1357" s="1" t="s">
        <v>112</v>
      </c>
      <c r="C1357" s="1" t="s">
        <v>85</v>
      </c>
      <c r="D1357" s="1">
        <v>2.8985507246376812E-2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</row>
    <row r="1358" spans="1:10" x14ac:dyDescent="0.25">
      <c r="A1358" s="1">
        <v>333</v>
      </c>
      <c r="B1358" s="1" t="s">
        <v>112</v>
      </c>
      <c r="C1358" s="1" t="s">
        <v>86</v>
      </c>
      <c r="D1358" s="1">
        <v>0.40579710144927539</v>
      </c>
      <c r="E1358" s="1">
        <v>0</v>
      </c>
      <c r="F1358" s="1">
        <v>0.33333333333333331</v>
      </c>
      <c r="G1358" s="1">
        <v>1.4285714285714284E-2</v>
      </c>
      <c r="H1358" s="1">
        <v>0</v>
      </c>
      <c r="I1358" s="1">
        <v>0</v>
      </c>
      <c r="J1358" s="1">
        <v>0</v>
      </c>
    </row>
    <row r="1359" spans="1:10" x14ac:dyDescent="0.25">
      <c r="A1359" s="1">
        <v>333</v>
      </c>
      <c r="B1359" s="1" t="s">
        <v>112</v>
      </c>
      <c r="C1359" s="1" t="s">
        <v>87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</row>
    <row r="1360" spans="1:10" x14ac:dyDescent="0.25">
      <c r="A1360" s="1">
        <v>333</v>
      </c>
      <c r="B1360" s="1" t="s">
        <v>112</v>
      </c>
      <c r="C1360" s="1" t="s">
        <v>88</v>
      </c>
      <c r="D1360" s="1">
        <v>2.8985507246376812E-2</v>
      </c>
      <c r="E1360" s="1">
        <v>0</v>
      </c>
      <c r="F1360" s="1">
        <v>0.66666666666666663</v>
      </c>
      <c r="G1360" s="1">
        <v>1.4285714285714284E-2</v>
      </c>
      <c r="H1360" s="1">
        <v>0</v>
      </c>
      <c r="I1360" s="1">
        <v>0</v>
      </c>
      <c r="J1360" s="1">
        <v>0</v>
      </c>
    </row>
    <row r="1361" spans="1:10" x14ac:dyDescent="0.25">
      <c r="A1361" s="1">
        <v>333</v>
      </c>
      <c r="B1361" s="1" t="s">
        <v>112</v>
      </c>
      <c r="C1361" s="1" t="s">
        <v>89</v>
      </c>
      <c r="D1361" s="1">
        <v>0.40579710144927539</v>
      </c>
      <c r="E1361" s="1">
        <v>0</v>
      </c>
      <c r="F1361" s="1">
        <v>0</v>
      </c>
      <c r="G1361" s="1">
        <v>0.48571428571428571</v>
      </c>
      <c r="H1361" s="1">
        <v>1</v>
      </c>
      <c r="I1361" s="1">
        <v>0</v>
      </c>
      <c r="J1361" s="1">
        <v>0</v>
      </c>
    </row>
    <row r="1362" spans="1:10" x14ac:dyDescent="0.25">
      <c r="A1362" s="1">
        <v>333</v>
      </c>
      <c r="B1362" s="1" t="s">
        <v>112</v>
      </c>
      <c r="C1362" s="1" t="s">
        <v>545</v>
      </c>
      <c r="D1362" s="1">
        <v>0.20289855072463769</v>
      </c>
      <c r="E1362" s="1">
        <v>0</v>
      </c>
      <c r="F1362" s="1">
        <v>0</v>
      </c>
      <c r="G1362" s="1">
        <v>0.47142857142857136</v>
      </c>
      <c r="H1362" s="1">
        <v>0</v>
      </c>
      <c r="I1362" s="1">
        <v>0</v>
      </c>
      <c r="J1362" s="1">
        <v>0</v>
      </c>
    </row>
    <row r="1363" spans="1:10" x14ac:dyDescent="0.25">
      <c r="A1363" s="1">
        <v>333</v>
      </c>
      <c r="B1363" s="1" t="s">
        <v>112</v>
      </c>
      <c r="C1363" s="1" t="s">
        <v>90</v>
      </c>
      <c r="D1363" s="1">
        <v>0.14492753623188406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</row>
    <row r="1364" spans="1:10" x14ac:dyDescent="0.25">
      <c r="A1364" s="1">
        <v>333</v>
      </c>
      <c r="B1364" s="1" t="s">
        <v>112</v>
      </c>
      <c r="C1364" s="1" t="s">
        <v>118</v>
      </c>
      <c r="D1364" s="1">
        <v>4.3478260869565216E-2</v>
      </c>
      <c r="E1364" s="1">
        <v>0</v>
      </c>
      <c r="F1364" s="1">
        <v>0</v>
      </c>
      <c r="G1364" s="1">
        <v>1.4285714285714284E-2</v>
      </c>
      <c r="H1364" s="1">
        <v>0</v>
      </c>
      <c r="I1364" s="1">
        <v>0</v>
      </c>
      <c r="J1364" s="1">
        <v>0</v>
      </c>
    </row>
    <row r="1365" spans="1:10" x14ac:dyDescent="0.25">
      <c r="A1365" s="1">
        <v>333</v>
      </c>
      <c r="B1365" s="1" t="s">
        <v>112</v>
      </c>
      <c r="C1365" s="1" t="s">
        <v>91</v>
      </c>
      <c r="D1365" s="1">
        <v>0</v>
      </c>
      <c r="E1365" s="1">
        <v>0</v>
      </c>
      <c r="F1365" s="1">
        <v>0</v>
      </c>
      <c r="G1365" s="1">
        <v>0</v>
      </c>
      <c r="H1365" s="1">
        <v>1</v>
      </c>
      <c r="I1365" s="1">
        <v>0</v>
      </c>
      <c r="J1365" s="1">
        <v>0</v>
      </c>
    </row>
    <row r="1366" spans="1:10" x14ac:dyDescent="0.25">
      <c r="A1366" s="1">
        <v>333</v>
      </c>
      <c r="B1366" s="1" t="s">
        <v>112</v>
      </c>
      <c r="C1366" s="1" t="s">
        <v>92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</row>
    <row r="1367" spans="1:10" x14ac:dyDescent="0.25">
      <c r="A1367" s="1">
        <v>333</v>
      </c>
      <c r="B1367" s="1" t="s">
        <v>112</v>
      </c>
      <c r="C1367" s="1" t="s">
        <v>93</v>
      </c>
      <c r="D1367" s="1">
        <v>1.4492753623188406E-2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</row>
    <row r="1368" spans="1:10" x14ac:dyDescent="0.25">
      <c r="A1368" s="1">
        <v>333</v>
      </c>
      <c r="B1368" s="1" t="s">
        <v>112</v>
      </c>
      <c r="C1368" s="1" t="s">
        <v>94</v>
      </c>
    </row>
    <row r="1370" spans="1:10" x14ac:dyDescent="0.25">
      <c r="A1370" s="1">
        <v>334</v>
      </c>
      <c r="B1370" s="1" t="s">
        <v>113</v>
      </c>
      <c r="C1370" s="1" t="s">
        <v>120</v>
      </c>
    </row>
    <row r="1371" spans="1:10" x14ac:dyDescent="0.25">
      <c r="A1371" s="1">
        <v>334</v>
      </c>
      <c r="B1371" s="1" t="s">
        <v>113</v>
      </c>
      <c r="C1371" s="1" t="s">
        <v>82</v>
      </c>
      <c r="D1371" s="1">
        <v>1.0309278350515464E-2</v>
      </c>
      <c r="E1371" s="1">
        <v>0</v>
      </c>
      <c r="F1371" s="1">
        <v>0</v>
      </c>
      <c r="G1371" s="1">
        <v>0.375</v>
      </c>
      <c r="H1371" s="1">
        <v>0</v>
      </c>
      <c r="I1371" s="1">
        <v>0</v>
      </c>
      <c r="J1371" s="1">
        <v>0</v>
      </c>
    </row>
    <row r="1372" spans="1:10" x14ac:dyDescent="0.25">
      <c r="A1372" s="1">
        <v>334</v>
      </c>
      <c r="B1372" s="1" t="s">
        <v>113</v>
      </c>
      <c r="C1372" s="1" t="s">
        <v>152</v>
      </c>
      <c r="D1372" s="1">
        <v>1.0309278350515464E-2</v>
      </c>
      <c r="E1372" s="1">
        <v>0</v>
      </c>
      <c r="F1372" s="1">
        <v>0</v>
      </c>
      <c r="G1372" s="1">
        <v>0.3</v>
      </c>
      <c r="H1372" s="1">
        <v>0</v>
      </c>
      <c r="I1372" s="1">
        <v>0</v>
      </c>
      <c r="J1372" s="1">
        <v>0</v>
      </c>
    </row>
    <row r="1373" spans="1:10" x14ac:dyDescent="0.25">
      <c r="A1373" s="1">
        <v>334</v>
      </c>
      <c r="B1373" s="1" t="s">
        <v>113</v>
      </c>
      <c r="C1373" s="1" t="s">
        <v>151</v>
      </c>
      <c r="D1373" s="1">
        <v>0</v>
      </c>
      <c r="E1373" s="1">
        <v>0</v>
      </c>
      <c r="F1373" s="1">
        <v>0</v>
      </c>
      <c r="G1373" s="1">
        <v>7.4999999999999997E-2</v>
      </c>
      <c r="H1373" s="1">
        <v>0</v>
      </c>
      <c r="I1373" s="1">
        <v>0</v>
      </c>
      <c r="J1373" s="1">
        <v>0</v>
      </c>
    </row>
    <row r="1374" spans="1:10" x14ac:dyDescent="0.25">
      <c r="A1374" s="1">
        <v>334</v>
      </c>
      <c r="B1374" s="1" t="s">
        <v>113</v>
      </c>
      <c r="C1374" s="1" t="s">
        <v>83</v>
      </c>
      <c r="D1374" s="1">
        <v>0.49484536082474229</v>
      </c>
      <c r="E1374" s="1">
        <v>0</v>
      </c>
      <c r="F1374" s="1">
        <v>0</v>
      </c>
      <c r="G1374" s="1">
        <v>0.14999999999999997</v>
      </c>
      <c r="H1374" s="1">
        <v>0</v>
      </c>
      <c r="I1374" s="1">
        <v>0</v>
      </c>
      <c r="J1374" s="1">
        <v>0</v>
      </c>
    </row>
    <row r="1375" spans="1:10" x14ac:dyDescent="0.25">
      <c r="A1375" s="1">
        <v>334</v>
      </c>
      <c r="B1375" s="1" t="s">
        <v>113</v>
      </c>
      <c r="C1375" s="1" t="s">
        <v>84</v>
      </c>
      <c r="D1375" s="1">
        <v>0.10309278350515463</v>
      </c>
      <c r="E1375" s="1">
        <v>0</v>
      </c>
      <c r="F1375" s="1">
        <v>0</v>
      </c>
      <c r="G1375" s="1">
        <v>0.12499999999999999</v>
      </c>
      <c r="H1375" s="1">
        <v>0</v>
      </c>
      <c r="I1375" s="1">
        <v>0</v>
      </c>
      <c r="J1375" s="1">
        <v>0</v>
      </c>
    </row>
    <row r="1376" spans="1:10" x14ac:dyDescent="0.25">
      <c r="A1376" s="1">
        <v>334</v>
      </c>
      <c r="B1376" s="1" t="s">
        <v>113</v>
      </c>
      <c r="C1376" s="1" t="s">
        <v>85</v>
      </c>
      <c r="D1376" s="1">
        <v>9.2783505154639179E-2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</row>
    <row r="1377" spans="1:10" x14ac:dyDescent="0.25">
      <c r="A1377" s="1">
        <v>334</v>
      </c>
      <c r="B1377" s="1" t="s">
        <v>113</v>
      </c>
      <c r="C1377" s="1" t="s">
        <v>86</v>
      </c>
      <c r="D1377" s="1">
        <v>0.23711340206185566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</row>
    <row r="1378" spans="1:10" x14ac:dyDescent="0.25">
      <c r="A1378" s="1">
        <v>334</v>
      </c>
      <c r="B1378" s="1" t="s">
        <v>113</v>
      </c>
      <c r="C1378" s="1" t="s">
        <v>87</v>
      </c>
      <c r="D1378" s="1">
        <v>2.0618556701030927E-2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</row>
    <row r="1379" spans="1:10" x14ac:dyDescent="0.25">
      <c r="A1379" s="1">
        <v>334</v>
      </c>
      <c r="B1379" s="1" t="s">
        <v>113</v>
      </c>
      <c r="C1379" s="1" t="s">
        <v>88</v>
      </c>
      <c r="D1379" s="1">
        <v>5.1546391752577317E-2</v>
      </c>
      <c r="E1379" s="1">
        <v>0</v>
      </c>
      <c r="F1379" s="1">
        <v>0</v>
      </c>
      <c r="G1379" s="1">
        <v>2.4999999999999998E-2</v>
      </c>
      <c r="H1379" s="1">
        <v>0</v>
      </c>
      <c r="I1379" s="1">
        <v>0</v>
      </c>
      <c r="J1379" s="1">
        <v>0</v>
      </c>
    </row>
    <row r="1380" spans="1:10" x14ac:dyDescent="0.25">
      <c r="A1380" s="1">
        <v>334</v>
      </c>
      <c r="B1380" s="1" t="s">
        <v>113</v>
      </c>
      <c r="C1380" s="1" t="s">
        <v>89</v>
      </c>
      <c r="D1380" s="1">
        <v>0.49484536082474229</v>
      </c>
      <c r="E1380" s="1">
        <v>0</v>
      </c>
      <c r="F1380" s="1">
        <v>0</v>
      </c>
      <c r="G1380" s="1">
        <v>0.47499999999999998</v>
      </c>
      <c r="H1380" s="1">
        <v>0</v>
      </c>
      <c r="I1380" s="1">
        <v>0</v>
      </c>
      <c r="J1380" s="1">
        <v>0</v>
      </c>
    </row>
    <row r="1381" spans="1:10" x14ac:dyDescent="0.25">
      <c r="A1381" s="1">
        <v>334</v>
      </c>
      <c r="B1381" s="1" t="s">
        <v>113</v>
      </c>
      <c r="C1381" s="1" t="s">
        <v>545</v>
      </c>
      <c r="D1381" s="1">
        <v>0.30927835051546393</v>
      </c>
      <c r="E1381" s="1">
        <v>0</v>
      </c>
      <c r="F1381" s="1">
        <v>0</v>
      </c>
      <c r="G1381" s="1">
        <v>0.44999999999999996</v>
      </c>
      <c r="H1381" s="1">
        <v>0</v>
      </c>
      <c r="I1381" s="1">
        <v>0</v>
      </c>
      <c r="J1381" s="1">
        <v>0</v>
      </c>
    </row>
    <row r="1382" spans="1:10" x14ac:dyDescent="0.25">
      <c r="A1382" s="1">
        <v>334</v>
      </c>
      <c r="B1382" s="1" t="s">
        <v>113</v>
      </c>
      <c r="C1382" s="1" t="s">
        <v>90</v>
      </c>
      <c r="D1382" s="1">
        <v>0.12371134020618557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</row>
    <row r="1383" spans="1:10" x14ac:dyDescent="0.25">
      <c r="A1383" s="1">
        <v>334</v>
      </c>
      <c r="B1383" s="1" t="s">
        <v>113</v>
      </c>
      <c r="C1383" s="1" t="s">
        <v>118</v>
      </c>
      <c r="D1383" s="1">
        <v>5.1546391752577317E-2</v>
      </c>
      <c r="E1383" s="1">
        <v>0</v>
      </c>
      <c r="F1383" s="1">
        <v>0</v>
      </c>
      <c r="G1383" s="1">
        <v>2.4999999999999998E-2</v>
      </c>
      <c r="H1383" s="1">
        <v>0</v>
      </c>
      <c r="I1383" s="1">
        <v>0</v>
      </c>
      <c r="J1383" s="1">
        <v>0</v>
      </c>
    </row>
    <row r="1384" spans="1:10" x14ac:dyDescent="0.25">
      <c r="A1384" s="1">
        <v>334</v>
      </c>
      <c r="B1384" s="1" t="s">
        <v>113</v>
      </c>
      <c r="C1384" s="1" t="s">
        <v>91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</row>
    <row r="1385" spans="1:10" x14ac:dyDescent="0.25">
      <c r="A1385" s="1">
        <v>334</v>
      </c>
      <c r="B1385" s="1" t="s">
        <v>113</v>
      </c>
      <c r="C1385" s="1" t="s">
        <v>92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</row>
    <row r="1386" spans="1:10" x14ac:dyDescent="0.25">
      <c r="A1386" s="1">
        <v>334</v>
      </c>
      <c r="B1386" s="1" t="s">
        <v>113</v>
      </c>
      <c r="C1386" s="1" t="s">
        <v>93</v>
      </c>
      <c r="D1386" s="1">
        <v>1.0309278350515464E-2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</row>
    <row r="1387" spans="1:10" x14ac:dyDescent="0.25">
      <c r="A1387" s="1">
        <v>334</v>
      </c>
      <c r="B1387" s="1" t="s">
        <v>113</v>
      </c>
      <c r="C1387" s="1" t="s">
        <v>94</v>
      </c>
    </row>
    <row r="1389" spans="1:10" x14ac:dyDescent="0.25">
      <c r="A1389" s="1">
        <v>334413</v>
      </c>
      <c r="B1389" s="1" t="s">
        <v>80</v>
      </c>
      <c r="C1389" s="1" t="s">
        <v>120</v>
      </c>
    </row>
    <row r="1390" spans="1:10" x14ac:dyDescent="0.25">
      <c r="A1390" s="1">
        <v>334413</v>
      </c>
      <c r="B1390" s="1" t="s">
        <v>80</v>
      </c>
      <c r="C1390" s="1" t="s">
        <v>82</v>
      </c>
      <c r="D1390" s="1">
        <v>0</v>
      </c>
      <c r="E1390" s="1">
        <v>0</v>
      </c>
      <c r="F1390" s="1">
        <v>0</v>
      </c>
      <c r="G1390" s="1">
        <v>0.52941176470588236</v>
      </c>
      <c r="H1390" s="1">
        <v>0</v>
      </c>
      <c r="I1390" s="1">
        <v>0</v>
      </c>
      <c r="J1390" s="1">
        <v>0</v>
      </c>
    </row>
    <row r="1391" spans="1:10" x14ac:dyDescent="0.25">
      <c r="A1391" s="1">
        <v>334413</v>
      </c>
      <c r="B1391" s="1" t="s">
        <v>80</v>
      </c>
      <c r="C1391" s="1" t="s">
        <v>152</v>
      </c>
      <c r="D1391" s="1">
        <v>0</v>
      </c>
      <c r="E1391" s="1">
        <v>0</v>
      </c>
      <c r="F1391" s="1">
        <v>0</v>
      </c>
      <c r="G1391" s="1">
        <v>0.4705882352941177</v>
      </c>
      <c r="H1391" s="1">
        <v>0</v>
      </c>
      <c r="I1391" s="1">
        <v>0</v>
      </c>
      <c r="J1391" s="1">
        <v>0</v>
      </c>
    </row>
    <row r="1392" spans="1:10" x14ac:dyDescent="0.25">
      <c r="A1392" s="1">
        <v>334413</v>
      </c>
      <c r="B1392" s="1" t="s">
        <v>80</v>
      </c>
      <c r="C1392" s="1" t="s">
        <v>151</v>
      </c>
      <c r="D1392" s="1">
        <v>0</v>
      </c>
      <c r="E1392" s="1">
        <v>0</v>
      </c>
      <c r="F1392" s="1">
        <v>0</v>
      </c>
      <c r="G1392" s="1">
        <v>5.8823529411764712E-2</v>
      </c>
      <c r="H1392" s="1">
        <v>0</v>
      </c>
      <c r="I1392" s="1">
        <v>0</v>
      </c>
      <c r="J1392" s="1">
        <v>0</v>
      </c>
    </row>
    <row r="1393" spans="1:10" x14ac:dyDescent="0.25">
      <c r="A1393" s="1">
        <v>334413</v>
      </c>
      <c r="B1393" s="1" t="s">
        <v>80</v>
      </c>
      <c r="C1393" s="1" t="s">
        <v>83</v>
      </c>
      <c r="D1393" s="1">
        <v>0.6470588235294118</v>
      </c>
      <c r="E1393" s="1">
        <v>0</v>
      </c>
      <c r="F1393" s="1">
        <v>0</v>
      </c>
      <c r="G1393" s="1">
        <v>0.17647058823529413</v>
      </c>
      <c r="H1393" s="1">
        <v>0</v>
      </c>
      <c r="I1393" s="1">
        <v>0</v>
      </c>
      <c r="J1393" s="1">
        <v>0</v>
      </c>
    </row>
    <row r="1394" spans="1:10" x14ac:dyDescent="0.25">
      <c r="A1394" s="1">
        <v>334413</v>
      </c>
      <c r="B1394" s="1" t="s">
        <v>80</v>
      </c>
      <c r="C1394" s="1" t="s">
        <v>84</v>
      </c>
      <c r="D1394" s="1">
        <v>0.11764705882352941</v>
      </c>
      <c r="E1394" s="1">
        <v>0</v>
      </c>
      <c r="F1394" s="1">
        <v>0</v>
      </c>
      <c r="G1394" s="1">
        <v>0.11764705882352942</v>
      </c>
      <c r="H1394" s="1">
        <v>0</v>
      </c>
      <c r="I1394" s="1">
        <v>0</v>
      </c>
      <c r="J1394" s="1">
        <v>0</v>
      </c>
    </row>
    <row r="1395" spans="1:10" x14ac:dyDescent="0.25">
      <c r="A1395" s="1">
        <v>334413</v>
      </c>
      <c r="B1395" s="1" t="s">
        <v>80</v>
      </c>
      <c r="C1395" s="1" t="s">
        <v>85</v>
      </c>
      <c r="D1395" s="1">
        <v>0.11764705882352941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</row>
    <row r="1396" spans="1:10" x14ac:dyDescent="0.25">
      <c r="A1396" s="1">
        <v>334413</v>
      </c>
      <c r="B1396" s="1" t="s">
        <v>80</v>
      </c>
      <c r="C1396" s="1" t="s">
        <v>86</v>
      </c>
      <c r="D1396" s="1">
        <v>0.26470588235294118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</row>
    <row r="1397" spans="1:10" x14ac:dyDescent="0.25">
      <c r="A1397" s="1">
        <v>334413</v>
      </c>
      <c r="B1397" s="1" t="s">
        <v>80</v>
      </c>
      <c r="C1397" s="1" t="s">
        <v>87</v>
      </c>
      <c r="D1397" s="1">
        <v>2.9411764705882353E-2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</row>
    <row r="1398" spans="1:10" x14ac:dyDescent="0.25">
      <c r="A1398" s="1">
        <v>334413</v>
      </c>
      <c r="B1398" s="1" t="s">
        <v>80</v>
      </c>
      <c r="C1398" s="1" t="s">
        <v>88</v>
      </c>
      <c r="D1398" s="1">
        <v>0.11764705882352941</v>
      </c>
      <c r="E1398" s="1">
        <v>0</v>
      </c>
      <c r="F1398" s="1">
        <v>0</v>
      </c>
      <c r="G1398" s="1">
        <v>5.8823529411764712E-2</v>
      </c>
      <c r="H1398" s="1">
        <v>0</v>
      </c>
      <c r="I1398" s="1">
        <v>0</v>
      </c>
      <c r="J1398" s="1">
        <v>0</v>
      </c>
    </row>
    <row r="1399" spans="1:10" x14ac:dyDescent="0.25">
      <c r="A1399" s="1">
        <v>334413</v>
      </c>
      <c r="B1399" s="1" t="s">
        <v>80</v>
      </c>
      <c r="C1399" s="1" t="s">
        <v>89</v>
      </c>
      <c r="D1399" s="1">
        <v>0.35294117647058826</v>
      </c>
      <c r="E1399" s="1">
        <v>0</v>
      </c>
      <c r="F1399" s="1">
        <v>0</v>
      </c>
      <c r="G1399" s="1">
        <v>0.29411764705882359</v>
      </c>
      <c r="H1399" s="1">
        <v>0</v>
      </c>
      <c r="I1399" s="1">
        <v>0</v>
      </c>
      <c r="J1399" s="1">
        <v>0</v>
      </c>
    </row>
    <row r="1400" spans="1:10" x14ac:dyDescent="0.25">
      <c r="A1400" s="1">
        <v>334413</v>
      </c>
      <c r="B1400" s="1" t="s">
        <v>80</v>
      </c>
      <c r="C1400" s="1" t="s">
        <v>545</v>
      </c>
      <c r="D1400" s="1">
        <v>0.26470588235294118</v>
      </c>
      <c r="E1400" s="1">
        <v>0</v>
      </c>
      <c r="F1400" s="1">
        <v>0</v>
      </c>
      <c r="G1400" s="1">
        <v>0.29411764705882359</v>
      </c>
      <c r="H1400" s="1">
        <v>0</v>
      </c>
      <c r="I1400" s="1">
        <v>0</v>
      </c>
      <c r="J1400" s="1">
        <v>0</v>
      </c>
    </row>
    <row r="1401" spans="1:10" x14ac:dyDescent="0.25">
      <c r="A1401" s="1">
        <v>334413</v>
      </c>
      <c r="B1401" s="1" t="s">
        <v>80</v>
      </c>
      <c r="C1401" s="1" t="s">
        <v>90</v>
      </c>
      <c r="D1401" s="1">
        <v>5.8823529411764705E-2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</row>
    <row r="1402" spans="1:10" x14ac:dyDescent="0.25">
      <c r="A1402" s="1">
        <v>334413</v>
      </c>
      <c r="B1402" s="1" t="s">
        <v>80</v>
      </c>
      <c r="C1402" s="1" t="s">
        <v>118</v>
      </c>
      <c r="D1402" s="1">
        <v>2.9411764705882353E-2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</row>
    <row r="1403" spans="1:10" x14ac:dyDescent="0.25">
      <c r="A1403" s="1">
        <v>334413</v>
      </c>
      <c r="B1403" s="1" t="s">
        <v>80</v>
      </c>
      <c r="C1403" s="1" t="s">
        <v>91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</row>
    <row r="1404" spans="1:10" x14ac:dyDescent="0.25">
      <c r="A1404" s="1">
        <v>334413</v>
      </c>
      <c r="B1404" s="1" t="s">
        <v>80</v>
      </c>
      <c r="C1404" s="1" t="s">
        <v>92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</row>
    <row r="1405" spans="1:10" x14ac:dyDescent="0.25">
      <c r="A1405" s="1">
        <v>334413</v>
      </c>
      <c r="B1405" s="1" t="s">
        <v>80</v>
      </c>
      <c r="C1405" s="1" t="s">
        <v>93</v>
      </c>
      <c r="D1405" s="1">
        <v>2.9411764705882353E-2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</row>
    <row r="1406" spans="1:10" x14ac:dyDescent="0.25">
      <c r="A1406" s="1">
        <v>334413</v>
      </c>
      <c r="B1406" s="1" t="s">
        <v>80</v>
      </c>
      <c r="C1406" s="1" t="s">
        <v>94</v>
      </c>
    </row>
    <row r="1408" spans="1:10" x14ac:dyDescent="0.25">
      <c r="A1408" s="1">
        <v>335</v>
      </c>
      <c r="B1408" s="1" t="s">
        <v>117</v>
      </c>
      <c r="C1408" s="1" t="s">
        <v>120</v>
      </c>
    </row>
    <row r="1409" spans="1:10" x14ac:dyDescent="0.25">
      <c r="A1409" s="1">
        <v>335</v>
      </c>
      <c r="B1409" s="1" t="s">
        <v>117</v>
      </c>
      <c r="C1409" s="1" t="s">
        <v>82</v>
      </c>
      <c r="D1409" s="1">
        <v>0</v>
      </c>
      <c r="E1409" s="1">
        <v>0</v>
      </c>
      <c r="F1409" s="1">
        <v>0</v>
      </c>
      <c r="G1409" s="1">
        <v>0.2</v>
      </c>
      <c r="H1409" s="1">
        <v>0</v>
      </c>
      <c r="I1409" s="1">
        <v>0</v>
      </c>
      <c r="J1409" s="1">
        <v>0</v>
      </c>
    </row>
    <row r="1410" spans="1:10" x14ac:dyDescent="0.25">
      <c r="A1410" s="1">
        <v>335</v>
      </c>
      <c r="B1410" s="1" t="s">
        <v>117</v>
      </c>
      <c r="C1410" s="1" t="s">
        <v>152</v>
      </c>
      <c r="D1410" s="1">
        <v>0</v>
      </c>
      <c r="E1410" s="1">
        <v>0</v>
      </c>
      <c r="F1410" s="1">
        <v>0</v>
      </c>
      <c r="G1410" s="1">
        <v>0.11428571428571428</v>
      </c>
      <c r="H1410" s="1">
        <v>0</v>
      </c>
      <c r="I1410" s="1">
        <v>0</v>
      </c>
      <c r="J1410" s="1">
        <v>0</v>
      </c>
    </row>
    <row r="1411" spans="1:10" x14ac:dyDescent="0.25">
      <c r="A1411" s="1">
        <v>335</v>
      </c>
      <c r="B1411" s="1" t="s">
        <v>117</v>
      </c>
      <c r="C1411" s="1" t="s">
        <v>151</v>
      </c>
      <c r="D1411" s="1">
        <v>0</v>
      </c>
      <c r="E1411" s="1">
        <v>0</v>
      </c>
      <c r="F1411" s="1">
        <v>0</v>
      </c>
      <c r="G1411" s="1">
        <v>8.5714285714285715E-2</v>
      </c>
      <c r="H1411" s="1">
        <v>0</v>
      </c>
      <c r="I1411" s="1">
        <v>0</v>
      </c>
      <c r="J1411" s="1">
        <v>0</v>
      </c>
    </row>
    <row r="1412" spans="1:10" x14ac:dyDescent="0.25">
      <c r="A1412" s="1">
        <v>335</v>
      </c>
      <c r="B1412" s="1" t="s">
        <v>117</v>
      </c>
      <c r="C1412" s="1" t="s">
        <v>83</v>
      </c>
      <c r="D1412" s="1">
        <v>0.66666666666666663</v>
      </c>
      <c r="E1412" s="1">
        <v>0</v>
      </c>
      <c r="F1412" s="1">
        <v>0</v>
      </c>
      <c r="G1412" s="1">
        <v>0.54285714285714293</v>
      </c>
      <c r="H1412" s="1">
        <v>0</v>
      </c>
      <c r="I1412" s="1">
        <v>0</v>
      </c>
      <c r="J1412" s="1">
        <v>0</v>
      </c>
    </row>
    <row r="1413" spans="1:10" x14ac:dyDescent="0.25">
      <c r="A1413" s="1">
        <v>335</v>
      </c>
      <c r="B1413" s="1" t="s">
        <v>117</v>
      </c>
      <c r="C1413" s="1" t="s">
        <v>84</v>
      </c>
      <c r="D1413" s="1">
        <v>0.1388888888888889</v>
      </c>
      <c r="E1413" s="1">
        <v>0</v>
      </c>
      <c r="F1413" s="1">
        <v>0</v>
      </c>
      <c r="G1413" s="1">
        <v>0.54285714285714293</v>
      </c>
      <c r="H1413" s="1">
        <v>0</v>
      </c>
      <c r="I1413" s="1">
        <v>0</v>
      </c>
      <c r="J1413" s="1">
        <v>0</v>
      </c>
    </row>
    <row r="1414" spans="1:10" x14ac:dyDescent="0.25">
      <c r="A1414" s="1">
        <v>335</v>
      </c>
      <c r="B1414" s="1" t="s">
        <v>117</v>
      </c>
      <c r="C1414" s="1" t="s">
        <v>85</v>
      </c>
      <c r="D1414" s="1">
        <v>5.5555555555555552E-2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</row>
    <row r="1415" spans="1:10" x14ac:dyDescent="0.25">
      <c r="A1415" s="1">
        <v>335</v>
      </c>
      <c r="B1415" s="1" t="s">
        <v>117</v>
      </c>
      <c r="C1415" s="1" t="s">
        <v>86</v>
      </c>
      <c r="D1415" s="1">
        <v>0.3888888888888889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</row>
    <row r="1416" spans="1:10" x14ac:dyDescent="0.25">
      <c r="A1416" s="1">
        <v>335</v>
      </c>
      <c r="B1416" s="1" t="s">
        <v>117</v>
      </c>
      <c r="C1416" s="1" t="s">
        <v>87</v>
      </c>
      <c r="D1416" s="1">
        <v>5.5555555555555552E-2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</row>
    <row r="1417" spans="1:10" x14ac:dyDescent="0.25">
      <c r="A1417" s="1">
        <v>335</v>
      </c>
      <c r="B1417" s="1" t="s">
        <v>117</v>
      </c>
      <c r="C1417" s="1" t="s">
        <v>88</v>
      </c>
      <c r="D1417" s="1">
        <v>2.7777777777777776E-2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</row>
    <row r="1418" spans="1:10" x14ac:dyDescent="0.25">
      <c r="A1418" s="1">
        <v>335</v>
      </c>
      <c r="B1418" s="1" t="s">
        <v>117</v>
      </c>
      <c r="C1418" s="1" t="s">
        <v>89</v>
      </c>
      <c r="D1418" s="1">
        <v>0.33333333333333331</v>
      </c>
      <c r="E1418" s="1">
        <v>0</v>
      </c>
      <c r="F1418" s="1">
        <v>0</v>
      </c>
      <c r="G1418" s="1">
        <v>0.25714285714285717</v>
      </c>
      <c r="H1418" s="1">
        <v>1</v>
      </c>
      <c r="I1418" s="1">
        <v>0</v>
      </c>
      <c r="J1418" s="1">
        <v>0</v>
      </c>
    </row>
    <row r="1419" spans="1:10" x14ac:dyDescent="0.25">
      <c r="A1419" s="1">
        <v>335</v>
      </c>
      <c r="B1419" s="1" t="s">
        <v>117</v>
      </c>
      <c r="C1419" s="1" t="s">
        <v>545</v>
      </c>
      <c r="D1419" s="1">
        <v>0.16666666666666666</v>
      </c>
      <c r="E1419" s="1">
        <v>0</v>
      </c>
      <c r="F1419" s="1">
        <v>0</v>
      </c>
      <c r="G1419" s="1">
        <v>0.22857142857142856</v>
      </c>
      <c r="H1419" s="1">
        <v>0</v>
      </c>
      <c r="I1419" s="1">
        <v>0</v>
      </c>
      <c r="J1419" s="1">
        <v>0</v>
      </c>
    </row>
    <row r="1420" spans="1:10" x14ac:dyDescent="0.25">
      <c r="A1420" s="1">
        <v>335</v>
      </c>
      <c r="B1420" s="1" t="s">
        <v>117</v>
      </c>
      <c r="C1420" s="1" t="s">
        <v>90</v>
      </c>
      <c r="D1420" s="1">
        <v>0.1111111111111111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</row>
    <row r="1421" spans="1:10" x14ac:dyDescent="0.25">
      <c r="A1421" s="1">
        <v>335</v>
      </c>
      <c r="B1421" s="1" t="s">
        <v>117</v>
      </c>
      <c r="C1421" s="1" t="s">
        <v>118</v>
      </c>
      <c r="D1421" s="1">
        <v>5.5555555555555552E-2</v>
      </c>
      <c r="E1421" s="1">
        <v>0</v>
      </c>
      <c r="F1421" s="1">
        <v>0</v>
      </c>
      <c r="G1421" s="1">
        <v>2.8571428571428571E-2</v>
      </c>
      <c r="H1421" s="1">
        <v>0</v>
      </c>
      <c r="I1421" s="1">
        <v>0</v>
      </c>
      <c r="J1421" s="1">
        <v>0</v>
      </c>
    </row>
    <row r="1422" spans="1:10" x14ac:dyDescent="0.25">
      <c r="A1422" s="1">
        <v>335</v>
      </c>
      <c r="B1422" s="1" t="s">
        <v>117</v>
      </c>
      <c r="C1422" s="1" t="s">
        <v>91</v>
      </c>
      <c r="D1422" s="1">
        <v>0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v>0</v>
      </c>
    </row>
    <row r="1423" spans="1:10" x14ac:dyDescent="0.25">
      <c r="A1423" s="1">
        <v>335</v>
      </c>
      <c r="B1423" s="1" t="s">
        <v>117</v>
      </c>
      <c r="C1423" s="1" t="s">
        <v>92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</row>
    <row r="1424" spans="1:10" x14ac:dyDescent="0.25">
      <c r="A1424" s="1">
        <v>335</v>
      </c>
      <c r="B1424" s="1" t="s">
        <v>117</v>
      </c>
      <c r="C1424" s="1" t="s">
        <v>93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</row>
    <row r="1425" spans="1:10" x14ac:dyDescent="0.25">
      <c r="A1425" s="1">
        <v>335</v>
      </c>
      <c r="B1425" s="1" t="s">
        <v>117</v>
      </c>
      <c r="C1425" s="1" t="s">
        <v>94</v>
      </c>
    </row>
    <row r="1427" spans="1:10" x14ac:dyDescent="0.25">
      <c r="A1427" s="1">
        <v>336</v>
      </c>
      <c r="B1427" s="1" t="s">
        <v>114</v>
      </c>
      <c r="C1427" s="1" t="s">
        <v>120</v>
      </c>
    </row>
    <row r="1428" spans="1:10" x14ac:dyDescent="0.25">
      <c r="A1428" s="1">
        <v>336</v>
      </c>
      <c r="B1428" s="1" t="s">
        <v>114</v>
      </c>
      <c r="C1428" s="1" t="s">
        <v>82</v>
      </c>
      <c r="D1428" s="1">
        <v>7.8125E-3</v>
      </c>
      <c r="E1428" s="1">
        <v>1</v>
      </c>
      <c r="F1428" s="1">
        <v>0</v>
      </c>
      <c r="G1428" s="1">
        <v>0.23199999999999998</v>
      </c>
      <c r="H1428" s="1">
        <v>0</v>
      </c>
      <c r="I1428" s="1">
        <v>1</v>
      </c>
      <c r="J1428" s="1">
        <v>0.13636363636363635</v>
      </c>
    </row>
    <row r="1429" spans="1:10" x14ac:dyDescent="0.25">
      <c r="A1429" s="1">
        <v>336</v>
      </c>
      <c r="B1429" s="1" t="s">
        <v>114</v>
      </c>
      <c r="C1429" s="1" t="s">
        <v>152</v>
      </c>
      <c r="D1429" s="1">
        <v>7.8125E-3</v>
      </c>
      <c r="E1429" s="1">
        <v>1</v>
      </c>
      <c r="F1429" s="1">
        <v>0</v>
      </c>
      <c r="G1429" s="1">
        <v>0.104</v>
      </c>
      <c r="H1429" s="1">
        <v>0</v>
      </c>
      <c r="I1429" s="1">
        <v>1</v>
      </c>
      <c r="J1429" s="1">
        <v>7.1969696969696947E-2</v>
      </c>
    </row>
    <row r="1430" spans="1:10" x14ac:dyDescent="0.25">
      <c r="A1430" s="1">
        <v>336</v>
      </c>
      <c r="B1430" s="1" t="s">
        <v>114</v>
      </c>
      <c r="C1430" s="1" t="s">
        <v>151</v>
      </c>
      <c r="D1430" s="1">
        <v>0</v>
      </c>
      <c r="E1430" s="1">
        <v>0</v>
      </c>
      <c r="F1430" s="1">
        <v>0</v>
      </c>
      <c r="G1430" s="1">
        <v>0.128</v>
      </c>
      <c r="H1430" s="1">
        <v>0</v>
      </c>
      <c r="I1430" s="1">
        <v>0</v>
      </c>
      <c r="J1430" s="1">
        <v>6.0606060606060594E-2</v>
      </c>
    </row>
    <row r="1431" spans="1:10" x14ac:dyDescent="0.25">
      <c r="A1431" s="1">
        <v>336</v>
      </c>
      <c r="B1431" s="1" t="s">
        <v>114</v>
      </c>
      <c r="C1431" s="1" t="s">
        <v>83</v>
      </c>
      <c r="D1431" s="1">
        <v>0.59375</v>
      </c>
      <c r="E1431" s="1">
        <v>0</v>
      </c>
      <c r="F1431" s="1">
        <v>0.5</v>
      </c>
      <c r="G1431" s="1">
        <v>0.40799999999999997</v>
      </c>
      <c r="H1431" s="1">
        <v>0.5</v>
      </c>
      <c r="I1431" s="1">
        <v>0</v>
      </c>
      <c r="J1431" s="1">
        <v>0.49242424242424238</v>
      </c>
    </row>
    <row r="1432" spans="1:10" x14ac:dyDescent="0.25">
      <c r="A1432" s="1">
        <v>336</v>
      </c>
      <c r="B1432" s="1" t="s">
        <v>114</v>
      </c>
      <c r="C1432" s="1" t="s">
        <v>84</v>
      </c>
      <c r="D1432" s="1">
        <v>0.109375</v>
      </c>
      <c r="E1432" s="1">
        <v>0</v>
      </c>
      <c r="F1432" s="1">
        <v>0</v>
      </c>
      <c r="G1432" s="1">
        <v>0.34399999999999997</v>
      </c>
      <c r="H1432" s="1">
        <v>0</v>
      </c>
      <c r="I1432" s="1">
        <v>0</v>
      </c>
      <c r="J1432" s="1">
        <v>0.21590909090909088</v>
      </c>
    </row>
    <row r="1433" spans="1:10" x14ac:dyDescent="0.25">
      <c r="A1433" s="1">
        <v>336</v>
      </c>
      <c r="B1433" s="1" t="s">
        <v>114</v>
      </c>
      <c r="C1433" s="1" t="s">
        <v>85</v>
      </c>
      <c r="D1433" s="1">
        <v>4.6875E-2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2.2727272727272724E-2</v>
      </c>
    </row>
    <row r="1434" spans="1:10" x14ac:dyDescent="0.25">
      <c r="A1434" s="1">
        <v>336</v>
      </c>
      <c r="B1434" s="1" t="s">
        <v>114</v>
      </c>
      <c r="C1434" s="1" t="s">
        <v>86</v>
      </c>
      <c r="D1434" s="1">
        <v>0.375</v>
      </c>
      <c r="E1434" s="1">
        <v>0</v>
      </c>
      <c r="F1434" s="1">
        <v>0.5</v>
      </c>
      <c r="G1434" s="1">
        <v>0</v>
      </c>
      <c r="H1434" s="1">
        <v>0.5</v>
      </c>
      <c r="I1434" s="1">
        <v>0</v>
      </c>
      <c r="J1434" s="1">
        <v>0.18939393939393936</v>
      </c>
    </row>
    <row r="1435" spans="1:10" x14ac:dyDescent="0.25">
      <c r="A1435" s="1">
        <v>336</v>
      </c>
      <c r="B1435" s="1" t="s">
        <v>114</v>
      </c>
      <c r="C1435" s="1" t="s">
        <v>87</v>
      </c>
      <c r="D1435" s="1">
        <v>2.34375E-2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1.1363636363636362E-2</v>
      </c>
    </row>
    <row r="1436" spans="1:10" x14ac:dyDescent="0.25">
      <c r="A1436" s="1">
        <v>336</v>
      </c>
      <c r="B1436" s="1" t="s">
        <v>114</v>
      </c>
      <c r="C1436" s="1" t="s">
        <v>88</v>
      </c>
      <c r="D1436" s="1">
        <v>3.90625E-2</v>
      </c>
      <c r="E1436" s="1">
        <v>0</v>
      </c>
      <c r="F1436" s="1">
        <v>0</v>
      </c>
      <c r="G1436" s="1">
        <v>6.4000000000000001E-2</v>
      </c>
      <c r="H1436" s="1">
        <v>0</v>
      </c>
      <c r="I1436" s="1">
        <v>0</v>
      </c>
      <c r="J1436" s="1">
        <v>4.9242424242424233E-2</v>
      </c>
    </row>
    <row r="1437" spans="1:10" x14ac:dyDescent="0.25">
      <c r="A1437" s="1">
        <v>336</v>
      </c>
      <c r="B1437" s="1" t="s">
        <v>114</v>
      </c>
      <c r="C1437" s="1" t="s">
        <v>89</v>
      </c>
      <c r="D1437" s="1">
        <v>0.3984375</v>
      </c>
      <c r="E1437" s="1">
        <v>0</v>
      </c>
      <c r="F1437" s="1">
        <v>0.5</v>
      </c>
      <c r="G1437" s="1">
        <v>0.36</v>
      </c>
      <c r="H1437" s="1">
        <v>0.5</v>
      </c>
      <c r="I1437" s="1">
        <v>0</v>
      </c>
      <c r="J1437" s="1">
        <v>0.37121212121212116</v>
      </c>
    </row>
    <row r="1438" spans="1:10" x14ac:dyDescent="0.25">
      <c r="A1438" s="1">
        <v>336</v>
      </c>
      <c r="B1438" s="1" t="s">
        <v>114</v>
      </c>
      <c r="C1438" s="1" t="s">
        <v>545</v>
      </c>
      <c r="D1438" s="1">
        <v>0.1953125</v>
      </c>
      <c r="E1438" s="1">
        <v>0</v>
      </c>
      <c r="F1438" s="1">
        <v>0</v>
      </c>
      <c r="G1438" s="1">
        <v>0.32799999999999996</v>
      </c>
      <c r="H1438" s="1">
        <v>0</v>
      </c>
      <c r="I1438" s="1">
        <v>0</v>
      </c>
      <c r="J1438" s="1">
        <v>0.24999999999999994</v>
      </c>
    </row>
    <row r="1439" spans="1:10" x14ac:dyDescent="0.25">
      <c r="A1439" s="1">
        <v>336</v>
      </c>
      <c r="B1439" s="1" t="s">
        <v>114</v>
      </c>
      <c r="C1439" s="1" t="s">
        <v>90</v>
      </c>
      <c r="D1439" s="1">
        <v>0.1484375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7.1969696969696947E-2</v>
      </c>
    </row>
    <row r="1440" spans="1:10" x14ac:dyDescent="0.25">
      <c r="A1440" s="1">
        <v>336</v>
      </c>
      <c r="B1440" s="1" t="s">
        <v>114</v>
      </c>
      <c r="C1440" s="1" t="s">
        <v>118</v>
      </c>
      <c r="D1440" s="1">
        <v>3.90625E-2</v>
      </c>
      <c r="E1440" s="1">
        <v>0</v>
      </c>
      <c r="F1440" s="1">
        <v>0</v>
      </c>
      <c r="G1440" s="1">
        <v>2.4E-2</v>
      </c>
      <c r="H1440" s="1">
        <v>0</v>
      </c>
      <c r="I1440" s="1">
        <v>0</v>
      </c>
      <c r="J1440" s="1">
        <v>3.0303030303030297E-2</v>
      </c>
    </row>
    <row r="1441" spans="1:10" x14ac:dyDescent="0.25">
      <c r="A1441" s="1">
        <v>336</v>
      </c>
      <c r="B1441" s="1" t="s">
        <v>114</v>
      </c>
      <c r="C1441" s="1" t="s">
        <v>91</v>
      </c>
      <c r="D1441" s="1">
        <v>7.8125E-3</v>
      </c>
      <c r="E1441" s="1">
        <v>0</v>
      </c>
      <c r="F1441" s="1">
        <v>0.5</v>
      </c>
      <c r="G1441" s="1">
        <v>0</v>
      </c>
      <c r="H1441" s="1">
        <v>0.5</v>
      </c>
      <c r="I1441" s="1">
        <v>0</v>
      </c>
      <c r="J1441" s="1">
        <v>1.1363636363636362E-2</v>
      </c>
    </row>
    <row r="1442" spans="1:10" x14ac:dyDescent="0.25">
      <c r="A1442" s="1">
        <v>336</v>
      </c>
      <c r="B1442" s="1" t="s">
        <v>114</v>
      </c>
      <c r="C1442" s="1" t="s">
        <v>92</v>
      </c>
      <c r="D1442" s="1">
        <v>0</v>
      </c>
      <c r="E1442" s="1">
        <v>0</v>
      </c>
      <c r="F1442" s="1">
        <v>0</v>
      </c>
      <c r="G1442" s="1">
        <v>8.0000000000000002E-3</v>
      </c>
      <c r="H1442" s="1">
        <v>0</v>
      </c>
      <c r="I1442" s="1">
        <v>0</v>
      </c>
      <c r="J1442" s="1">
        <v>3.7878787878787871E-3</v>
      </c>
    </row>
    <row r="1443" spans="1:10" x14ac:dyDescent="0.25">
      <c r="A1443" s="1">
        <v>336</v>
      </c>
      <c r="B1443" s="1" t="s">
        <v>114</v>
      </c>
      <c r="C1443" s="1" t="s">
        <v>93</v>
      </c>
      <c r="D1443" s="1">
        <v>7.8125E-3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3.7878787878787871E-3</v>
      </c>
    </row>
    <row r="1444" spans="1:10" x14ac:dyDescent="0.25">
      <c r="A1444" s="1">
        <v>336</v>
      </c>
      <c r="B1444" s="1" t="s">
        <v>114</v>
      </c>
      <c r="C1444" s="1" t="s">
        <v>94</v>
      </c>
    </row>
    <row r="1446" spans="1:10" x14ac:dyDescent="0.25">
      <c r="A1446" s="1">
        <v>336111</v>
      </c>
      <c r="B1446" s="1" t="s">
        <v>153</v>
      </c>
      <c r="C1446" s="1" t="s">
        <v>120</v>
      </c>
    </row>
    <row r="1447" spans="1:10" x14ac:dyDescent="0.25">
      <c r="A1447" s="1">
        <v>336111</v>
      </c>
      <c r="B1447" s="1" t="s">
        <v>153</v>
      </c>
      <c r="C1447" s="1" t="s">
        <v>82</v>
      </c>
      <c r="D1447" s="1">
        <v>0</v>
      </c>
      <c r="E1447" s="1">
        <v>0</v>
      </c>
      <c r="F1447" s="1">
        <v>0</v>
      </c>
      <c r="G1447" s="1">
        <v>0.2</v>
      </c>
      <c r="H1447" s="1">
        <v>0</v>
      </c>
      <c r="I1447" s="1">
        <v>1</v>
      </c>
      <c r="J1447" s="1">
        <v>0.15384615384615385</v>
      </c>
    </row>
    <row r="1448" spans="1:10" x14ac:dyDescent="0.25">
      <c r="A1448" s="1">
        <v>336111</v>
      </c>
      <c r="B1448" s="1" t="s">
        <v>153</v>
      </c>
      <c r="C1448" s="1" t="s">
        <v>152</v>
      </c>
      <c r="D1448" s="1">
        <v>0</v>
      </c>
      <c r="E1448" s="1">
        <v>0</v>
      </c>
      <c r="F1448" s="1">
        <v>0</v>
      </c>
      <c r="G1448" s="1">
        <v>0.13333333333333333</v>
      </c>
      <c r="H1448" s="1">
        <v>0</v>
      </c>
      <c r="I1448" s="1">
        <v>1</v>
      </c>
      <c r="J1448" s="1">
        <v>0.11538461538461539</v>
      </c>
    </row>
    <row r="1449" spans="1:10" x14ac:dyDescent="0.25">
      <c r="A1449" s="1">
        <v>336111</v>
      </c>
      <c r="B1449" s="1" t="s">
        <v>153</v>
      </c>
      <c r="C1449" s="1" t="s">
        <v>151</v>
      </c>
      <c r="D1449" s="1">
        <v>0</v>
      </c>
      <c r="E1449" s="1">
        <v>0</v>
      </c>
      <c r="F1449" s="1">
        <v>0</v>
      </c>
      <c r="G1449" s="1">
        <v>6.6666666666666666E-2</v>
      </c>
      <c r="H1449" s="1">
        <v>0</v>
      </c>
      <c r="I1449" s="1">
        <v>0</v>
      </c>
      <c r="J1449" s="1">
        <v>3.8461538461538464E-2</v>
      </c>
    </row>
    <row r="1450" spans="1:10" x14ac:dyDescent="0.25">
      <c r="A1450" s="1">
        <v>336111</v>
      </c>
      <c r="B1450" s="1" t="s">
        <v>153</v>
      </c>
      <c r="C1450" s="1" t="s">
        <v>83</v>
      </c>
      <c r="D1450" s="1">
        <v>0.6</v>
      </c>
      <c r="E1450" s="1">
        <v>0</v>
      </c>
      <c r="F1450" s="1">
        <v>0</v>
      </c>
      <c r="G1450" s="1">
        <v>0.53333333333333333</v>
      </c>
      <c r="H1450" s="1">
        <v>0</v>
      </c>
      <c r="I1450" s="1">
        <v>0</v>
      </c>
      <c r="J1450" s="1">
        <v>0.53846153846153844</v>
      </c>
    </row>
    <row r="1451" spans="1:10" x14ac:dyDescent="0.25">
      <c r="A1451" s="1">
        <v>336111</v>
      </c>
      <c r="B1451" s="1" t="s">
        <v>153</v>
      </c>
      <c r="C1451" s="1" t="s">
        <v>84</v>
      </c>
      <c r="D1451" s="1">
        <v>0.1</v>
      </c>
      <c r="E1451" s="1">
        <v>0</v>
      </c>
      <c r="F1451" s="1">
        <v>0</v>
      </c>
      <c r="G1451" s="1">
        <v>0.53333333333333333</v>
      </c>
      <c r="H1451" s="1">
        <v>0</v>
      </c>
      <c r="I1451" s="1">
        <v>0</v>
      </c>
      <c r="J1451" s="1">
        <v>0.34615384615384615</v>
      </c>
    </row>
    <row r="1452" spans="1:10" x14ac:dyDescent="0.25">
      <c r="A1452" s="1">
        <v>336111</v>
      </c>
      <c r="B1452" s="1" t="s">
        <v>153</v>
      </c>
      <c r="C1452" s="1" t="s">
        <v>85</v>
      </c>
      <c r="D1452" s="1">
        <v>0.1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3.8461538461538464E-2</v>
      </c>
    </row>
    <row r="1453" spans="1:10" x14ac:dyDescent="0.25">
      <c r="A1453" s="1">
        <v>336111</v>
      </c>
      <c r="B1453" s="1" t="s">
        <v>153</v>
      </c>
      <c r="C1453" s="1" t="s">
        <v>86</v>
      </c>
      <c r="D1453" s="1">
        <v>0.4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0.15384615384615385</v>
      </c>
    </row>
    <row r="1454" spans="1:10" x14ac:dyDescent="0.25">
      <c r="A1454" s="1">
        <v>336111</v>
      </c>
      <c r="B1454" s="1" t="s">
        <v>153</v>
      </c>
      <c r="C1454" s="1" t="s">
        <v>87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</row>
    <row r="1455" spans="1:10" x14ac:dyDescent="0.25">
      <c r="A1455" s="1">
        <v>336111</v>
      </c>
      <c r="B1455" s="1" t="s">
        <v>153</v>
      </c>
      <c r="C1455" s="1" t="s">
        <v>88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</row>
    <row r="1456" spans="1:10" x14ac:dyDescent="0.25">
      <c r="A1456" s="1">
        <v>336111</v>
      </c>
      <c r="B1456" s="1" t="s">
        <v>153</v>
      </c>
      <c r="C1456" s="1" t="s">
        <v>89</v>
      </c>
      <c r="D1456" s="1">
        <v>0.4</v>
      </c>
      <c r="E1456" s="1">
        <v>0</v>
      </c>
      <c r="F1456" s="1">
        <v>0</v>
      </c>
      <c r="G1456" s="1">
        <v>0.26666666666666666</v>
      </c>
      <c r="H1456" s="1">
        <v>0</v>
      </c>
      <c r="I1456" s="1">
        <v>0</v>
      </c>
      <c r="J1456" s="1">
        <v>0.30769230769230771</v>
      </c>
    </row>
    <row r="1457" spans="1:10" x14ac:dyDescent="0.25">
      <c r="A1457" s="1">
        <v>336111</v>
      </c>
      <c r="B1457" s="1" t="s">
        <v>153</v>
      </c>
      <c r="C1457" s="1" t="s">
        <v>545</v>
      </c>
      <c r="D1457" s="1">
        <v>0.2</v>
      </c>
      <c r="E1457" s="1">
        <v>0</v>
      </c>
      <c r="F1457" s="1">
        <v>0</v>
      </c>
      <c r="G1457" s="1">
        <v>0.2</v>
      </c>
      <c r="H1457" s="1">
        <v>0</v>
      </c>
      <c r="I1457" s="1">
        <v>0</v>
      </c>
      <c r="J1457" s="1">
        <v>0.19230769230769232</v>
      </c>
    </row>
    <row r="1458" spans="1:10" x14ac:dyDescent="0.25">
      <c r="A1458" s="1">
        <v>336111</v>
      </c>
      <c r="B1458" s="1" t="s">
        <v>153</v>
      </c>
      <c r="C1458" s="1" t="s">
        <v>90</v>
      </c>
      <c r="D1458" s="1">
        <v>0.2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7.6923076923076927E-2</v>
      </c>
    </row>
    <row r="1459" spans="1:10" x14ac:dyDescent="0.25">
      <c r="A1459" s="1">
        <v>336111</v>
      </c>
      <c r="B1459" s="1" t="s">
        <v>153</v>
      </c>
      <c r="C1459" s="1" t="s">
        <v>118</v>
      </c>
      <c r="D1459" s="1">
        <v>0</v>
      </c>
      <c r="E1459" s="1">
        <v>0</v>
      </c>
      <c r="F1459" s="1">
        <v>0</v>
      </c>
      <c r="G1459" s="1">
        <v>6.6666666666666666E-2</v>
      </c>
      <c r="H1459" s="1">
        <v>0</v>
      </c>
      <c r="I1459" s="1">
        <v>0</v>
      </c>
      <c r="J1459" s="1">
        <v>3.8461538461538464E-2</v>
      </c>
    </row>
    <row r="1460" spans="1:10" x14ac:dyDescent="0.25">
      <c r="A1460" s="1">
        <v>336111</v>
      </c>
      <c r="B1460" s="1" t="s">
        <v>153</v>
      </c>
      <c r="C1460" s="1" t="s">
        <v>91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</row>
    <row r="1461" spans="1:10" x14ac:dyDescent="0.25">
      <c r="A1461" s="1">
        <v>336111</v>
      </c>
      <c r="B1461" s="1" t="s">
        <v>153</v>
      </c>
      <c r="C1461" s="1" t="s">
        <v>92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</row>
    <row r="1462" spans="1:10" x14ac:dyDescent="0.25">
      <c r="A1462" s="1">
        <v>336111</v>
      </c>
      <c r="B1462" s="1" t="s">
        <v>153</v>
      </c>
      <c r="C1462" s="1" t="s">
        <v>93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</row>
    <row r="1463" spans="1:10" x14ac:dyDescent="0.25">
      <c r="A1463" s="1">
        <v>336111</v>
      </c>
      <c r="B1463" s="1" t="s">
        <v>153</v>
      </c>
      <c r="C1463" s="1" t="s">
        <v>94</v>
      </c>
    </row>
    <row r="1465" spans="1:10" x14ac:dyDescent="0.25">
      <c r="A1465" s="1">
        <v>336112</v>
      </c>
      <c r="B1465" s="1" t="s">
        <v>149</v>
      </c>
      <c r="C1465" s="1" t="s">
        <v>120</v>
      </c>
    </row>
    <row r="1466" spans="1:10" x14ac:dyDescent="0.25">
      <c r="A1466" s="1">
        <v>336112</v>
      </c>
      <c r="B1466" s="1" t="s">
        <v>149</v>
      </c>
      <c r="C1466" s="1" t="s">
        <v>82</v>
      </c>
      <c r="D1466" s="1">
        <v>0</v>
      </c>
      <c r="E1466" s="1">
        <v>0</v>
      </c>
      <c r="F1466" s="1">
        <v>0</v>
      </c>
      <c r="G1466" s="1">
        <v>0.22727272727272727</v>
      </c>
      <c r="H1466" s="1">
        <v>0</v>
      </c>
      <c r="I1466" s="1">
        <v>1</v>
      </c>
      <c r="J1466" s="1">
        <v>0.16666666666666666</v>
      </c>
    </row>
    <row r="1467" spans="1:10" x14ac:dyDescent="0.25">
      <c r="A1467" s="1">
        <v>336112</v>
      </c>
      <c r="B1467" s="1" t="s">
        <v>149</v>
      </c>
      <c r="C1467" s="1" t="s">
        <v>152</v>
      </c>
      <c r="D1467" s="1">
        <v>0</v>
      </c>
      <c r="E1467" s="1">
        <v>0</v>
      </c>
      <c r="F1467" s="1">
        <v>0</v>
      </c>
      <c r="G1467" s="1">
        <v>9.0909090909090912E-2</v>
      </c>
      <c r="H1467" s="1">
        <v>0</v>
      </c>
      <c r="I1467" s="1">
        <v>1</v>
      </c>
      <c r="J1467" s="1">
        <v>8.3333333333333329E-2</v>
      </c>
    </row>
    <row r="1468" spans="1:10" x14ac:dyDescent="0.25">
      <c r="A1468" s="1">
        <v>336112</v>
      </c>
      <c r="B1468" s="1" t="s">
        <v>149</v>
      </c>
      <c r="C1468" s="1" t="s">
        <v>151</v>
      </c>
      <c r="D1468" s="1">
        <v>0</v>
      </c>
      <c r="E1468" s="1">
        <v>0</v>
      </c>
      <c r="F1468" s="1">
        <v>0</v>
      </c>
      <c r="G1468" s="1">
        <v>0.13636363636363635</v>
      </c>
      <c r="H1468" s="1">
        <v>0</v>
      </c>
      <c r="I1468" s="1">
        <v>0</v>
      </c>
      <c r="J1468" s="1">
        <v>8.3333333333333329E-2</v>
      </c>
    </row>
    <row r="1469" spans="1:10" x14ac:dyDescent="0.25">
      <c r="A1469" s="1">
        <v>336112</v>
      </c>
      <c r="B1469" s="1" t="s">
        <v>149</v>
      </c>
      <c r="C1469" s="1" t="s">
        <v>83</v>
      </c>
      <c r="D1469" s="1">
        <v>0.66666666666666663</v>
      </c>
      <c r="E1469" s="1">
        <v>0</v>
      </c>
      <c r="F1469" s="1">
        <v>0</v>
      </c>
      <c r="G1469" s="1">
        <v>0.54545454545454541</v>
      </c>
      <c r="H1469" s="1">
        <v>0</v>
      </c>
      <c r="I1469" s="1">
        <v>0</v>
      </c>
      <c r="J1469" s="1">
        <v>0.55555555555555558</v>
      </c>
    </row>
    <row r="1470" spans="1:10" x14ac:dyDescent="0.25">
      <c r="A1470" s="1">
        <v>336112</v>
      </c>
      <c r="B1470" s="1" t="s">
        <v>149</v>
      </c>
      <c r="C1470" s="1" t="s">
        <v>84</v>
      </c>
      <c r="D1470" s="1">
        <v>8.3333333333333329E-2</v>
      </c>
      <c r="E1470" s="1">
        <v>0</v>
      </c>
      <c r="F1470" s="1">
        <v>0</v>
      </c>
      <c r="G1470" s="1">
        <v>0.5</v>
      </c>
      <c r="H1470" s="1">
        <v>0</v>
      </c>
      <c r="I1470" s="1">
        <v>0</v>
      </c>
      <c r="J1470" s="1">
        <v>0.33333333333333331</v>
      </c>
    </row>
    <row r="1471" spans="1:10" x14ac:dyDescent="0.25">
      <c r="A1471" s="1">
        <v>336112</v>
      </c>
      <c r="B1471" s="1" t="s">
        <v>149</v>
      </c>
      <c r="C1471" s="1" t="s">
        <v>85</v>
      </c>
      <c r="D1471" s="1">
        <v>8.3333333333333329E-2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2.7777777777777776E-2</v>
      </c>
    </row>
    <row r="1472" spans="1:10" x14ac:dyDescent="0.25">
      <c r="A1472" s="1">
        <v>336112</v>
      </c>
      <c r="B1472" s="1" t="s">
        <v>149</v>
      </c>
      <c r="C1472" s="1" t="s">
        <v>86</v>
      </c>
      <c r="D1472" s="1">
        <v>0.41666666666666669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0.1388888888888889</v>
      </c>
    </row>
    <row r="1473" spans="1:10" x14ac:dyDescent="0.25">
      <c r="A1473" s="1">
        <v>336112</v>
      </c>
      <c r="B1473" s="1" t="s">
        <v>149</v>
      </c>
      <c r="C1473" s="1" t="s">
        <v>87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</row>
    <row r="1474" spans="1:10" x14ac:dyDescent="0.25">
      <c r="A1474" s="1">
        <v>336112</v>
      </c>
      <c r="B1474" s="1" t="s">
        <v>149</v>
      </c>
      <c r="C1474" s="1" t="s">
        <v>88</v>
      </c>
      <c r="D1474" s="1">
        <v>8.3333333333333329E-2</v>
      </c>
      <c r="E1474" s="1">
        <v>0</v>
      </c>
      <c r="F1474" s="1">
        <v>0</v>
      </c>
      <c r="G1474" s="1">
        <v>4.5454545454545456E-2</v>
      </c>
      <c r="H1474" s="1">
        <v>0</v>
      </c>
      <c r="I1474" s="1">
        <v>0</v>
      </c>
      <c r="J1474" s="1">
        <v>5.5555555555555552E-2</v>
      </c>
    </row>
    <row r="1475" spans="1:10" x14ac:dyDescent="0.25">
      <c r="A1475" s="1">
        <v>336112</v>
      </c>
      <c r="B1475" s="1" t="s">
        <v>149</v>
      </c>
      <c r="C1475" s="1" t="s">
        <v>89</v>
      </c>
      <c r="D1475" s="1">
        <v>0.33333333333333331</v>
      </c>
      <c r="E1475" s="1">
        <v>0</v>
      </c>
      <c r="F1475" s="1">
        <v>0</v>
      </c>
      <c r="G1475" s="1">
        <v>0.22727272727272727</v>
      </c>
      <c r="H1475" s="1">
        <v>0</v>
      </c>
      <c r="I1475" s="1">
        <v>0</v>
      </c>
      <c r="J1475" s="1">
        <v>0.27777777777777779</v>
      </c>
    </row>
    <row r="1476" spans="1:10" x14ac:dyDescent="0.25">
      <c r="A1476" s="1">
        <v>336112</v>
      </c>
      <c r="B1476" s="1" t="s">
        <v>149</v>
      </c>
      <c r="C1476" s="1" t="s">
        <v>545</v>
      </c>
      <c r="D1476" s="1">
        <v>0.16666666666666666</v>
      </c>
      <c r="E1476" s="1">
        <v>0</v>
      </c>
      <c r="F1476" s="1">
        <v>0</v>
      </c>
      <c r="G1476" s="1">
        <v>0.22727272727272727</v>
      </c>
      <c r="H1476" s="1">
        <v>0</v>
      </c>
      <c r="I1476" s="1">
        <v>0</v>
      </c>
      <c r="J1476" s="1">
        <v>0.19444444444444445</v>
      </c>
    </row>
    <row r="1477" spans="1:10" x14ac:dyDescent="0.25">
      <c r="A1477" s="1">
        <v>336112</v>
      </c>
      <c r="B1477" s="1" t="s">
        <v>149</v>
      </c>
      <c r="C1477" s="1" t="s">
        <v>90</v>
      </c>
      <c r="D1477" s="1">
        <v>8.3333333333333329E-2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2.7777777777777776E-2</v>
      </c>
    </row>
    <row r="1478" spans="1:10" x14ac:dyDescent="0.25">
      <c r="A1478" s="1">
        <v>336112</v>
      </c>
      <c r="B1478" s="1" t="s">
        <v>149</v>
      </c>
      <c r="C1478" s="1" t="s">
        <v>118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</row>
    <row r="1479" spans="1:10" x14ac:dyDescent="0.25">
      <c r="A1479" s="1">
        <v>336112</v>
      </c>
      <c r="B1479" s="1" t="s">
        <v>149</v>
      </c>
      <c r="C1479" s="1" t="s">
        <v>91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</row>
    <row r="1480" spans="1:10" x14ac:dyDescent="0.25">
      <c r="A1480" s="1">
        <v>336112</v>
      </c>
      <c r="B1480" s="1" t="s">
        <v>149</v>
      </c>
      <c r="C1480" s="1" t="s">
        <v>92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</row>
    <row r="1481" spans="1:10" x14ac:dyDescent="0.25">
      <c r="A1481" s="1">
        <v>336112</v>
      </c>
      <c r="B1481" s="1" t="s">
        <v>149</v>
      </c>
      <c r="C1481" s="1" t="s">
        <v>93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</row>
    <row r="1482" spans="1:10" x14ac:dyDescent="0.25">
      <c r="A1482" s="1">
        <v>336112</v>
      </c>
      <c r="B1482" s="1" t="s">
        <v>149</v>
      </c>
      <c r="C1482" s="1" t="s">
        <v>94</v>
      </c>
    </row>
    <row r="1484" spans="1:10" x14ac:dyDescent="0.25">
      <c r="A1484" s="1">
        <v>3364</v>
      </c>
      <c r="B1484" s="1" t="s">
        <v>155</v>
      </c>
      <c r="C1484" s="1" t="s">
        <v>120</v>
      </c>
    </row>
    <row r="1485" spans="1:10" x14ac:dyDescent="0.25">
      <c r="A1485" s="1">
        <v>3364</v>
      </c>
      <c r="B1485" s="1" t="s">
        <v>155</v>
      </c>
      <c r="C1485" s="1" t="s">
        <v>82</v>
      </c>
      <c r="D1485" s="1">
        <v>0</v>
      </c>
      <c r="E1485" s="1">
        <v>0</v>
      </c>
      <c r="F1485" s="1">
        <v>0</v>
      </c>
      <c r="G1485" s="1">
        <v>0.48275862068965519</v>
      </c>
      <c r="H1485" s="1">
        <v>0</v>
      </c>
      <c r="I1485" s="1">
        <v>0</v>
      </c>
      <c r="J1485" s="1">
        <v>0.22950819672131148</v>
      </c>
    </row>
    <row r="1486" spans="1:10" x14ac:dyDescent="0.25">
      <c r="A1486" s="1">
        <v>3364</v>
      </c>
      <c r="B1486" s="1" t="s">
        <v>155</v>
      </c>
      <c r="C1486" s="1" t="s">
        <v>152</v>
      </c>
      <c r="D1486" s="1">
        <v>0</v>
      </c>
      <c r="E1486" s="1">
        <v>0</v>
      </c>
      <c r="F1486" s="1">
        <v>0</v>
      </c>
      <c r="G1486" s="1">
        <v>0.2413793103448276</v>
      </c>
      <c r="H1486" s="1">
        <v>0</v>
      </c>
      <c r="I1486" s="1">
        <v>0</v>
      </c>
      <c r="J1486" s="1">
        <v>0.11475409836065574</v>
      </c>
    </row>
    <row r="1487" spans="1:10" x14ac:dyDescent="0.25">
      <c r="A1487" s="1">
        <v>3364</v>
      </c>
      <c r="B1487" s="1" t="s">
        <v>155</v>
      </c>
      <c r="C1487" s="1" t="s">
        <v>151</v>
      </c>
      <c r="D1487" s="1">
        <v>0</v>
      </c>
      <c r="E1487" s="1">
        <v>0</v>
      </c>
      <c r="F1487" s="1">
        <v>0</v>
      </c>
      <c r="G1487" s="1">
        <v>0.2413793103448276</v>
      </c>
      <c r="H1487" s="1">
        <v>0</v>
      </c>
      <c r="I1487" s="1">
        <v>0</v>
      </c>
      <c r="J1487" s="1">
        <v>0.11475409836065574</v>
      </c>
    </row>
    <row r="1488" spans="1:10" x14ac:dyDescent="0.25">
      <c r="A1488" s="1">
        <v>3364</v>
      </c>
      <c r="B1488" s="1" t="s">
        <v>155</v>
      </c>
      <c r="C1488" s="1" t="s">
        <v>83</v>
      </c>
      <c r="D1488" s="1">
        <v>0.46875</v>
      </c>
      <c r="E1488" s="1">
        <v>0</v>
      </c>
      <c r="F1488" s="1">
        <v>0</v>
      </c>
      <c r="G1488" s="1">
        <v>0.17241379310344829</v>
      </c>
      <c r="H1488" s="1">
        <v>0</v>
      </c>
      <c r="I1488" s="1">
        <v>0</v>
      </c>
      <c r="J1488" s="1">
        <v>0.32786885245901642</v>
      </c>
    </row>
    <row r="1489" spans="1:10" x14ac:dyDescent="0.25">
      <c r="A1489" s="1">
        <v>3364</v>
      </c>
      <c r="B1489" s="1" t="s">
        <v>155</v>
      </c>
      <c r="C1489" s="1" t="s">
        <v>84</v>
      </c>
      <c r="D1489" s="1">
        <v>0.125</v>
      </c>
      <c r="E1489" s="1">
        <v>0</v>
      </c>
      <c r="F1489" s="1">
        <v>0</v>
      </c>
      <c r="G1489" s="1">
        <v>0.17241379310344829</v>
      </c>
      <c r="H1489" s="1">
        <v>0</v>
      </c>
      <c r="I1489" s="1">
        <v>0</v>
      </c>
      <c r="J1489" s="1">
        <v>0.14754098360655737</v>
      </c>
    </row>
    <row r="1490" spans="1:10" x14ac:dyDescent="0.25">
      <c r="A1490" s="1">
        <v>3364</v>
      </c>
      <c r="B1490" s="1" t="s">
        <v>155</v>
      </c>
      <c r="C1490" s="1" t="s">
        <v>85</v>
      </c>
      <c r="D1490" s="1">
        <v>6.25E-2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3.2786885245901641E-2</v>
      </c>
    </row>
    <row r="1491" spans="1:10" x14ac:dyDescent="0.25">
      <c r="A1491" s="1">
        <v>3364</v>
      </c>
      <c r="B1491" s="1" t="s">
        <v>155</v>
      </c>
      <c r="C1491" s="1" t="s">
        <v>86</v>
      </c>
      <c r="D1491" s="1">
        <v>0.21875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0.11475409836065574</v>
      </c>
    </row>
    <row r="1492" spans="1:10" x14ac:dyDescent="0.25">
      <c r="A1492" s="1">
        <v>3364</v>
      </c>
      <c r="B1492" s="1" t="s">
        <v>155</v>
      </c>
      <c r="C1492" s="1" t="s">
        <v>87</v>
      </c>
      <c r="D1492" s="1">
        <v>3.125E-2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1.6393442622950821E-2</v>
      </c>
    </row>
    <row r="1493" spans="1:10" x14ac:dyDescent="0.25">
      <c r="A1493" s="1">
        <v>3364</v>
      </c>
      <c r="B1493" s="1" t="s">
        <v>155</v>
      </c>
      <c r="C1493" s="1" t="s">
        <v>88</v>
      </c>
      <c r="D1493" s="1">
        <v>3.125E-2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1.6393442622950821E-2</v>
      </c>
    </row>
    <row r="1494" spans="1:10" x14ac:dyDescent="0.25">
      <c r="A1494" s="1">
        <v>3364</v>
      </c>
      <c r="B1494" s="1" t="s">
        <v>155</v>
      </c>
      <c r="C1494" s="1" t="s">
        <v>89</v>
      </c>
      <c r="D1494" s="1">
        <v>0.53125</v>
      </c>
      <c r="E1494" s="1">
        <v>0</v>
      </c>
      <c r="F1494" s="1">
        <v>0</v>
      </c>
      <c r="G1494" s="1">
        <v>0.34482758620689657</v>
      </c>
      <c r="H1494" s="1">
        <v>0</v>
      </c>
      <c r="I1494" s="1">
        <v>0</v>
      </c>
      <c r="J1494" s="1">
        <v>0.44262295081967218</v>
      </c>
    </row>
    <row r="1495" spans="1:10" x14ac:dyDescent="0.25">
      <c r="A1495" s="1">
        <v>3364</v>
      </c>
      <c r="B1495" s="1" t="s">
        <v>155</v>
      </c>
      <c r="C1495" s="1" t="s">
        <v>545</v>
      </c>
      <c r="D1495" s="1">
        <v>0.28125</v>
      </c>
      <c r="E1495" s="1">
        <v>0</v>
      </c>
      <c r="F1495" s="1">
        <v>0</v>
      </c>
      <c r="G1495" s="1">
        <v>0.31034482758620691</v>
      </c>
      <c r="H1495" s="1">
        <v>0</v>
      </c>
      <c r="I1495" s="1">
        <v>0</v>
      </c>
      <c r="J1495" s="1">
        <v>0.29508196721311475</v>
      </c>
    </row>
    <row r="1496" spans="1:10" x14ac:dyDescent="0.25">
      <c r="A1496" s="1">
        <v>3364</v>
      </c>
      <c r="B1496" s="1" t="s">
        <v>155</v>
      </c>
      <c r="C1496" s="1" t="s">
        <v>90</v>
      </c>
      <c r="D1496" s="1">
        <v>0.1875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9.836065573770493E-2</v>
      </c>
    </row>
    <row r="1497" spans="1:10" x14ac:dyDescent="0.25">
      <c r="A1497" s="1">
        <v>3364</v>
      </c>
      <c r="B1497" s="1" t="s">
        <v>155</v>
      </c>
      <c r="C1497" s="1" t="s">
        <v>118</v>
      </c>
      <c r="D1497" s="1">
        <v>6.25E-2</v>
      </c>
      <c r="E1497" s="1">
        <v>0</v>
      </c>
      <c r="F1497" s="1">
        <v>0</v>
      </c>
      <c r="G1497" s="1">
        <v>3.4482758620689655E-2</v>
      </c>
      <c r="H1497" s="1">
        <v>0</v>
      </c>
      <c r="I1497" s="1">
        <v>0</v>
      </c>
      <c r="J1497" s="1">
        <v>4.9180327868852465E-2</v>
      </c>
    </row>
    <row r="1498" spans="1:10" x14ac:dyDescent="0.25">
      <c r="A1498" s="1">
        <v>3364</v>
      </c>
      <c r="B1498" s="1" t="s">
        <v>155</v>
      </c>
      <c r="C1498" s="1" t="s">
        <v>91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</row>
    <row r="1499" spans="1:10" x14ac:dyDescent="0.25">
      <c r="A1499" s="1">
        <v>3364</v>
      </c>
      <c r="B1499" s="1" t="s">
        <v>155</v>
      </c>
      <c r="C1499" s="1" t="s">
        <v>92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</row>
    <row r="1500" spans="1:10" x14ac:dyDescent="0.25">
      <c r="A1500" s="1">
        <v>3364</v>
      </c>
      <c r="B1500" s="1" t="s">
        <v>155</v>
      </c>
      <c r="C1500" s="1" t="s">
        <v>93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</row>
    <row r="1501" spans="1:10" x14ac:dyDescent="0.25">
      <c r="A1501" s="1">
        <v>3364</v>
      </c>
      <c r="B1501" s="1" t="s">
        <v>155</v>
      </c>
      <c r="C1501" s="1" t="s">
        <v>94</v>
      </c>
    </row>
    <row r="1503" spans="1:10" x14ac:dyDescent="0.25">
      <c r="A1503" s="1">
        <v>336411</v>
      </c>
      <c r="B1503" s="1" t="s">
        <v>157</v>
      </c>
      <c r="C1503" s="1" t="s">
        <v>120</v>
      </c>
    </row>
    <row r="1504" spans="1:10" x14ac:dyDescent="0.25">
      <c r="A1504" s="1">
        <v>336411</v>
      </c>
      <c r="B1504" s="1" t="s">
        <v>157</v>
      </c>
      <c r="C1504" s="1" t="s">
        <v>82</v>
      </c>
      <c r="D1504" s="1">
        <v>0</v>
      </c>
      <c r="E1504" s="1">
        <v>0</v>
      </c>
      <c r="F1504" s="1">
        <v>0</v>
      </c>
      <c r="G1504" s="1">
        <v>0.55555555555555558</v>
      </c>
      <c r="H1504" s="1">
        <v>0</v>
      </c>
      <c r="I1504" s="1">
        <v>0</v>
      </c>
      <c r="J1504" s="1">
        <v>0</v>
      </c>
    </row>
    <row r="1505" spans="1:10" x14ac:dyDescent="0.25">
      <c r="A1505" s="1">
        <v>336411</v>
      </c>
      <c r="B1505" s="1" t="s">
        <v>157</v>
      </c>
      <c r="C1505" s="1" t="s">
        <v>152</v>
      </c>
      <c r="D1505" s="1">
        <v>0</v>
      </c>
      <c r="E1505" s="1">
        <v>0</v>
      </c>
      <c r="F1505" s="1">
        <v>0</v>
      </c>
      <c r="G1505" s="1">
        <v>0.33333333333333331</v>
      </c>
      <c r="H1505" s="1">
        <v>0</v>
      </c>
      <c r="I1505" s="1">
        <v>0</v>
      </c>
      <c r="J1505" s="1">
        <v>0</v>
      </c>
    </row>
    <row r="1506" spans="1:10" x14ac:dyDescent="0.25">
      <c r="A1506" s="1">
        <v>336411</v>
      </c>
      <c r="B1506" s="1" t="s">
        <v>157</v>
      </c>
      <c r="C1506" s="1" t="s">
        <v>151</v>
      </c>
      <c r="D1506" s="1">
        <v>0</v>
      </c>
      <c r="E1506" s="1">
        <v>0</v>
      </c>
      <c r="F1506" s="1">
        <v>0</v>
      </c>
      <c r="G1506" s="1">
        <v>0.22222222222222221</v>
      </c>
      <c r="H1506" s="1">
        <v>0</v>
      </c>
      <c r="I1506" s="1">
        <v>0</v>
      </c>
      <c r="J1506" s="1">
        <v>0</v>
      </c>
    </row>
    <row r="1507" spans="1:10" x14ac:dyDescent="0.25">
      <c r="A1507" s="1">
        <v>336411</v>
      </c>
      <c r="B1507" s="1" t="s">
        <v>157</v>
      </c>
      <c r="C1507" s="1" t="s">
        <v>83</v>
      </c>
      <c r="D1507" s="1">
        <v>0.33333333333333331</v>
      </c>
      <c r="E1507" s="1">
        <v>0</v>
      </c>
      <c r="F1507" s="1">
        <v>0</v>
      </c>
      <c r="G1507" s="1">
        <v>0.1111111111111111</v>
      </c>
      <c r="H1507" s="1">
        <v>0</v>
      </c>
      <c r="I1507" s="1">
        <v>0</v>
      </c>
      <c r="J1507" s="1">
        <v>0</v>
      </c>
    </row>
    <row r="1508" spans="1:10" x14ac:dyDescent="0.25">
      <c r="A1508" s="1">
        <v>336411</v>
      </c>
      <c r="B1508" s="1" t="s">
        <v>157</v>
      </c>
      <c r="C1508" s="1" t="s">
        <v>84</v>
      </c>
      <c r="D1508" s="1">
        <v>0</v>
      </c>
      <c r="E1508" s="1">
        <v>0</v>
      </c>
      <c r="F1508" s="1">
        <v>0</v>
      </c>
      <c r="G1508" s="1">
        <v>0.1111111111111111</v>
      </c>
      <c r="H1508" s="1">
        <v>0</v>
      </c>
      <c r="I1508" s="1">
        <v>0</v>
      </c>
      <c r="J1508" s="1">
        <v>0</v>
      </c>
    </row>
    <row r="1509" spans="1:10" x14ac:dyDescent="0.25">
      <c r="A1509" s="1">
        <v>336411</v>
      </c>
      <c r="B1509" s="1" t="s">
        <v>157</v>
      </c>
      <c r="C1509" s="1" t="s">
        <v>85</v>
      </c>
      <c r="D1509" s="1">
        <v>0.1111111111111111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</row>
    <row r="1510" spans="1:10" x14ac:dyDescent="0.25">
      <c r="A1510" s="1">
        <v>336411</v>
      </c>
      <c r="B1510" s="1" t="s">
        <v>157</v>
      </c>
      <c r="C1510" s="1" t="s">
        <v>86</v>
      </c>
      <c r="D1510" s="1">
        <v>0.1111111111111111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</row>
    <row r="1511" spans="1:10" x14ac:dyDescent="0.25">
      <c r="A1511" s="1">
        <v>336411</v>
      </c>
      <c r="B1511" s="1" t="s">
        <v>157</v>
      </c>
      <c r="C1511" s="1" t="s">
        <v>87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</row>
    <row r="1512" spans="1:10" x14ac:dyDescent="0.25">
      <c r="A1512" s="1">
        <v>336411</v>
      </c>
      <c r="B1512" s="1" t="s">
        <v>157</v>
      </c>
      <c r="C1512" s="1" t="s">
        <v>88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</row>
    <row r="1513" spans="1:10" x14ac:dyDescent="0.25">
      <c r="A1513" s="1">
        <v>336411</v>
      </c>
      <c r="B1513" s="1" t="s">
        <v>157</v>
      </c>
      <c r="C1513" s="1" t="s">
        <v>89</v>
      </c>
      <c r="D1513" s="1">
        <v>0.66666666666666663</v>
      </c>
      <c r="E1513" s="1">
        <v>0</v>
      </c>
      <c r="F1513" s="1">
        <v>0</v>
      </c>
      <c r="G1513" s="1">
        <v>0.33333333333333331</v>
      </c>
      <c r="H1513" s="1">
        <v>0</v>
      </c>
      <c r="I1513" s="1">
        <v>0</v>
      </c>
      <c r="J1513" s="1">
        <v>0</v>
      </c>
    </row>
    <row r="1514" spans="1:10" x14ac:dyDescent="0.25">
      <c r="A1514" s="1">
        <v>336411</v>
      </c>
      <c r="B1514" s="1" t="s">
        <v>157</v>
      </c>
      <c r="C1514" s="1" t="s">
        <v>545</v>
      </c>
      <c r="D1514" s="1">
        <v>0.33333333333333331</v>
      </c>
      <c r="E1514" s="1">
        <v>0</v>
      </c>
      <c r="F1514" s="1">
        <v>0</v>
      </c>
      <c r="G1514" s="1">
        <v>0.33333333333333331</v>
      </c>
      <c r="H1514" s="1">
        <v>0</v>
      </c>
      <c r="I1514" s="1">
        <v>0</v>
      </c>
      <c r="J1514" s="1">
        <v>0</v>
      </c>
    </row>
    <row r="1515" spans="1:10" x14ac:dyDescent="0.25">
      <c r="A1515" s="1">
        <v>336411</v>
      </c>
      <c r="B1515" s="1" t="s">
        <v>157</v>
      </c>
      <c r="C1515" s="1" t="s">
        <v>90</v>
      </c>
      <c r="D1515" s="1">
        <v>0.22222222222222221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</row>
    <row r="1516" spans="1:10" x14ac:dyDescent="0.25">
      <c r="A1516" s="1">
        <v>336411</v>
      </c>
      <c r="B1516" s="1" t="s">
        <v>157</v>
      </c>
      <c r="C1516" s="1" t="s">
        <v>118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</row>
    <row r="1517" spans="1:10" x14ac:dyDescent="0.25">
      <c r="A1517" s="1">
        <v>336411</v>
      </c>
      <c r="B1517" s="1" t="s">
        <v>157</v>
      </c>
      <c r="C1517" s="1" t="s">
        <v>91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</row>
    <row r="1518" spans="1:10" x14ac:dyDescent="0.25">
      <c r="A1518" s="1">
        <v>336411</v>
      </c>
      <c r="B1518" s="1" t="s">
        <v>157</v>
      </c>
      <c r="C1518" s="1" t="s">
        <v>92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</row>
    <row r="1519" spans="1:10" x14ac:dyDescent="0.25">
      <c r="A1519" s="1">
        <v>336411</v>
      </c>
      <c r="B1519" s="1" t="s">
        <v>157</v>
      </c>
      <c r="C1519" s="1" t="s">
        <v>93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</row>
    <row r="1520" spans="1:10" x14ac:dyDescent="0.25">
      <c r="A1520" s="1">
        <v>336411</v>
      </c>
      <c r="B1520" s="1" t="s">
        <v>157</v>
      </c>
      <c r="C1520" s="1" t="s">
        <v>94</v>
      </c>
    </row>
    <row r="1522" spans="1:10" x14ac:dyDescent="0.25">
      <c r="A1522" s="1">
        <v>337</v>
      </c>
      <c r="B1522" s="1" t="s">
        <v>115</v>
      </c>
      <c r="C1522" s="1" t="s">
        <v>120</v>
      </c>
    </row>
    <row r="1523" spans="1:10" x14ac:dyDescent="0.25">
      <c r="A1523" s="1">
        <v>337</v>
      </c>
      <c r="B1523" s="1" t="s">
        <v>115</v>
      </c>
      <c r="C1523" s="1" t="s">
        <v>82</v>
      </c>
      <c r="D1523" s="1">
        <v>0</v>
      </c>
      <c r="E1523" s="1">
        <v>0</v>
      </c>
      <c r="F1523" s="1">
        <v>0</v>
      </c>
      <c r="G1523" s="1">
        <v>8.3333333333333329E-2</v>
      </c>
      <c r="H1523" s="1">
        <v>0</v>
      </c>
      <c r="I1523" s="1">
        <v>0</v>
      </c>
      <c r="J1523" s="1">
        <v>3.4482758620689655E-2</v>
      </c>
    </row>
    <row r="1524" spans="1:10" x14ac:dyDescent="0.25">
      <c r="A1524" s="1">
        <v>337</v>
      </c>
      <c r="B1524" s="1" t="s">
        <v>115</v>
      </c>
      <c r="C1524" s="1" t="s">
        <v>152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</row>
    <row r="1525" spans="1:10" x14ac:dyDescent="0.25">
      <c r="A1525" s="1">
        <v>337</v>
      </c>
      <c r="B1525" s="1" t="s">
        <v>115</v>
      </c>
      <c r="C1525" s="1" t="s">
        <v>151</v>
      </c>
      <c r="D1525" s="1">
        <v>0</v>
      </c>
      <c r="E1525" s="1">
        <v>0</v>
      </c>
      <c r="F1525" s="1">
        <v>0</v>
      </c>
      <c r="G1525" s="1">
        <v>8.3333333333333329E-2</v>
      </c>
      <c r="H1525" s="1">
        <v>0</v>
      </c>
      <c r="I1525" s="1">
        <v>0</v>
      </c>
      <c r="J1525" s="1">
        <v>3.4482758620689655E-2</v>
      </c>
    </row>
    <row r="1526" spans="1:10" x14ac:dyDescent="0.25">
      <c r="A1526" s="1">
        <v>337</v>
      </c>
      <c r="B1526" s="1" t="s">
        <v>115</v>
      </c>
      <c r="C1526" s="1" t="s">
        <v>83</v>
      </c>
      <c r="D1526" s="1">
        <v>0.5625</v>
      </c>
      <c r="E1526" s="1">
        <v>0</v>
      </c>
      <c r="F1526" s="1">
        <v>0</v>
      </c>
      <c r="G1526" s="1">
        <v>0.41666666666666669</v>
      </c>
      <c r="H1526" s="1">
        <v>0</v>
      </c>
      <c r="I1526" s="1">
        <v>0</v>
      </c>
      <c r="J1526" s="1">
        <v>0.48275862068965514</v>
      </c>
    </row>
    <row r="1527" spans="1:10" x14ac:dyDescent="0.25">
      <c r="A1527" s="1">
        <v>337</v>
      </c>
      <c r="B1527" s="1" t="s">
        <v>115</v>
      </c>
      <c r="C1527" s="1" t="s">
        <v>84</v>
      </c>
      <c r="D1527" s="1">
        <v>6.25E-2</v>
      </c>
      <c r="E1527" s="1">
        <v>0</v>
      </c>
      <c r="F1527" s="1">
        <v>0</v>
      </c>
      <c r="G1527" s="1">
        <v>0.41666666666666669</v>
      </c>
      <c r="H1527" s="1">
        <v>0</v>
      </c>
      <c r="I1527" s="1">
        <v>0</v>
      </c>
      <c r="J1527" s="1">
        <v>0.2068965517241379</v>
      </c>
    </row>
    <row r="1528" spans="1:10" x14ac:dyDescent="0.25">
      <c r="A1528" s="1">
        <v>337</v>
      </c>
      <c r="B1528" s="1" t="s">
        <v>115</v>
      </c>
      <c r="C1528" s="1" t="s">
        <v>85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</row>
    <row r="1529" spans="1:10" x14ac:dyDescent="0.25">
      <c r="A1529" s="1">
        <v>337</v>
      </c>
      <c r="B1529" s="1" t="s">
        <v>115</v>
      </c>
      <c r="C1529" s="1" t="s">
        <v>86</v>
      </c>
      <c r="D1529" s="1">
        <v>0.5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0.27586206896551724</v>
      </c>
    </row>
    <row r="1530" spans="1:10" x14ac:dyDescent="0.25">
      <c r="A1530" s="1">
        <v>337</v>
      </c>
      <c r="B1530" s="1" t="s">
        <v>115</v>
      </c>
      <c r="C1530" s="1" t="s">
        <v>87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</row>
    <row r="1531" spans="1:10" x14ac:dyDescent="0.25">
      <c r="A1531" s="1">
        <v>337</v>
      </c>
      <c r="B1531" s="1" t="s">
        <v>115</v>
      </c>
      <c r="C1531" s="1" t="s">
        <v>88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</row>
    <row r="1532" spans="1:10" x14ac:dyDescent="0.25">
      <c r="A1532" s="1">
        <v>337</v>
      </c>
      <c r="B1532" s="1" t="s">
        <v>115</v>
      </c>
      <c r="C1532" s="1" t="s">
        <v>89</v>
      </c>
      <c r="D1532" s="1">
        <v>0.4375</v>
      </c>
      <c r="E1532" s="1">
        <v>0</v>
      </c>
      <c r="F1532" s="1">
        <v>0</v>
      </c>
      <c r="G1532" s="1">
        <v>0.5</v>
      </c>
      <c r="H1532" s="1">
        <v>0</v>
      </c>
      <c r="I1532" s="1">
        <v>0</v>
      </c>
      <c r="J1532" s="1">
        <v>0.48275862068965514</v>
      </c>
    </row>
    <row r="1533" spans="1:10" x14ac:dyDescent="0.25">
      <c r="A1533" s="1">
        <v>337</v>
      </c>
      <c r="B1533" s="1" t="s">
        <v>115</v>
      </c>
      <c r="C1533" s="1" t="s">
        <v>545</v>
      </c>
      <c r="D1533" s="1">
        <v>0.1875</v>
      </c>
      <c r="E1533" s="1">
        <v>0</v>
      </c>
      <c r="F1533" s="1">
        <v>0</v>
      </c>
      <c r="G1533" s="1">
        <v>0.5</v>
      </c>
      <c r="H1533" s="1">
        <v>0</v>
      </c>
      <c r="I1533" s="1">
        <v>0</v>
      </c>
      <c r="J1533" s="1">
        <v>0.31034482758620691</v>
      </c>
    </row>
    <row r="1534" spans="1:10" x14ac:dyDescent="0.25">
      <c r="A1534" s="1">
        <v>337</v>
      </c>
      <c r="B1534" s="1" t="s">
        <v>115</v>
      </c>
      <c r="C1534" s="1" t="s">
        <v>90</v>
      </c>
      <c r="D1534" s="1">
        <v>0.1875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0.10344827586206895</v>
      </c>
    </row>
    <row r="1535" spans="1:10" x14ac:dyDescent="0.25">
      <c r="A1535" s="1">
        <v>337</v>
      </c>
      <c r="B1535" s="1" t="s">
        <v>115</v>
      </c>
      <c r="C1535" s="1" t="s">
        <v>118</v>
      </c>
      <c r="D1535" s="1">
        <v>6.25E-2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3.4482758620689655E-2</v>
      </c>
    </row>
    <row r="1536" spans="1:10" x14ac:dyDescent="0.25">
      <c r="A1536" s="1">
        <v>337</v>
      </c>
      <c r="B1536" s="1" t="s">
        <v>115</v>
      </c>
      <c r="C1536" s="1" t="s">
        <v>91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</row>
    <row r="1537" spans="1:10" x14ac:dyDescent="0.25">
      <c r="A1537" s="1">
        <v>337</v>
      </c>
      <c r="B1537" s="1" t="s">
        <v>115</v>
      </c>
      <c r="C1537" s="1" t="s">
        <v>92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</row>
    <row r="1538" spans="1:10" x14ac:dyDescent="0.25">
      <c r="A1538" s="1">
        <v>337</v>
      </c>
      <c r="B1538" s="1" t="s">
        <v>115</v>
      </c>
      <c r="C1538" s="1" t="s">
        <v>93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</row>
    <row r="1539" spans="1:10" x14ac:dyDescent="0.25">
      <c r="A1539" s="1">
        <v>337</v>
      </c>
      <c r="B1539" s="1" t="s">
        <v>115</v>
      </c>
      <c r="C1539" s="1" t="s">
        <v>94</v>
      </c>
    </row>
    <row r="1541" spans="1:10" x14ac:dyDescent="0.25">
      <c r="A1541" s="1">
        <v>339</v>
      </c>
      <c r="B1541" s="1" t="s">
        <v>116</v>
      </c>
      <c r="C1541" s="1" t="s">
        <v>120</v>
      </c>
    </row>
    <row r="1542" spans="1:10" x14ac:dyDescent="0.25">
      <c r="A1542" s="1">
        <v>339</v>
      </c>
      <c r="B1542" s="1" t="s">
        <v>116</v>
      </c>
      <c r="C1542" s="1" t="s">
        <v>82</v>
      </c>
      <c r="D1542" s="1">
        <v>0</v>
      </c>
      <c r="E1542" s="1">
        <v>0</v>
      </c>
      <c r="F1542" s="1">
        <v>0</v>
      </c>
      <c r="G1542" s="1">
        <v>0.375</v>
      </c>
      <c r="H1542" s="1">
        <v>0</v>
      </c>
      <c r="I1542" s="1">
        <v>0</v>
      </c>
      <c r="J1542" s="1">
        <v>0</v>
      </c>
    </row>
    <row r="1543" spans="1:10" x14ac:dyDescent="0.25">
      <c r="A1543" s="1">
        <v>339</v>
      </c>
      <c r="B1543" s="1" t="s">
        <v>116</v>
      </c>
      <c r="C1543" s="1" t="s">
        <v>152</v>
      </c>
      <c r="D1543" s="1">
        <v>0</v>
      </c>
      <c r="E1543" s="1">
        <v>0</v>
      </c>
      <c r="F1543" s="1">
        <v>0</v>
      </c>
      <c r="G1543" s="1">
        <v>0.1875</v>
      </c>
      <c r="H1543" s="1">
        <v>0</v>
      </c>
      <c r="I1543" s="1">
        <v>0</v>
      </c>
      <c r="J1543" s="1">
        <v>0</v>
      </c>
    </row>
    <row r="1544" spans="1:10" x14ac:dyDescent="0.25">
      <c r="A1544" s="1">
        <v>339</v>
      </c>
      <c r="B1544" s="1" t="s">
        <v>116</v>
      </c>
      <c r="C1544" s="1" t="s">
        <v>151</v>
      </c>
      <c r="D1544" s="1">
        <v>0</v>
      </c>
      <c r="E1544" s="1">
        <v>0</v>
      </c>
      <c r="F1544" s="1">
        <v>0</v>
      </c>
      <c r="G1544" s="1">
        <v>0.1875</v>
      </c>
      <c r="H1544" s="1">
        <v>0</v>
      </c>
      <c r="I1544" s="1">
        <v>0</v>
      </c>
      <c r="J1544" s="1">
        <v>0</v>
      </c>
    </row>
    <row r="1545" spans="1:10" x14ac:dyDescent="0.25">
      <c r="A1545" s="1">
        <v>339</v>
      </c>
      <c r="B1545" s="1" t="s">
        <v>116</v>
      </c>
      <c r="C1545" s="1" t="s">
        <v>83</v>
      </c>
      <c r="D1545" s="1">
        <v>0.53846153846153844</v>
      </c>
      <c r="E1545" s="1">
        <v>0</v>
      </c>
      <c r="F1545" s="1">
        <v>0</v>
      </c>
      <c r="G1545" s="1">
        <v>0.25</v>
      </c>
      <c r="H1545" s="1">
        <v>0</v>
      </c>
      <c r="I1545" s="1">
        <v>0</v>
      </c>
      <c r="J1545" s="1">
        <v>0</v>
      </c>
    </row>
    <row r="1546" spans="1:10" x14ac:dyDescent="0.25">
      <c r="A1546" s="1">
        <v>339</v>
      </c>
      <c r="B1546" s="1" t="s">
        <v>116</v>
      </c>
      <c r="C1546" s="1" t="s">
        <v>84</v>
      </c>
      <c r="D1546" s="1">
        <v>0.11538461538461539</v>
      </c>
      <c r="E1546" s="1">
        <v>0</v>
      </c>
      <c r="F1546" s="1">
        <v>0</v>
      </c>
      <c r="G1546" s="1">
        <v>0.25</v>
      </c>
      <c r="H1546" s="1">
        <v>0</v>
      </c>
      <c r="I1546" s="1">
        <v>0</v>
      </c>
      <c r="J1546" s="1">
        <v>0</v>
      </c>
    </row>
    <row r="1547" spans="1:10" x14ac:dyDescent="0.25">
      <c r="A1547" s="1">
        <v>339</v>
      </c>
      <c r="B1547" s="1" t="s">
        <v>116</v>
      </c>
      <c r="C1547" s="1" t="s">
        <v>85</v>
      </c>
      <c r="D1547" s="1">
        <v>3.8461538461538464E-2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</row>
    <row r="1548" spans="1:10" x14ac:dyDescent="0.25">
      <c r="A1548" s="1">
        <v>339</v>
      </c>
      <c r="B1548" s="1" t="s">
        <v>116</v>
      </c>
      <c r="C1548" s="1" t="s">
        <v>86</v>
      </c>
      <c r="D1548" s="1">
        <v>0.30769230769230771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</row>
    <row r="1549" spans="1:10" x14ac:dyDescent="0.25">
      <c r="A1549" s="1">
        <v>339</v>
      </c>
      <c r="B1549" s="1" t="s">
        <v>116</v>
      </c>
      <c r="C1549" s="1" t="s">
        <v>87</v>
      </c>
      <c r="D1549" s="1">
        <v>3.8461538461538464E-2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</row>
    <row r="1550" spans="1:10" x14ac:dyDescent="0.25">
      <c r="A1550" s="1">
        <v>339</v>
      </c>
      <c r="B1550" s="1" t="s">
        <v>116</v>
      </c>
      <c r="C1550" s="1" t="s">
        <v>88</v>
      </c>
      <c r="D1550" s="1">
        <v>3.8461538461538464E-2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</row>
    <row r="1551" spans="1:10" x14ac:dyDescent="0.25">
      <c r="A1551" s="1">
        <v>339</v>
      </c>
      <c r="B1551" s="1" t="s">
        <v>116</v>
      </c>
      <c r="C1551" s="1" t="s">
        <v>89</v>
      </c>
      <c r="D1551" s="1">
        <v>0.46153846153846156</v>
      </c>
      <c r="E1551" s="1">
        <v>0</v>
      </c>
      <c r="F1551" s="1">
        <v>0</v>
      </c>
      <c r="G1551" s="1">
        <v>0.375</v>
      </c>
      <c r="H1551" s="1">
        <v>0</v>
      </c>
      <c r="I1551" s="1">
        <v>0</v>
      </c>
      <c r="J1551" s="1">
        <v>0</v>
      </c>
    </row>
    <row r="1552" spans="1:10" x14ac:dyDescent="0.25">
      <c r="A1552" s="1">
        <v>339</v>
      </c>
      <c r="B1552" s="1" t="s">
        <v>116</v>
      </c>
      <c r="C1552" s="1" t="s">
        <v>545</v>
      </c>
      <c r="D1552" s="1">
        <v>0.26923076923076922</v>
      </c>
      <c r="E1552" s="1">
        <v>0</v>
      </c>
      <c r="F1552" s="1">
        <v>0</v>
      </c>
      <c r="G1552" s="1">
        <v>0.375</v>
      </c>
      <c r="H1552" s="1">
        <v>0</v>
      </c>
      <c r="I1552" s="1">
        <v>0</v>
      </c>
      <c r="J1552" s="1">
        <v>0</v>
      </c>
    </row>
    <row r="1553" spans="1:10" x14ac:dyDescent="0.25">
      <c r="A1553" s="1">
        <v>339</v>
      </c>
      <c r="B1553" s="1" t="s">
        <v>116</v>
      </c>
      <c r="C1553" s="1" t="s">
        <v>90</v>
      </c>
      <c r="D1553" s="1">
        <v>0.15384615384615385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</row>
    <row r="1554" spans="1:10" x14ac:dyDescent="0.25">
      <c r="A1554" s="1">
        <v>339</v>
      </c>
      <c r="B1554" s="1" t="s">
        <v>116</v>
      </c>
      <c r="C1554" s="1" t="s">
        <v>118</v>
      </c>
      <c r="D1554" s="1">
        <v>3.8461538461538464E-2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</row>
    <row r="1555" spans="1:10" x14ac:dyDescent="0.25">
      <c r="A1555" s="1">
        <v>339</v>
      </c>
      <c r="B1555" s="1" t="s">
        <v>116</v>
      </c>
      <c r="C1555" s="1" t="s">
        <v>91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</row>
    <row r="1556" spans="1:10" x14ac:dyDescent="0.25">
      <c r="A1556" s="1">
        <v>339</v>
      </c>
      <c r="B1556" s="1" t="s">
        <v>116</v>
      </c>
      <c r="C1556" s="1" t="s">
        <v>92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</row>
    <row r="1557" spans="1:10" x14ac:dyDescent="0.25">
      <c r="A1557" s="1">
        <v>339</v>
      </c>
      <c r="B1557" s="1" t="s">
        <v>116</v>
      </c>
      <c r="C1557" s="1" t="s">
        <v>93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</row>
    <row r="1558" spans="1:10" x14ac:dyDescent="0.25">
      <c r="A1558" s="1">
        <v>339</v>
      </c>
      <c r="B1558" s="1" t="s">
        <v>116</v>
      </c>
      <c r="C1558" s="1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42"/>
  <sheetViews>
    <sheetView workbookViewId="0">
      <pane xSplit="3" ySplit="9" topLeftCell="D82" activePane="bottomRight" state="frozen"/>
      <selection pane="topRight" activeCell="D1" sqref="D1"/>
      <selection pane="bottomLeft" activeCell="A12" sqref="A12"/>
      <selection pane="bottomRight" activeCell="D64" sqref="D64"/>
    </sheetView>
  </sheetViews>
  <sheetFormatPr defaultColWidth="14.6328125" defaultRowHeight="13.2" x14ac:dyDescent="0.25"/>
  <cols>
    <col min="1" max="1" width="7.81640625" style="4" customWidth="1"/>
    <col min="2" max="2" width="37.36328125" style="1" customWidth="1"/>
    <col min="3" max="3" width="15.81640625" style="1" customWidth="1"/>
    <col min="4" max="4" width="15.54296875" style="1" customWidth="1"/>
    <col min="5" max="16384" width="14.6328125" style="1"/>
  </cols>
  <sheetData>
    <row r="1" spans="1:10" s="23" customFormat="1" x14ac:dyDescent="0.25">
      <c r="A1" s="21" t="s">
        <v>205</v>
      </c>
      <c r="B1" s="22"/>
      <c r="C1" s="22"/>
    </row>
    <row r="2" spans="1:10" s="23" customFormat="1" x14ac:dyDescent="0.25">
      <c r="A2" s="21" t="s">
        <v>206</v>
      </c>
      <c r="B2" s="22"/>
      <c r="C2" s="22"/>
    </row>
    <row r="3" spans="1:10" s="18" customFormat="1" ht="15.6" x14ac:dyDescent="0.3">
      <c r="A3" s="24" t="s">
        <v>207</v>
      </c>
    </row>
    <row r="4" spans="1:10" s="18" customFormat="1" x14ac:dyDescent="0.25">
      <c r="A4" s="17" t="s">
        <v>208</v>
      </c>
    </row>
    <row r="5" spans="1:10" s="18" customFormat="1" x14ac:dyDescent="0.25">
      <c r="A5" s="17" t="s">
        <v>209</v>
      </c>
    </row>
    <row r="6" spans="1:10" s="18" customFormat="1" x14ac:dyDescent="0.25">
      <c r="A6" s="17" t="s">
        <v>210</v>
      </c>
    </row>
    <row r="7" spans="1:10" s="18" customFormat="1" x14ac:dyDescent="0.25">
      <c r="A7" s="17" t="s">
        <v>211</v>
      </c>
      <c r="B7" s="17" t="s">
        <v>211</v>
      </c>
      <c r="C7" s="17"/>
      <c r="D7" s="25" t="s">
        <v>211</v>
      </c>
      <c r="E7" s="25" t="s">
        <v>212</v>
      </c>
      <c r="F7" s="18" t="s">
        <v>211</v>
      </c>
      <c r="G7" s="25" t="s">
        <v>211</v>
      </c>
      <c r="H7" s="25" t="s">
        <v>213</v>
      </c>
      <c r="I7" s="18" t="s">
        <v>211</v>
      </c>
      <c r="J7" s="25" t="s">
        <v>214</v>
      </c>
    </row>
    <row r="8" spans="1:10" s="18" customFormat="1" x14ac:dyDescent="0.25">
      <c r="A8" s="17" t="s">
        <v>1</v>
      </c>
      <c r="B8" s="17" t="s">
        <v>211</v>
      </c>
      <c r="C8" s="17"/>
      <c r="D8" s="18" t="s">
        <v>211</v>
      </c>
      <c r="E8" s="25" t="s">
        <v>215</v>
      </c>
      <c r="F8" s="25" t="s">
        <v>211</v>
      </c>
      <c r="G8" s="25" t="s">
        <v>216</v>
      </c>
      <c r="H8" s="25" t="s">
        <v>217</v>
      </c>
      <c r="I8" s="25" t="s">
        <v>218</v>
      </c>
      <c r="J8" s="25" t="s">
        <v>219</v>
      </c>
    </row>
    <row r="9" spans="1:10" s="18" customFormat="1" ht="13.8" thickBot="1" x14ac:dyDescent="0.3">
      <c r="A9" s="26" t="s">
        <v>220</v>
      </c>
      <c r="B9" s="26" t="s">
        <v>221</v>
      </c>
      <c r="C9" s="26"/>
      <c r="D9" s="27" t="s">
        <v>222</v>
      </c>
      <c r="E9" s="27" t="s">
        <v>223</v>
      </c>
      <c r="F9" s="27" t="s">
        <v>224</v>
      </c>
      <c r="G9" s="27" t="s">
        <v>225</v>
      </c>
      <c r="H9" s="27" t="s">
        <v>226</v>
      </c>
      <c r="I9" s="27" t="s">
        <v>227</v>
      </c>
      <c r="J9" s="27" t="s">
        <v>228</v>
      </c>
    </row>
    <row r="10" spans="1:10" s="18" customFormat="1" x14ac:dyDescent="0.25">
      <c r="A10" s="2"/>
      <c r="B10" s="28"/>
      <c r="C10" s="28"/>
    </row>
    <row r="11" spans="1:10" s="18" customFormat="1" x14ac:dyDescent="0.25">
      <c r="A11" s="29" t="s">
        <v>229</v>
      </c>
      <c r="B11" s="30" t="s">
        <v>229</v>
      </c>
      <c r="C11" s="30" t="s">
        <v>374</v>
      </c>
      <c r="D11" s="29" t="s">
        <v>230</v>
      </c>
      <c r="E11" s="31"/>
      <c r="F11" s="31"/>
      <c r="G11" s="31"/>
      <c r="H11" s="31"/>
      <c r="I11" s="31"/>
      <c r="J11" s="31"/>
    </row>
    <row r="12" spans="1:10" x14ac:dyDescent="0.25">
      <c r="D12" s="32"/>
      <c r="E12" s="33"/>
      <c r="F12" s="32"/>
      <c r="G12" s="32"/>
      <c r="H12" s="32"/>
      <c r="I12" s="34"/>
      <c r="J12" s="33"/>
    </row>
    <row r="13" spans="1:10" x14ac:dyDescent="0.25">
      <c r="A13" s="8" t="s">
        <v>229</v>
      </c>
      <c r="B13" s="8" t="s">
        <v>229</v>
      </c>
      <c r="C13" s="8"/>
      <c r="D13" s="35"/>
      <c r="E13" s="35"/>
      <c r="F13" s="35"/>
      <c r="G13" s="35"/>
      <c r="H13" s="35"/>
      <c r="I13" s="35"/>
      <c r="J13" s="35"/>
    </row>
    <row r="14" spans="1:10" x14ac:dyDescent="0.25">
      <c r="A14" s="1">
        <v>311</v>
      </c>
      <c r="B14" s="8" t="s">
        <v>201</v>
      </c>
      <c r="C14" s="55" t="str">
        <f>IF(COUNTIF(D14:J14,"W")&lt;&gt;0,"Y","")</f>
        <v/>
      </c>
      <c r="D14" s="11">
        <v>11</v>
      </c>
      <c r="E14" s="11">
        <v>0</v>
      </c>
      <c r="F14" s="11">
        <v>7</v>
      </c>
      <c r="G14" s="11">
        <v>0</v>
      </c>
      <c r="H14" s="11">
        <v>0</v>
      </c>
      <c r="I14" s="11">
        <v>1</v>
      </c>
      <c r="J14" s="62">
        <f>D14-SUM(E14:I14)</f>
        <v>3</v>
      </c>
    </row>
    <row r="15" spans="1:10" x14ac:dyDescent="0.25">
      <c r="A15" s="1">
        <v>3112</v>
      </c>
      <c r="B15" s="8" t="s">
        <v>159</v>
      </c>
      <c r="C15" s="55" t="str">
        <f t="shared" ref="C15:C78" si="0">IF(COUNTIF(D15:J15,"W")&lt;&gt;0,"Y","")</f>
        <v/>
      </c>
      <c r="D15" s="11">
        <v>5</v>
      </c>
      <c r="E15" s="11">
        <v>0</v>
      </c>
      <c r="F15" s="11">
        <v>2</v>
      </c>
      <c r="G15" s="11">
        <v>0</v>
      </c>
      <c r="H15" s="11">
        <v>0</v>
      </c>
      <c r="I15" s="62">
        <v>0</v>
      </c>
      <c r="J15" s="62">
        <f>D15-SUM(E15:I15)</f>
        <v>3</v>
      </c>
    </row>
    <row r="16" spans="1:10" x14ac:dyDescent="0.25">
      <c r="A16" s="1">
        <v>311221</v>
      </c>
      <c r="B16" s="8" t="s">
        <v>48</v>
      </c>
      <c r="C16" s="55" t="str">
        <f t="shared" si="0"/>
        <v/>
      </c>
      <c r="D16" s="62">
        <v>0</v>
      </c>
      <c r="E16" s="11">
        <v>0</v>
      </c>
      <c r="F16" s="62">
        <v>0</v>
      </c>
      <c r="G16" s="11">
        <v>0</v>
      </c>
      <c r="H16" s="11">
        <v>0</v>
      </c>
      <c r="I16" s="11">
        <v>0</v>
      </c>
      <c r="J16" s="11">
        <v>0</v>
      </c>
    </row>
    <row r="17" spans="1:10" x14ac:dyDescent="0.25">
      <c r="A17" s="1">
        <v>31131</v>
      </c>
      <c r="B17" s="8" t="s">
        <v>235</v>
      </c>
      <c r="C17" s="55" t="str">
        <f t="shared" si="0"/>
        <v/>
      </c>
      <c r="D17" s="62">
        <v>0</v>
      </c>
      <c r="E17" s="11">
        <v>0</v>
      </c>
      <c r="F17" s="62">
        <v>0</v>
      </c>
      <c r="G17" s="11">
        <v>0</v>
      </c>
      <c r="H17" s="11">
        <v>0</v>
      </c>
      <c r="I17" s="62">
        <v>0</v>
      </c>
      <c r="J17" s="62">
        <v>0</v>
      </c>
    </row>
    <row r="18" spans="1:10" x14ac:dyDescent="0.25">
      <c r="A18" s="1">
        <v>3114</v>
      </c>
      <c r="B18" s="8" t="s">
        <v>237</v>
      </c>
      <c r="C18" s="55" t="str">
        <f t="shared" si="0"/>
        <v/>
      </c>
      <c r="D18" s="11">
        <v>1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62">
        <v>0</v>
      </c>
    </row>
    <row r="19" spans="1:10" x14ac:dyDescent="0.25">
      <c r="A19" s="1">
        <v>3115</v>
      </c>
      <c r="B19" s="8" t="s">
        <v>163</v>
      </c>
      <c r="C19" s="55" t="str">
        <f t="shared" si="0"/>
        <v/>
      </c>
      <c r="D19" s="11">
        <v>1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</row>
    <row r="20" spans="1:10" x14ac:dyDescent="0.25">
      <c r="A20" s="1">
        <v>3116</v>
      </c>
      <c r="B20" s="8" t="s">
        <v>165</v>
      </c>
      <c r="C20" s="55" t="str">
        <f t="shared" si="0"/>
        <v/>
      </c>
      <c r="D20" s="11">
        <v>4</v>
      </c>
      <c r="E20" s="11">
        <v>0</v>
      </c>
      <c r="F20" s="11">
        <v>4</v>
      </c>
      <c r="G20" s="11">
        <v>0</v>
      </c>
      <c r="H20" s="11">
        <v>0</v>
      </c>
      <c r="I20" s="62">
        <v>0</v>
      </c>
      <c r="J20" s="62">
        <v>0</v>
      </c>
    </row>
    <row r="21" spans="1:10" x14ac:dyDescent="0.25">
      <c r="A21" s="1">
        <v>312</v>
      </c>
      <c r="B21" s="8" t="s">
        <v>241</v>
      </c>
      <c r="C21" s="55" t="str">
        <f t="shared" si="0"/>
        <v/>
      </c>
      <c r="D21" s="11">
        <v>3</v>
      </c>
      <c r="E21" s="11">
        <v>0</v>
      </c>
      <c r="F21" s="11">
        <v>2</v>
      </c>
      <c r="G21" s="11">
        <v>0</v>
      </c>
      <c r="H21" s="11">
        <v>0</v>
      </c>
      <c r="I21" s="11">
        <v>1</v>
      </c>
      <c r="J21" s="11">
        <v>0</v>
      </c>
    </row>
    <row r="22" spans="1:10" x14ac:dyDescent="0.25">
      <c r="A22" s="1">
        <v>3121</v>
      </c>
      <c r="B22" s="8" t="s">
        <v>124</v>
      </c>
      <c r="C22" s="55" t="str">
        <f t="shared" si="0"/>
        <v/>
      </c>
      <c r="D22" s="11">
        <v>3</v>
      </c>
      <c r="E22" s="11">
        <v>0</v>
      </c>
      <c r="F22" s="11">
        <v>2</v>
      </c>
      <c r="G22" s="11">
        <v>0</v>
      </c>
      <c r="H22" s="11">
        <v>0</v>
      </c>
      <c r="I22" s="11">
        <v>1</v>
      </c>
      <c r="J22" s="11">
        <v>0</v>
      </c>
    </row>
    <row r="23" spans="1:10" x14ac:dyDescent="0.25">
      <c r="A23" s="1">
        <v>3122</v>
      </c>
      <c r="B23" s="8" t="s">
        <v>244</v>
      </c>
      <c r="C23" s="55" t="str">
        <f t="shared" si="0"/>
        <v/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x14ac:dyDescent="0.25">
      <c r="A24" s="1">
        <v>313</v>
      </c>
      <c r="B24" s="8" t="s">
        <v>246</v>
      </c>
      <c r="C24" s="55" t="str">
        <f t="shared" si="0"/>
        <v/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</row>
    <row r="25" spans="1:10" x14ac:dyDescent="0.25">
      <c r="A25" s="1">
        <v>314</v>
      </c>
      <c r="B25" s="8" t="s">
        <v>248</v>
      </c>
      <c r="C25" s="55" t="str">
        <f t="shared" si="0"/>
        <v/>
      </c>
      <c r="D25" s="62">
        <v>0</v>
      </c>
      <c r="E25" s="11">
        <v>0</v>
      </c>
      <c r="F25" s="62">
        <v>0</v>
      </c>
      <c r="G25" s="11">
        <v>0</v>
      </c>
      <c r="H25" s="11">
        <v>0</v>
      </c>
      <c r="I25" s="11">
        <v>0</v>
      </c>
      <c r="J25" s="11">
        <v>0</v>
      </c>
    </row>
    <row r="26" spans="1:10" x14ac:dyDescent="0.25">
      <c r="A26" s="1">
        <v>315</v>
      </c>
      <c r="B26" s="8" t="s">
        <v>250</v>
      </c>
      <c r="C26" s="55" t="str">
        <f t="shared" si="0"/>
        <v/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</row>
    <row r="27" spans="1:10" x14ac:dyDescent="0.25">
      <c r="A27" s="1">
        <v>316</v>
      </c>
      <c r="B27" s="8" t="s">
        <v>252</v>
      </c>
      <c r="C27" s="55" t="str">
        <f t="shared" si="0"/>
        <v/>
      </c>
      <c r="D27" s="62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62">
        <v>0</v>
      </c>
    </row>
    <row r="28" spans="1:10" x14ac:dyDescent="0.25">
      <c r="A28" s="1">
        <v>321</v>
      </c>
      <c r="B28" s="8" t="s">
        <v>254</v>
      </c>
      <c r="C28" s="55" t="str">
        <f t="shared" si="0"/>
        <v/>
      </c>
      <c r="D28" s="11">
        <v>218</v>
      </c>
      <c r="E28" s="11">
        <v>0</v>
      </c>
      <c r="F28" s="11">
        <v>0</v>
      </c>
      <c r="G28" s="11">
        <v>0</v>
      </c>
      <c r="H28" s="11">
        <v>0</v>
      </c>
      <c r="I28" s="11">
        <v>212</v>
      </c>
      <c r="J28" s="11">
        <v>6</v>
      </c>
    </row>
    <row r="29" spans="1:10" x14ac:dyDescent="0.25">
      <c r="A29" s="1">
        <v>321113</v>
      </c>
      <c r="B29" s="8" t="s">
        <v>31</v>
      </c>
      <c r="C29" s="55" t="str">
        <f t="shared" si="0"/>
        <v/>
      </c>
      <c r="D29" s="11">
        <v>100</v>
      </c>
      <c r="E29" s="11">
        <v>0</v>
      </c>
      <c r="F29" s="11">
        <v>0</v>
      </c>
      <c r="G29" s="11">
        <v>0</v>
      </c>
      <c r="H29" s="11">
        <v>0</v>
      </c>
      <c r="I29" s="11">
        <v>99</v>
      </c>
      <c r="J29" s="11">
        <v>1</v>
      </c>
    </row>
    <row r="30" spans="1:10" x14ac:dyDescent="0.25">
      <c r="A30" s="1">
        <v>3212</v>
      </c>
      <c r="B30" s="8" t="s">
        <v>49</v>
      </c>
      <c r="C30" s="55" t="str">
        <f t="shared" si="0"/>
        <v/>
      </c>
      <c r="D30" s="11">
        <v>95</v>
      </c>
      <c r="E30" s="11">
        <v>0</v>
      </c>
      <c r="F30" s="11">
        <v>0</v>
      </c>
      <c r="G30" s="11">
        <v>0</v>
      </c>
      <c r="H30" s="11">
        <v>0</v>
      </c>
      <c r="I30" s="11">
        <v>93</v>
      </c>
      <c r="J30" s="11">
        <v>2</v>
      </c>
    </row>
    <row r="31" spans="1:10" x14ac:dyDescent="0.25">
      <c r="A31" s="1">
        <v>321219</v>
      </c>
      <c r="B31" s="8" t="s">
        <v>180</v>
      </c>
      <c r="C31" s="55" t="str">
        <f t="shared" si="0"/>
        <v/>
      </c>
      <c r="D31" s="11">
        <v>52</v>
      </c>
      <c r="E31" s="11">
        <v>0</v>
      </c>
      <c r="F31" s="11">
        <v>0</v>
      </c>
      <c r="G31" s="11">
        <v>0</v>
      </c>
      <c r="H31" s="11">
        <v>0</v>
      </c>
      <c r="I31" s="11">
        <v>51</v>
      </c>
      <c r="J31" s="11">
        <v>1</v>
      </c>
    </row>
    <row r="32" spans="1:10" x14ac:dyDescent="0.25">
      <c r="A32" s="1">
        <v>3219</v>
      </c>
      <c r="B32" s="8" t="s">
        <v>32</v>
      </c>
      <c r="C32" s="55" t="str">
        <f t="shared" si="0"/>
        <v/>
      </c>
      <c r="D32" s="11">
        <v>19</v>
      </c>
      <c r="E32" s="11">
        <v>0</v>
      </c>
      <c r="F32" s="11">
        <v>0</v>
      </c>
      <c r="G32" s="11">
        <v>0</v>
      </c>
      <c r="H32" s="11">
        <v>0</v>
      </c>
      <c r="I32" s="11">
        <v>18</v>
      </c>
      <c r="J32" s="62">
        <f>D32-SUM(E32:I32)</f>
        <v>1</v>
      </c>
    </row>
    <row r="33" spans="1:12" x14ac:dyDescent="0.25">
      <c r="A33" s="1">
        <v>322</v>
      </c>
      <c r="B33" s="8" t="s">
        <v>260</v>
      </c>
      <c r="C33" s="55" t="str">
        <f t="shared" si="0"/>
        <v/>
      </c>
      <c r="D33" s="11">
        <v>1205</v>
      </c>
      <c r="E33" s="11">
        <v>0</v>
      </c>
      <c r="F33" s="11">
        <v>3</v>
      </c>
      <c r="G33" s="11">
        <v>24</v>
      </c>
      <c r="H33" s="11">
        <v>824</v>
      </c>
      <c r="I33" s="11">
        <v>343</v>
      </c>
      <c r="J33" s="11">
        <v>12</v>
      </c>
    </row>
    <row r="34" spans="1:12" ht="13.8" x14ac:dyDescent="0.25">
      <c r="A34" s="1">
        <v>322110</v>
      </c>
      <c r="B34" s="8" t="s">
        <v>33</v>
      </c>
      <c r="C34" s="55" t="str">
        <f t="shared" si="0"/>
        <v/>
      </c>
      <c r="D34" s="11">
        <v>207</v>
      </c>
      <c r="E34" s="11">
        <v>0</v>
      </c>
      <c r="F34" s="11">
        <v>0</v>
      </c>
      <c r="G34" s="62">
        <v>0</v>
      </c>
      <c r="H34" s="11">
        <v>169</v>
      </c>
      <c r="I34" s="19">
        <f>(31/318)*I33</f>
        <v>33.437106918238996</v>
      </c>
      <c r="J34" s="11">
        <v>1</v>
      </c>
      <c r="L34" s="63"/>
    </row>
    <row r="35" spans="1:12" ht="13.8" x14ac:dyDescent="0.25">
      <c r="A35" s="1">
        <v>322121</v>
      </c>
      <c r="B35" s="8" t="s">
        <v>53</v>
      </c>
      <c r="C35" s="55" t="str">
        <f t="shared" si="0"/>
        <v/>
      </c>
      <c r="D35" s="11">
        <v>446</v>
      </c>
      <c r="E35" s="11">
        <v>0</v>
      </c>
      <c r="F35" s="11">
        <v>2</v>
      </c>
      <c r="G35" s="62">
        <f>(16/18)*G33</f>
        <v>21.333333333333332</v>
      </c>
      <c r="H35" s="11">
        <v>295</v>
      </c>
      <c r="I35" s="19">
        <f>(132/318)*I33</f>
        <v>142.37735849056605</v>
      </c>
      <c r="J35" s="11">
        <v>4</v>
      </c>
      <c r="L35" s="63"/>
    </row>
    <row r="36" spans="1:12" x14ac:dyDescent="0.25">
      <c r="A36" s="1">
        <v>322122</v>
      </c>
      <c r="B36" s="8" t="s">
        <v>54</v>
      </c>
      <c r="C36" s="55" t="str">
        <f t="shared" si="0"/>
        <v/>
      </c>
      <c r="D36" s="11">
        <v>23</v>
      </c>
      <c r="E36" s="11">
        <v>0</v>
      </c>
      <c r="F36" s="11">
        <v>0</v>
      </c>
      <c r="G36" s="11">
        <v>0</v>
      </c>
      <c r="H36" s="11">
        <v>11</v>
      </c>
      <c r="I36" s="11">
        <v>12</v>
      </c>
      <c r="J36" s="62">
        <v>0</v>
      </c>
      <c r="L36" s="63"/>
    </row>
    <row r="37" spans="1:12" ht="13.8" x14ac:dyDescent="0.25">
      <c r="A37" s="1">
        <v>322130</v>
      </c>
      <c r="B37" s="8" t="s">
        <v>55</v>
      </c>
      <c r="C37" s="55" t="str">
        <f t="shared" si="0"/>
        <v/>
      </c>
      <c r="D37" s="11">
        <v>526</v>
      </c>
      <c r="E37" s="11">
        <v>0</v>
      </c>
      <c r="F37" s="11">
        <v>1</v>
      </c>
      <c r="G37" s="62">
        <f>G33-G35</f>
        <v>2.6666666666666679</v>
      </c>
      <c r="H37" s="11">
        <v>347</v>
      </c>
      <c r="I37" s="19">
        <f>(145/318)*I33</f>
        <v>156.39937106918239</v>
      </c>
      <c r="J37" s="11">
        <v>6</v>
      </c>
      <c r="L37" s="63"/>
    </row>
    <row r="38" spans="1:12" x14ac:dyDescent="0.25">
      <c r="A38" s="1">
        <v>323</v>
      </c>
      <c r="B38" s="8" t="s">
        <v>266</v>
      </c>
      <c r="C38" s="55" t="str">
        <f t="shared" si="0"/>
        <v/>
      </c>
      <c r="D38" s="62">
        <v>0</v>
      </c>
      <c r="E38" s="62">
        <v>0</v>
      </c>
      <c r="F38" s="11">
        <v>0</v>
      </c>
      <c r="G38" s="11">
        <v>0</v>
      </c>
      <c r="H38" s="11">
        <v>0</v>
      </c>
      <c r="I38" s="62">
        <v>0</v>
      </c>
      <c r="J38" s="62">
        <v>0</v>
      </c>
    </row>
    <row r="39" spans="1:12" x14ac:dyDescent="0.25">
      <c r="A39" s="1">
        <v>324</v>
      </c>
      <c r="B39" s="8" t="s">
        <v>268</v>
      </c>
      <c r="C39" s="55" t="str">
        <f t="shared" si="0"/>
        <v/>
      </c>
      <c r="D39" s="11">
        <v>1956</v>
      </c>
      <c r="E39" s="11">
        <v>15</v>
      </c>
      <c r="F39" s="11">
        <v>1349</v>
      </c>
      <c r="G39" s="11">
        <v>585</v>
      </c>
      <c r="H39" s="11">
        <v>0</v>
      </c>
      <c r="I39" s="11">
        <v>0</v>
      </c>
      <c r="J39" s="11">
        <v>6</v>
      </c>
    </row>
    <row r="40" spans="1:12" x14ac:dyDescent="0.25">
      <c r="A40" s="1">
        <v>324110</v>
      </c>
      <c r="B40" s="8" t="s">
        <v>81</v>
      </c>
      <c r="C40" s="55" t="str">
        <f t="shared" si="0"/>
        <v/>
      </c>
      <c r="D40" s="11">
        <v>1901</v>
      </c>
      <c r="E40" s="11">
        <v>0</v>
      </c>
      <c r="F40" s="11">
        <v>1347</v>
      </c>
      <c r="G40" s="11">
        <v>553</v>
      </c>
      <c r="H40" s="11">
        <v>0</v>
      </c>
      <c r="I40" s="11">
        <v>0</v>
      </c>
      <c r="J40" s="62">
        <v>0</v>
      </c>
    </row>
    <row r="41" spans="1:12" x14ac:dyDescent="0.25">
      <c r="A41" s="1">
        <v>324121</v>
      </c>
      <c r="B41" s="8" t="s">
        <v>182</v>
      </c>
      <c r="C41" s="55" t="str">
        <f t="shared" si="0"/>
        <v/>
      </c>
      <c r="D41" s="11">
        <v>6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6</v>
      </c>
    </row>
    <row r="42" spans="1:12" x14ac:dyDescent="0.25">
      <c r="A42" s="1">
        <v>324199</v>
      </c>
      <c r="B42" s="8" t="s">
        <v>128</v>
      </c>
      <c r="C42" s="55" t="str">
        <f t="shared" si="0"/>
        <v/>
      </c>
      <c r="D42" s="11">
        <v>49</v>
      </c>
      <c r="E42" s="11">
        <v>15</v>
      </c>
      <c r="F42" s="11">
        <v>1</v>
      </c>
      <c r="G42" s="11">
        <v>32</v>
      </c>
      <c r="H42" s="11">
        <v>0</v>
      </c>
      <c r="I42" s="11">
        <v>0</v>
      </c>
      <c r="J42" s="11">
        <v>0</v>
      </c>
    </row>
    <row r="43" spans="1:12" x14ac:dyDescent="0.25">
      <c r="A43" s="1">
        <v>325</v>
      </c>
      <c r="B43" s="8" t="s">
        <v>273</v>
      </c>
      <c r="C43" s="55" t="str">
        <f t="shared" si="0"/>
        <v/>
      </c>
      <c r="D43" s="11">
        <v>389</v>
      </c>
      <c r="E43" s="11">
        <v>2</v>
      </c>
      <c r="F43" s="11">
        <v>376</v>
      </c>
      <c r="G43" s="11">
        <v>3</v>
      </c>
      <c r="H43" s="11">
        <v>0</v>
      </c>
      <c r="I43" s="11">
        <v>1</v>
      </c>
      <c r="J43" s="11">
        <v>7</v>
      </c>
    </row>
    <row r="44" spans="1:12" x14ac:dyDescent="0.25">
      <c r="A44" s="1">
        <v>325110</v>
      </c>
      <c r="B44" s="8" t="s">
        <v>64</v>
      </c>
      <c r="C44" s="55" t="str">
        <f t="shared" si="0"/>
        <v/>
      </c>
      <c r="D44" s="11">
        <v>191</v>
      </c>
      <c r="E44" s="11">
        <v>0</v>
      </c>
      <c r="F44" s="11">
        <v>190</v>
      </c>
      <c r="G44" s="11">
        <v>0</v>
      </c>
      <c r="H44" s="11">
        <v>0</v>
      </c>
      <c r="I44" s="11">
        <v>0</v>
      </c>
      <c r="J44" s="11">
        <v>1</v>
      </c>
    </row>
    <row r="45" spans="1:12" x14ac:dyDescent="0.25">
      <c r="A45" s="1">
        <v>325120</v>
      </c>
      <c r="B45" s="8" t="s">
        <v>65</v>
      </c>
      <c r="C45" s="55" t="str">
        <f t="shared" si="0"/>
        <v/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</row>
    <row r="46" spans="1:12" x14ac:dyDescent="0.25">
      <c r="A46" s="1">
        <v>325181</v>
      </c>
      <c r="B46" s="8" t="s">
        <v>66</v>
      </c>
      <c r="C46" s="55" t="str">
        <f t="shared" si="0"/>
        <v/>
      </c>
      <c r="D46" s="11">
        <v>1</v>
      </c>
      <c r="E46" s="11">
        <v>0</v>
      </c>
      <c r="F46" s="11">
        <v>1</v>
      </c>
      <c r="G46" s="11">
        <v>0</v>
      </c>
      <c r="H46" s="11">
        <v>0</v>
      </c>
      <c r="I46" s="11">
        <v>0</v>
      </c>
      <c r="J46" s="11">
        <v>0</v>
      </c>
    </row>
    <row r="47" spans="1:12" x14ac:dyDescent="0.25">
      <c r="A47" s="1">
        <v>325182</v>
      </c>
      <c r="B47" s="8" t="s">
        <v>278</v>
      </c>
      <c r="C47" s="55" t="str">
        <f t="shared" si="0"/>
        <v/>
      </c>
      <c r="D47" s="62">
        <v>0</v>
      </c>
      <c r="E47" s="11">
        <v>0</v>
      </c>
      <c r="F47" s="62">
        <v>0</v>
      </c>
      <c r="G47" s="11">
        <v>0</v>
      </c>
      <c r="H47" s="11">
        <v>0</v>
      </c>
      <c r="I47" s="11">
        <v>0</v>
      </c>
      <c r="J47" s="62">
        <v>0</v>
      </c>
    </row>
    <row r="48" spans="1:12" x14ac:dyDescent="0.25">
      <c r="A48" s="1">
        <v>325188</v>
      </c>
      <c r="B48" s="8" t="s">
        <v>67</v>
      </c>
      <c r="C48" s="55" t="str">
        <f t="shared" si="0"/>
        <v/>
      </c>
      <c r="D48" s="11">
        <v>2</v>
      </c>
      <c r="E48" s="11">
        <v>2</v>
      </c>
      <c r="F48" s="62">
        <v>0</v>
      </c>
      <c r="G48" s="11">
        <v>0</v>
      </c>
      <c r="H48" s="11">
        <v>0</v>
      </c>
      <c r="I48" s="11">
        <v>0</v>
      </c>
      <c r="J48" s="62">
        <v>0</v>
      </c>
    </row>
    <row r="49" spans="1:10" x14ac:dyDescent="0.25">
      <c r="A49" s="1">
        <v>325192</v>
      </c>
      <c r="B49" s="8" t="s">
        <v>43</v>
      </c>
      <c r="C49" s="55" t="str">
        <f t="shared" si="0"/>
        <v/>
      </c>
      <c r="D49" s="11">
        <v>2</v>
      </c>
      <c r="E49" s="11">
        <v>0</v>
      </c>
      <c r="F49" s="11">
        <v>1</v>
      </c>
      <c r="G49" s="11">
        <v>0</v>
      </c>
      <c r="H49" s="11">
        <v>0</v>
      </c>
      <c r="I49" s="11">
        <v>0</v>
      </c>
      <c r="J49" s="62">
        <v>0</v>
      </c>
    </row>
    <row r="50" spans="1:10" x14ac:dyDescent="0.25">
      <c r="A50" s="1">
        <v>325193</v>
      </c>
      <c r="B50" s="8" t="s">
        <v>282</v>
      </c>
      <c r="C50" s="55" t="str">
        <f t="shared" si="0"/>
        <v/>
      </c>
      <c r="D50" s="11">
        <v>1</v>
      </c>
      <c r="E50" s="11">
        <v>0</v>
      </c>
      <c r="F50" s="11">
        <v>1</v>
      </c>
      <c r="G50" s="11">
        <v>0</v>
      </c>
      <c r="H50" s="11">
        <v>0</v>
      </c>
      <c r="I50" s="11">
        <v>1</v>
      </c>
      <c r="J50" s="62">
        <v>0</v>
      </c>
    </row>
    <row r="51" spans="1:10" x14ac:dyDescent="0.25">
      <c r="A51" s="1">
        <v>325199</v>
      </c>
      <c r="B51" s="8" t="s">
        <v>68</v>
      </c>
      <c r="C51" s="55" t="str">
        <f t="shared" si="0"/>
        <v/>
      </c>
      <c r="D51" s="11">
        <v>89</v>
      </c>
      <c r="E51" s="11">
        <v>0</v>
      </c>
      <c r="F51" s="11">
        <v>88</v>
      </c>
      <c r="G51" s="11">
        <v>0</v>
      </c>
      <c r="H51" s="11">
        <v>0</v>
      </c>
      <c r="I51" s="11">
        <v>0</v>
      </c>
      <c r="J51" s="11">
        <v>1</v>
      </c>
    </row>
    <row r="52" spans="1:10" x14ac:dyDescent="0.25">
      <c r="A52" s="1">
        <v>325211</v>
      </c>
      <c r="B52" s="8" t="s">
        <v>69</v>
      </c>
      <c r="C52" s="55" t="str">
        <f t="shared" si="0"/>
        <v/>
      </c>
      <c r="D52" s="11">
        <v>24</v>
      </c>
      <c r="E52" s="11">
        <v>0</v>
      </c>
      <c r="F52" s="11">
        <v>20</v>
      </c>
      <c r="G52" s="11">
        <v>0</v>
      </c>
      <c r="H52" s="11">
        <v>0</v>
      </c>
      <c r="I52" s="11">
        <v>0</v>
      </c>
      <c r="J52" s="11">
        <v>3</v>
      </c>
    </row>
    <row r="53" spans="1:10" x14ac:dyDescent="0.25">
      <c r="A53" s="1">
        <v>325212</v>
      </c>
      <c r="B53" s="8" t="s">
        <v>44</v>
      </c>
      <c r="C53" s="55" t="str">
        <f t="shared" si="0"/>
        <v/>
      </c>
      <c r="D53" s="62">
        <v>0</v>
      </c>
      <c r="E53" s="11">
        <v>0</v>
      </c>
      <c r="F53" s="62">
        <v>0</v>
      </c>
      <c r="G53" s="11">
        <v>0</v>
      </c>
      <c r="H53" s="11">
        <v>0</v>
      </c>
      <c r="I53" s="11">
        <v>0</v>
      </c>
      <c r="J53" s="62">
        <v>0</v>
      </c>
    </row>
    <row r="54" spans="1:10" x14ac:dyDescent="0.25">
      <c r="A54" s="1">
        <v>325222</v>
      </c>
      <c r="B54" s="8" t="s">
        <v>70</v>
      </c>
      <c r="C54" s="55" t="str">
        <f t="shared" si="0"/>
        <v/>
      </c>
      <c r="D54" s="11">
        <v>3</v>
      </c>
      <c r="E54" s="11">
        <v>0</v>
      </c>
      <c r="F54" s="11">
        <v>3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25">
      <c r="A55" s="1">
        <v>325311</v>
      </c>
      <c r="B55" s="8" t="s">
        <v>45</v>
      </c>
      <c r="C55" s="55" t="str">
        <f t="shared" si="0"/>
        <v/>
      </c>
      <c r="D55" s="11">
        <v>1</v>
      </c>
      <c r="E55" s="11">
        <v>0</v>
      </c>
      <c r="F55" s="11">
        <v>1</v>
      </c>
      <c r="G55" s="11">
        <v>0</v>
      </c>
      <c r="H55" s="11">
        <v>0</v>
      </c>
      <c r="I55" s="11">
        <v>0</v>
      </c>
      <c r="J55" s="62">
        <v>0</v>
      </c>
    </row>
    <row r="56" spans="1:10" x14ac:dyDescent="0.25">
      <c r="A56" s="1">
        <v>325312</v>
      </c>
      <c r="B56" s="8" t="s">
        <v>46</v>
      </c>
      <c r="C56" s="55" t="str">
        <f t="shared" si="0"/>
        <v/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  <row r="57" spans="1:10" x14ac:dyDescent="0.25">
      <c r="A57" s="1">
        <v>3254</v>
      </c>
      <c r="B57" s="8" t="s">
        <v>134</v>
      </c>
      <c r="C57" s="55" t="str">
        <f t="shared" si="0"/>
        <v/>
      </c>
      <c r="D57" s="11">
        <v>1</v>
      </c>
      <c r="E57" s="11">
        <v>0</v>
      </c>
      <c r="F57" s="62">
        <v>0</v>
      </c>
      <c r="G57" s="11">
        <v>0</v>
      </c>
      <c r="H57" s="11">
        <v>0</v>
      </c>
      <c r="I57" s="11">
        <v>1</v>
      </c>
      <c r="J57" s="62">
        <v>0</v>
      </c>
    </row>
    <row r="58" spans="1:10" x14ac:dyDescent="0.25">
      <c r="A58" s="1">
        <v>325412</v>
      </c>
      <c r="B58" s="8" t="s">
        <v>136</v>
      </c>
      <c r="C58" s="55" t="str">
        <f t="shared" si="0"/>
        <v/>
      </c>
      <c r="D58" s="11">
        <v>1</v>
      </c>
      <c r="E58" s="11">
        <v>0</v>
      </c>
      <c r="F58" s="62">
        <v>0</v>
      </c>
      <c r="G58" s="11">
        <v>0</v>
      </c>
      <c r="H58" s="11">
        <v>0</v>
      </c>
      <c r="I58" s="11">
        <v>1</v>
      </c>
      <c r="J58" s="11">
        <v>0</v>
      </c>
    </row>
    <row r="59" spans="1:10" x14ac:dyDescent="0.25">
      <c r="A59" s="1">
        <v>325992</v>
      </c>
      <c r="B59" s="8" t="s">
        <v>138</v>
      </c>
      <c r="C59" s="55" t="str">
        <f t="shared" si="0"/>
        <v/>
      </c>
      <c r="D59" s="62">
        <v>0</v>
      </c>
      <c r="E59" s="11">
        <v>0</v>
      </c>
      <c r="F59" s="62">
        <v>0</v>
      </c>
      <c r="G59" s="11">
        <v>0</v>
      </c>
      <c r="H59" s="11">
        <v>0</v>
      </c>
      <c r="I59" s="11">
        <v>0</v>
      </c>
      <c r="J59" s="11">
        <v>0</v>
      </c>
    </row>
    <row r="60" spans="1:10" x14ac:dyDescent="0.25">
      <c r="A60" s="1">
        <v>326</v>
      </c>
      <c r="B60" s="8" t="s">
        <v>293</v>
      </c>
      <c r="C60" s="55" t="str">
        <f t="shared" si="0"/>
        <v/>
      </c>
      <c r="D60" s="62">
        <v>0</v>
      </c>
      <c r="E60" s="11">
        <v>0</v>
      </c>
      <c r="F60" s="11">
        <v>0</v>
      </c>
      <c r="G60" s="11">
        <v>0</v>
      </c>
      <c r="H60" s="11">
        <v>0</v>
      </c>
      <c r="I60" s="62">
        <v>0</v>
      </c>
      <c r="J60" s="11">
        <v>0</v>
      </c>
    </row>
    <row r="61" spans="1:10" x14ac:dyDescent="0.25">
      <c r="A61" s="1">
        <v>327</v>
      </c>
      <c r="B61" s="8" t="s">
        <v>295</v>
      </c>
      <c r="C61" s="55" t="str">
        <f t="shared" si="0"/>
        <v/>
      </c>
      <c r="D61" s="11">
        <v>54</v>
      </c>
      <c r="E61" s="11">
        <v>0</v>
      </c>
      <c r="F61" s="11">
        <v>1</v>
      </c>
      <c r="G61" s="11">
        <v>44</v>
      </c>
      <c r="H61" s="11">
        <v>0</v>
      </c>
      <c r="I61" s="11">
        <v>2</v>
      </c>
      <c r="J61" s="11">
        <v>7</v>
      </c>
    </row>
    <row r="62" spans="1:10" x14ac:dyDescent="0.25">
      <c r="A62" s="1">
        <v>327121</v>
      </c>
      <c r="B62" s="8" t="s">
        <v>184</v>
      </c>
      <c r="C62" s="55" t="str">
        <f t="shared" si="0"/>
        <v/>
      </c>
      <c r="D62" s="11">
        <v>1</v>
      </c>
      <c r="E62" s="11">
        <v>0</v>
      </c>
      <c r="F62" s="62">
        <v>0</v>
      </c>
      <c r="G62" s="62">
        <v>0</v>
      </c>
      <c r="H62" s="11">
        <v>0</v>
      </c>
      <c r="I62" s="11">
        <v>1</v>
      </c>
      <c r="J62" s="11" t="s">
        <v>188</v>
      </c>
    </row>
    <row r="63" spans="1:10" x14ac:dyDescent="0.25">
      <c r="A63" s="1">
        <v>327211</v>
      </c>
      <c r="B63" s="8" t="s">
        <v>139</v>
      </c>
      <c r="C63" s="55" t="str">
        <f t="shared" si="0"/>
        <v/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25">
      <c r="A64" s="1">
        <v>327212</v>
      </c>
      <c r="B64" s="8" t="s">
        <v>168</v>
      </c>
      <c r="C64" s="55" t="str">
        <f t="shared" si="0"/>
        <v/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25">
      <c r="A65" s="1">
        <v>327213</v>
      </c>
      <c r="B65" s="8" t="s">
        <v>141</v>
      </c>
      <c r="C65" s="55" t="str">
        <f t="shared" si="0"/>
        <v/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25">
      <c r="A66" s="1">
        <v>327215</v>
      </c>
      <c r="B66" s="8" t="s">
        <v>170</v>
      </c>
      <c r="C66" s="55" t="str">
        <f t="shared" si="0"/>
        <v/>
      </c>
      <c r="D66" s="62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62">
        <v>0</v>
      </c>
    </row>
    <row r="67" spans="1:10" x14ac:dyDescent="0.25">
      <c r="A67" s="1">
        <v>327310</v>
      </c>
      <c r="B67" s="8" t="s">
        <v>72</v>
      </c>
      <c r="C67" s="55" t="str">
        <f t="shared" si="0"/>
        <v/>
      </c>
      <c r="D67" s="11">
        <v>40</v>
      </c>
      <c r="E67" s="11">
        <v>0</v>
      </c>
      <c r="F67" s="11">
        <v>1</v>
      </c>
      <c r="G67" s="11">
        <v>35</v>
      </c>
      <c r="H67" s="11">
        <v>0</v>
      </c>
      <c r="I67" s="62">
        <v>0</v>
      </c>
      <c r="J67" s="11">
        <v>4</v>
      </c>
    </row>
    <row r="68" spans="1:10" x14ac:dyDescent="0.25">
      <c r="A68" s="1">
        <v>327410</v>
      </c>
      <c r="B68" s="8" t="s">
        <v>143</v>
      </c>
      <c r="C68" s="55" t="str">
        <f t="shared" si="0"/>
        <v/>
      </c>
      <c r="D68" s="11">
        <v>9</v>
      </c>
      <c r="E68" s="11">
        <v>0</v>
      </c>
      <c r="F68" s="62">
        <v>0</v>
      </c>
      <c r="G68" s="11">
        <v>9</v>
      </c>
      <c r="H68" s="11">
        <v>0</v>
      </c>
      <c r="I68" s="11">
        <v>0</v>
      </c>
      <c r="J68" s="62">
        <v>0</v>
      </c>
    </row>
    <row r="69" spans="1:10" x14ac:dyDescent="0.25">
      <c r="A69" s="1">
        <v>327420</v>
      </c>
      <c r="B69" s="8" t="s">
        <v>172</v>
      </c>
      <c r="C69" s="55" t="str">
        <f t="shared" si="0"/>
        <v/>
      </c>
      <c r="D69" s="62">
        <v>0</v>
      </c>
      <c r="E69" s="11">
        <v>0</v>
      </c>
      <c r="F69" s="11">
        <v>0</v>
      </c>
      <c r="G69" s="11">
        <v>0</v>
      </c>
      <c r="H69" s="11">
        <v>0</v>
      </c>
      <c r="I69" s="62">
        <v>0</v>
      </c>
      <c r="J69" s="11">
        <v>0</v>
      </c>
    </row>
    <row r="70" spans="1:10" x14ac:dyDescent="0.25">
      <c r="A70" s="1">
        <v>327993</v>
      </c>
      <c r="B70" s="8" t="s">
        <v>145</v>
      </c>
      <c r="C70" s="55" t="str">
        <f t="shared" si="0"/>
        <v/>
      </c>
      <c r="D70" s="62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62">
        <v>0</v>
      </c>
    </row>
    <row r="71" spans="1:10" x14ac:dyDescent="0.25">
      <c r="A71" s="1">
        <v>331</v>
      </c>
      <c r="B71" s="8" t="s">
        <v>306</v>
      </c>
      <c r="C71" s="55" t="str">
        <f t="shared" si="0"/>
        <v/>
      </c>
      <c r="D71" s="11">
        <v>270</v>
      </c>
      <c r="E71" s="11">
        <v>264</v>
      </c>
      <c r="F71" s="11">
        <v>0</v>
      </c>
      <c r="G71" s="11">
        <v>2</v>
      </c>
      <c r="H71" s="11">
        <v>0</v>
      </c>
      <c r="I71" s="11">
        <v>4</v>
      </c>
      <c r="J71" s="62">
        <v>0</v>
      </c>
    </row>
    <row r="72" spans="1:10" x14ac:dyDescent="0.25">
      <c r="A72" s="1">
        <v>331111</v>
      </c>
      <c r="B72" s="8" t="s">
        <v>74</v>
      </c>
      <c r="C72" s="55" t="str">
        <f t="shared" si="0"/>
        <v/>
      </c>
      <c r="D72" s="11">
        <v>265</v>
      </c>
      <c r="E72" s="11">
        <v>264</v>
      </c>
      <c r="F72" s="11">
        <v>0</v>
      </c>
      <c r="G72" s="11">
        <v>2</v>
      </c>
      <c r="H72" s="11">
        <v>0</v>
      </c>
      <c r="I72" s="11">
        <v>0</v>
      </c>
      <c r="J72" s="62">
        <v>0</v>
      </c>
    </row>
    <row r="73" spans="1:10" x14ac:dyDescent="0.25">
      <c r="A73" s="1">
        <v>331112</v>
      </c>
      <c r="B73" s="8" t="s">
        <v>76</v>
      </c>
      <c r="C73" s="55" t="str">
        <f t="shared" si="0"/>
        <v/>
      </c>
      <c r="D73" s="11">
        <v>1</v>
      </c>
      <c r="E73" s="11">
        <v>0</v>
      </c>
      <c r="F73" s="11">
        <v>0</v>
      </c>
      <c r="G73" s="11">
        <v>0</v>
      </c>
      <c r="H73" s="11">
        <v>0</v>
      </c>
      <c r="I73" s="11">
        <v>1</v>
      </c>
      <c r="J73" s="11">
        <v>0</v>
      </c>
    </row>
    <row r="74" spans="1:10" x14ac:dyDescent="0.25">
      <c r="A74" s="1">
        <v>3312</v>
      </c>
      <c r="B74" s="8" t="s">
        <v>34</v>
      </c>
      <c r="C74" s="55" t="str">
        <f t="shared" si="0"/>
        <v/>
      </c>
      <c r="D74" s="62">
        <v>0</v>
      </c>
      <c r="E74" s="11">
        <v>0</v>
      </c>
      <c r="F74" s="11">
        <v>0</v>
      </c>
      <c r="G74" s="11">
        <v>0</v>
      </c>
      <c r="H74" s="11">
        <v>0</v>
      </c>
      <c r="I74" s="62">
        <v>0</v>
      </c>
      <c r="J74" s="62">
        <v>0</v>
      </c>
    </row>
    <row r="75" spans="1:10" x14ac:dyDescent="0.25">
      <c r="A75" s="1">
        <v>3313</v>
      </c>
      <c r="B75" s="8" t="s">
        <v>35</v>
      </c>
      <c r="C75" s="55" t="str">
        <f t="shared" si="0"/>
        <v/>
      </c>
      <c r="D75" s="62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62">
        <v>0</v>
      </c>
    </row>
    <row r="76" spans="1:10" x14ac:dyDescent="0.25">
      <c r="A76" s="1">
        <v>331314</v>
      </c>
      <c r="B76" s="8" t="s">
        <v>174</v>
      </c>
      <c r="C76" s="55" t="str">
        <f t="shared" si="0"/>
        <v/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</row>
    <row r="77" spans="1:10" x14ac:dyDescent="0.25">
      <c r="A77" s="1">
        <v>331315</v>
      </c>
      <c r="B77" s="8" t="s">
        <v>176</v>
      </c>
      <c r="C77" s="55" t="str">
        <f t="shared" si="0"/>
        <v/>
      </c>
      <c r="D77" s="62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62">
        <v>0</v>
      </c>
    </row>
    <row r="78" spans="1:10" x14ac:dyDescent="0.25">
      <c r="A78" s="1">
        <v>331316</v>
      </c>
      <c r="B78" s="8" t="s">
        <v>178</v>
      </c>
      <c r="C78" s="55" t="str">
        <f t="shared" si="0"/>
        <v/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</row>
    <row r="79" spans="1:10" x14ac:dyDescent="0.25">
      <c r="A79" s="1">
        <v>3314</v>
      </c>
      <c r="B79" s="8" t="s">
        <v>147</v>
      </c>
      <c r="C79" s="55" t="str">
        <f t="shared" ref="C79:C97" si="1">IF(COUNTIF(D79:J79,"W")&lt;&gt;0,"Y","")</f>
        <v/>
      </c>
      <c r="D79" s="11">
        <v>3</v>
      </c>
      <c r="E79" s="11">
        <v>0</v>
      </c>
      <c r="F79" s="11">
        <v>0</v>
      </c>
      <c r="G79" s="62">
        <v>0</v>
      </c>
      <c r="H79" s="11">
        <v>0</v>
      </c>
      <c r="I79" s="11">
        <v>3</v>
      </c>
      <c r="J79" s="11">
        <v>0</v>
      </c>
    </row>
    <row r="80" spans="1:10" x14ac:dyDescent="0.25">
      <c r="A80" s="1">
        <v>331419</v>
      </c>
      <c r="B80" s="8" t="s">
        <v>186</v>
      </c>
      <c r="C80" s="55" t="str">
        <f t="shared" si="1"/>
        <v/>
      </c>
      <c r="D80" s="11">
        <v>3</v>
      </c>
      <c r="E80" s="11">
        <v>0</v>
      </c>
      <c r="F80" s="11">
        <v>0</v>
      </c>
      <c r="G80" s="62">
        <v>0</v>
      </c>
      <c r="H80" s="11">
        <v>0</v>
      </c>
      <c r="I80" s="11">
        <v>3</v>
      </c>
      <c r="J80" s="11">
        <v>0</v>
      </c>
    </row>
    <row r="81" spans="1:10" x14ac:dyDescent="0.25">
      <c r="A81" s="1">
        <v>3315</v>
      </c>
      <c r="B81" s="8" t="s">
        <v>36</v>
      </c>
      <c r="C81" s="55" t="str">
        <f t="shared" si="1"/>
        <v/>
      </c>
      <c r="D81" s="62">
        <v>0</v>
      </c>
      <c r="E81" s="62">
        <v>0</v>
      </c>
      <c r="F81" s="11">
        <v>0</v>
      </c>
      <c r="G81" s="62">
        <v>0</v>
      </c>
      <c r="H81" s="11">
        <v>0</v>
      </c>
      <c r="I81" s="11">
        <v>0</v>
      </c>
      <c r="J81" s="11">
        <v>0</v>
      </c>
    </row>
    <row r="82" spans="1:10" x14ac:dyDescent="0.25">
      <c r="A82" s="1">
        <v>331511</v>
      </c>
      <c r="B82" s="8" t="s">
        <v>78</v>
      </c>
      <c r="C82" s="55" t="str">
        <f t="shared" si="1"/>
        <v/>
      </c>
      <c r="D82" s="62">
        <v>0</v>
      </c>
      <c r="E82" s="11">
        <v>0</v>
      </c>
      <c r="F82" s="11">
        <v>0</v>
      </c>
      <c r="G82" s="62">
        <v>0</v>
      </c>
      <c r="H82" s="11">
        <v>0</v>
      </c>
      <c r="I82" s="11">
        <v>0</v>
      </c>
      <c r="J82" s="11">
        <v>0</v>
      </c>
    </row>
    <row r="83" spans="1:10" x14ac:dyDescent="0.25">
      <c r="A83" s="1">
        <v>331521</v>
      </c>
      <c r="B83" s="8" t="s">
        <v>37</v>
      </c>
      <c r="C83" s="55" t="str">
        <f t="shared" si="1"/>
        <v/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</row>
    <row r="84" spans="1:10" x14ac:dyDescent="0.25">
      <c r="A84" s="1">
        <v>331524</v>
      </c>
      <c r="B84" s="8" t="s">
        <v>38</v>
      </c>
      <c r="C84" s="55" t="str">
        <f t="shared" si="1"/>
        <v/>
      </c>
      <c r="D84" s="62">
        <v>0</v>
      </c>
      <c r="E84" s="62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</row>
    <row r="85" spans="1:10" x14ac:dyDescent="0.25">
      <c r="A85" s="1">
        <v>332</v>
      </c>
      <c r="B85" s="8" t="s">
        <v>321</v>
      </c>
      <c r="C85" s="55" t="str">
        <f t="shared" si="1"/>
        <v/>
      </c>
      <c r="D85" s="62">
        <v>0</v>
      </c>
      <c r="E85" s="62">
        <v>0</v>
      </c>
      <c r="F85" s="11">
        <v>0</v>
      </c>
      <c r="G85" s="11">
        <v>0</v>
      </c>
      <c r="H85" s="11">
        <v>0</v>
      </c>
      <c r="I85" s="11" t="s">
        <v>189</v>
      </c>
      <c r="J85" s="62">
        <v>0</v>
      </c>
    </row>
    <row r="86" spans="1:10" x14ac:dyDescent="0.25">
      <c r="A86" s="1">
        <v>333</v>
      </c>
      <c r="B86" s="8" t="s">
        <v>323</v>
      </c>
      <c r="C86" s="55" t="str">
        <f t="shared" si="1"/>
        <v/>
      </c>
      <c r="D86" s="62">
        <v>0</v>
      </c>
      <c r="E86" s="11">
        <v>0</v>
      </c>
      <c r="F86" s="62">
        <v>0</v>
      </c>
      <c r="G86" s="11">
        <v>0</v>
      </c>
      <c r="H86" s="11">
        <v>0</v>
      </c>
      <c r="I86" s="11">
        <v>0</v>
      </c>
      <c r="J86" s="62">
        <v>0</v>
      </c>
    </row>
    <row r="87" spans="1:10" x14ac:dyDescent="0.25">
      <c r="A87" s="1">
        <v>334</v>
      </c>
      <c r="B87" s="8" t="s">
        <v>325</v>
      </c>
      <c r="C87" s="55" t="str">
        <f t="shared" si="1"/>
        <v/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</row>
    <row r="88" spans="1:10" x14ac:dyDescent="0.25">
      <c r="A88" s="1">
        <v>334413</v>
      </c>
      <c r="B88" s="8" t="s">
        <v>80</v>
      </c>
      <c r="C88" s="55" t="str">
        <f t="shared" si="1"/>
        <v/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</row>
    <row r="89" spans="1:10" x14ac:dyDescent="0.25">
      <c r="A89" s="1">
        <v>335</v>
      </c>
      <c r="B89" s="36" t="s">
        <v>328</v>
      </c>
      <c r="C89" s="55" t="str">
        <f t="shared" si="1"/>
        <v/>
      </c>
      <c r="D89" s="62">
        <v>0</v>
      </c>
      <c r="E89" s="11">
        <v>0</v>
      </c>
      <c r="F89" s="62">
        <v>0</v>
      </c>
      <c r="G89" s="11">
        <v>0</v>
      </c>
      <c r="H89" s="11">
        <v>0</v>
      </c>
      <c r="I89" s="11">
        <v>0</v>
      </c>
      <c r="J89" s="62">
        <v>0</v>
      </c>
    </row>
    <row r="90" spans="1:10" x14ac:dyDescent="0.25">
      <c r="A90" s="1">
        <v>336</v>
      </c>
      <c r="B90" s="8" t="s">
        <v>330</v>
      </c>
      <c r="C90" s="55" t="str">
        <f t="shared" si="1"/>
        <v/>
      </c>
      <c r="D90" s="11">
        <v>2</v>
      </c>
      <c r="E90" s="11">
        <v>0</v>
      </c>
      <c r="F90" s="11">
        <v>2</v>
      </c>
      <c r="G90" s="11">
        <v>0</v>
      </c>
      <c r="H90" s="11">
        <v>0</v>
      </c>
      <c r="I90" s="11">
        <v>0</v>
      </c>
      <c r="J90" s="62">
        <v>0</v>
      </c>
    </row>
    <row r="91" spans="1:10" x14ac:dyDescent="0.25">
      <c r="A91" s="1">
        <v>336111</v>
      </c>
      <c r="B91" s="8" t="s">
        <v>153</v>
      </c>
      <c r="C91" s="55" t="str">
        <f t="shared" si="1"/>
        <v/>
      </c>
      <c r="D91" s="11">
        <v>1</v>
      </c>
      <c r="E91" s="11">
        <v>0</v>
      </c>
      <c r="F91" s="11">
        <v>1</v>
      </c>
      <c r="G91" s="11">
        <v>0</v>
      </c>
      <c r="H91" s="11">
        <v>0</v>
      </c>
      <c r="I91" s="11">
        <v>0</v>
      </c>
      <c r="J91" s="11">
        <v>0</v>
      </c>
    </row>
    <row r="92" spans="1:10" x14ac:dyDescent="0.25">
      <c r="A92" s="1">
        <v>336112</v>
      </c>
      <c r="B92" s="8" t="s">
        <v>149</v>
      </c>
      <c r="C92" s="55" t="str">
        <f t="shared" si="1"/>
        <v/>
      </c>
      <c r="D92" s="11">
        <v>1</v>
      </c>
      <c r="E92" s="11">
        <v>0</v>
      </c>
      <c r="F92" s="11">
        <v>1</v>
      </c>
      <c r="G92" s="11">
        <v>0</v>
      </c>
      <c r="H92" s="11">
        <v>0</v>
      </c>
      <c r="I92" s="11">
        <v>0</v>
      </c>
      <c r="J92" s="11">
        <v>0</v>
      </c>
    </row>
    <row r="93" spans="1:10" x14ac:dyDescent="0.25">
      <c r="A93" s="1">
        <v>3364</v>
      </c>
      <c r="B93" s="8" t="s">
        <v>334</v>
      </c>
      <c r="C93" s="55" t="str">
        <f t="shared" si="1"/>
        <v/>
      </c>
      <c r="D93" s="11">
        <v>1</v>
      </c>
      <c r="E93" s="11">
        <v>0</v>
      </c>
      <c r="F93" s="11">
        <v>1</v>
      </c>
      <c r="G93" s="11">
        <v>0</v>
      </c>
      <c r="H93" s="11">
        <v>0</v>
      </c>
      <c r="I93" s="11">
        <v>0</v>
      </c>
      <c r="J93" s="62">
        <v>0</v>
      </c>
    </row>
    <row r="94" spans="1:10" x14ac:dyDescent="0.25">
      <c r="A94" s="1">
        <v>336411</v>
      </c>
      <c r="B94" s="8" t="s">
        <v>157</v>
      </c>
      <c r="C94" s="55" t="str">
        <f t="shared" si="1"/>
        <v/>
      </c>
      <c r="D94" s="62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62">
        <v>0</v>
      </c>
    </row>
    <row r="95" spans="1:10" x14ac:dyDescent="0.25">
      <c r="A95" s="1">
        <v>337</v>
      </c>
      <c r="B95" s="8" t="s">
        <v>337</v>
      </c>
      <c r="C95" s="55" t="str">
        <f t="shared" si="1"/>
        <v/>
      </c>
      <c r="D95" s="11">
        <v>4</v>
      </c>
      <c r="E95" s="11">
        <v>0</v>
      </c>
      <c r="F95" s="11">
        <v>0</v>
      </c>
      <c r="G95" s="11">
        <v>0</v>
      </c>
      <c r="H95" s="11">
        <v>0</v>
      </c>
      <c r="I95" s="11">
        <v>4</v>
      </c>
      <c r="J95" s="62">
        <v>0</v>
      </c>
    </row>
    <row r="96" spans="1:10" x14ac:dyDescent="0.25">
      <c r="A96" s="1">
        <v>339</v>
      </c>
      <c r="B96" s="8" t="s">
        <v>339</v>
      </c>
      <c r="C96" s="55" t="str">
        <f t="shared" si="1"/>
        <v/>
      </c>
      <c r="D96" s="62">
        <v>0</v>
      </c>
      <c r="E96" s="11">
        <v>0</v>
      </c>
      <c r="F96" s="11">
        <v>0</v>
      </c>
      <c r="G96" s="11">
        <v>0</v>
      </c>
      <c r="H96" s="11">
        <v>0</v>
      </c>
      <c r="I96" s="62">
        <v>0</v>
      </c>
      <c r="J96" s="11">
        <v>0</v>
      </c>
    </row>
    <row r="97" spans="1:10" x14ac:dyDescent="0.25">
      <c r="A97" s="8" t="s">
        <v>229</v>
      </c>
      <c r="B97" s="8" t="s">
        <v>222</v>
      </c>
      <c r="C97" s="55" t="str">
        <f t="shared" si="1"/>
        <v/>
      </c>
      <c r="D97" s="11">
        <v>4114</v>
      </c>
      <c r="E97" s="11">
        <v>281</v>
      </c>
      <c r="F97" s="11">
        <v>1741</v>
      </c>
      <c r="G97" s="11">
        <v>657</v>
      </c>
      <c r="H97" s="11">
        <v>824</v>
      </c>
      <c r="I97" s="11">
        <v>569</v>
      </c>
      <c r="J97" s="11">
        <v>43</v>
      </c>
    </row>
    <row r="98" spans="1:10" x14ac:dyDescent="0.25">
      <c r="D98" s="11"/>
      <c r="E98" s="11"/>
      <c r="F98" s="11"/>
      <c r="G98" s="11"/>
      <c r="H98" s="11"/>
      <c r="I98" s="11"/>
      <c r="J98" s="11"/>
    </row>
    <row r="99" spans="1:10" s="18" customFormat="1" x14ac:dyDescent="0.25">
      <c r="A99" s="29" t="s">
        <v>229</v>
      </c>
      <c r="B99" s="29" t="s">
        <v>229</v>
      </c>
      <c r="C99" s="29"/>
      <c r="D99" s="37" t="s">
        <v>340</v>
      </c>
      <c r="E99" s="38"/>
      <c r="F99" s="38"/>
      <c r="G99" s="38"/>
      <c r="H99" s="38"/>
      <c r="I99" s="38"/>
      <c r="J99" s="38"/>
    </row>
    <row r="100" spans="1:10" s="18" customFormat="1" x14ac:dyDescent="0.25">
      <c r="A100" s="2"/>
      <c r="B100" s="2"/>
      <c r="C100" s="2"/>
      <c r="D100" s="39"/>
      <c r="E100" s="39"/>
      <c r="F100" s="39"/>
      <c r="G100" s="39"/>
      <c r="H100" s="39"/>
      <c r="I100" s="39"/>
      <c r="J100" s="39"/>
    </row>
    <row r="101" spans="1:10" s="18" customFormat="1" x14ac:dyDescent="0.25">
      <c r="A101" s="2"/>
      <c r="B101" s="2"/>
      <c r="C101" s="2"/>
      <c r="D101" s="1"/>
      <c r="E101" s="1"/>
      <c r="F101" s="1"/>
      <c r="G101" s="1"/>
      <c r="H101" s="1"/>
      <c r="I101" s="1"/>
      <c r="J101" s="1"/>
    </row>
    <row r="102" spans="1:10" s="18" customFormat="1" x14ac:dyDescent="0.25">
      <c r="A102" s="4" t="s">
        <v>231</v>
      </c>
      <c r="B102" s="8" t="s">
        <v>201</v>
      </c>
      <c r="C102" s="8"/>
      <c r="D102" s="11">
        <v>1</v>
      </c>
      <c r="E102" s="11">
        <v>0</v>
      </c>
      <c r="F102" s="11">
        <v>1</v>
      </c>
      <c r="G102" s="11">
        <v>0</v>
      </c>
      <c r="H102" s="11">
        <v>0</v>
      </c>
      <c r="I102" s="11">
        <v>0</v>
      </c>
      <c r="J102" s="11" t="s">
        <v>188</v>
      </c>
    </row>
    <row r="103" spans="1:10" s="18" customFormat="1" x14ac:dyDescent="0.25">
      <c r="A103" s="4" t="s">
        <v>232</v>
      </c>
      <c r="B103" s="8" t="s">
        <v>159</v>
      </c>
      <c r="C103" s="8"/>
      <c r="D103" s="11" t="s">
        <v>188</v>
      </c>
      <c r="E103" s="11">
        <v>0</v>
      </c>
      <c r="F103" s="11" t="s">
        <v>188</v>
      </c>
      <c r="G103" s="11">
        <v>0</v>
      </c>
      <c r="H103" s="11">
        <v>0</v>
      </c>
      <c r="I103" s="11">
        <v>0</v>
      </c>
      <c r="J103" s="11">
        <v>0</v>
      </c>
    </row>
    <row r="104" spans="1:10" s="18" customFormat="1" x14ac:dyDescent="0.25">
      <c r="A104" s="4" t="s">
        <v>233</v>
      </c>
      <c r="B104" s="8" t="s">
        <v>48</v>
      </c>
      <c r="C104" s="8"/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</row>
    <row r="105" spans="1:10" x14ac:dyDescent="0.25">
      <c r="A105" s="4" t="s">
        <v>234</v>
      </c>
      <c r="B105" s="8" t="s">
        <v>235</v>
      </c>
      <c r="C105" s="8"/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</row>
    <row r="106" spans="1:10" x14ac:dyDescent="0.25">
      <c r="A106" s="4" t="s">
        <v>236</v>
      </c>
      <c r="B106" s="8" t="s">
        <v>237</v>
      </c>
      <c r="C106" s="8"/>
      <c r="D106" s="11" t="s">
        <v>188</v>
      </c>
      <c r="E106" s="11">
        <v>0</v>
      </c>
      <c r="F106" s="11" t="s">
        <v>188</v>
      </c>
      <c r="G106" s="11">
        <v>0</v>
      </c>
      <c r="H106" s="11">
        <v>0</v>
      </c>
      <c r="I106" s="11">
        <v>0</v>
      </c>
      <c r="J106" s="11" t="s">
        <v>188</v>
      </c>
    </row>
    <row r="107" spans="1:10" x14ac:dyDescent="0.25">
      <c r="A107" s="4" t="s">
        <v>238</v>
      </c>
      <c r="B107" s="8" t="s">
        <v>163</v>
      </c>
      <c r="C107" s="8"/>
      <c r="D107" s="11" t="s">
        <v>188</v>
      </c>
      <c r="E107" s="11">
        <v>0</v>
      </c>
      <c r="F107" s="11" t="s">
        <v>188</v>
      </c>
      <c r="G107" s="11">
        <v>0</v>
      </c>
      <c r="H107" s="11">
        <v>0</v>
      </c>
      <c r="I107" s="11">
        <v>0</v>
      </c>
      <c r="J107" s="11">
        <v>0</v>
      </c>
    </row>
    <row r="108" spans="1:10" x14ac:dyDescent="0.25">
      <c r="A108" s="4" t="s">
        <v>239</v>
      </c>
      <c r="B108" s="8" t="s">
        <v>165</v>
      </c>
      <c r="C108" s="8"/>
      <c r="D108" s="11" t="s">
        <v>188</v>
      </c>
      <c r="E108" s="11">
        <v>0</v>
      </c>
      <c r="F108" s="11" t="s">
        <v>188</v>
      </c>
      <c r="G108" s="11">
        <v>0</v>
      </c>
      <c r="H108" s="11">
        <v>0</v>
      </c>
      <c r="I108" s="11">
        <v>0</v>
      </c>
      <c r="J108" s="11">
        <v>0</v>
      </c>
    </row>
    <row r="109" spans="1:10" x14ac:dyDescent="0.25">
      <c r="A109" s="4" t="s">
        <v>240</v>
      </c>
      <c r="B109" s="8" t="s">
        <v>241</v>
      </c>
      <c r="C109" s="8"/>
      <c r="D109" s="11" t="s">
        <v>188</v>
      </c>
      <c r="E109" s="11">
        <v>0</v>
      </c>
      <c r="F109" s="11" t="s">
        <v>188</v>
      </c>
      <c r="G109" s="11">
        <v>0</v>
      </c>
      <c r="H109" s="11">
        <v>0</v>
      </c>
      <c r="I109" s="11">
        <v>0</v>
      </c>
      <c r="J109" s="11">
        <v>0</v>
      </c>
    </row>
    <row r="110" spans="1:10" x14ac:dyDescent="0.25">
      <c r="A110" s="4" t="s">
        <v>242</v>
      </c>
      <c r="B110" s="8" t="s">
        <v>124</v>
      </c>
      <c r="C110" s="8"/>
      <c r="D110" s="11" t="s">
        <v>188</v>
      </c>
      <c r="E110" s="11">
        <v>0</v>
      </c>
      <c r="F110" s="11" t="s">
        <v>188</v>
      </c>
      <c r="G110" s="11">
        <v>0</v>
      </c>
      <c r="H110" s="11">
        <v>0</v>
      </c>
      <c r="I110" s="11">
        <v>0</v>
      </c>
      <c r="J110" s="11">
        <v>0</v>
      </c>
    </row>
    <row r="111" spans="1:10" x14ac:dyDescent="0.25">
      <c r="A111" s="4" t="s">
        <v>243</v>
      </c>
      <c r="B111" s="8" t="s">
        <v>244</v>
      </c>
      <c r="C111" s="8"/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</row>
    <row r="112" spans="1:10" x14ac:dyDescent="0.25">
      <c r="A112" s="4" t="s">
        <v>245</v>
      </c>
      <c r="B112" s="8" t="s">
        <v>246</v>
      </c>
      <c r="C112" s="8"/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</row>
    <row r="113" spans="1:10" x14ac:dyDescent="0.25">
      <c r="A113" s="4" t="s">
        <v>247</v>
      </c>
      <c r="B113" s="8" t="s">
        <v>248</v>
      </c>
      <c r="C113" s="8"/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</row>
    <row r="114" spans="1:10" x14ac:dyDescent="0.25">
      <c r="A114" s="4" t="s">
        <v>249</v>
      </c>
      <c r="B114" s="8" t="s">
        <v>250</v>
      </c>
      <c r="C114" s="8"/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</row>
    <row r="115" spans="1:10" x14ac:dyDescent="0.25">
      <c r="A115" s="4" t="s">
        <v>251</v>
      </c>
      <c r="B115" s="8" t="s">
        <v>252</v>
      </c>
      <c r="C115" s="8"/>
      <c r="D115" s="11" t="s">
        <v>188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 t="s">
        <v>188</v>
      </c>
    </row>
    <row r="116" spans="1:10" x14ac:dyDescent="0.25">
      <c r="A116" s="4" t="s">
        <v>253</v>
      </c>
      <c r="B116" s="8" t="s">
        <v>254</v>
      </c>
      <c r="C116" s="8"/>
      <c r="D116" s="11">
        <v>40</v>
      </c>
      <c r="E116" s="11">
        <v>0</v>
      </c>
      <c r="F116" s="11">
        <v>0</v>
      </c>
      <c r="G116" s="11">
        <v>0</v>
      </c>
      <c r="H116" s="11">
        <v>0</v>
      </c>
      <c r="I116" s="11">
        <v>38</v>
      </c>
      <c r="J116" s="11">
        <v>2</v>
      </c>
    </row>
    <row r="117" spans="1:10" x14ac:dyDescent="0.25">
      <c r="A117" s="4" t="s">
        <v>255</v>
      </c>
      <c r="B117" s="8" t="s">
        <v>31</v>
      </c>
      <c r="C117" s="8"/>
      <c r="D117" s="11">
        <v>3</v>
      </c>
      <c r="E117" s="11">
        <v>0</v>
      </c>
      <c r="F117" s="11">
        <v>0</v>
      </c>
      <c r="G117" s="11">
        <v>0</v>
      </c>
      <c r="H117" s="11">
        <v>0</v>
      </c>
      <c r="I117" s="11">
        <v>3</v>
      </c>
      <c r="J117" s="11" t="s">
        <v>188</v>
      </c>
    </row>
    <row r="118" spans="1:10" x14ac:dyDescent="0.25">
      <c r="A118" s="4" t="s">
        <v>256</v>
      </c>
      <c r="B118" s="8" t="s">
        <v>49</v>
      </c>
      <c r="C118" s="8"/>
      <c r="D118" s="11">
        <v>34</v>
      </c>
      <c r="E118" s="11">
        <v>0</v>
      </c>
      <c r="F118" s="11">
        <v>0</v>
      </c>
      <c r="G118" s="11">
        <v>0</v>
      </c>
      <c r="H118" s="11">
        <v>0</v>
      </c>
      <c r="I118" s="11">
        <v>34</v>
      </c>
      <c r="J118" s="11" t="s">
        <v>188</v>
      </c>
    </row>
    <row r="119" spans="1:10" x14ac:dyDescent="0.25">
      <c r="A119" s="4" t="s">
        <v>257</v>
      </c>
      <c r="B119" s="8" t="s">
        <v>180</v>
      </c>
      <c r="C119" s="8"/>
      <c r="D119" s="11">
        <v>18</v>
      </c>
      <c r="E119" s="11">
        <v>0</v>
      </c>
      <c r="F119" s="11">
        <v>0</v>
      </c>
      <c r="G119" s="11">
        <v>0</v>
      </c>
      <c r="H119" s="11">
        <v>0</v>
      </c>
      <c r="I119" s="11">
        <v>18</v>
      </c>
      <c r="J119" s="11">
        <v>0</v>
      </c>
    </row>
    <row r="120" spans="1:10" x14ac:dyDescent="0.25">
      <c r="A120" s="4" t="s">
        <v>258</v>
      </c>
      <c r="B120" s="8" t="s">
        <v>32</v>
      </c>
      <c r="C120" s="8"/>
      <c r="D120" s="11">
        <v>2</v>
      </c>
      <c r="E120" s="11">
        <v>0</v>
      </c>
      <c r="F120" s="11">
        <v>0</v>
      </c>
      <c r="G120" s="11">
        <v>0</v>
      </c>
      <c r="H120" s="11">
        <v>0</v>
      </c>
      <c r="I120" s="11">
        <v>1</v>
      </c>
      <c r="J120" s="11" t="s">
        <v>189</v>
      </c>
    </row>
    <row r="121" spans="1:10" x14ac:dyDescent="0.25">
      <c r="A121" s="4" t="s">
        <v>259</v>
      </c>
      <c r="B121" s="8" t="s">
        <v>260</v>
      </c>
      <c r="C121" s="8"/>
      <c r="D121" s="11">
        <v>100</v>
      </c>
      <c r="E121" s="11">
        <v>0</v>
      </c>
      <c r="F121" s="11" t="s">
        <v>188</v>
      </c>
      <c r="G121" s="11" t="s">
        <v>188</v>
      </c>
      <c r="H121" s="11">
        <v>62</v>
      </c>
      <c r="I121" s="11">
        <v>35</v>
      </c>
      <c r="J121" s="11">
        <v>3</v>
      </c>
    </row>
    <row r="122" spans="1:10" x14ac:dyDescent="0.25">
      <c r="A122" s="4" t="s">
        <v>261</v>
      </c>
      <c r="B122" s="8" t="s">
        <v>33</v>
      </c>
      <c r="C122" s="8"/>
      <c r="D122" s="11">
        <v>15</v>
      </c>
      <c r="E122" s="11">
        <v>0</v>
      </c>
      <c r="F122" s="11">
        <v>0</v>
      </c>
      <c r="G122" s="11">
        <v>0</v>
      </c>
      <c r="H122" s="11">
        <v>11</v>
      </c>
      <c r="I122" s="11">
        <v>4</v>
      </c>
      <c r="J122" s="11">
        <v>0</v>
      </c>
    </row>
    <row r="123" spans="1:10" x14ac:dyDescent="0.25">
      <c r="A123" s="4" t="s">
        <v>262</v>
      </c>
      <c r="B123" s="8" t="s">
        <v>53</v>
      </c>
      <c r="C123" s="8"/>
      <c r="D123" s="11">
        <v>78</v>
      </c>
      <c r="E123" s="11">
        <v>0</v>
      </c>
      <c r="F123" s="11" t="s">
        <v>188</v>
      </c>
      <c r="G123" s="11" t="s">
        <v>188</v>
      </c>
      <c r="H123" s="11">
        <v>50</v>
      </c>
      <c r="I123" s="11">
        <v>25</v>
      </c>
      <c r="J123" s="11">
        <v>2</v>
      </c>
    </row>
    <row r="124" spans="1:10" x14ac:dyDescent="0.25">
      <c r="A124" s="4" t="s">
        <v>263</v>
      </c>
      <c r="B124" s="8" t="s">
        <v>54</v>
      </c>
      <c r="C124" s="8"/>
      <c r="D124" s="11">
        <v>5</v>
      </c>
      <c r="E124" s="11">
        <v>0</v>
      </c>
      <c r="F124" s="11">
        <v>0</v>
      </c>
      <c r="G124" s="11">
        <v>0</v>
      </c>
      <c r="H124" s="11">
        <v>0</v>
      </c>
      <c r="I124" s="11">
        <v>5</v>
      </c>
      <c r="J124" s="11" t="s">
        <v>188</v>
      </c>
    </row>
    <row r="125" spans="1:10" x14ac:dyDescent="0.25">
      <c r="A125" s="4" t="s">
        <v>264</v>
      </c>
      <c r="B125" s="8" t="s">
        <v>55</v>
      </c>
      <c r="C125" s="8"/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</row>
    <row r="126" spans="1:10" x14ac:dyDescent="0.25">
      <c r="A126" s="4" t="s">
        <v>265</v>
      </c>
      <c r="B126" s="8" t="s">
        <v>266</v>
      </c>
      <c r="C126" s="8"/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</row>
    <row r="127" spans="1:10" x14ac:dyDescent="0.25">
      <c r="A127" s="4" t="s">
        <v>267</v>
      </c>
      <c r="B127" s="8" t="s">
        <v>268</v>
      </c>
      <c r="C127" s="8"/>
      <c r="D127" s="11">
        <v>142</v>
      </c>
      <c r="E127" s="11" t="s">
        <v>188</v>
      </c>
      <c r="F127" s="11">
        <v>76</v>
      </c>
      <c r="G127" s="11">
        <v>64</v>
      </c>
      <c r="H127" s="11">
        <v>0</v>
      </c>
      <c r="I127" s="11">
        <v>0</v>
      </c>
      <c r="J127" s="11">
        <v>2</v>
      </c>
    </row>
    <row r="128" spans="1:10" x14ac:dyDescent="0.25">
      <c r="A128" s="4" t="s">
        <v>269</v>
      </c>
      <c r="B128" s="8" t="s">
        <v>81</v>
      </c>
      <c r="C128" s="8"/>
      <c r="D128" s="11">
        <v>140</v>
      </c>
      <c r="E128" s="11">
        <v>0</v>
      </c>
      <c r="F128" s="11">
        <v>76</v>
      </c>
      <c r="G128" s="11">
        <v>64</v>
      </c>
      <c r="H128" s="11">
        <v>0</v>
      </c>
      <c r="I128" s="11">
        <v>0</v>
      </c>
      <c r="J128" s="11">
        <v>0</v>
      </c>
    </row>
    <row r="129" spans="1:10" x14ac:dyDescent="0.25">
      <c r="A129" s="4" t="s">
        <v>270</v>
      </c>
      <c r="B129" s="8" t="s">
        <v>182</v>
      </c>
      <c r="C129" s="8"/>
      <c r="D129" s="11">
        <v>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2</v>
      </c>
    </row>
    <row r="130" spans="1:10" x14ac:dyDescent="0.25">
      <c r="A130" s="4" t="s">
        <v>271</v>
      </c>
      <c r="B130" s="8" t="s">
        <v>128</v>
      </c>
      <c r="C130" s="8"/>
      <c r="D130" s="11" t="s">
        <v>188</v>
      </c>
      <c r="E130" s="11" t="s">
        <v>188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</row>
    <row r="131" spans="1:10" x14ac:dyDescent="0.25">
      <c r="A131" s="4" t="s">
        <v>272</v>
      </c>
      <c r="B131" s="8" t="s">
        <v>273</v>
      </c>
      <c r="C131" s="8"/>
      <c r="D131" s="11" t="s">
        <v>188</v>
      </c>
      <c r="E131" s="11">
        <v>0</v>
      </c>
      <c r="F131" s="11" t="s">
        <v>188</v>
      </c>
      <c r="G131" s="11">
        <v>0</v>
      </c>
      <c r="H131" s="11">
        <v>0</v>
      </c>
      <c r="I131" s="11">
        <v>0</v>
      </c>
      <c r="J131" s="11" t="s">
        <v>188</v>
      </c>
    </row>
    <row r="132" spans="1:10" x14ac:dyDescent="0.25">
      <c r="A132" s="4" t="s">
        <v>274</v>
      </c>
      <c r="B132" s="8" t="s">
        <v>64</v>
      </c>
      <c r="C132" s="8"/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</row>
    <row r="133" spans="1:10" x14ac:dyDescent="0.25">
      <c r="A133" s="4" t="s">
        <v>275</v>
      </c>
      <c r="B133" s="8" t="s">
        <v>65</v>
      </c>
      <c r="C133" s="8"/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</row>
    <row r="134" spans="1:10" x14ac:dyDescent="0.25">
      <c r="A134" s="4" t="s">
        <v>276</v>
      </c>
      <c r="B134" s="8" t="s">
        <v>66</v>
      </c>
      <c r="C134" s="8"/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</row>
    <row r="135" spans="1:10" x14ac:dyDescent="0.25">
      <c r="A135" s="4" t="s">
        <v>277</v>
      </c>
      <c r="B135" s="8" t="s">
        <v>278</v>
      </c>
      <c r="C135" s="8"/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</row>
    <row r="136" spans="1:10" x14ac:dyDescent="0.25">
      <c r="A136" s="4" t="s">
        <v>279</v>
      </c>
      <c r="B136" s="8" t="s">
        <v>67</v>
      </c>
      <c r="C136" s="8"/>
      <c r="D136" s="11" t="s">
        <v>188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 t="s">
        <v>188</v>
      </c>
    </row>
    <row r="137" spans="1:10" x14ac:dyDescent="0.25">
      <c r="A137" s="4" t="s">
        <v>280</v>
      </c>
      <c r="B137" s="8" t="s">
        <v>43</v>
      </c>
      <c r="C137" s="8"/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</row>
    <row r="138" spans="1:10" x14ac:dyDescent="0.25">
      <c r="A138" s="4" t="s">
        <v>281</v>
      </c>
      <c r="B138" s="8" t="s">
        <v>282</v>
      </c>
      <c r="C138" s="8"/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</row>
    <row r="139" spans="1:10" x14ac:dyDescent="0.25">
      <c r="A139" s="4" t="s">
        <v>283</v>
      </c>
      <c r="B139" s="8" t="s">
        <v>68</v>
      </c>
      <c r="C139" s="8"/>
      <c r="D139" s="11" t="s">
        <v>188</v>
      </c>
      <c r="E139" s="11">
        <v>0</v>
      </c>
      <c r="F139" s="11" t="s">
        <v>188</v>
      </c>
      <c r="G139" s="11">
        <v>0</v>
      </c>
      <c r="H139" s="11">
        <v>0</v>
      </c>
      <c r="I139" s="11">
        <v>0</v>
      </c>
      <c r="J139" s="11">
        <v>0</v>
      </c>
    </row>
    <row r="140" spans="1:10" x14ac:dyDescent="0.25">
      <c r="A140" s="4" t="s">
        <v>284</v>
      </c>
      <c r="B140" s="8" t="s">
        <v>69</v>
      </c>
      <c r="C140" s="8"/>
      <c r="D140" s="11" t="s">
        <v>188</v>
      </c>
      <c r="E140" s="11">
        <v>0</v>
      </c>
      <c r="F140" s="11" t="s">
        <v>188</v>
      </c>
      <c r="G140" s="11">
        <v>0</v>
      </c>
      <c r="H140" s="11">
        <v>0</v>
      </c>
      <c r="I140" s="11">
        <v>0</v>
      </c>
      <c r="J140" s="11">
        <v>0</v>
      </c>
    </row>
    <row r="141" spans="1:10" x14ac:dyDescent="0.25">
      <c r="A141" s="4" t="s">
        <v>285</v>
      </c>
      <c r="B141" s="8" t="s">
        <v>44</v>
      </c>
      <c r="C141" s="8"/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</row>
    <row r="142" spans="1:10" x14ac:dyDescent="0.25">
      <c r="A142" s="4" t="s">
        <v>286</v>
      </c>
      <c r="B142" s="8" t="s">
        <v>70</v>
      </c>
      <c r="C142" s="8"/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</row>
    <row r="143" spans="1:10" x14ac:dyDescent="0.25">
      <c r="A143" s="4" t="s">
        <v>287</v>
      </c>
      <c r="B143" s="8" t="s">
        <v>45</v>
      </c>
      <c r="C143" s="8"/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</row>
    <row r="144" spans="1:10" x14ac:dyDescent="0.25">
      <c r="A144" s="4" t="s">
        <v>288</v>
      </c>
      <c r="B144" s="8" t="s">
        <v>46</v>
      </c>
      <c r="C144" s="8"/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</row>
    <row r="145" spans="1:10" x14ac:dyDescent="0.25">
      <c r="A145" s="4" t="s">
        <v>289</v>
      </c>
      <c r="B145" s="8" t="s">
        <v>134</v>
      </c>
      <c r="C145" s="8"/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</row>
    <row r="146" spans="1:10" x14ac:dyDescent="0.25">
      <c r="A146" s="4" t="s">
        <v>290</v>
      </c>
      <c r="B146" s="8" t="s">
        <v>136</v>
      </c>
      <c r="C146" s="8"/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</row>
    <row r="147" spans="1:10" x14ac:dyDescent="0.25">
      <c r="A147" s="4" t="s">
        <v>291</v>
      </c>
      <c r="B147" s="8" t="s">
        <v>138</v>
      </c>
      <c r="C147" s="8"/>
      <c r="D147" s="11" t="s">
        <v>188</v>
      </c>
      <c r="E147" s="11">
        <v>0</v>
      </c>
      <c r="F147" s="11" t="s">
        <v>188</v>
      </c>
      <c r="G147" s="11">
        <v>0</v>
      </c>
      <c r="H147" s="11">
        <v>0</v>
      </c>
      <c r="I147" s="11">
        <v>0</v>
      </c>
      <c r="J147" s="11">
        <v>0</v>
      </c>
    </row>
    <row r="148" spans="1:10" x14ac:dyDescent="0.25">
      <c r="A148" s="4" t="s">
        <v>292</v>
      </c>
      <c r="B148" s="8" t="s">
        <v>293</v>
      </c>
      <c r="C148" s="8"/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</row>
    <row r="149" spans="1:10" x14ac:dyDescent="0.25">
      <c r="A149" s="4" t="s">
        <v>294</v>
      </c>
      <c r="B149" s="8" t="s">
        <v>295</v>
      </c>
      <c r="C149" s="8"/>
      <c r="D149" s="11">
        <v>5</v>
      </c>
      <c r="E149" s="11">
        <v>0</v>
      </c>
      <c r="F149" s="11">
        <v>0</v>
      </c>
      <c r="G149" s="11">
        <v>4</v>
      </c>
      <c r="H149" s="11">
        <v>0</v>
      </c>
      <c r="I149" s="11">
        <v>0</v>
      </c>
      <c r="J149" s="11" t="s">
        <v>189</v>
      </c>
    </row>
    <row r="150" spans="1:10" x14ac:dyDescent="0.25">
      <c r="A150" s="4" t="s">
        <v>296</v>
      </c>
      <c r="B150" s="8" t="s">
        <v>184</v>
      </c>
      <c r="C150" s="8"/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</row>
    <row r="151" spans="1:10" x14ac:dyDescent="0.25">
      <c r="A151" s="4" t="s">
        <v>297</v>
      </c>
      <c r="B151" s="8" t="s">
        <v>139</v>
      </c>
      <c r="C151" s="8"/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</row>
    <row r="152" spans="1:10" x14ac:dyDescent="0.25">
      <c r="A152" s="4" t="s">
        <v>298</v>
      </c>
      <c r="B152" s="8" t="s">
        <v>168</v>
      </c>
      <c r="C152" s="8"/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</row>
    <row r="153" spans="1:10" x14ac:dyDescent="0.25">
      <c r="A153" s="4" t="s">
        <v>299</v>
      </c>
      <c r="B153" s="8" t="s">
        <v>141</v>
      </c>
      <c r="C153" s="8"/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</row>
    <row r="154" spans="1:10" x14ac:dyDescent="0.25">
      <c r="A154" s="4" t="s">
        <v>300</v>
      </c>
      <c r="B154" s="8" t="s">
        <v>170</v>
      </c>
      <c r="C154" s="8"/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</row>
    <row r="155" spans="1:10" x14ac:dyDescent="0.25">
      <c r="A155" s="4" t="s">
        <v>301</v>
      </c>
      <c r="B155" s="8" t="s">
        <v>72</v>
      </c>
      <c r="C155" s="8"/>
      <c r="D155" s="11">
        <v>4</v>
      </c>
      <c r="E155" s="11">
        <v>0</v>
      </c>
      <c r="F155" s="11">
        <v>0</v>
      </c>
      <c r="G155" s="11">
        <v>4</v>
      </c>
      <c r="H155" s="11">
        <v>0</v>
      </c>
      <c r="I155" s="11">
        <v>0</v>
      </c>
      <c r="J155" s="11">
        <v>0</v>
      </c>
    </row>
    <row r="156" spans="1:10" x14ac:dyDescent="0.25">
      <c r="A156" s="4" t="s">
        <v>302</v>
      </c>
      <c r="B156" s="8" t="s">
        <v>143</v>
      </c>
      <c r="C156" s="8"/>
      <c r="D156" s="11" t="s">
        <v>188</v>
      </c>
      <c r="E156" s="11">
        <v>0</v>
      </c>
      <c r="F156" s="11">
        <v>0</v>
      </c>
      <c r="G156" s="11" t="s">
        <v>188</v>
      </c>
      <c r="H156" s="11">
        <v>0</v>
      </c>
      <c r="I156" s="11">
        <v>0</v>
      </c>
      <c r="J156" s="11">
        <v>0</v>
      </c>
    </row>
    <row r="157" spans="1:10" x14ac:dyDescent="0.25">
      <c r="A157" s="4" t="s">
        <v>303</v>
      </c>
      <c r="B157" s="8" t="s">
        <v>172</v>
      </c>
      <c r="C157" s="8"/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</row>
    <row r="158" spans="1:10" x14ac:dyDescent="0.25">
      <c r="A158" s="4" t="s">
        <v>304</v>
      </c>
      <c r="B158" s="8" t="s">
        <v>145</v>
      </c>
      <c r="C158" s="8"/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</row>
    <row r="159" spans="1:10" x14ac:dyDescent="0.25">
      <c r="A159" s="4" t="s">
        <v>305</v>
      </c>
      <c r="B159" s="8" t="s">
        <v>306</v>
      </c>
      <c r="C159" s="8"/>
      <c r="D159" s="11">
        <v>44</v>
      </c>
      <c r="E159" s="11">
        <v>44</v>
      </c>
      <c r="F159" s="11">
        <v>0</v>
      </c>
      <c r="G159" s="11">
        <v>0</v>
      </c>
      <c r="H159" s="11">
        <v>0</v>
      </c>
      <c r="I159" s="11" t="s">
        <v>188</v>
      </c>
      <c r="J159" s="11" t="s">
        <v>188</v>
      </c>
    </row>
    <row r="160" spans="1:10" x14ac:dyDescent="0.25">
      <c r="A160" s="4" t="s">
        <v>307</v>
      </c>
      <c r="B160" s="8" t="s">
        <v>74</v>
      </c>
      <c r="C160" s="8"/>
      <c r="D160" s="11">
        <v>44</v>
      </c>
      <c r="E160" s="11">
        <v>44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</row>
    <row r="161" spans="1:10" x14ac:dyDescent="0.25">
      <c r="A161" s="4" t="s">
        <v>308</v>
      </c>
      <c r="B161" s="8" t="s">
        <v>76</v>
      </c>
      <c r="C161" s="8"/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</row>
    <row r="162" spans="1:10" x14ac:dyDescent="0.25">
      <c r="A162" s="4" t="s">
        <v>309</v>
      </c>
      <c r="B162" s="8" t="s">
        <v>34</v>
      </c>
      <c r="C162" s="8"/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</row>
    <row r="163" spans="1:10" x14ac:dyDescent="0.25">
      <c r="A163" s="4" t="s">
        <v>310</v>
      </c>
      <c r="B163" s="8" t="s">
        <v>35</v>
      </c>
      <c r="C163" s="8"/>
      <c r="D163" s="11" t="s">
        <v>188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 t="s">
        <v>188</v>
      </c>
    </row>
    <row r="164" spans="1:10" x14ac:dyDescent="0.25">
      <c r="A164" s="4" t="s">
        <v>311</v>
      </c>
      <c r="B164" s="8" t="s">
        <v>174</v>
      </c>
      <c r="C164" s="8"/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</row>
    <row r="165" spans="1:10" x14ac:dyDescent="0.25">
      <c r="A165" s="4" t="s">
        <v>312</v>
      </c>
      <c r="B165" s="8" t="s">
        <v>176</v>
      </c>
      <c r="C165" s="8"/>
      <c r="D165" s="11" t="s">
        <v>188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 t="s">
        <v>188</v>
      </c>
    </row>
    <row r="166" spans="1:10" x14ac:dyDescent="0.25">
      <c r="A166" s="4" t="s">
        <v>313</v>
      </c>
      <c r="B166" s="8" t="s">
        <v>178</v>
      </c>
      <c r="C166" s="8"/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</row>
    <row r="167" spans="1:10" x14ac:dyDescent="0.25">
      <c r="A167" s="4" t="s">
        <v>314</v>
      </c>
      <c r="B167" s="8" t="s">
        <v>147</v>
      </c>
      <c r="C167" s="8"/>
      <c r="D167" s="11" t="s">
        <v>188</v>
      </c>
      <c r="E167" s="11">
        <v>0</v>
      </c>
      <c r="F167" s="11">
        <v>0</v>
      </c>
      <c r="G167" s="11">
        <v>0</v>
      </c>
      <c r="H167" s="11">
        <v>0</v>
      </c>
      <c r="I167" s="11" t="s">
        <v>188</v>
      </c>
      <c r="J167" s="11">
        <v>0</v>
      </c>
    </row>
    <row r="168" spans="1:10" x14ac:dyDescent="0.25">
      <c r="A168" s="4" t="s">
        <v>315</v>
      </c>
      <c r="B168" s="8" t="s">
        <v>186</v>
      </c>
      <c r="C168" s="8"/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</row>
    <row r="169" spans="1:10" x14ac:dyDescent="0.25">
      <c r="A169" s="4" t="s">
        <v>316</v>
      </c>
      <c r="B169" s="8" t="s">
        <v>36</v>
      </c>
      <c r="C169" s="8"/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</row>
    <row r="170" spans="1:10" x14ac:dyDescent="0.25">
      <c r="A170" s="4" t="s">
        <v>317</v>
      </c>
      <c r="B170" s="8" t="s">
        <v>78</v>
      </c>
      <c r="C170" s="8"/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</row>
    <row r="171" spans="1:10" x14ac:dyDescent="0.25">
      <c r="A171" s="4" t="s">
        <v>318</v>
      </c>
      <c r="B171" s="8" t="s">
        <v>37</v>
      </c>
      <c r="C171" s="8"/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</row>
    <row r="172" spans="1:10" x14ac:dyDescent="0.25">
      <c r="A172" s="4" t="s">
        <v>319</v>
      </c>
      <c r="B172" s="8" t="s">
        <v>38</v>
      </c>
      <c r="C172" s="8"/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</row>
    <row r="173" spans="1:10" x14ac:dyDescent="0.25">
      <c r="A173" s="4" t="s">
        <v>320</v>
      </c>
      <c r="B173" s="8" t="s">
        <v>321</v>
      </c>
      <c r="C173" s="8"/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</row>
    <row r="174" spans="1:10" x14ac:dyDescent="0.25">
      <c r="A174" s="4" t="s">
        <v>322</v>
      </c>
      <c r="B174" s="8" t="s">
        <v>323</v>
      </c>
      <c r="C174" s="8"/>
      <c r="D174" s="11" t="s">
        <v>188</v>
      </c>
      <c r="E174" s="11">
        <v>0</v>
      </c>
      <c r="F174" s="11" t="s">
        <v>188</v>
      </c>
      <c r="G174" s="11">
        <v>0</v>
      </c>
      <c r="H174" s="11">
        <v>0</v>
      </c>
      <c r="I174" s="11">
        <v>0</v>
      </c>
      <c r="J174" s="11">
        <v>0</v>
      </c>
    </row>
    <row r="175" spans="1:10" x14ac:dyDescent="0.25">
      <c r="A175" s="4" t="s">
        <v>324</v>
      </c>
      <c r="B175" s="8" t="s">
        <v>325</v>
      </c>
      <c r="C175" s="8"/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</row>
    <row r="176" spans="1:10" x14ac:dyDescent="0.25">
      <c r="A176" s="4" t="s">
        <v>326</v>
      </c>
      <c r="B176" s="8" t="s">
        <v>80</v>
      </c>
      <c r="C176" s="8"/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</row>
    <row r="177" spans="1:10" x14ac:dyDescent="0.25">
      <c r="A177" s="4" t="s">
        <v>327</v>
      </c>
      <c r="B177" s="36" t="s">
        <v>328</v>
      </c>
      <c r="C177" s="36"/>
      <c r="D177" s="11" t="s">
        <v>188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 t="s">
        <v>188</v>
      </c>
    </row>
    <row r="178" spans="1:10" x14ac:dyDescent="0.25">
      <c r="A178" s="4" t="s">
        <v>329</v>
      </c>
      <c r="B178" s="8" t="s">
        <v>330</v>
      </c>
      <c r="C178" s="8"/>
      <c r="D178" s="11" t="s">
        <v>188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 t="s">
        <v>188</v>
      </c>
    </row>
    <row r="179" spans="1:10" x14ac:dyDescent="0.25">
      <c r="A179" s="4" t="s">
        <v>331</v>
      </c>
      <c r="B179" s="8" t="s">
        <v>153</v>
      </c>
      <c r="C179" s="8"/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</row>
    <row r="180" spans="1:10" x14ac:dyDescent="0.25">
      <c r="A180" s="4" t="s">
        <v>332</v>
      </c>
      <c r="B180" s="8" t="s">
        <v>149</v>
      </c>
      <c r="C180" s="8"/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</row>
    <row r="181" spans="1:10" x14ac:dyDescent="0.25">
      <c r="A181" s="4" t="s">
        <v>333</v>
      </c>
      <c r="B181" s="8" t="s">
        <v>334</v>
      </c>
      <c r="C181" s="8"/>
      <c r="D181" s="11" t="s">
        <v>188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 t="s">
        <v>188</v>
      </c>
    </row>
    <row r="182" spans="1:10" x14ac:dyDescent="0.25">
      <c r="A182" s="4" t="s">
        <v>335</v>
      </c>
      <c r="B182" s="8" t="s">
        <v>157</v>
      </c>
      <c r="C182" s="8"/>
      <c r="D182" s="11" t="s">
        <v>188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 t="s">
        <v>188</v>
      </c>
    </row>
    <row r="183" spans="1:10" x14ac:dyDescent="0.25">
      <c r="A183" s="4" t="s">
        <v>336</v>
      </c>
      <c r="B183" s="8" t="s">
        <v>337</v>
      </c>
      <c r="C183" s="8"/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</row>
    <row r="184" spans="1:10" x14ac:dyDescent="0.25">
      <c r="A184" s="4" t="s">
        <v>338</v>
      </c>
      <c r="B184" s="8" t="s">
        <v>339</v>
      </c>
      <c r="C184" s="8"/>
      <c r="D184" s="11" t="s">
        <v>188</v>
      </c>
      <c r="E184" s="11">
        <v>0</v>
      </c>
      <c r="F184" s="11">
        <v>0</v>
      </c>
      <c r="G184" s="11">
        <v>0</v>
      </c>
      <c r="H184" s="11">
        <v>0</v>
      </c>
      <c r="I184" s="11" t="s">
        <v>188</v>
      </c>
      <c r="J184" s="11">
        <v>0</v>
      </c>
    </row>
    <row r="185" spans="1:10" x14ac:dyDescent="0.25">
      <c r="A185" s="8" t="s">
        <v>229</v>
      </c>
      <c r="B185" s="8" t="s">
        <v>222</v>
      </c>
      <c r="C185" s="8"/>
      <c r="D185" s="11">
        <v>334</v>
      </c>
      <c r="E185" s="11">
        <v>44</v>
      </c>
      <c r="F185" s="11">
        <v>78</v>
      </c>
      <c r="G185" s="11">
        <v>68</v>
      </c>
      <c r="H185" s="11">
        <v>62</v>
      </c>
      <c r="I185" s="11">
        <v>73</v>
      </c>
      <c r="J185" s="11">
        <v>8</v>
      </c>
    </row>
    <row r="186" spans="1:10" x14ac:dyDescent="0.25">
      <c r="D186" s="11"/>
      <c r="E186" s="11"/>
      <c r="F186" s="11"/>
      <c r="G186" s="11"/>
      <c r="H186" s="11"/>
      <c r="I186" s="11"/>
      <c r="J186" s="11"/>
    </row>
    <row r="187" spans="1:10" s="18" customFormat="1" x14ac:dyDescent="0.25">
      <c r="A187" s="29" t="s">
        <v>229</v>
      </c>
      <c r="B187" s="29" t="s">
        <v>229</v>
      </c>
      <c r="C187" s="29"/>
      <c r="D187" s="40" t="s">
        <v>341</v>
      </c>
      <c r="E187" s="41"/>
      <c r="F187" s="41"/>
      <c r="G187" s="41"/>
      <c r="H187" s="41"/>
      <c r="I187" s="41"/>
      <c r="J187" s="41"/>
    </row>
    <row r="188" spans="1:10" s="18" customFormat="1" x14ac:dyDescent="0.25">
      <c r="A188" s="2"/>
      <c r="B188" s="2"/>
      <c r="C188" s="2"/>
      <c r="D188" s="42"/>
      <c r="E188" s="42"/>
      <c r="F188" s="42"/>
      <c r="G188" s="42"/>
      <c r="H188" s="42"/>
      <c r="I188" s="42"/>
      <c r="J188" s="42"/>
    </row>
    <row r="190" spans="1:10" x14ac:dyDescent="0.25">
      <c r="A190" s="4" t="s">
        <v>231</v>
      </c>
      <c r="B190" s="8" t="s">
        <v>201</v>
      </c>
      <c r="C190" s="8"/>
      <c r="D190" s="11">
        <v>5</v>
      </c>
      <c r="E190" s="11">
        <v>0</v>
      </c>
      <c r="F190" s="11">
        <v>4</v>
      </c>
      <c r="G190" s="11">
        <v>0</v>
      </c>
      <c r="H190" s="11">
        <v>0</v>
      </c>
      <c r="I190" s="11" t="s">
        <v>188</v>
      </c>
      <c r="J190" s="11">
        <v>1</v>
      </c>
    </row>
    <row r="191" spans="1:10" x14ac:dyDescent="0.25">
      <c r="A191" s="4" t="s">
        <v>232</v>
      </c>
      <c r="B191" s="8" t="s">
        <v>159</v>
      </c>
      <c r="C191" s="8"/>
      <c r="D191" s="11">
        <v>1</v>
      </c>
      <c r="E191" s="11">
        <v>0</v>
      </c>
      <c r="F191" s="11">
        <v>1</v>
      </c>
      <c r="G191" s="11">
        <v>0</v>
      </c>
      <c r="H191" s="11">
        <v>0</v>
      </c>
      <c r="I191" s="11">
        <v>0</v>
      </c>
      <c r="J191" s="11">
        <v>1</v>
      </c>
    </row>
    <row r="192" spans="1:10" x14ac:dyDescent="0.25">
      <c r="A192" s="4" t="s">
        <v>233</v>
      </c>
      <c r="B192" s="8" t="s">
        <v>48</v>
      </c>
      <c r="C192" s="8"/>
      <c r="D192" s="11" t="s">
        <v>188</v>
      </c>
      <c r="E192" s="11">
        <v>0</v>
      </c>
      <c r="F192" s="11" t="s">
        <v>188</v>
      </c>
      <c r="G192" s="11">
        <v>0</v>
      </c>
      <c r="H192" s="11">
        <v>0</v>
      </c>
      <c r="I192" s="11">
        <v>0</v>
      </c>
      <c r="J192" s="11">
        <v>0</v>
      </c>
    </row>
    <row r="193" spans="1:10" x14ac:dyDescent="0.25">
      <c r="A193" s="4" t="s">
        <v>234</v>
      </c>
      <c r="B193" s="8" t="s">
        <v>235</v>
      </c>
      <c r="C193" s="8"/>
      <c r="D193" s="11" t="s">
        <v>188</v>
      </c>
      <c r="E193" s="11">
        <v>0</v>
      </c>
      <c r="F193" s="11" t="s">
        <v>188</v>
      </c>
      <c r="G193" s="11">
        <v>0</v>
      </c>
      <c r="H193" s="11">
        <v>0</v>
      </c>
      <c r="I193" s="11">
        <v>0</v>
      </c>
      <c r="J193" s="11" t="s">
        <v>188</v>
      </c>
    </row>
    <row r="194" spans="1:10" x14ac:dyDescent="0.25">
      <c r="A194" s="4" t="s">
        <v>236</v>
      </c>
      <c r="B194" s="8" t="s">
        <v>237</v>
      </c>
      <c r="C194" s="8"/>
      <c r="D194" s="11" t="s">
        <v>188</v>
      </c>
      <c r="E194" s="11">
        <v>0</v>
      </c>
      <c r="F194" s="11" t="s">
        <v>188</v>
      </c>
      <c r="G194" s="11">
        <v>0</v>
      </c>
      <c r="H194" s="11">
        <v>0</v>
      </c>
      <c r="I194" s="11">
        <v>0</v>
      </c>
      <c r="J194" s="11" t="s">
        <v>188</v>
      </c>
    </row>
    <row r="195" spans="1:10" x14ac:dyDescent="0.25">
      <c r="A195" s="4" t="s">
        <v>238</v>
      </c>
      <c r="B195" s="8" t="s">
        <v>163</v>
      </c>
      <c r="C195" s="8"/>
      <c r="D195" s="11" t="s">
        <v>188</v>
      </c>
      <c r="E195" s="11">
        <v>0</v>
      </c>
      <c r="F195" s="11" t="s">
        <v>188</v>
      </c>
      <c r="G195" s="11">
        <v>0</v>
      </c>
      <c r="H195" s="11">
        <v>0</v>
      </c>
      <c r="I195" s="11">
        <v>0</v>
      </c>
      <c r="J195" s="11">
        <v>0</v>
      </c>
    </row>
    <row r="196" spans="1:10" x14ac:dyDescent="0.25">
      <c r="A196" s="4" t="s">
        <v>239</v>
      </c>
      <c r="B196" s="8" t="s">
        <v>165</v>
      </c>
      <c r="C196" s="8"/>
      <c r="D196" s="11">
        <v>3</v>
      </c>
      <c r="E196" s="11">
        <v>0</v>
      </c>
      <c r="F196" s="11">
        <v>3</v>
      </c>
      <c r="G196" s="11">
        <v>0</v>
      </c>
      <c r="H196" s="11">
        <v>0</v>
      </c>
      <c r="I196" s="11" t="s">
        <v>188</v>
      </c>
      <c r="J196" s="11">
        <v>0</v>
      </c>
    </row>
    <row r="197" spans="1:10" x14ac:dyDescent="0.25">
      <c r="A197" s="4" t="s">
        <v>240</v>
      </c>
      <c r="B197" s="8" t="s">
        <v>241</v>
      </c>
      <c r="C197" s="8"/>
      <c r="D197" s="11" t="s">
        <v>188</v>
      </c>
      <c r="E197" s="11">
        <v>0</v>
      </c>
      <c r="F197" s="11" t="s">
        <v>188</v>
      </c>
      <c r="G197" s="11">
        <v>0</v>
      </c>
      <c r="H197" s="11">
        <v>0</v>
      </c>
      <c r="I197" s="11" t="s">
        <v>188</v>
      </c>
      <c r="J197" s="11">
        <v>0</v>
      </c>
    </row>
    <row r="198" spans="1:10" x14ac:dyDescent="0.25">
      <c r="A198" s="4" t="s">
        <v>242</v>
      </c>
      <c r="B198" s="8" t="s">
        <v>124</v>
      </c>
      <c r="C198" s="8"/>
      <c r="D198" s="11" t="s">
        <v>188</v>
      </c>
      <c r="E198" s="11">
        <v>0</v>
      </c>
      <c r="F198" s="11" t="s">
        <v>188</v>
      </c>
      <c r="G198" s="11">
        <v>0</v>
      </c>
      <c r="H198" s="11">
        <v>0</v>
      </c>
      <c r="I198" s="11" t="s">
        <v>188</v>
      </c>
      <c r="J198" s="11">
        <v>0</v>
      </c>
    </row>
    <row r="199" spans="1:10" x14ac:dyDescent="0.25">
      <c r="A199" s="4" t="s">
        <v>243</v>
      </c>
      <c r="B199" s="8" t="s">
        <v>244</v>
      </c>
      <c r="C199" s="8"/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</row>
    <row r="200" spans="1:10" x14ac:dyDescent="0.25">
      <c r="A200" s="4" t="s">
        <v>245</v>
      </c>
      <c r="B200" s="8" t="s">
        <v>246</v>
      </c>
      <c r="C200" s="8"/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</row>
    <row r="201" spans="1:10" x14ac:dyDescent="0.25">
      <c r="A201" s="4" t="s">
        <v>247</v>
      </c>
      <c r="B201" s="8" t="s">
        <v>248</v>
      </c>
      <c r="C201" s="8"/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</row>
    <row r="202" spans="1:10" x14ac:dyDescent="0.25">
      <c r="A202" s="4" t="s">
        <v>249</v>
      </c>
      <c r="B202" s="8" t="s">
        <v>250</v>
      </c>
      <c r="C202" s="8"/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</row>
    <row r="203" spans="1:10" x14ac:dyDescent="0.25">
      <c r="A203" s="4" t="s">
        <v>251</v>
      </c>
      <c r="B203" s="8" t="s">
        <v>252</v>
      </c>
      <c r="C203" s="8"/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</row>
    <row r="204" spans="1:10" x14ac:dyDescent="0.25">
      <c r="A204" s="4" t="s">
        <v>253</v>
      </c>
      <c r="B204" s="8" t="s">
        <v>254</v>
      </c>
      <c r="C204" s="8"/>
      <c r="D204" s="11">
        <v>31</v>
      </c>
      <c r="E204" s="11">
        <v>0</v>
      </c>
      <c r="F204" s="11">
        <v>0</v>
      </c>
      <c r="G204" s="11">
        <v>0</v>
      </c>
      <c r="H204" s="11">
        <v>0</v>
      </c>
      <c r="I204" s="11">
        <v>31</v>
      </c>
      <c r="J204" s="11" t="s">
        <v>188</v>
      </c>
    </row>
    <row r="205" spans="1:10" x14ac:dyDescent="0.25">
      <c r="A205" s="4" t="s">
        <v>255</v>
      </c>
      <c r="B205" s="8" t="s">
        <v>31</v>
      </c>
      <c r="C205" s="8"/>
      <c r="D205" s="11">
        <v>23</v>
      </c>
      <c r="E205" s="11">
        <v>0</v>
      </c>
      <c r="F205" s="11">
        <v>0</v>
      </c>
      <c r="G205" s="11">
        <v>0</v>
      </c>
      <c r="H205" s="11">
        <v>0</v>
      </c>
      <c r="I205" s="11">
        <v>23</v>
      </c>
      <c r="J205" s="11">
        <v>0</v>
      </c>
    </row>
    <row r="206" spans="1:10" x14ac:dyDescent="0.25">
      <c r="A206" s="4" t="s">
        <v>256</v>
      </c>
      <c r="B206" s="8" t="s">
        <v>49</v>
      </c>
      <c r="C206" s="8"/>
      <c r="D206" s="11">
        <v>4</v>
      </c>
      <c r="E206" s="11">
        <v>0</v>
      </c>
      <c r="F206" s="11">
        <v>0</v>
      </c>
      <c r="G206" s="11">
        <v>0</v>
      </c>
      <c r="H206" s="11">
        <v>0</v>
      </c>
      <c r="I206" s="11">
        <v>4</v>
      </c>
      <c r="J206" s="11" t="s">
        <v>188</v>
      </c>
    </row>
    <row r="207" spans="1:10" x14ac:dyDescent="0.25">
      <c r="A207" s="4" t="s">
        <v>257</v>
      </c>
      <c r="B207" s="8" t="s">
        <v>180</v>
      </c>
      <c r="C207" s="8"/>
      <c r="D207" s="11">
        <v>3</v>
      </c>
      <c r="E207" s="11">
        <v>0</v>
      </c>
      <c r="F207" s="11">
        <v>0</v>
      </c>
      <c r="G207" s="11">
        <v>0</v>
      </c>
      <c r="H207" s="11">
        <v>0</v>
      </c>
      <c r="I207" s="11">
        <v>3</v>
      </c>
      <c r="J207" s="11" t="s">
        <v>188</v>
      </c>
    </row>
    <row r="208" spans="1:10" x14ac:dyDescent="0.25">
      <c r="A208" s="4" t="s">
        <v>258</v>
      </c>
      <c r="B208" s="8" t="s">
        <v>32</v>
      </c>
      <c r="C208" s="8"/>
      <c r="D208" s="11">
        <v>4</v>
      </c>
      <c r="E208" s="11">
        <v>0</v>
      </c>
      <c r="F208" s="11">
        <v>0</v>
      </c>
      <c r="G208" s="11">
        <v>0</v>
      </c>
      <c r="H208" s="11">
        <v>0</v>
      </c>
      <c r="I208" s="11">
        <v>4</v>
      </c>
      <c r="J208" s="11" t="s">
        <v>188</v>
      </c>
    </row>
    <row r="209" spans="1:10" x14ac:dyDescent="0.25">
      <c r="A209" s="4" t="s">
        <v>259</v>
      </c>
      <c r="B209" s="8" t="s">
        <v>260</v>
      </c>
      <c r="C209" s="8"/>
      <c r="D209" s="11">
        <v>88</v>
      </c>
      <c r="E209" s="11">
        <v>0</v>
      </c>
      <c r="F209" s="11">
        <v>1</v>
      </c>
      <c r="G209" s="11">
        <v>4</v>
      </c>
      <c r="H209" s="11">
        <v>54</v>
      </c>
      <c r="I209" s="11">
        <v>27</v>
      </c>
      <c r="J209" s="11">
        <v>2</v>
      </c>
    </row>
    <row r="210" spans="1:10" x14ac:dyDescent="0.25">
      <c r="A210" s="4" t="s">
        <v>261</v>
      </c>
      <c r="B210" s="8" t="s">
        <v>33</v>
      </c>
      <c r="C210" s="8"/>
      <c r="D210" s="11" t="s">
        <v>188</v>
      </c>
      <c r="E210" s="11">
        <v>0</v>
      </c>
      <c r="F210" s="11">
        <v>0</v>
      </c>
      <c r="G210" s="11">
        <v>0</v>
      </c>
      <c r="H210" s="11">
        <v>0</v>
      </c>
      <c r="I210" s="11" t="s">
        <v>188</v>
      </c>
      <c r="J210" s="11">
        <v>0</v>
      </c>
    </row>
    <row r="211" spans="1:10" x14ac:dyDescent="0.25">
      <c r="A211" s="4" t="s">
        <v>262</v>
      </c>
      <c r="B211" s="8" t="s">
        <v>53</v>
      </c>
      <c r="C211" s="8"/>
      <c r="D211" s="11">
        <v>81</v>
      </c>
      <c r="E211" s="11">
        <v>0</v>
      </c>
      <c r="F211" s="11" t="s">
        <v>188</v>
      </c>
      <c r="G211" s="11">
        <v>4</v>
      </c>
      <c r="H211" s="11">
        <v>53</v>
      </c>
      <c r="I211" s="11">
        <v>22</v>
      </c>
      <c r="J211" s="11">
        <v>1</v>
      </c>
    </row>
    <row r="212" spans="1:10" x14ac:dyDescent="0.25">
      <c r="A212" s="4" t="s">
        <v>263</v>
      </c>
      <c r="B212" s="8" t="s">
        <v>54</v>
      </c>
      <c r="C212" s="8"/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</row>
    <row r="213" spans="1:10" x14ac:dyDescent="0.25">
      <c r="A213" s="4" t="s">
        <v>264</v>
      </c>
      <c r="B213" s="8" t="s">
        <v>55</v>
      </c>
      <c r="C213" s="8"/>
      <c r="D213" s="11">
        <v>7</v>
      </c>
      <c r="E213" s="11">
        <v>0</v>
      </c>
      <c r="F213" s="11">
        <v>1</v>
      </c>
      <c r="G213" s="11">
        <v>0</v>
      </c>
      <c r="H213" s="11">
        <v>1</v>
      </c>
      <c r="I213" s="11">
        <v>5</v>
      </c>
      <c r="J213" s="11">
        <v>1</v>
      </c>
    </row>
    <row r="214" spans="1:10" x14ac:dyDescent="0.25">
      <c r="A214" s="4" t="s">
        <v>265</v>
      </c>
      <c r="B214" s="8" t="s">
        <v>266</v>
      </c>
      <c r="C214" s="8"/>
      <c r="D214" s="11" t="s">
        <v>188</v>
      </c>
      <c r="E214" s="11">
        <v>0</v>
      </c>
      <c r="F214" s="11">
        <v>0</v>
      </c>
      <c r="G214" s="11">
        <v>0</v>
      </c>
      <c r="H214" s="11">
        <v>0</v>
      </c>
      <c r="I214" s="11" t="s">
        <v>188</v>
      </c>
      <c r="J214" s="11" t="s">
        <v>188</v>
      </c>
    </row>
    <row r="215" spans="1:10" x14ac:dyDescent="0.25">
      <c r="A215" s="4" t="s">
        <v>267</v>
      </c>
      <c r="B215" s="8" t="s">
        <v>268</v>
      </c>
      <c r="C215" s="8"/>
      <c r="D215" s="11">
        <v>341</v>
      </c>
      <c r="E215" s="11">
        <v>5</v>
      </c>
      <c r="F215" s="11">
        <v>245</v>
      </c>
      <c r="G215" s="11">
        <v>90</v>
      </c>
      <c r="H215" s="11">
        <v>0</v>
      </c>
      <c r="I215" s="11">
        <v>0</v>
      </c>
      <c r="J215" s="11">
        <v>1</v>
      </c>
    </row>
    <row r="216" spans="1:10" x14ac:dyDescent="0.25">
      <c r="A216" s="4" t="s">
        <v>269</v>
      </c>
      <c r="B216" s="8" t="s">
        <v>81</v>
      </c>
      <c r="C216" s="8"/>
      <c r="D216" s="11">
        <v>326</v>
      </c>
      <c r="E216" s="11">
        <v>0</v>
      </c>
      <c r="F216" s="11">
        <v>245</v>
      </c>
      <c r="G216" s="11">
        <v>81</v>
      </c>
      <c r="H216" s="11">
        <v>0</v>
      </c>
      <c r="I216" s="11">
        <v>0</v>
      </c>
      <c r="J216" s="11" t="s">
        <v>188</v>
      </c>
    </row>
    <row r="217" spans="1:10" x14ac:dyDescent="0.25">
      <c r="A217" s="4" t="s">
        <v>270</v>
      </c>
      <c r="B217" s="8" t="s">
        <v>182</v>
      </c>
      <c r="C217" s="8"/>
      <c r="D217" s="11">
        <v>1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1</v>
      </c>
    </row>
    <row r="218" spans="1:10" x14ac:dyDescent="0.25">
      <c r="A218" s="4" t="s">
        <v>271</v>
      </c>
      <c r="B218" s="8" t="s">
        <v>128</v>
      </c>
      <c r="C218" s="8"/>
      <c r="D218" s="11">
        <v>15</v>
      </c>
      <c r="E218" s="11">
        <v>5</v>
      </c>
      <c r="F218" s="11" t="s">
        <v>188</v>
      </c>
      <c r="G218" s="11">
        <v>9</v>
      </c>
      <c r="H218" s="11">
        <v>0</v>
      </c>
      <c r="I218" s="11">
        <v>0</v>
      </c>
      <c r="J218" s="11">
        <v>0</v>
      </c>
    </row>
    <row r="219" spans="1:10" x14ac:dyDescent="0.25">
      <c r="A219" s="4" t="s">
        <v>272</v>
      </c>
      <c r="B219" s="8" t="s">
        <v>273</v>
      </c>
      <c r="C219" s="8"/>
      <c r="D219" s="11">
        <v>7</v>
      </c>
      <c r="E219" s="11">
        <v>0</v>
      </c>
      <c r="F219" s="11">
        <v>5</v>
      </c>
      <c r="G219" s="11">
        <v>0</v>
      </c>
      <c r="H219" s="11">
        <v>0</v>
      </c>
      <c r="I219" s="11">
        <v>1</v>
      </c>
      <c r="J219" s="11">
        <v>1</v>
      </c>
    </row>
    <row r="220" spans="1:10" x14ac:dyDescent="0.25">
      <c r="A220" s="4" t="s">
        <v>274</v>
      </c>
      <c r="B220" s="8" t="s">
        <v>64</v>
      </c>
      <c r="C220" s="8"/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</row>
    <row r="221" spans="1:10" x14ac:dyDescent="0.25">
      <c r="A221" s="4" t="s">
        <v>275</v>
      </c>
      <c r="B221" s="8" t="s">
        <v>65</v>
      </c>
      <c r="C221" s="8"/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</row>
    <row r="222" spans="1:10" x14ac:dyDescent="0.25">
      <c r="A222" s="4" t="s">
        <v>276</v>
      </c>
      <c r="B222" s="8" t="s">
        <v>66</v>
      </c>
      <c r="C222" s="8"/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</row>
    <row r="223" spans="1:10" x14ac:dyDescent="0.25">
      <c r="A223" s="4" t="s">
        <v>277</v>
      </c>
      <c r="B223" s="8" t="s">
        <v>278</v>
      </c>
      <c r="C223" s="8"/>
      <c r="D223" s="11" t="s">
        <v>190</v>
      </c>
      <c r="E223" s="11">
        <v>0</v>
      </c>
      <c r="F223" s="11" t="s">
        <v>190</v>
      </c>
      <c r="G223" s="11">
        <v>0</v>
      </c>
      <c r="H223" s="11">
        <v>0</v>
      </c>
      <c r="I223" s="11">
        <v>0</v>
      </c>
      <c r="J223" s="11" t="s">
        <v>188</v>
      </c>
    </row>
    <row r="224" spans="1:10" x14ac:dyDescent="0.25">
      <c r="A224" s="4" t="s">
        <v>279</v>
      </c>
      <c r="B224" s="8" t="s">
        <v>67</v>
      </c>
      <c r="C224" s="8"/>
      <c r="D224" s="11" t="s">
        <v>188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 t="s">
        <v>188</v>
      </c>
    </row>
    <row r="225" spans="1:10" x14ac:dyDescent="0.25">
      <c r="A225" s="4" t="s">
        <v>280</v>
      </c>
      <c r="B225" s="8" t="s">
        <v>43</v>
      </c>
      <c r="C225" s="8"/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</row>
    <row r="226" spans="1:10" x14ac:dyDescent="0.25">
      <c r="A226" s="4" t="s">
        <v>281</v>
      </c>
      <c r="B226" s="8" t="s">
        <v>282</v>
      </c>
      <c r="C226" s="8"/>
      <c r="D226" s="11">
        <v>1</v>
      </c>
      <c r="E226" s="11">
        <v>0</v>
      </c>
      <c r="F226" s="11">
        <v>1</v>
      </c>
      <c r="G226" s="11">
        <v>0</v>
      </c>
      <c r="H226" s="11">
        <v>0</v>
      </c>
      <c r="I226" s="11">
        <v>1</v>
      </c>
      <c r="J226" s="11" t="s">
        <v>188</v>
      </c>
    </row>
    <row r="227" spans="1:10" x14ac:dyDescent="0.25">
      <c r="A227" s="4" t="s">
        <v>283</v>
      </c>
      <c r="B227" s="8" t="s">
        <v>68</v>
      </c>
      <c r="C227" s="8"/>
      <c r="D227" s="11">
        <v>1</v>
      </c>
      <c r="E227" s="11">
        <v>0</v>
      </c>
      <c r="F227" s="11" t="s">
        <v>188</v>
      </c>
      <c r="G227" s="11">
        <v>0</v>
      </c>
      <c r="H227" s="11">
        <v>0</v>
      </c>
      <c r="I227" s="11">
        <v>0</v>
      </c>
      <c r="J227" s="11">
        <v>1</v>
      </c>
    </row>
    <row r="228" spans="1:10" x14ac:dyDescent="0.25">
      <c r="A228" s="4" t="s">
        <v>284</v>
      </c>
      <c r="B228" s="8" t="s">
        <v>69</v>
      </c>
      <c r="C228" s="8"/>
      <c r="D228" s="11">
        <v>2</v>
      </c>
      <c r="E228" s="11">
        <v>0</v>
      </c>
      <c r="F228" s="11">
        <v>2</v>
      </c>
      <c r="G228" s="11">
        <v>0</v>
      </c>
      <c r="H228" s="11">
        <v>0</v>
      </c>
      <c r="I228" s="11">
        <v>0</v>
      </c>
      <c r="J228" s="11" t="s">
        <v>188</v>
      </c>
    </row>
    <row r="229" spans="1:10" x14ac:dyDescent="0.25">
      <c r="A229" s="4" t="s">
        <v>285</v>
      </c>
      <c r="B229" s="8" t="s">
        <v>44</v>
      </c>
      <c r="C229" s="8"/>
      <c r="D229" s="11" t="s">
        <v>188</v>
      </c>
      <c r="E229" s="11">
        <v>0</v>
      </c>
      <c r="F229" s="11" t="s">
        <v>188</v>
      </c>
      <c r="G229" s="11">
        <v>0</v>
      </c>
      <c r="H229" s="11">
        <v>0</v>
      </c>
      <c r="I229" s="11">
        <v>0</v>
      </c>
      <c r="J229" s="11">
        <v>0</v>
      </c>
    </row>
    <row r="230" spans="1:10" x14ac:dyDescent="0.25">
      <c r="A230" s="4" t="s">
        <v>286</v>
      </c>
      <c r="B230" s="8" t="s">
        <v>70</v>
      </c>
      <c r="C230" s="8"/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</row>
    <row r="231" spans="1:10" x14ac:dyDescent="0.25">
      <c r="A231" s="4" t="s">
        <v>287</v>
      </c>
      <c r="B231" s="8" t="s">
        <v>45</v>
      </c>
      <c r="C231" s="8"/>
      <c r="D231" s="11">
        <v>1</v>
      </c>
      <c r="E231" s="11">
        <v>0</v>
      </c>
      <c r="F231" s="11">
        <v>1</v>
      </c>
      <c r="G231" s="11">
        <v>0</v>
      </c>
      <c r="H231" s="11">
        <v>0</v>
      </c>
      <c r="I231" s="11">
        <v>0</v>
      </c>
      <c r="J231" s="11">
        <v>0</v>
      </c>
    </row>
    <row r="232" spans="1:10" x14ac:dyDescent="0.25">
      <c r="A232" s="4" t="s">
        <v>288</v>
      </c>
      <c r="B232" s="8" t="s">
        <v>46</v>
      </c>
      <c r="C232" s="8"/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</row>
    <row r="233" spans="1:10" x14ac:dyDescent="0.25">
      <c r="A233" s="4" t="s">
        <v>289</v>
      </c>
      <c r="B233" s="8" t="s">
        <v>134</v>
      </c>
      <c r="C233" s="8"/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</row>
    <row r="234" spans="1:10" x14ac:dyDescent="0.25">
      <c r="A234" s="4" t="s">
        <v>290</v>
      </c>
      <c r="B234" s="8" t="s">
        <v>136</v>
      </c>
      <c r="C234" s="8"/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</row>
    <row r="235" spans="1:10" x14ac:dyDescent="0.25">
      <c r="A235" s="4" t="s">
        <v>291</v>
      </c>
      <c r="B235" s="8" t="s">
        <v>138</v>
      </c>
      <c r="C235" s="8"/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</row>
    <row r="236" spans="1:10" x14ac:dyDescent="0.25">
      <c r="A236" s="4" t="s">
        <v>292</v>
      </c>
      <c r="B236" s="8" t="s">
        <v>293</v>
      </c>
      <c r="C236" s="8"/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</row>
    <row r="237" spans="1:10" x14ac:dyDescent="0.25">
      <c r="A237" s="4" t="s">
        <v>294</v>
      </c>
      <c r="B237" s="8" t="s">
        <v>295</v>
      </c>
      <c r="C237" s="8"/>
      <c r="D237" s="11">
        <v>31</v>
      </c>
      <c r="E237" s="11">
        <v>0</v>
      </c>
      <c r="F237" s="11">
        <v>1</v>
      </c>
      <c r="G237" s="11">
        <v>27</v>
      </c>
      <c r="H237" s="11">
        <v>0</v>
      </c>
      <c r="I237" s="11" t="s">
        <v>188</v>
      </c>
      <c r="J237" s="11">
        <v>4</v>
      </c>
    </row>
    <row r="238" spans="1:10" x14ac:dyDescent="0.25">
      <c r="A238" s="4" t="s">
        <v>296</v>
      </c>
      <c r="B238" s="8" t="s">
        <v>184</v>
      </c>
      <c r="C238" s="8"/>
      <c r="D238" s="11" t="s">
        <v>188</v>
      </c>
      <c r="E238" s="11">
        <v>0</v>
      </c>
      <c r="F238" s="11" t="s">
        <v>188</v>
      </c>
      <c r="G238" s="11" t="s">
        <v>188</v>
      </c>
      <c r="H238" s="11">
        <v>0</v>
      </c>
      <c r="I238" s="11">
        <v>0</v>
      </c>
      <c r="J238" s="11" t="s">
        <v>188</v>
      </c>
    </row>
    <row r="239" spans="1:10" x14ac:dyDescent="0.25">
      <c r="A239" s="4" t="s">
        <v>297</v>
      </c>
      <c r="B239" s="8" t="s">
        <v>139</v>
      </c>
      <c r="C239" s="8"/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</row>
    <row r="240" spans="1:10" x14ac:dyDescent="0.25">
      <c r="A240" s="4" t="s">
        <v>298</v>
      </c>
      <c r="B240" s="8" t="s">
        <v>168</v>
      </c>
      <c r="C240" s="8"/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</row>
    <row r="241" spans="1:10" x14ac:dyDescent="0.25">
      <c r="A241" s="4" t="s">
        <v>299</v>
      </c>
      <c r="B241" s="8" t="s">
        <v>141</v>
      </c>
      <c r="C241" s="8"/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</row>
    <row r="242" spans="1:10" x14ac:dyDescent="0.25">
      <c r="A242" s="4" t="s">
        <v>300</v>
      </c>
      <c r="B242" s="8" t="s">
        <v>170</v>
      </c>
      <c r="C242" s="8"/>
      <c r="D242" s="11" t="s">
        <v>188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 t="s">
        <v>188</v>
      </c>
    </row>
    <row r="243" spans="1:10" x14ac:dyDescent="0.25">
      <c r="A243" s="4" t="s">
        <v>301</v>
      </c>
      <c r="B243" s="8" t="s">
        <v>72</v>
      </c>
      <c r="C243" s="8"/>
      <c r="D243" s="11">
        <v>23</v>
      </c>
      <c r="E243" s="11">
        <v>0</v>
      </c>
      <c r="F243" s="11" t="s">
        <v>188</v>
      </c>
      <c r="G243" s="11">
        <v>19</v>
      </c>
      <c r="H243" s="11">
        <v>0</v>
      </c>
      <c r="I243" s="11">
        <v>0</v>
      </c>
      <c r="J243" s="11">
        <v>4</v>
      </c>
    </row>
    <row r="244" spans="1:10" x14ac:dyDescent="0.25">
      <c r="A244" s="4" t="s">
        <v>302</v>
      </c>
      <c r="B244" s="8" t="s">
        <v>143</v>
      </c>
      <c r="C244" s="8"/>
      <c r="D244" s="11">
        <v>8</v>
      </c>
      <c r="E244" s="11">
        <v>0</v>
      </c>
      <c r="F244" s="11" t="s">
        <v>188</v>
      </c>
      <c r="G244" s="11">
        <v>8</v>
      </c>
      <c r="H244" s="11">
        <v>0</v>
      </c>
      <c r="I244" s="11">
        <v>0</v>
      </c>
      <c r="J244" s="11" t="s">
        <v>188</v>
      </c>
    </row>
    <row r="245" spans="1:10" x14ac:dyDescent="0.25">
      <c r="A245" s="4" t="s">
        <v>303</v>
      </c>
      <c r="B245" s="8" t="s">
        <v>172</v>
      </c>
      <c r="C245" s="8"/>
      <c r="D245" s="11" t="s">
        <v>188</v>
      </c>
      <c r="E245" s="11">
        <v>0</v>
      </c>
      <c r="F245" s="11">
        <v>0</v>
      </c>
      <c r="G245" s="11">
        <v>0</v>
      </c>
      <c r="H245" s="11">
        <v>0</v>
      </c>
      <c r="I245" s="11" t="s">
        <v>188</v>
      </c>
      <c r="J245" s="11">
        <v>0</v>
      </c>
    </row>
    <row r="246" spans="1:10" x14ac:dyDescent="0.25">
      <c r="A246" s="4" t="s">
        <v>304</v>
      </c>
      <c r="B246" s="8" t="s">
        <v>145</v>
      </c>
      <c r="C246" s="8"/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</row>
    <row r="247" spans="1:10" x14ac:dyDescent="0.25">
      <c r="A247" s="4" t="s">
        <v>305</v>
      </c>
      <c r="B247" s="8" t="s">
        <v>306</v>
      </c>
      <c r="C247" s="8"/>
      <c r="D247" s="11">
        <v>182</v>
      </c>
      <c r="E247" s="11">
        <v>181</v>
      </c>
      <c r="F247" s="11">
        <v>0</v>
      </c>
      <c r="G247" s="11" t="s">
        <v>188</v>
      </c>
      <c r="H247" s="11">
        <v>0</v>
      </c>
      <c r="I247" s="11">
        <v>1</v>
      </c>
      <c r="J247" s="11" t="s">
        <v>188</v>
      </c>
    </row>
    <row r="248" spans="1:10" x14ac:dyDescent="0.25">
      <c r="A248" s="4" t="s">
        <v>307</v>
      </c>
      <c r="B248" s="8" t="s">
        <v>74</v>
      </c>
      <c r="C248" s="8"/>
      <c r="D248" s="11">
        <v>181</v>
      </c>
      <c r="E248" s="11">
        <v>181</v>
      </c>
      <c r="F248" s="11">
        <v>0</v>
      </c>
      <c r="G248" s="11" t="s">
        <v>188</v>
      </c>
      <c r="H248" s="11">
        <v>0</v>
      </c>
      <c r="I248" s="11">
        <v>0</v>
      </c>
      <c r="J248" s="11" t="s">
        <v>188</v>
      </c>
    </row>
    <row r="249" spans="1:10" x14ac:dyDescent="0.25">
      <c r="A249" s="4" t="s">
        <v>308</v>
      </c>
      <c r="B249" s="8" t="s">
        <v>76</v>
      </c>
      <c r="C249" s="8"/>
      <c r="D249" s="11">
        <v>1</v>
      </c>
      <c r="E249" s="11">
        <v>0</v>
      </c>
      <c r="F249" s="11">
        <v>0</v>
      </c>
      <c r="G249" s="11">
        <v>0</v>
      </c>
      <c r="H249" s="11">
        <v>0</v>
      </c>
      <c r="I249" s="11">
        <v>1</v>
      </c>
      <c r="J249" s="11">
        <v>0</v>
      </c>
    </row>
    <row r="250" spans="1:10" x14ac:dyDescent="0.25">
      <c r="A250" s="4" t="s">
        <v>309</v>
      </c>
      <c r="B250" s="8" t="s">
        <v>34</v>
      </c>
      <c r="C250" s="8"/>
      <c r="D250" s="11" t="s">
        <v>188</v>
      </c>
      <c r="E250" s="11">
        <v>0</v>
      </c>
      <c r="F250" s="11">
        <v>0</v>
      </c>
      <c r="G250" s="11">
        <v>0</v>
      </c>
      <c r="H250" s="11">
        <v>0</v>
      </c>
      <c r="I250" s="11" t="s">
        <v>188</v>
      </c>
      <c r="J250" s="11">
        <v>0</v>
      </c>
    </row>
    <row r="251" spans="1:10" x14ac:dyDescent="0.25">
      <c r="A251" s="4" t="s">
        <v>310</v>
      </c>
      <c r="B251" s="8" t="s">
        <v>35</v>
      </c>
      <c r="C251" s="8"/>
      <c r="D251" s="11" t="s">
        <v>188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 t="s">
        <v>188</v>
      </c>
    </row>
    <row r="252" spans="1:10" x14ac:dyDescent="0.25">
      <c r="A252" s="4" t="s">
        <v>311</v>
      </c>
      <c r="B252" s="8" t="s">
        <v>174</v>
      </c>
      <c r="C252" s="8"/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</row>
    <row r="253" spans="1:10" x14ac:dyDescent="0.25">
      <c r="A253" s="4" t="s">
        <v>312</v>
      </c>
      <c r="B253" s="8" t="s">
        <v>176</v>
      </c>
      <c r="C253" s="8"/>
      <c r="D253" s="11" t="s">
        <v>188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 t="s">
        <v>188</v>
      </c>
    </row>
    <row r="254" spans="1:10" x14ac:dyDescent="0.25">
      <c r="A254" s="4" t="s">
        <v>313</v>
      </c>
      <c r="B254" s="8" t="s">
        <v>178</v>
      </c>
      <c r="C254" s="8"/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</row>
    <row r="255" spans="1:10" x14ac:dyDescent="0.25">
      <c r="A255" s="4" t="s">
        <v>314</v>
      </c>
      <c r="B255" s="8" t="s">
        <v>147</v>
      </c>
      <c r="C255" s="8"/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</row>
    <row r="256" spans="1:10" x14ac:dyDescent="0.25">
      <c r="A256" s="4" t="s">
        <v>315</v>
      </c>
      <c r="B256" s="8" t="s">
        <v>186</v>
      </c>
      <c r="C256" s="8"/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</row>
    <row r="257" spans="1:10" x14ac:dyDescent="0.25">
      <c r="A257" s="4" t="s">
        <v>316</v>
      </c>
      <c r="B257" s="8" t="s">
        <v>36</v>
      </c>
      <c r="C257" s="8"/>
      <c r="D257" s="11" t="s">
        <v>188</v>
      </c>
      <c r="E257" s="11">
        <v>0</v>
      </c>
      <c r="F257" s="11">
        <v>0</v>
      </c>
      <c r="G257" s="11" t="s">
        <v>188</v>
      </c>
      <c r="H257" s="11">
        <v>0</v>
      </c>
      <c r="I257" s="11">
        <v>0</v>
      </c>
      <c r="J257" s="11">
        <v>0</v>
      </c>
    </row>
    <row r="258" spans="1:10" x14ac:dyDescent="0.25">
      <c r="A258" s="4" t="s">
        <v>317</v>
      </c>
      <c r="B258" s="8" t="s">
        <v>78</v>
      </c>
      <c r="C258" s="8"/>
      <c r="D258" s="11" t="s">
        <v>188</v>
      </c>
      <c r="E258" s="11">
        <v>0</v>
      </c>
      <c r="F258" s="11">
        <v>0</v>
      </c>
      <c r="G258" s="11" t="s">
        <v>188</v>
      </c>
      <c r="H258" s="11">
        <v>0</v>
      </c>
      <c r="I258" s="11">
        <v>0</v>
      </c>
      <c r="J258" s="11">
        <v>0</v>
      </c>
    </row>
    <row r="259" spans="1:10" x14ac:dyDescent="0.25">
      <c r="A259" s="4" t="s">
        <v>318</v>
      </c>
      <c r="B259" s="8" t="s">
        <v>37</v>
      </c>
      <c r="C259" s="8"/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</row>
    <row r="260" spans="1:10" x14ac:dyDescent="0.25">
      <c r="A260" s="4" t="s">
        <v>319</v>
      </c>
      <c r="B260" s="8" t="s">
        <v>38</v>
      </c>
      <c r="C260" s="8"/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</row>
    <row r="261" spans="1:10" x14ac:dyDescent="0.25">
      <c r="A261" s="4" t="s">
        <v>320</v>
      </c>
      <c r="B261" s="8" t="s">
        <v>321</v>
      </c>
      <c r="C261" s="8"/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</row>
    <row r="262" spans="1:10" x14ac:dyDescent="0.25">
      <c r="A262" s="4" t="s">
        <v>322</v>
      </c>
      <c r="B262" s="8" t="s">
        <v>323</v>
      </c>
      <c r="C262" s="8"/>
      <c r="D262" s="11" t="s">
        <v>188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 t="s">
        <v>188</v>
      </c>
    </row>
    <row r="263" spans="1:10" x14ac:dyDescent="0.25">
      <c r="A263" s="4" t="s">
        <v>324</v>
      </c>
      <c r="B263" s="8" t="s">
        <v>325</v>
      </c>
      <c r="C263" s="8"/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</row>
    <row r="264" spans="1:10" x14ac:dyDescent="0.25">
      <c r="A264" s="4" t="s">
        <v>326</v>
      </c>
      <c r="B264" s="8" t="s">
        <v>80</v>
      </c>
      <c r="C264" s="8"/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</row>
    <row r="265" spans="1:10" x14ac:dyDescent="0.25">
      <c r="A265" s="4" t="s">
        <v>327</v>
      </c>
      <c r="B265" s="36" t="s">
        <v>328</v>
      </c>
      <c r="C265" s="36"/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</row>
    <row r="266" spans="1:10" x14ac:dyDescent="0.25">
      <c r="A266" s="4" t="s">
        <v>329</v>
      </c>
      <c r="B266" s="8" t="s">
        <v>330</v>
      </c>
      <c r="C266" s="8"/>
      <c r="D266" s="11">
        <v>2</v>
      </c>
      <c r="E266" s="11">
        <v>0</v>
      </c>
      <c r="F266" s="11">
        <v>2</v>
      </c>
      <c r="G266" s="11">
        <v>0</v>
      </c>
      <c r="H266" s="11">
        <v>0</v>
      </c>
      <c r="I266" s="11">
        <v>0</v>
      </c>
      <c r="J266" s="11" t="s">
        <v>188</v>
      </c>
    </row>
    <row r="267" spans="1:10" x14ac:dyDescent="0.25">
      <c r="A267" s="4" t="s">
        <v>331</v>
      </c>
      <c r="B267" s="8" t="s">
        <v>153</v>
      </c>
      <c r="C267" s="8"/>
      <c r="D267" s="11">
        <v>1</v>
      </c>
      <c r="E267" s="11">
        <v>0</v>
      </c>
      <c r="F267" s="11">
        <v>1</v>
      </c>
      <c r="G267" s="11">
        <v>0</v>
      </c>
      <c r="H267" s="11">
        <v>0</v>
      </c>
      <c r="I267" s="11">
        <v>0</v>
      </c>
      <c r="J267" s="11">
        <v>0</v>
      </c>
    </row>
    <row r="268" spans="1:10" x14ac:dyDescent="0.25">
      <c r="A268" s="4" t="s">
        <v>332</v>
      </c>
      <c r="B268" s="8" t="s">
        <v>149</v>
      </c>
      <c r="C268" s="8"/>
      <c r="D268" s="11" t="s">
        <v>188</v>
      </c>
      <c r="E268" s="11">
        <v>0</v>
      </c>
      <c r="F268" s="11" t="s">
        <v>188</v>
      </c>
      <c r="G268" s="11">
        <v>0</v>
      </c>
      <c r="H268" s="11">
        <v>0</v>
      </c>
      <c r="I268" s="11">
        <v>0</v>
      </c>
      <c r="J268" s="11">
        <v>0</v>
      </c>
    </row>
    <row r="269" spans="1:10" x14ac:dyDescent="0.25">
      <c r="A269" s="4" t="s">
        <v>333</v>
      </c>
      <c r="B269" s="8" t="s">
        <v>334</v>
      </c>
      <c r="C269" s="8"/>
      <c r="D269" s="11">
        <v>1</v>
      </c>
      <c r="E269" s="11">
        <v>0</v>
      </c>
      <c r="F269" s="11">
        <v>1</v>
      </c>
      <c r="G269" s="11">
        <v>0</v>
      </c>
      <c r="H269" s="11">
        <v>0</v>
      </c>
      <c r="I269" s="11">
        <v>0</v>
      </c>
      <c r="J269" s="11">
        <v>0</v>
      </c>
    </row>
    <row r="270" spans="1:10" x14ac:dyDescent="0.25">
      <c r="A270" s="4" t="s">
        <v>335</v>
      </c>
      <c r="B270" s="8" t="s">
        <v>157</v>
      </c>
      <c r="C270" s="8"/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</row>
    <row r="271" spans="1:10" x14ac:dyDescent="0.25">
      <c r="A271" s="4" t="s">
        <v>336</v>
      </c>
      <c r="B271" s="8" t="s">
        <v>337</v>
      </c>
      <c r="C271" s="8"/>
      <c r="D271" s="11">
        <v>1</v>
      </c>
      <c r="E271" s="11">
        <v>0</v>
      </c>
      <c r="F271" s="11">
        <v>0</v>
      </c>
      <c r="G271" s="11">
        <v>0</v>
      </c>
      <c r="H271" s="11">
        <v>0</v>
      </c>
      <c r="I271" s="11">
        <v>1</v>
      </c>
      <c r="J271" s="11" t="s">
        <v>188</v>
      </c>
    </row>
    <row r="272" spans="1:10" x14ac:dyDescent="0.25">
      <c r="A272" s="4" t="s">
        <v>338</v>
      </c>
      <c r="B272" s="8" t="s">
        <v>339</v>
      </c>
      <c r="C272" s="8"/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</row>
    <row r="273" spans="1:10" x14ac:dyDescent="0.25">
      <c r="A273" s="8" t="s">
        <v>229</v>
      </c>
      <c r="B273" s="8" t="s">
        <v>222</v>
      </c>
      <c r="C273" s="8"/>
      <c r="D273" s="11">
        <v>688</v>
      </c>
      <c r="E273" s="11">
        <v>186</v>
      </c>
      <c r="F273" s="11">
        <v>258</v>
      </c>
      <c r="G273" s="11">
        <v>122</v>
      </c>
      <c r="H273" s="11">
        <v>54</v>
      </c>
      <c r="I273" s="11">
        <v>60</v>
      </c>
      <c r="J273" s="11">
        <v>9</v>
      </c>
    </row>
    <row r="274" spans="1:10" x14ac:dyDescent="0.25">
      <c r="D274" s="11"/>
      <c r="E274" s="11"/>
      <c r="F274" s="11"/>
      <c r="G274" s="11"/>
      <c r="H274" s="11"/>
      <c r="I274" s="11"/>
      <c r="J274" s="11"/>
    </row>
    <row r="275" spans="1:10" s="18" customFormat="1" x14ac:dyDescent="0.25">
      <c r="A275" s="43" t="s">
        <v>229</v>
      </c>
      <c r="B275" s="43" t="s">
        <v>229</v>
      </c>
      <c r="C275" s="43"/>
      <c r="D275" s="44" t="s">
        <v>342</v>
      </c>
      <c r="E275" s="45"/>
      <c r="F275" s="45"/>
      <c r="G275" s="45"/>
      <c r="H275" s="45"/>
      <c r="I275" s="45"/>
      <c r="J275" s="45"/>
    </row>
    <row r="276" spans="1:10" s="18" customFormat="1" x14ac:dyDescent="0.25">
      <c r="A276" s="2"/>
      <c r="B276" s="2"/>
      <c r="C276" s="2"/>
      <c r="D276" s="46"/>
      <c r="E276" s="46"/>
      <c r="F276" s="46"/>
      <c r="G276" s="46"/>
      <c r="H276" s="46"/>
      <c r="I276" s="46"/>
      <c r="J276" s="46"/>
    </row>
    <row r="278" spans="1:10" x14ac:dyDescent="0.25">
      <c r="A278" s="4" t="s">
        <v>231</v>
      </c>
      <c r="B278" s="8" t="s">
        <v>201</v>
      </c>
      <c r="C278" s="8"/>
      <c r="D278" s="11">
        <v>3</v>
      </c>
      <c r="E278" s="11">
        <v>0</v>
      </c>
      <c r="F278" s="11">
        <v>2</v>
      </c>
      <c r="G278" s="11">
        <v>0</v>
      </c>
      <c r="H278" s="11">
        <v>0</v>
      </c>
      <c r="I278" s="11">
        <v>1</v>
      </c>
      <c r="J278" s="11" t="s">
        <v>188</v>
      </c>
    </row>
    <row r="279" spans="1:10" x14ac:dyDescent="0.25">
      <c r="A279" s="4" t="s">
        <v>232</v>
      </c>
      <c r="B279" s="8" t="s">
        <v>159</v>
      </c>
      <c r="C279" s="8"/>
      <c r="D279" s="11">
        <v>1</v>
      </c>
      <c r="E279" s="11">
        <v>0</v>
      </c>
      <c r="F279" s="11">
        <v>1</v>
      </c>
      <c r="G279" s="11">
        <v>0</v>
      </c>
      <c r="H279" s="11">
        <v>0</v>
      </c>
      <c r="I279" s="11" t="s">
        <v>188</v>
      </c>
      <c r="J279" s="11">
        <v>0</v>
      </c>
    </row>
    <row r="280" spans="1:10" x14ac:dyDescent="0.25">
      <c r="A280" s="4" t="s">
        <v>233</v>
      </c>
      <c r="B280" s="8" t="s">
        <v>48</v>
      </c>
      <c r="C280" s="8"/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</row>
    <row r="281" spans="1:10" x14ac:dyDescent="0.25">
      <c r="A281" s="4" t="s">
        <v>234</v>
      </c>
      <c r="B281" s="8" t="s">
        <v>235</v>
      </c>
      <c r="C281" s="8"/>
      <c r="D281" s="11" t="s">
        <v>188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188</v>
      </c>
    </row>
    <row r="282" spans="1:10" x14ac:dyDescent="0.25">
      <c r="A282" s="4" t="s">
        <v>236</v>
      </c>
      <c r="B282" s="8" t="s">
        <v>237</v>
      </c>
      <c r="C282" s="8"/>
      <c r="D282" s="11" t="s">
        <v>188</v>
      </c>
      <c r="E282" s="11">
        <v>0</v>
      </c>
      <c r="F282" s="11" t="s">
        <v>188</v>
      </c>
      <c r="G282" s="11">
        <v>0</v>
      </c>
      <c r="H282" s="11">
        <v>0</v>
      </c>
      <c r="I282" s="11">
        <v>0</v>
      </c>
      <c r="J282" s="11">
        <v>0</v>
      </c>
    </row>
    <row r="283" spans="1:10" x14ac:dyDescent="0.25">
      <c r="A283" s="4" t="s">
        <v>238</v>
      </c>
      <c r="B283" s="8" t="s">
        <v>163</v>
      </c>
      <c r="C283" s="8"/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</row>
    <row r="284" spans="1:10" x14ac:dyDescent="0.25">
      <c r="A284" s="4" t="s">
        <v>239</v>
      </c>
      <c r="B284" s="8" t="s">
        <v>165</v>
      </c>
      <c r="C284" s="8"/>
      <c r="D284" s="11">
        <v>1</v>
      </c>
      <c r="E284" s="11">
        <v>0</v>
      </c>
      <c r="F284" s="11">
        <v>1</v>
      </c>
      <c r="G284" s="11">
        <v>0</v>
      </c>
      <c r="H284" s="11">
        <v>0</v>
      </c>
      <c r="I284" s="11" t="s">
        <v>188</v>
      </c>
      <c r="J284" s="11">
        <v>0</v>
      </c>
    </row>
    <row r="285" spans="1:10" x14ac:dyDescent="0.25">
      <c r="A285" s="4" t="s">
        <v>240</v>
      </c>
      <c r="B285" s="8" t="s">
        <v>241</v>
      </c>
      <c r="C285" s="8"/>
      <c r="D285" s="11">
        <v>2</v>
      </c>
      <c r="E285" s="11">
        <v>0</v>
      </c>
      <c r="F285" s="11">
        <v>1</v>
      </c>
      <c r="G285" s="11">
        <v>0</v>
      </c>
      <c r="H285" s="11">
        <v>0</v>
      </c>
      <c r="I285" s="11">
        <v>1</v>
      </c>
      <c r="J285" s="11">
        <v>0</v>
      </c>
    </row>
    <row r="286" spans="1:10" x14ac:dyDescent="0.25">
      <c r="A286" s="4" t="s">
        <v>242</v>
      </c>
      <c r="B286" s="8" t="s">
        <v>124</v>
      </c>
      <c r="C286" s="8"/>
      <c r="D286" s="11">
        <v>2</v>
      </c>
      <c r="E286" s="11">
        <v>0</v>
      </c>
      <c r="F286" s="11">
        <v>1</v>
      </c>
      <c r="G286" s="11">
        <v>0</v>
      </c>
      <c r="H286" s="11">
        <v>0</v>
      </c>
      <c r="I286" s="11">
        <v>1</v>
      </c>
      <c r="J286" s="11">
        <v>0</v>
      </c>
    </row>
    <row r="287" spans="1:10" x14ac:dyDescent="0.25">
      <c r="A287" s="4" t="s">
        <v>243</v>
      </c>
      <c r="B287" s="8" t="s">
        <v>244</v>
      </c>
      <c r="C287" s="8"/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</row>
    <row r="288" spans="1:10" x14ac:dyDescent="0.25">
      <c r="A288" s="4" t="s">
        <v>245</v>
      </c>
      <c r="B288" s="8" t="s">
        <v>246</v>
      </c>
      <c r="C288" s="8"/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</row>
    <row r="289" spans="1:10" x14ac:dyDescent="0.25">
      <c r="A289" s="4" t="s">
        <v>247</v>
      </c>
      <c r="B289" s="8" t="s">
        <v>248</v>
      </c>
      <c r="C289" s="8"/>
      <c r="D289" s="11" t="s">
        <v>188</v>
      </c>
      <c r="E289" s="11">
        <v>0</v>
      </c>
      <c r="F289" s="11" t="s">
        <v>188</v>
      </c>
      <c r="G289" s="11">
        <v>0</v>
      </c>
      <c r="H289" s="11">
        <v>0</v>
      </c>
      <c r="I289" s="11">
        <v>0</v>
      </c>
      <c r="J289" s="11">
        <v>0</v>
      </c>
    </row>
    <row r="290" spans="1:10" x14ac:dyDescent="0.25">
      <c r="A290" s="4" t="s">
        <v>249</v>
      </c>
      <c r="B290" s="8" t="s">
        <v>250</v>
      </c>
      <c r="C290" s="8"/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</row>
    <row r="291" spans="1:10" x14ac:dyDescent="0.25">
      <c r="A291" s="4" t="s">
        <v>251</v>
      </c>
      <c r="B291" s="8" t="s">
        <v>252</v>
      </c>
      <c r="C291" s="8"/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</row>
    <row r="292" spans="1:10" x14ac:dyDescent="0.25">
      <c r="A292" s="4" t="s">
        <v>253</v>
      </c>
      <c r="B292" s="8" t="s">
        <v>254</v>
      </c>
      <c r="C292" s="8"/>
      <c r="D292" s="11">
        <v>94</v>
      </c>
      <c r="E292" s="11">
        <v>0</v>
      </c>
      <c r="F292" s="11">
        <v>0</v>
      </c>
      <c r="G292" s="11">
        <v>0</v>
      </c>
      <c r="H292" s="11">
        <v>0</v>
      </c>
      <c r="I292" s="11">
        <v>91</v>
      </c>
      <c r="J292" s="11">
        <v>3</v>
      </c>
    </row>
    <row r="293" spans="1:10" x14ac:dyDescent="0.25">
      <c r="A293" s="4" t="s">
        <v>255</v>
      </c>
      <c r="B293" s="8" t="s">
        <v>31</v>
      </c>
      <c r="C293" s="8"/>
      <c r="D293" s="11">
        <v>36</v>
      </c>
      <c r="E293" s="11">
        <v>0</v>
      </c>
      <c r="F293" s="11">
        <v>0</v>
      </c>
      <c r="G293" s="11">
        <v>0</v>
      </c>
      <c r="H293" s="11">
        <v>0</v>
      </c>
      <c r="I293" s="11">
        <v>35</v>
      </c>
      <c r="J293" s="11">
        <v>1</v>
      </c>
    </row>
    <row r="294" spans="1:10" x14ac:dyDescent="0.25">
      <c r="A294" s="4" t="s">
        <v>256</v>
      </c>
      <c r="B294" s="8" t="s">
        <v>49</v>
      </c>
      <c r="C294" s="8"/>
      <c r="D294" s="11">
        <v>46</v>
      </c>
      <c r="E294" s="11">
        <v>0</v>
      </c>
      <c r="F294" s="11">
        <v>0</v>
      </c>
      <c r="G294" s="11">
        <v>0</v>
      </c>
      <c r="H294" s="11">
        <v>0</v>
      </c>
      <c r="I294" s="11">
        <v>44</v>
      </c>
      <c r="J294" s="11">
        <v>2</v>
      </c>
    </row>
    <row r="295" spans="1:10" x14ac:dyDescent="0.25">
      <c r="A295" s="4" t="s">
        <v>257</v>
      </c>
      <c r="B295" s="8" t="s">
        <v>180</v>
      </c>
      <c r="C295" s="8"/>
      <c r="D295" s="11">
        <v>27</v>
      </c>
      <c r="E295" s="11">
        <v>0</v>
      </c>
      <c r="F295" s="11">
        <v>0</v>
      </c>
      <c r="G295" s="11">
        <v>0</v>
      </c>
      <c r="H295" s="11">
        <v>0</v>
      </c>
      <c r="I295" s="11">
        <v>26</v>
      </c>
      <c r="J295" s="11">
        <v>1</v>
      </c>
    </row>
    <row r="296" spans="1:10" x14ac:dyDescent="0.25">
      <c r="A296" s="4" t="s">
        <v>258</v>
      </c>
      <c r="B296" s="8" t="s">
        <v>32</v>
      </c>
      <c r="C296" s="8"/>
      <c r="D296" s="11">
        <v>10</v>
      </c>
      <c r="E296" s="11">
        <v>0</v>
      </c>
      <c r="F296" s="11">
        <v>0</v>
      </c>
      <c r="G296" s="11">
        <v>0</v>
      </c>
      <c r="H296" s="11">
        <v>0</v>
      </c>
      <c r="I296" s="11">
        <v>10</v>
      </c>
      <c r="J296" s="11" t="s">
        <v>188</v>
      </c>
    </row>
    <row r="297" spans="1:10" x14ac:dyDescent="0.25">
      <c r="A297" s="4" t="s">
        <v>259</v>
      </c>
      <c r="B297" s="8" t="s">
        <v>260</v>
      </c>
      <c r="C297" s="8"/>
      <c r="D297" s="11">
        <v>916</v>
      </c>
      <c r="E297" s="11">
        <v>0</v>
      </c>
      <c r="F297" s="11">
        <v>2</v>
      </c>
      <c r="G297" s="11">
        <v>19</v>
      </c>
      <c r="H297" s="11">
        <v>637</v>
      </c>
      <c r="I297" s="11">
        <v>253</v>
      </c>
      <c r="J297" s="11">
        <v>5</v>
      </c>
    </row>
    <row r="298" spans="1:10" x14ac:dyDescent="0.25">
      <c r="A298" s="4" t="s">
        <v>261</v>
      </c>
      <c r="B298" s="8" t="s">
        <v>33</v>
      </c>
      <c r="C298" s="8"/>
      <c r="D298" s="11">
        <v>186</v>
      </c>
      <c r="E298" s="11">
        <v>0</v>
      </c>
      <c r="F298" s="11">
        <v>0</v>
      </c>
      <c r="G298" s="11" t="s">
        <v>190</v>
      </c>
      <c r="H298" s="11">
        <v>154</v>
      </c>
      <c r="I298" s="11" t="s">
        <v>190</v>
      </c>
      <c r="J298" s="11">
        <v>0</v>
      </c>
    </row>
    <row r="299" spans="1:10" x14ac:dyDescent="0.25">
      <c r="A299" s="4" t="s">
        <v>262</v>
      </c>
      <c r="B299" s="8" t="s">
        <v>53</v>
      </c>
      <c r="C299" s="8"/>
      <c r="D299" s="11">
        <v>248</v>
      </c>
      <c r="E299" s="11">
        <v>0</v>
      </c>
      <c r="F299" s="11">
        <v>2</v>
      </c>
      <c r="G299" s="11" t="s">
        <v>190</v>
      </c>
      <c r="H299" s="11">
        <v>168</v>
      </c>
      <c r="I299" s="11" t="s">
        <v>190</v>
      </c>
      <c r="J299" s="11" t="s">
        <v>188</v>
      </c>
    </row>
    <row r="300" spans="1:10" x14ac:dyDescent="0.25">
      <c r="A300" s="4" t="s">
        <v>263</v>
      </c>
      <c r="B300" s="8" t="s">
        <v>54</v>
      </c>
      <c r="C300" s="8"/>
      <c r="D300" s="11">
        <v>17</v>
      </c>
      <c r="E300" s="11">
        <v>0</v>
      </c>
      <c r="F300" s="11">
        <v>0</v>
      </c>
      <c r="G300" s="11">
        <v>0</v>
      </c>
      <c r="H300" s="11">
        <v>11</v>
      </c>
      <c r="I300" s="11">
        <v>5</v>
      </c>
      <c r="J300" s="11">
        <v>0</v>
      </c>
    </row>
    <row r="301" spans="1:10" x14ac:dyDescent="0.25">
      <c r="A301" s="4" t="s">
        <v>264</v>
      </c>
      <c r="B301" s="8" t="s">
        <v>55</v>
      </c>
      <c r="C301" s="8"/>
      <c r="D301" s="11">
        <v>464</v>
      </c>
      <c r="E301" s="11">
        <v>0</v>
      </c>
      <c r="F301" s="11" t="s">
        <v>188</v>
      </c>
      <c r="G301" s="11" t="s">
        <v>190</v>
      </c>
      <c r="H301" s="11">
        <v>303</v>
      </c>
      <c r="I301" s="11" t="s">
        <v>190</v>
      </c>
      <c r="J301" s="11">
        <v>5</v>
      </c>
    </row>
    <row r="302" spans="1:10" x14ac:dyDescent="0.25">
      <c r="A302" s="4" t="s">
        <v>265</v>
      </c>
      <c r="B302" s="8" t="s">
        <v>266</v>
      </c>
      <c r="C302" s="8"/>
      <c r="D302" s="11" t="s">
        <v>188</v>
      </c>
      <c r="E302" s="11" t="s">
        <v>188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</row>
    <row r="303" spans="1:10" x14ac:dyDescent="0.25">
      <c r="A303" s="4" t="s">
        <v>267</v>
      </c>
      <c r="B303" s="8" t="s">
        <v>268</v>
      </c>
      <c r="C303" s="8"/>
      <c r="D303" s="11">
        <v>1003</v>
      </c>
      <c r="E303" s="11">
        <v>10</v>
      </c>
      <c r="F303" s="11">
        <v>684</v>
      </c>
      <c r="G303" s="11">
        <v>308</v>
      </c>
      <c r="H303" s="11">
        <v>0</v>
      </c>
      <c r="I303" s="11">
        <v>0</v>
      </c>
      <c r="J303" s="11">
        <v>2</v>
      </c>
    </row>
    <row r="304" spans="1:10" x14ac:dyDescent="0.25">
      <c r="A304" s="4" t="s">
        <v>269</v>
      </c>
      <c r="B304" s="8" t="s">
        <v>81</v>
      </c>
      <c r="C304" s="8"/>
      <c r="D304" s="11">
        <v>967</v>
      </c>
      <c r="E304" s="11">
        <v>0</v>
      </c>
      <c r="F304" s="11">
        <v>682</v>
      </c>
      <c r="G304" s="11">
        <v>285</v>
      </c>
      <c r="H304" s="11">
        <v>0</v>
      </c>
      <c r="I304" s="11">
        <v>0</v>
      </c>
      <c r="J304" s="11">
        <v>0</v>
      </c>
    </row>
    <row r="305" spans="1:10" x14ac:dyDescent="0.25">
      <c r="A305" s="4" t="s">
        <v>270</v>
      </c>
      <c r="B305" s="8" t="s">
        <v>182</v>
      </c>
      <c r="C305" s="8"/>
      <c r="D305" s="11">
        <v>2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2</v>
      </c>
    </row>
    <row r="306" spans="1:10" x14ac:dyDescent="0.25">
      <c r="A306" s="4" t="s">
        <v>271</v>
      </c>
      <c r="B306" s="8" t="s">
        <v>128</v>
      </c>
      <c r="C306" s="8"/>
      <c r="D306" s="11">
        <v>33</v>
      </c>
      <c r="E306" s="11">
        <v>10</v>
      </c>
      <c r="F306" s="11">
        <v>1</v>
      </c>
      <c r="G306" s="11">
        <v>23</v>
      </c>
      <c r="H306" s="11">
        <v>0</v>
      </c>
      <c r="I306" s="11">
        <v>0</v>
      </c>
      <c r="J306" s="11">
        <v>0</v>
      </c>
    </row>
    <row r="307" spans="1:10" x14ac:dyDescent="0.25">
      <c r="A307" s="4" t="s">
        <v>272</v>
      </c>
      <c r="B307" s="8" t="s">
        <v>273</v>
      </c>
      <c r="C307" s="8"/>
      <c r="D307" s="11">
        <v>380</v>
      </c>
      <c r="E307" s="11">
        <v>0</v>
      </c>
      <c r="F307" s="11">
        <v>371</v>
      </c>
      <c r="G307" s="11">
        <v>3</v>
      </c>
      <c r="H307" s="11">
        <v>0</v>
      </c>
      <c r="I307" s="11">
        <v>1</v>
      </c>
      <c r="J307" s="11">
        <v>6</v>
      </c>
    </row>
    <row r="308" spans="1:10" x14ac:dyDescent="0.25">
      <c r="A308" s="4" t="s">
        <v>274</v>
      </c>
      <c r="B308" s="8" t="s">
        <v>64</v>
      </c>
      <c r="C308" s="8"/>
      <c r="D308" s="11">
        <v>191</v>
      </c>
      <c r="E308" s="11">
        <v>0</v>
      </c>
      <c r="F308" s="11">
        <v>190</v>
      </c>
      <c r="G308" s="11">
        <v>0</v>
      </c>
      <c r="H308" s="11">
        <v>0</v>
      </c>
      <c r="I308" s="11">
        <v>0</v>
      </c>
      <c r="J308" s="11">
        <v>1</v>
      </c>
    </row>
    <row r="309" spans="1:10" x14ac:dyDescent="0.25">
      <c r="A309" s="4" t="s">
        <v>275</v>
      </c>
      <c r="B309" s="8" t="s">
        <v>65</v>
      </c>
      <c r="C309" s="8"/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</row>
    <row r="310" spans="1:10" x14ac:dyDescent="0.25">
      <c r="A310" s="4" t="s">
        <v>276</v>
      </c>
      <c r="B310" s="8" t="s">
        <v>66</v>
      </c>
      <c r="C310" s="8"/>
      <c r="D310" s="11">
        <v>1</v>
      </c>
      <c r="E310" s="11">
        <v>0</v>
      </c>
      <c r="F310" s="11">
        <v>1</v>
      </c>
      <c r="G310" s="11">
        <v>0</v>
      </c>
      <c r="H310" s="11">
        <v>0</v>
      </c>
      <c r="I310" s="11">
        <v>0</v>
      </c>
      <c r="J310" s="11">
        <v>0</v>
      </c>
    </row>
    <row r="311" spans="1:10" x14ac:dyDescent="0.25">
      <c r="A311" s="4" t="s">
        <v>277</v>
      </c>
      <c r="B311" s="8" t="s">
        <v>278</v>
      </c>
      <c r="C311" s="8"/>
      <c r="D311" s="11" t="s">
        <v>190</v>
      </c>
      <c r="E311" s="11">
        <v>0</v>
      </c>
      <c r="F311" s="11" t="s">
        <v>190</v>
      </c>
      <c r="G311" s="11">
        <v>0</v>
      </c>
      <c r="H311" s="11">
        <v>0</v>
      </c>
      <c r="I311" s="11">
        <v>0</v>
      </c>
      <c r="J311" s="11">
        <v>0</v>
      </c>
    </row>
    <row r="312" spans="1:10" x14ac:dyDescent="0.25">
      <c r="A312" s="4" t="s">
        <v>279</v>
      </c>
      <c r="B312" s="8" t="s">
        <v>67</v>
      </c>
      <c r="C312" s="8"/>
      <c r="D312" s="11" t="s">
        <v>188</v>
      </c>
      <c r="E312" s="11">
        <v>0</v>
      </c>
      <c r="F312" s="11" t="s">
        <v>188</v>
      </c>
      <c r="G312" s="11">
        <v>0</v>
      </c>
      <c r="H312" s="11">
        <v>0</v>
      </c>
      <c r="I312" s="11">
        <v>0</v>
      </c>
      <c r="J312" s="11">
        <v>0</v>
      </c>
    </row>
    <row r="313" spans="1:10" x14ac:dyDescent="0.25">
      <c r="A313" s="4" t="s">
        <v>280</v>
      </c>
      <c r="B313" s="8" t="s">
        <v>43</v>
      </c>
      <c r="C313" s="8"/>
      <c r="D313" s="11">
        <v>2</v>
      </c>
      <c r="E313" s="11">
        <v>0</v>
      </c>
      <c r="F313" s="11">
        <v>1</v>
      </c>
      <c r="G313" s="11">
        <v>0</v>
      </c>
      <c r="H313" s="11">
        <v>0</v>
      </c>
      <c r="I313" s="11">
        <v>0</v>
      </c>
      <c r="J313" s="11" t="s">
        <v>188</v>
      </c>
    </row>
    <row r="314" spans="1:10" x14ac:dyDescent="0.25">
      <c r="A314" s="4" t="s">
        <v>281</v>
      </c>
      <c r="B314" s="8" t="s">
        <v>282</v>
      </c>
      <c r="C314" s="8"/>
      <c r="D314" s="11" t="s">
        <v>188</v>
      </c>
      <c r="E314" s="11">
        <v>0</v>
      </c>
      <c r="F314" s="11" t="s">
        <v>188</v>
      </c>
      <c r="G314" s="11">
        <v>0</v>
      </c>
      <c r="H314" s="11">
        <v>0</v>
      </c>
      <c r="I314" s="11">
        <v>0</v>
      </c>
      <c r="J314" s="11">
        <v>0</v>
      </c>
    </row>
    <row r="315" spans="1:10" x14ac:dyDescent="0.25">
      <c r="A315" s="4" t="s">
        <v>283</v>
      </c>
      <c r="B315" s="8" t="s">
        <v>68</v>
      </c>
      <c r="C315" s="8"/>
      <c r="D315" s="11">
        <v>88</v>
      </c>
      <c r="E315" s="11">
        <v>0</v>
      </c>
      <c r="F315" s="11">
        <v>87</v>
      </c>
      <c r="G315" s="11">
        <v>0</v>
      </c>
      <c r="H315" s="11">
        <v>0</v>
      </c>
      <c r="I315" s="11">
        <v>0</v>
      </c>
      <c r="J315" s="11">
        <v>1</v>
      </c>
    </row>
    <row r="316" spans="1:10" x14ac:dyDescent="0.25">
      <c r="A316" s="4" t="s">
        <v>284</v>
      </c>
      <c r="B316" s="8" t="s">
        <v>69</v>
      </c>
      <c r="C316" s="8"/>
      <c r="D316" s="11">
        <v>22</v>
      </c>
      <c r="E316" s="11">
        <v>0</v>
      </c>
      <c r="F316" s="11">
        <v>18</v>
      </c>
      <c r="G316" s="11">
        <v>0</v>
      </c>
      <c r="H316" s="11">
        <v>0</v>
      </c>
      <c r="I316" s="11">
        <v>0</v>
      </c>
      <c r="J316" s="11">
        <v>3</v>
      </c>
    </row>
    <row r="317" spans="1:10" x14ac:dyDescent="0.25">
      <c r="A317" s="4" t="s">
        <v>285</v>
      </c>
      <c r="B317" s="8" t="s">
        <v>44</v>
      </c>
      <c r="C317" s="8"/>
      <c r="D317" s="11" t="s">
        <v>188</v>
      </c>
      <c r="E317" s="11">
        <v>0</v>
      </c>
      <c r="F317" s="11" t="s">
        <v>188</v>
      </c>
      <c r="G317" s="11">
        <v>0</v>
      </c>
      <c r="H317" s="11">
        <v>0</v>
      </c>
      <c r="I317" s="11">
        <v>0</v>
      </c>
      <c r="J317" s="11" t="s">
        <v>188</v>
      </c>
    </row>
    <row r="318" spans="1:10" x14ac:dyDescent="0.25">
      <c r="A318" s="4" t="s">
        <v>286</v>
      </c>
      <c r="B318" s="8" t="s">
        <v>70</v>
      </c>
      <c r="C318" s="8"/>
      <c r="D318" s="11">
        <v>3</v>
      </c>
      <c r="E318" s="11">
        <v>0</v>
      </c>
      <c r="F318" s="11">
        <v>3</v>
      </c>
      <c r="G318" s="11">
        <v>0</v>
      </c>
      <c r="H318" s="11">
        <v>0</v>
      </c>
      <c r="I318" s="11">
        <v>0</v>
      </c>
      <c r="J318" s="11">
        <v>0</v>
      </c>
    </row>
    <row r="319" spans="1:10" x14ac:dyDescent="0.25">
      <c r="A319" s="4" t="s">
        <v>287</v>
      </c>
      <c r="B319" s="8" t="s">
        <v>45</v>
      </c>
      <c r="C319" s="8"/>
      <c r="D319" s="11" t="s">
        <v>188</v>
      </c>
      <c r="E319" s="11">
        <v>0</v>
      </c>
      <c r="F319" s="11" t="s">
        <v>188</v>
      </c>
      <c r="G319" s="11">
        <v>0</v>
      </c>
      <c r="H319" s="11">
        <v>0</v>
      </c>
      <c r="I319" s="11">
        <v>0</v>
      </c>
      <c r="J319" s="11" t="s">
        <v>188</v>
      </c>
    </row>
    <row r="320" spans="1:10" x14ac:dyDescent="0.25">
      <c r="A320" s="4" t="s">
        <v>288</v>
      </c>
      <c r="B320" s="8" t="s">
        <v>46</v>
      </c>
      <c r="C320" s="8"/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</row>
    <row r="321" spans="1:10" x14ac:dyDescent="0.25">
      <c r="A321" s="4" t="s">
        <v>289</v>
      </c>
      <c r="B321" s="8" t="s">
        <v>134</v>
      </c>
      <c r="C321" s="8"/>
      <c r="D321" s="11">
        <v>1</v>
      </c>
      <c r="E321" s="11">
        <v>0</v>
      </c>
      <c r="F321" s="11" t="s">
        <v>188</v>
      </c>
      <c r="G321" s="11">
        <v>0</v>
      </c>
      <c r="H321" s="11">
        <v>0</v>
      </c>
      <c r="I321" s="11">
        <v>1</v>
      </c>
      <c r="J321" s="11" t="s">
        <v>188</v>
      </c>
    </row>
    <row r="322" spans="1:10" x14ac:dyDescent="0.25">
      <c r="A322" s="4" t="s">
        <v>290</v>
      </c>
      <c r="B322" s="8" t="s">
        <v>136</v>
      </c>
      <c r="C322" s="8"/>
      <c r="D322" s="11">
        <v>1</v>
      </c>
      <c r="E322" s="11">
        <v>0</v>
      </c>
      <c r="F322" s="11" t="s">
        <v>188</v>
      </c>
      <c r="G322" s="11">
        <v>0</v>
      </c>
      <c r="H322" s="11">
        <v>0</v>
      </c>
      <c r="I322" s="11">
        <v>1</v>
      </c>
      <c r="J322" s="11">
        <v>0</v>
      </c>
    </row>
    <row r="323" spans="1:10" x14ac:dyDescent="0.25">
      <c r="A323" s="4" t="s">
        <v>291</v>
      </c>
      <c r="B323" s="8" t="s">
        <v>138</v>
      </c>
      <c r="C323" s="8"/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</row>
    <row r="324" spans="1:10" x14ac:dyDescent="0.25">
      <c r="A324" s="4" t="s">
        <v>292</v>
      </c>
      <c r="B324" s="8" t="s">
        <v>293</v>
      </c>
      <c r="C324" s="8"/>
      <c r="D324" s="11" t="s">
        <v>188</v>
      </c>
      <c r="E324" s="11">
        <v>0</v>
      </c>
      <c r="F324" s="11">
        <v>0</v>
      </c>
      <c r="G324" s="11">
        <v>0</v>
      </c>
      <c r="H324" s="11">
        <v>0</v>
      </c>
      <c r="I324" s="11" t="s">
        <v>188</v>
      </c>
      <c r="J324" s="11">
        <v>0</v>
      </c>
    </row>
    <row r="325" spans="1:10" x14ac:dyDescent="0.25">
      <c r="A325" s="4" t="s">
        <v>294</v>
      </c>
      <c r="B325" s="8" t="s">
        <v>295</v>
      </c>
      <c r="C325" s="8"/>
      <c r="D325" s="11">
        <v>15</v>
      </c>
      <c r="E325" s="11">
        <v>0</v>
      </c>
      <c r="F325" s="11" t="s">
        <v>188</v>
      </c>
      <c r="G325" s="11">
        <v>11</v>
      </c>
      <c r="H325" s="11">
        <v>0</v>
      </c>
      <c r="I325" s="11">
        <v>1</v>
      </c>
      <c r="J325" s="11" t="s">
        <v>189</v>
      </c>
    </row>
    <row r="326" spans="1:10" x14ac:dyDescent="0.25">
      <c r="A326" s="4" t="s">
        <v>296</v>
      </c>
      <c r="B326" s="8" t="s">
        <v>184</v>
      </c>
      <c r="C326" s="8"/>
      <c r="D326" s="11">
        <v>1</v>
      </c>
      <c r="E326" s="11">
        <v>0</v>
      </c>
      <c r="F326" s="11" t="s">
        <v>188</v>
      </c>
      <c r="G326" s="11">
        <v>0</v>
      </c>
      <c r="H326" s="11">
        <v>0</v>
      </c>
      <c r="I326" s="11">
        <v>1</v>
      </c>
      <c r="J326" s="11">
        <v>0</v>
      </c>
    </row>
    <row r="327" spans="1:10" x14ac:dyDescent="0.25">
      <c r="A327" s="4" t="s">
        <v>297</v>
      </c>
      <c r="B327" s="8" t="s">
        <v>139</v>
      </c>
      <c r="C327" s="8"/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</row>
    <row r="328" spans="1:10" x14ac:dyDescent="0.25">
      <c r="A328" s="4" t="s">
        <v>298</v>
      </c>
      <c r="B328" s="8" t="s">
        <v>168</v>
      </c>
      <c r="C328" s="8"/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</row>
    <row r="329" spans="1:10" x14ac:dyDescent="0.25">
      <c r="A329" s="4" t="s">
        <v>299</v>
      </c>
      <c r="B329" s="8" t="s">
        <v>141</v>
      </c>
      <c r="C329" s="8"/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</row>
    <row r="330" spans="1:10" x14ac:dyDescent="0.25">
      <c r="A330" s="4" t="s">
        <v>300</v>
      </c>
      <c r="B330" s="8" t="s">
        <v>170</v>
      </c>
      <c r="C330" s="8"/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</row>
    <row r="331" spans="1:10" x14ac:dyDescent="0.25">
      <c r="A331" s="4" t="s">
        <v>301</v>
      </c>
      <c r="B331" s="8" t="s">
        <v>72</v>
      </c>
      <c r="C331" s="8"/>
      <c r="D331" s="11">
        <v>12</v>
      </c>
      <c r="E331" s="11">
        <v>0</v>
      </c>
      <c r="F331" s="11" t="s">
        <v>188</v>
      </c>
      <c r="G331" s="11">
        <v>11</v>
      </c>
      <c r="H331" s="11">
        <v>0</v>
      </c>
      <c r="I331" s="11" t="s">
        <v>188</v>
      </c>
      <c r="J331" s="11" t="s">
        <v>188</v>
      </c>
    </row>
    <row r="332" spans="1:10" x14ac:dyDescent="0.25">
      <c r="A332" s="4" t="s">
        <v>302</v>
      </c>
      <c r="B332" s="8" t="s">
        <v>143</v>
      </c>
      <c r="C332" s="8"/>
      <c r="D332" s="11" t="s">
        <v>188</v>
      </c>
      <c r="E332" s="11">
        <v>0</v>
      </c>
      <c r="F332" s="11">
        <v>0</v>
      </c>
      <c r="G332" s="11" t="s">
        <v>188</v>
      </c>
      <c r="H332" s="11">
        <v>0</v>
      </c>
      <c r="I332" s="11">
        <v>0</v>
      </c>
      <c r="J332" s="11" t="s">
        <v>188</v>
      </c>
    </row>
    <row r="333" spans="1:10" x14ac:dyDescent="0.25">
      <c r="A333" s="4" t="s">
        <v>303</v>
      </c>
      <c r="B333" s="8" t="s">
        <v>172</v>
      </c>
      <c r="C333" s="8"/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</row>
    <row r="334" spans="1:10" x14ac:dyDescent="0.25">
      <c r="A334" s="4" t="s">
        <v>304</v>
      </c>
      <c r="B334" s="8" t="s">
        <v>145</v>
      </c>
      <c r="C334" s="8"/>
      <c r="D334" s="11" t="s">
        <v>188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 t="s">
        <v>188</v>
      </c>
    </row>
    <row r="335" spans="1:10" x14ac:dyDescent="0.25">
      <c r="A335" s="4" t="s">
        <v>305</v>
      </c>
      <c r="B335" s="8" t="s">
        <v>306</v>
      </c>
      <c r="C335" s="8"/>
      <c r="D335" s="11">
        <v>43</v>
      </c>
      <c r="E335" s="11">
        <v>39</v>
      </c>
      <c r="F335" s="11">
        <v>0</v>
      </c>
      <c r="G335" s="11">
        <v>1</v>
      </c>
      <c r="H335" s="11">
        <v>0</v>
      </c>
      <c r="I335" s="11">
        <v>3</v>
      </c>
      <c r="J335" s="11" t="s">
        <v>188</v>
      </c>
    </row>
    <row r="336" spans="1:10" x14ac:dyDescent="0.25">
      <c r="A336" s="4" t="s">
        <v>307</v>
      </c>
      <c r="B336" s="8" t="s">
        <v>74</v>
      </c>
      <c r="C336" s="8"/>
      <c r="D336" s="11">
        <v>40</v>
      </c>
      <c r="E336" s="11">
        <v>39</v>
      </c>
      <c r="F336" s="11">
        <v>0</v>
      </c>
      <c r="G336" s="11">
        <v>1</v>
      </c>
      <c r="H336" s="11">
        <v>0</v>
      </c>
      <c r="I336" s="11">
        <v>0</v>
      </c>
      <c r="J336" s="11" t="s">
        <v>188</v>
      </c>
    </row>
    <row r="337" spans="1:10" x14ac:dyDescent="0.25">
      <c r="A337" s="4" t="s">
        <v>308</v>
      </c>
      <c r="B337" s="8" t="s">
        <v>76</v>
      </c>
      <c r="C337" s="8"/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</row>
    <row r="338" spans="1:10" x14ac:dyDescent="0.25">
      <c r="A338" s="4" t="s">
        <v>309</v>
      </c>
      <c r="B338" s="8" t="s">
        <v>34</v>
      </c>
      <c r="C338" s="8"/>
      <c r="D338" s="11" t="s">
        <v>188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 t="s">
        <v>188</v>
      </c>
    </row>
    <row r="339" spans="1:10" x14ac:dyDescent="0.25">
      <c r="A339" s="4" t="s">
        <v>310</v>
      </c>
      <c r="B339" s="8" t="s">
        <v>35</v>
      </c>
      <c r="C339" s="8"/>
      <c r="D339" s="11" t="s">
        <v>188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 t="s">
        <v>188</v>
      </c>
    </row>
    <row r="340" spans="1:10" x14ac:dyDescent="0.25">
      <c r="A340" s="4" t="s">
        <v>311</v>
      </c>
      <c r="B340" s="8" t="s">
        <v>174</v>
      </c>
      <c r="C340" s="8"/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</row>
    <row r="341" spans="1:10" x14ac:dyDescent="0.25">
      <c r="A341" s="4" t="s">
        <v>312</v>
      </c>
      <c r="B341" s="8" t="s">
        <v>176</v>
      </c>
      <c r="C341" s="8"/>
      <c r="D341" s="11" t="s">
        <v>188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 t="s">
        <v>188</v>
      </c>
    </row>
    <row r="342" spans="1:10" x14ac:dyDescent="0.25">
      <c r="A342" s="4" t="s">
        <v>313</v>
      </c>
      <c r="B342" s="8" t="s">
        <v>178</v>
      </c>
      <c r="C342" s="8"/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</row>
    <row r="343" spans="1:10" x14ac:dyDescent="0.25">
      <c r="A343" s="4" t="s">
        <v>314</v>
      </c>
      <c r="B343" s="8" t="s">
        <v>147</v>
      </c>
      <c r="C343" s="8"/>
      <c r="D343" s="11">
        <v>3</v>
      </c>
      <c r="E343" s="11">
        <v>0</v>
      </c>
      <c r="F343" s="11">
        <v>0</v>
      </c>
      <c r="G343" s="11">
        <v>0</v>
      </c>
      <c r="H343" s="11">
        <v>0</v>
      </c>
      <c r="I343" s="11">
        <v>3</v>
      </c>
      <c r="J343" s="11">
        <v>0</v>
      </c>
    </row>
    <row r="344" spans="1:10" x14ac:dyDescent="0.25">
      <c r="A344" s="4" t="s">
        <v>315</v>
      </c>
      <c r="B344" s="8" t="s">
        <v>186</v>
      </c>
      <c r="C344" s="8"/>
      <c r="D344" s="11">
        <v>3</v>
      </c>
      <c r="E344" s="11">
        <v>0</v>
      </c>
      <c r="F344" s="11">
        <v>0</v>
      </c>
      <c r="G344" s="11">
        <v>0</v>
      </c>
      <c r="H344" s="11">
        <v>0</v>
      </c>
      <c r="I344" s="11">
        <v>3</v>
      </c>
      <c r="J344" s="11">
        <v>0</v>
      </c>
    </row>
    <row r="345" spans="1:10" x14ac:dyDescent="0.25">
      <c r="A345" s="4" t="s">
        <v>316</v>
      </c>
      <c r="B345" s="8" t="s">
        <v>36</v>
      </c>
      <c r="C345" s="8"/>
      <c r="D345" s="11" t="s">
        <v>188</v>
      </c>
      <c r="E345" s="11" t="s">
        <v>188</v>
      </c>
      <c r="F345" s="11">
        <v>0</v>
      </c>
      <c r="G345" s="11" t="s">
        <v>188</v>
      </c>
      <c r="H345" s="11">
        <v>0</v>
      </c>
      <c r="I345" s="11">
        <v>0</v>
      </c>
      <c r="J345" s="11">
        <v>0</v>
      </c>
    </row>
    <row r="346" spans="1:10" x14ac:dyDescent="0.25">
      <c r="A346" s="4" t="s">
        <v>317</v>
      </c>
      <c r="B346" s="8" t="s">
        <v>78</v>
      </c>
      <c r="C346" s="8"/>
      <c r="D346" s="11" t="s">
        <v>188</v>
      </c>
      <c r="E346" s="11">
        <v>0</v>
      </c>
      <c r="F346" s="11">
        <v>0</v>
      </c>
      <c r="G346" s="11" t="s">
        <v>188</v>
      </c>
      <c r="H346" s="11">
        <v>0</v>
      </c>
      <c r="I346" s="11">
        <v>0</v>
      </c>
      <c r="J346" s="11">
        <v>0</v>
      </c>
    </row>
    <row r="347" spans="1:10" x14ac:dyDescent="0.25">
      <c r="A347" s="4" t="s">
        <v>318</v>
      </c>
      <c r="B347" s="8" t="s">
        <v>37</v>
      </c>
      <c r="C347" s="8"/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</row>
    <row r="348" spans="1:10" x14ac:dyDescent="0.25">
      <c r="A348" s="4" t="s">
        <v>319</v>
      </c>
      <c r="B348" s="8" t="s">
        <v>38</v>
      </c>
      <c r="C348" s="8"/>
      <c r="D348" s="11" t="s">
        <v>188</v>
      </c>
      <c r="E348" s="11" t="s">
        <v>188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</row>
    <row r="349" spans="1:10" x14ac:dyDescent="0.25">
      <c r="A349" s="4" t="s">
        <v>320</v>
      </c>
      <c r="B349" s="8" t="s">
        <v>321</v>
      </c>
      <c r="C349" s="8"/>
      <c r="D349" s="11" t="s">
        <v>188</v>
      </c>
      <c r="E349" s="11" t="s">
        <v>188</v>
      </c>
      <c r="F349" s="11">
        <v>0</v>
      </c>
      <c r="G349" s="11">
        <v>0</v>
      </c>
      <c r="H349" s="11">
        <v>0</v>
      </c>
      <c r="I349" s="11">
        <v>0</v>
      </c>
      <c r="J349" s="11" t="s">
        <v>188</v>
      </c>
    </row>
    <row r="350" spans="1:10" x14ac:dyDescent="0.25">
      <c r="A350" s="4" t="s">
        <v>322</v>
      </c>
      <c r="B350" s="8" t="s">
        <v>323</v>
      </c>
      <c r="C350" s="8"/>
      <c r="D350" s="11" t="s">
        <v>188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 t="s">
        <v>188</v>
      </c>
    </row>
    <row r="351" spans="1:10" x14ac:dyDescent="0.25">
      <c r="A351" s="4" t="s">
        <v>324</v>
      </c>
      <c r="B351" s="8" t="s">
        <v>325</v>
      </c>
      <c r="C351" s="8"/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</row>
    <row r="352" spans="1:10" x14ac:dyDescent="0.25">
      <c r="A352" s="4" t="s">
        <v>326</v>
      </c>
      <c r="B352" s="8" t="s">
        <v>80</v>
      </c>
      <c r="C352" s="8"/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</row>
    <row r="353" spans="1:10" x14ac:dyDescent="0.25">
      <c r="A353" s="4" t="s">
        <v>327</v>
      </c>
      <c r="B353" s="36" t="s">
        <v>328</v>
      </c>
      <c r="C353" s="36"/>
      <c r="D353" s="11" t="s">
        <v>188</v>
      </c>
      <c r="E353" s="11">
        <v>0</v>
      </c>
      <c r="F353" s="11" t="s">
        <v>188</v>
      </c>
      <c r="G353" s="11">
        <v>0</v>
      </c>
      <c r="H353" s="11">
        <v>0</v>
      </c>
      <c r="I353" s="11">
        <v>0</v>
      </c>
      <c r="J353" s="11">
        <v>0</v>
      </c>
    </row>
    <row r="354" spans="1:10" x14ac:dyDescent="0.25">
      <c r="A354" s="4" t="s">
        <v>329</v>
      </c>
      <c r="B354" s="8" t="s">
        <v>330</v>
      </c>
      <c r="C354" s="8"/>
      <c r="D354" s="11" t="s">
        <v>188</v>
      </c>
      <c r="E354" s="11">
        <v>0</v>
      </c>
      <c r="F354" s="11" t="s">
        <v>188</v>
      </c>
      <c r="G354" s="11">
        <v>0</v>
      </c>
      <c r="H354" s="11">
        <v>0</v>
      </c>
      <c r="I354" s="11">
        <v>0</v>
      </c>
      <c r="J354" s="11">
        <v>0</v>
      </c>
    </row>
    <row r="355" spans="1:10" x14ac:dyDescent="0.25">
      <c r="A355" s="4" t="s">
        <v>331</v>
      </c>
      <c r="B355" s="8" t="s">
        <v>153</v>
      </c>
      <c r="C355" s="8"/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</row>
    <row r="356" spans="1:10" x14ac:dyDescent="0.25">
      <c r="A356" s="4" t="s">
        <v>332</v>
      </c>
      <c r="B356" s="8" t="s">
        <v>149</v>
      </c>
      <c r="C356" s="8"/>
      <c r="D356" s="11" t="s">
        <v>188</v>
      </c>
      <c r="E356" s="11">
        <v>0</v>
      </c>
      <c r="F356" s="11" t="s">
        <v>188</v>
      </c>
      <c r="G356" s="11">
        <v>0</v>
      </c>
      <c r="H356" s="11">
        <v>0</v>
      </c>
      <c r="I356" s="11">
        <v>0</v>
      </c>
      <c r="J356" s="11">
        <v>0</v>
      </c>
    </row>
    <row r="357" spans="1:10" x14ac:dyDescent="0.25">
      <c r="A357" s="4" t="s">
        <v>333</v>
      </c>
      <c r="B357" s="8" t="s">
        <v>334</v>
      </c>
      <c r="C357" s="8"/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</row>
    <row r="358" spans="1:10" x14ac:dyDescent="0.25">
      <c r="A358" s="4" t="s">
        <v>335</v>
      </c>
      <c r="B358" s="8" t="s">
        <v>157</v>
      </c>
      <c r="C358" s="8"/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</row>
    <row r="359" spans="1:10" x14ac:dyDescent="0.25">
      <c r="A359" s="4" t="s">
        <v>336</v>
      </c>
      <c r="B359" s="8" t="s">
        <v>337</v>
      </c>
      <c r="C359" s="8"/>
      <c r="D359" s="11" t="s">
        <v>189</v>
      </c>
      <c r="E359" s="11">
        <v>0</v>
      </c>
      <c r="F359" s="11">
        <v>0</v>
      </c>
      <c r="G359" s="11">
        <v>0</v>
      </c>
      <c r="H359" s="11">
        <v>0</v>
      </c>
      <c r="I359" s="11" t="s">
        <v>189</v>
      </c>
      <c r="J359" s="11">
        <v>0</v>
      </c>
    </row>
    <row r="360" spans="1:10" x14ac:dyDescent="0.25">
      <c r="A360" s="4" t="s">
        <v>338</v>
      </c>
      <c r="B360" s="8" t="s">
        <v>339</v>
      </c>
      <c r="C360" s="8"/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</row>
    <row r="361" spans="1:10" x14ac:dyDescent="0.25">
      <c r="A361" s="8" t="s">
        <v>229</v>
      </c>
      <c r="B361" s="8" t="s">
        <v>222</v>
      </c>
      <c r="C361" s="8"/>
      <c r="D361" s="11">
        <v>2460</v>
      </c>
      <c r="E361" s="11">
        <v>49</v>
      </c>
      <c r="F361" s="11">
        <v>1060</v>
      </c>
      <c r="G361" s="11">
        <v>342</v>
      </c>
      <c r="H361" s="11">
        <v>637</v>
      </c>
      <c r="I361" s="11">
        <v>354</v>
      </c>
      <c r="J361" s="11">
        <v>19</v>
      </c>
    </row>
    <row r="362" spans="1:10" x14ac:dyDescent="0.25">
      <c r="D362" s="11"/>
      <c r="E362" s="11"/>
      <c r="F362" s="11"/>
      <c r="G362" s="11"/>
      <c r="H362" s="11"/>
      <c r="I362" s="11"/>
      <c r="J362" s="11"/>
    </row>
    <row r="363" spans="1:10" s="18" customFormat="1" x14ac:dyDescent="0.25">
      <c r="A363" s="29" t="s">
        <v>229</v>
      </c>
      <c r="B363" s="29" t="s">
        <v>229</v>
      </c>
      <c r="C363" s="29"/>
      <c r="D363" s="47" t="s">
        <v>343</v>
      </c>
      <c r="E363" s="48"/>
      <c r="F363" s="48"/>
      <c r="G363" s="48"/>
      <c r="H363" s="48"/>
      <c r="I363" s="48"/>
      <c r="J363" s="48"/>
    </row>
    <row r="364" spans="1:10" s="18" customFormat="1" x14ac:dyDescent="0.25">
      <c r="A364" s="2"/>
      <c r="B364" s="2"/>
      <c r="C364" s="2"/>
      <c r="D364" s="49"/>
      <c r="E364" s="49"/>
      <c r="F364" s="49"/>
      <c r="G364" s="49"/>
      <c r="H364" s="49"/>
      <c r="I364" s="49"/>
      <c r="J364" s="49"/>
    </row>
    <row r="366" spans="1:10" x14ac:dyDescent="0.25">
      <c r="A366" s="4" t="s">
        <v>231</v>
      </c>
      <c r="B366" s="8" t="s">
        <v>201</v>
      </c>
      <c r="C366" s="8"/>
      <c r="D366" s="11" t="s">
        <v>189</v>
      </c>
      <c r="E366" s="11">
        <v>0</v>
      </c>
      <c r="F366" s="11">
        <v>1</v>
      </c>
      <c r="G366" s="11">
        <v>0</v>
      </c>
      <c r="H366" s="11">
        <v>0</v>
      </c>
      <c r="I366" s="11" t="s">
        <v>188</v>
      </c>
      <c r="J366" s="11" t="s">
        <v>189</v>
      </c>
    </row>
    <row r="367" spans="1:10" x14ac:dyDescent="0.25">
      <c r="A367" s="4" t="s">
        <v>232</v>
      </c>
      <c r="B367" s="8" t="s">
        <v>159</v>
      </c>
      <c r="C367" s="8"/>
      <c r="D367" s="11" t="s">
        <v>189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 t="s">
        <v>189</v>
      </c>
    </row>
    <row r="368" spans="1:10" x14ac:dyDescent="0.25">
      <c r="A368" s="4" t="s">
        <v>233</v>
      </c>
      <c r="B368" s="8" t="s">
        <v>48</v>
      </c>
      <c r="C368" s="8"/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</row>
    <row r="369" spans="1:10" x14ac:dyDescent="0.25">
      <c r="A369" s="4" t="s">
        <v>234</v>
      </c>
      <c r="B369" s="8" t="s">
        <v>235</v>
      </c>
      <c r="C369" s="8"/>
      <c r="D369" s="11" t="s">
        <v>188</v>
      </c>
      <c r="E369" s="11">
        <v>0</v>
      </c>
      <c r="F369" s="11">
        <v>0</v>
      </c>
      <c r="G369" s="11">
        <v>0</v>
      </c>
      <c r="H369" s="11">
        <v>0</v>
      </c>
      <c r="I369" s="11" t="s">
        <v>188</v>
      </c>
      <c r="J369" s="11" t="s">
        <v>188</v>
      </c>
    </row>
    <row r="370" spans="1:10" x14ac:dyDescent="0.25">
      <c r="A370" s="4" t="s">
        <v>236</v>
      </c>
      <c r="B370" s="8" t="s">
        <v>237</v>
      </c>
      <c r="C370" s="8"/>
      <c r="D370" s="11" t="s">
        <v>188</v>
      </c>
      <c r="E370" s="11">
        <v>0</v>
      </c>
      <c r="F370" s="11" t="s">
        <v>188</v>
      </c>
      <c r="G370" s="11">
        <v>0</v>
      </c>
      <c r="H370" s="11">
        <v>0</v>
      </c>
      <c r="I370" s="11">
        <v>0</v>
      </c>
      <c r="J370" s="11">
        <v>0</v>
      </c>
    </row>
    <row r="371" spans="1:10" x14ac:dyDescent="0.25">
      <c r="A371" s="4" t="s">
        <v>238</v>
      </c>
      <c r="B371" s="8" t="s">
        <v>163</v>
      </c>
      <c r="C371" s="8"/>
      <c r="D371" s="11" t="s">
        <v>188</v>
      </c>
      <c r="E371" s="11">
        <v>0</v>
      </c>
      <c r="F371" s="11" t="s">
        <v>188</v>
      </c>
      <c r="G371" s="11">
        <v>0</v>
      </c>
      <c r="H371" s="11">
        <v>0</v>
      </c>
      <c r="I371" s="11">
        <v>0</v>
      </c>
      <c r="J371" s="11">
        <v>0</v>
      </c>
    </row>
    <row r="372" spans="1:10" x14ac:dyDescent="0.25">
      <c r="A372" s="4" t="s">
        <v>239</v>
      </c>
      <c r="B372" s="8" t="s">
        <v>165</v>
      </c>
      <c r="C372" s="8"/>
      <c r="D372" s="11" t="s">
        <v>188</v>
      </c>
      <c r="E372" s="11">
        <v>0</v>
      </c>
      <c r="F372" s="11" t="s">
        <v>188</v>
      </c>
      <c r="G372" s="11">
        <v>0</v>
      </c>
      <c r="H372" s="11">
        <v>0</v>
      </c>
      <c r="I372" s="11">
        <v>0</v>
      </c>
      <c r="J372" s="11" t="s">
        <v>188</v>
      </c>
    </row>
    <row r="373" spans="1:10" x14ac:dyDescent="0.25">
      <c r="A373" s="4" t="s">
        <v>240</v>
      </c>
      <c r="B373" s="8" t="s">
        <v>241</v>
      </c>
      <c r="C373" s="8"/>
      <c r="D373" s="11" t="s">
        <v>188</v>
      </c>
      <c r="E373" s="11">
        <v>0</v>
      </c>
      <c r="F373" s="11" t="s">
        <v>188</v>
      </c>
      <c r="G373" s="11">
        <v>0</v>
      </c>
      <c r="H373" s="11">
        <v>0</v>
      </c>
      <c r="I373" s="11">
        <v>0</v>
      </c>
      <c r="J373" s="11">
        <v>0</v>
      </c>
    </row>
    <row r="374" spans="1:10" x14ac:dyDescent="0.25">
      <c r="A374" s="4" t="s">
        <v>242</v>
      </c>
      <c r="B374" s="8" t="s">
        <v>124</v>
      </c>
      <c r="C374" s="8"/>
      <c r="D374" s="11" t="s">
        <v>188</v>
      </c>
      <c r="E374" s="11">
        <v>0</v>
      </c>
      <c r="F374" s="11" t="s">
        <v>188</v>
      </c>
      <c r="G374" s="11">
        <v>0</v>
      </c>
      <c r="H374" s="11">
        <v>0</v>
      </c>
      <c r="I374" s="11">
        <v>0</v>
      </c>
      <c r="J374" s="11">
        <v>0</v>
      </c>
    </row>
    <row r="375" spans="1:10" x14ac:dyDescent="0.25">
      <c r="A375" s="4" t="s">
        <v>243</v>
      </c>
      <c r="B375" s="8" t="s">
        <v>244</v>
      </c>
      <c r="C375" s="8"/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</row>
    <row r="376" spans="1:10" x14ac:dyDescent="0.25">
      <c r="A376" s="4" t="s">
        <v>245</v>
      </c>
      <c r="B376" s="8" t="s">
        <v>246</v>
      </c>
      <c r="C376" s="8"/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</row>
    <row r="377" spans="1:10" x14ac:dyDescent="0.25">
      <c r="A377" s="4" t="s">
        <v>247</v>
      </c>
      <c r="B377" s="8" t="s">
        <v>248</v>
      </c>
      <c r="C377" s="8"/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</row>
    <row r="378" spans="1:10" x14ac:dyDescent="0.25">
      <c r="A378" s="4" t="s">
        <v>249</v>
      </c>
      <c r="B378" s="8" t="s">
        <v>250</v>
      </c>
      <c r="C378" s="8"/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</row>
    <row r="379" spans="1:10" x14ac:dyDescent="0.25">
      <c r="A379" s="4" t="s">
        <v>251</v>
      </c>
      <c r="B379" s="8" t="s">
        <v>252</v>
      </c>
      <c r="C379" s="8"/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</row>
    <row r="380" spans="1:10" x14ac:dyDescent="0.25">
      <c r="A380" s="4" t="s">
        <v>253</v>
      </c>
      <c r="B380" s="8" t="s">
        <v>254</v>
      </c>
      <c r="C380" s="8"/>
      <c r="D380" s="11">
        <v>53</v>
      </c>
      <c r="E380" s="11">
        <v>0</v>
      </c>
      <c r="F380" s="11">
        <v>0</v>
      </c>
      <c r="G380" s="11">
        <v>0</v>
      </c>
      <c r="H380" s="11">
        <v>0</v>
      </c>
      <c r="I380" s="11">
        <v>53</v>
      </c>
      <c r="J380" s="11" t="s">
        <v>188</v>
      </c>
    </row>
    <row r="381" spans="1:10" x14ac:dyDescent="0.25">
      <c r="A381" s="4" t="s">
        <v>255</v>
      </c>
      <c r="B381" s="8" t="s">
        <v>31</v>
      </c>
      <c r="C381" s="8"/>
      <c r="D381" s="11">
        <v>38</v>
      </c>
      <c r="E381" s="11">
        <v>0</v>
      </c>
      <c r="F381" s="11">
        <v>0</v>
      </c>
      <c r="G381" s="11">
        <v>0</v>
      </c>
      <c r="H381" s="11">
        <v>0</v>
      </c>
      <c r="I381" s="11">
        <v>38</v>
      </c>
      <c r="J381" s="11" t="s">
        <v>188</v>
      </c>
    </row>
    <row r="382" spans="1:10" x14ac:dyDescent="0.25">
      <c r="A382" s="4" t="s">
        <v>256</v>
      </c>
      <c r="B382" s="8" t="s">
        <v>49</v>
      </c>
      <c r="C382" s="8"/>
      <c r="D382" s="11">
        <v>11</v>
      </c>
      <c r="E382" s="11">
        <v>0</v>
      </c>
      <c r="F382" s="11">
        <v>0</v>
      </c>
      <c r="G382" s="11">
        <v>0</v>
      </c>
      <c r="H382" s="11">
        <v>0</v>
      </c>
      <c r="I382" s="11">
        <v>11</v>
      </c>
      <c r="J382" s="11">
        <v>0</v>
      </c>
    </row>
    <row r="383" spans="1:10" x14ac:dyDescent="0.25">
      <c r="A383" s="4" t="s">
        <v>257</v>
      </c>
      <c r="B383" s="8" t="s">
        <v>180</v>
      </c>
      <c r="C383" s="8"/>
      <c r="D383" s="11">
        <v>3</v>
      </c>
      <c r="E383" s="11">
        <v>0</v>
      </c>
      <c r="F383" s="11">
        <v>0</v>
      </c>
      <c r="G383" s="11">
        <v>0</v>
      </c>
      <c r="H383" s="11">
        <v>0</v>
      </c>
      <c r="I383" s="11">
        <v>3</v>
      </c>
      <c r="J383" s="11">
        <v>0</v>
      </c>
    </row>
    <row r="384" spans="1:10" x14ac:dyDescent="0.25">
      <c r="A384" s="4" t="s">
        <v>258</v>
      </c>
      <c r="B384" s="8" t="s">
        <v>32</v>
      </c>
      <c r="C384" s="8"/>
      <c r="D384" s="11">
        <v>4</v>
      </c>
      <c r="E384" s="11">
        <v>0</v>
      </c>
      <c r="F384" s="11">
        <v>0</v>
      </c>
      <c r="G384" s="11">
        <v>0</v>
      </c>
      <c r="H384" s="11">
        <v>0</v>
      </c>
      <c r="I384" s="11">
        <v>4</v>
      </c>
      <c r="J384" s="11">
        <v>0</v>
      </c>
    </row>
    <row r="385" spans="1:10" x14ac:dyDescent="0.25">
      <c r="A385" s="4" t="s">
        <v>259</v>
      </c>
      <c r="B385" s="8" t="s">
        <v>260</v>
      </c>
      <c r="C385" s="8"/>
      <c r="D385" s="11">
        <v>101</v>
      </c>
      <c r="E385" s="11">
        <v>0</v>
      </c>
      <c r="F385" s="11" t="s">
        <v>188</v>
      </c>
      <c r="G385" s="11">
        <v>0</v>
      </c>
      <c r="H385" s="11">
        <v>70</v>
      </c>
      <c r="I385" s="11">
        <v>28</v>
      </c>
      <c r="J385" s="11">
        <v>3</v>
      </c>
    </row>
    <row r="386" spans="1:10" x14ac:dyDescent="0.25">
      <c r="A386" s="4" t="s">
        <v>261</v>
      </c>
      <c r="B386" s="8" t="s">
        <v>33</v>
      </c>
      <c r="C386" s="8"/>
      <c r="D386" s="11">
        <v>5</v>
      </c>
      <c r="E386" s="11">
        <v>0</v>
      </c>
      <c r="F386" s="11">
        <v>0</v>
      </c>
      <c r="G386" s="11">
        <v>0</v>
      </c>
      <c r="H386" s="11">
        <v>4</v>
      </c>
      <c r="I386" s="11">
        <v>1</v>
      </c>
      <c r="J386" s="11">
        <v>1</v>
      </c>
    </row>
    <row r="387" spans="1:10" x14ac:dyDescent="0.25">
      <c r="A387" s="4" t="s">
        <v>262</v>
      </c>
      <c r="B387" s="8" t="s">
        <v>53</v>
      </c>
      <c r="C387" s="8"/>
      <c r="D387" s="11">
        <v>39</v>
      </c>
      <c r="E387" s="11">
        <v>0</v>
      </c>
      <c r="F387" s="11">
        <v>0</v>
      </c>
      <c r="G387" s="11">
        <v>0</v>
      </c>
      <c r="H387" s="11">
        <v>24</v>
      </c>
      <c r="I387" s="11">
        <v>14</v>
      </c>
      <c r="J387" s="11">
        <v>1</v>
      </c>
    </row>
    <row r="388" spans="1:10" x14ac:dyDescent="0.25">
      <c r="A388" s="4" t="s">
        <v>263</v>
      </c>
      <c r="B388" s="8" t="s">
        <v>54</v>
      </c>
      <c r="C388" s="8"/>
      <c r="D388" s="11">
        <v>1</v>
      </c>
      <c r="E388" s="11">
        <v>0</v>
      </c>
      <c r="F388" s="11">
        <v>0</v>
      </c>
      <c r="G388" s="11">
        <v>0</v>
      </c>
      <c r="H388" s="11">
        <v>0</v>
      </c>
      <c r="I388" s="11">
        <v>1</v>
      </c>
      <c r="J388" s="11">
        <v>0</v>
      </c>
    </row>
    <row r="389" spans="1:10" x14ac:dyDescent="0.25">
      <c r="A389" s="4" t="s">
        <v>264</v>
      </c>
      <c r="B389" s="8" t="s">
        <v>55</v>
      </c>
      <c r="C389" s="8"/>
      <c r="D389" s="11">
        <v>55</v>
      </c>
      <c r="E389" s="11">
        <v>0</v>
      </c>
      <c r="F389" s="11" t="s">
        <v>188</v>
      </c>
      <c r="G389" s="11">
        <v>0</v>
      </c>
      <c r="H389" s="11">
        <v>42</v>
      </c>
      <c r="I389" s="11">
        <v>11</v>
      </c>
      <c r="J389" s="11">
        <v>1</v>
      </c>
    </row>
    <row r="390" spans="1:10" x14ac:dyDescent="0.25">
      <c r="A390" s="4" t="s">
        <v>265</v>
      </c>
      <c r="B390" s="8" t="s">
        <v>266</v>
      </c>
      <c r="C390" s="8"/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</row>
    <row r="391" spans="1:10" x14ac:dyDescent="0.25">
      <c r="A391" s="4" t="s">
        <v>267</v>
      </c>
      <c r="B391" s="8" t="s">
        <v>268</v>
      </c>
      <c r="C391" s="8"/>
      <c r="D391" s="11">
        <v>469</v>
      </c>
      <c r="E391" s="11">
        <v>0</v>
      </c>
      <c r="F391" s="11">
        <v>344</v>
      </c>
      <c r="G391" s="11">
        <v>123</v>
      </c>
      <c r="H391" s="11">
        <v>0</v>
      </c>
      <c r="I391" s="11">
        <v>0</v>
      </c>
      <c r="J391" s="11">
        <v>2</v>
      </c>
    </row>
    <row r="392" spans="1:10" x14ac:dyDescent="0.25">
      <c r="A392" s="4" t="s">
        <v>269</v>
      </c>
      <c r="B392" s="8" t="s">
        <v>81</v>
      </c>
      <c r="C392" s="8"/>
      <c r="D392" s="11">
        <v>468</v>
      </c>
      <c r="E392" s="11">
        <v>0</v>
      </c>
      <c r="F392" s="11">
        <v>344</v>
      </c>
      <c r="G392" s="11">
        <v>123</v>
      </c>
      <c r="H392" s="11">
        <v>0</v>
      </c>
      <c r="I392" s="11">
        <v>0</v>
      </c>
      <c r="J392" s="11" t="s">
        <v>188</v>
      </c>
    </row>
    <row r="393" spans="1:10" x14ac:dyDescent="0.25">
      <c r="A393" s="4" t="s">
        <v>270</v>
      </c>
      <c r="B393" s="8" t="s">
        <v>182</v>
      </c>
      <c r="C393" s="8"/>
      <c r="D393" s="11">
        <v>1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1</v>
      </c>
    </row>
    <row r="394" spans="1:10" x14ac:dyDescent="0.25">
      <c r="A394" s="4" t="s">
        <v>271</v>
      </c>
      <c r="B394" s="8" t="s">
        <v>128</v>
      </c>
      <c r="C394" s="8"/>
      <c r="D394" s="11" t="s">
        <v>188</v>
      </c>
      <c r="E394" s="11">
        <v>0</v>
      </c>
      <c r="F394" s="11">
        <v>0</v>
      </c>
      <c r="G394" s="11" t="s">
        <v>188</v>
      </c>
      <c r="H394" s="11">
        <v>0</v>
      </c>
      <c r="I394" s="11">
        <v>0</v>
      </c>
      <c r="J394" s="11">
        <v>0</v>
      </c>
    </row>
    <row r="395" spans="1:10" x14ac:dyDescent="0.25">
      <c r="A395" s="4" t="s">
        <v>272</v>
      </c>
      <c r="B395" s="8" t="s">
        <v>273</v>
      </c>
      <c r="C395" s="8"/>
      <c r="D395" s="11">
        <v>2</v>
      </c>
      <c r="E395" s="11">
        <v>2</v>
      </c>
      <c r="F395" s="11" t="s">
        <v>188</v>
      </c>
      <c r="G395" s="11">
        <v>0</v>
      </c>
      <c r="H395" s="11">
        <v>0</v>
      </c>
      <c r="I395" s="11">
        <v>0</v>
      </c>
      <c r="J395" s="11" t="s">
        <v>188</v>
      </c>
    </row>
    <row r="396" spans="1:10" x14ac:dyDescent="0.25">
      <c r="A396" s="4" t="s">
        <v>274</v>
      </c>
      <c r="B396" s="8" t="s">
        <v>64</v>
      </c>
      <c r="C396" s="8"/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</row>
    <row r="397" spans="1:10" x14ac:dyDescent="0.25">
      <c r="A397" s="4" t="s">
        <v>275</v>
      </c>
      <c r="B397" s="8" t="s">
        <v>65</v>
      </c>
      <c r="C397" s="8"/>
      <c r="D397" s="11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</row>
    <row r="398" spans="1:10" x14ac:dyDescent="0.25">
      <c r="A398" s="4" t="s">
        <v>276</v>
      </c>
      <c r="B398" s="8" t="s">
        <v>66</v>
      </c>
      <c r="C398" s="8"/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</row>
    <row r="399" spans="1:10" x14ac:dyDescent="0.25">
      <c r="A399" s="4" t="s">
        <v>277</v>
      </c>
      <c r="B399" s="8" t="s">
        <v>278</v>
      </c>
      <c r="C399" s="8"/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</row>
    <row r="400" spans="1:10" x14ac:dyDescent="0.25">
      <c r="A400" s="4" t="s">
        <v>279</v>
      </c>
      <c r="B400" s="8" t="s">
        <v>67</v>
      </c>
      <c r="C400" s="8"/>
      <c r="D400" s="11">
        <v>2</v>
      </c>
      <c r="E400" s="11">
        <v>2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</row>
    <row r="401" spans="1:10" x14ac:dyDescent="0.25">
      <c r="A401" s="4" t="s">
        <v>280</v>
      </c>
      <c r="B401" s="8" t="s">
        <v>43</v>
      </c>
      <c r="C401" s="8"/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</row>
    <row r="402" spans="1:10" x14ac:dyDescent="0.25">
      <c r="A402" s="4" t="s">
        <v>281</v>
      </c>
      <c r="B402" s="8" t="s">
        <v>282</v>
      </c>
      <c r="C402" s="8"/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</row>
    <row r="403" spans="1:10" x14ac:dyDescent="0.25">
      <c r="A403" s="4" t="s">
        <v>283</v>
      </c>
      <c r="B403" s="8" t="s">
        <v>68</v>
      </c>
      <c r="C403" s="8"/>
      <c r="D403" s="11" t="s">
        <v>188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 t="s">
        <v>188</v>
      </c>
    </row>
    <row r="404" spans="1:10" x14ac:dyDescent="0.25">
      <c r="A404" s="4" t="s">
        <v>284</v>
      </c>
      <c r="B404" s="8" t="s">
        <v>69</v>
      </c>
      <c r="C404" s="8"/>
      <c r="D404" s="11" t="s">
        <v>188</v>
      </c>
      <c r="E404" s="11">
        <v>0</v>
      </c>
      <c r="F404" s="11" t="s">
        <v>188</v>
      </c>
      <c r="G404" s="11">
        <v>0</v>
      </c>
      <c r="H404" s="11">
        <v>0</v>
      </c>
      <c r="I404" s="11">
        <v>0</v>
      </c>
      <c r="J404" s="11">
        <v>0</v>
      </c>
    </row>
    <row r="405" spans="1:10" x14ac:dyDescent="0.25">
      <c r="A405" s="4" t="s">
        <v>285</v>
      </c>
      <c r="B405" s="8" t="s">
        <v>44</v>
      </c>
      <c r="C405" s="8"/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</row>
    <row r="406" spans="1:10" x14ac:dyDescent="0.25">
      <c r="A406" s="4" t="s">
        <v>286</v>
      </c>
      <c r="B406" s="8" t="s">
        <v>70</v>
      </c>
      <c r="C406" s="8"/>
      <c r="D406" s="11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</row>
    <row r="407" spans="1:10" x14ac:dyDescent="0.25">
      <c r="A407" s="4" t="s">
        <v>287</v>
      </c>
      <c r="B407" s="8" t="s">
        <v>45</v>
      </c>
      <c r="C407" s="8"/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</row>
    <row r="408" spans="1:10" x14ac:dyDescent="0.25">
      <c r="A408" s="4" t="s">
        <v>288</v>
      </c>
      <c r="B408" s="8" t="s">
        <v>46</v>
      </c>
      <c r="C408" s="8"/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</row>
    <row r="409" spans="1:10" x14ac:dyDescent="0.25">
      <c r="A409" s="4" t="s">
        <v>289</v>
      </c>
      <c r="B409" s="8" t="s">
        <v>134</v>
      </c>
      <c r="C409" s="8"/>
      <c r="D409" s="11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</row>
    <row r="410" spans="1:10" x14ac:dyDescent="0.25">
      <c r="A410" s="4" t="s">
        <v>290</v>
      </c>
      <c r="B410" s="8" t="s">
        <v>136</v>
      </c>
      <c r="C410" s="8"/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</row>
    <row r="411" spans="1:10" x14ac:dyDescent="0.25">
      <c r="A411" s="4" t="s">
        <v>291</v>
      </c>
      <c r="B411" s="8" t="s">
        <v>138</v>
      </c>
      <c r="C411" s="8"/>
      <c r="D411" s="11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</row>
    <row r="412" spans="1:10" x14ac:dyDescent="0.25">
      <c r="A412" s="4" t="s">
        <v>292</v>
      </c>
      <c r="B412" s="8" t="s">
        <v>293</v>
      </c>
      <c r="C412" s="8"/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</row>
    <row r="413" spans="1:10" x14ac:dyDescent="0.25">
      <c r="A413" s="4" t="s">
        <v>294</v>
      </c>
      <c r="B413" s="8" t="s">
        <v>295</v>
      </c>
      <c r="C413" s="8"/>
      <c r="D413" s="11">
        <v>2</v>
      </c>
      <c r="E413" s="11">
        <v>0</v>
      </c>
      <c r="F413" s="11" t="s">
        <v>188</v>
      </c>
      <c r="G413" s="11">
        <v>2</v>
      </c>
      <c r="H413" s="11">
        <v>0</v>
      </c>
      <c r="I413" s="11" t="s">
        <v>188</v>
      </c>
      <c r="J413" s="11" t="s">
        <v>188</v>
      </c>
    </row>
    <row r="414" spans="1:10" x14ac:dyDescent="0.25">
      <c r="A414" s="4" t="s">
        <v>296</v>
      </c>
      <c r="B414" s="8" t="s">
        <v>184</v>
      </c>
      <c r="C414" s="8"/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</row>
    <row r="415" spans="1:10" x14ac:dyDescent="0.25">
      <c r="A415" s="4" t="s">
        <v>297</v>
      </c>
      <c r="B415" s="8" t="s">
        <v>139</v>
      </c>
      <c r="C415" s="8"/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</row>
    <row r="416" spans="1:10" x14ac:dyDescent="0.25">
      <c r="A416" s="4" t="s">
        <v>298</v>
      </c>
      <c r="B416" s="8" t="s">
        <v>168</v>
      </c>
      <c r="C416" s="8"/>
      <c r="D416" s="11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</row>
    <row r="417" spans="1:10" x14ac:dyDescent="0.25">
      <c r="A417" s="4" t="s">
        <v>299</v>
      </c>
      <c r="B417" s="8" t="s">
        <v>141</v>
      </c>
      <c r="C417" s="8"/>
      <c r="D417" s="11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</row>
    <row r="418" spans="1:10" x14ac:dyDescent="0.25">
      <c r="A418" s="4" t="s">
        <v>300</v>
      </c>
      <c r="B418" s="8" t="s">
        <v>170</v>
      </c>
      <c r="C418" s="8"/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</row>
    <row r="419" spans="1:10" x14ac:dyDescent="0.25">
      <c r="A419" s="4" t="s">
        <v>301</v>
      </c>
      <c r="B419" s="8" t="s">
        <v>72</v>
      </c>
      <c r="C419" s="8"/>
      <c r="D419" s="11">
        <v>2</v>
      </c>
      <c r="E419" s="11">
        <v>0</v>
      </c>
      <c r="F419" s="11" t="s">
        <v>188</v>
      </c>
      <c r="G419" s="11">
        <v>2</v>
      </c>
      <c r="H419" s="11">
        <v>0</v>
      </c>
      <c r="I419" s="11" t="s">
        <v>188</v>
      </c>
      <c r="J419" s="11" t="s">
        <v>188</v>
      </c>
    </row>
    <row r="420" spans="1:10" x14ac:dyDescent="0.25">
      <c r="A420" s="4" t="s">
        <v>302</v>
      </c>
      <c r="B420" s="8" t="s">
        <v>143</v>
      </c>
      <c r="C420" s="8"/>
      <c r="D420" s="11" t="s">
        <v>188</v>
      </c>
      <c r="E420" s="11">
        <v>0</v>
      </c>
      <c r="F420" s="11">
        <v>0</v>
      </c>
      <c r="G420" s="11" t="s">
        <v>188</v>
      </c>
      <c r="H420" s="11">
        <v>0</v>
      </c>
      <c r="I420" s="11">
        <v>0</v>
      </c>
      <c r="J420" s="11">
        <v>0</v>
      </c>
    </row>
    <row r="421" spans="1:10" x14ac:dyDescent="0.25">
      <c r="A421" s="4" t="s">
        <v>303</v>
      </c>
      <c r="B421" s="8" t="s">
        <v>172</v>
      </c>
      <c r="C421" s="8"/>
      <c r="D421" s="11">
        <v>0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</row>
    <row r="422" spans="1:10" x14ac:dyDescent="0.25">
      <c r="A422" s="4" t="s">
        <v>304</v>
      </c>
      <c r="B422" s="8" t="s">
        <v>145</v>
      </c>
      <c r="C422" s="8"/>
      <c r="D422" s="11">
        <v>0</v>
      </c>
      <c r="E422" s="11">
        <v>0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</row>
    <row r="423" spans="1:10" x14ac:dyDescent="0.25">
      <c r="A423" s="4" t="s">
        <v>305</v>
      </c>
      <c r="B423" s="8" t="s">
        <v>306</v>
      </c>
      <c r="C423" s="8"/>
      <c r="D423" s="11" t="s">
        <v>188</v>
      </c>
      <c r="E423" s="11">
        <v>0</v>
      </c>
      <c r="F423" s="11">
        <v>0</v>
      </c>
      <c r="G423" s="11" t="s">
        <v>188</v>
      </c>
      <c r="H423" s="11">
        <v>0</v>
      </c>
      <c r="I423" s="11">
        <v>0</v>
      </c>
      <c r="J423" s="11">
        <v>0</v>
      </c>
    </row>
    <row r="424" spans="1:10" x14ac:dyDescent="0.25">
      <c r="A424" s="4" t="s">
        <v>307</v>
      </c>
      <c r="B424" s="8" t="s">
        <v>74</v>
      </c>
      <c r="C424" s="8"/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</row>
    <row r="425" spans="1:10" x14ac:dyDescent="0.25">
      <c r="A425" s="4" t="s">
        <v>308</v>
      </c>
      <c r="B425" s="8" t="s">
        <v>76</v>
      </c>
      <c r="C425" s="8"/>
      <c r="D425" s="11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</row>
    <row r="426" spans="1:10" x14ac:dyDescent="0.25">
      <c r="A426" s="4" t="s">
        <v>309</v>
      </c>
      <c r="B426" s="8" t="s">
        <v>34</v>
      </c>
      <c r="C426" s="8"/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</row>
    <row r="427" spans="1:10" x14ac:dyDescent="0.25">
      <c r="A427" s="4" t="s">
        <v>310</v>
      </c>
      <c r="B427" s="8" t="s">
        <v>35</v>
      </c>
      <c r="C427" s="8"/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</row>
    <row r="428" spans="1:10" x14ac:dyDescent="0.25">
      <c r="A428" s="4" t="s">
        <v>311</v>
      </c>
      <c r="B428" s="8" t="s">
        <v>174</v>
      </c>
      <c r="C428" s="8"/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</row>
    <row r="429" spans="1:10" x14ac:dyDescent="0.25">
      <c r="A429" s="4" t="s">
        <v>312</v>
      </c>
      <c r="B429" s="8" t="s">
        <v>176</v>
      </c>
      <c r="C429" s="8"/>
      <c r="D429" s="11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</row>
    <row r="430" spans="1:10" x14ac:dyDescent="0.25">
      <c r="A430" s="4" t="s">
        <v>313</v>
      </c>
      <c r="B430" s="8" t="s">
        <v>178</v>
      </c>
      <c r="C430" s="8"/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</row>
    <row r="431" spans="1:10" x14ac:dyDescent="0.25">
      <c r="A431" s="4" t="s">
        <v>314</v>
      </c>
      <c r="B431" s="8" t="s">
        <v>147</v>
      </c>
      <c r="C431" s="8"/>
      <c r="D431" s="11" t="s">
        <v>188</v>
      </c>
      <c r="E431" s="11">
        <v>0</v>
      </c>
      <c r="F431" s="11">
        <v>0</v>
      </c>
      <c r="G431" s="11" t="s">
        <v>188</v>
      </c>
      <c r="H431" s="11">
        <v>0</v>
      </c>
      <c r="I431" s="11">
        <v>0</v>
      </c>
      <c r="J431" s="11">
        <v>0</v>
      </c>
    </row>
    <row r="432" spans="1:10" x14ac:dyDescent="0.25">
      <c r="A432" s="4" t="s">
        <v>315</v>
      </c>
      <c r="B432" s="8" t="s">
        <v>186</v>
      </c>
      <c r="C432" s="8"/>
      <c r="D432" s="11" t="s">
        <v>188</v>
      </c>
      <c r="E432" s="11">
        <v>0</v>
      </c>
      <c r="F432" s="11">
        <v>0</v>
      </c>
      <c r="G432" s="11" t="s">
        <v>188</v>
      </c>
      <c r="H432" s="11">
        <v>0</v>
      </c>
      <c r="I432" s="11">
        <v>0</v>
      </c>
      <c r="J432" s="11">
        <v>0</v>
      </c>
    </row>
    <row r="433" spans="1:10" x14ac:dyDescent="0.25">
      <c r="A433" s="4" t="s">
        <v>316</v>
      </c>
      <c r="B433" s="8" t="s">
        <v>36</v>
      </c>
      <c r="C433" s="8"/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</row>
    <row r="434" spans="1:10" x14ac:dyDescent="0.25">
      <c r="A434" s="4" t="s">
        <v>317</v>
      </c>
      <c r="B434" s="8" t="s">
        <v>78</v>
      </c>
      <c r="C434" s="8"/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</row>
    <row r="435" spans="1:10" x14ac:dyDescent="0.25">
      <c r="A435" s="4" t="s">
        <v>318</v>
      </c>
      <c r="B435" s="8" t="s">
        <v>37</v>
      </c>
      <c r="C435" s="8"/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</row>
    <row r="436" spans="1:10" x14ac:dyDescent="0.25">
      <c r="A436" s="4" t="s">
        <v>319</v>
      </c>
      <c r="B436" s="8" t="s">
        <v>38</v>
      </c>
      <c r="C436" s="8"/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</row>
    <row r="437" spans="1:10" x14ac:dyDescent="0.25">
      <c r="A437" s="4" t="s">
        <v>320</v>
      </c>
      <c r="B437" s="8" t="s">
        <v>321</v>
      </c>
      <c r="C437" s="8"/>
      <c r="D437" s="11" t="s">
        <v>189</v>
      </c>
      <c r="E437" s="11">
        <v>0</v>
      </c>
      <c r="F437" s="11">
        <v>0</v>
      </c>
      <c r="G437" s="11">
        <v>0</v>
      </c>
      <c r="H437" s="11">
        <v>0</v>
      </c>
      <c r="I437" s="11" t="s">
        <v>189</v>
      </c>
      <c r="J437" s="11">
        <v>0</v>
      </c>
    </row>
    <row r="438" spans="1:10" x14ac:dyDescent="0.25">
      <c r="A438" s="4" t="s">
        <v>322</v>
      </c>
      <c r="B438" s="8" t="s">
        <v>323</v>
      </c>
      <c r="C438" s="8"/>
      <c r="D438" s="11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</row>
    <row r="439" spans="1:10" x14ac:dyDescent="0.25">
      <c r="A439" s="4" t="s">
        <v>324</v>
      </c>
      <c r="B439" s="8" t="s">
        <v>325</v>
      </c>
      <c r="C439" s="8"/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</row>
    <row r="440" spans="1:10" ht="12.75" customHeight="1" x14ac:dyDescent="0.25">
      <c r="A440" s="4" t="s">
        <v>326</v>
      </c>
      <c r="B440" s="8" t="s">
        <v>80</v>
      </c>
      <c r="C440" s="8"/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</row>
    <row r="441" spans="1:10" x14ac:dyDescent="0.25">
      <c r="A441" s="4" t="s">
        <v>327</v>
      </c>
      <c r="B441" s="36" t="s">
        <v>328</v>
      </c>
      <c r="C441" s="36"/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</row>
    <row r="442" spans="1:10" x14ac:dyDescent="0.25">
      <c r="A442" s="4" t="s">
        <v>329</v>
      </c>
      <c r="B442" s="8" t="s">
        <v>330</v>
      </c>
      <c r="C442" s="8"/>
      <c r="D442" s="11" t="s">
        <v>188</v>
      </c>
      <c r="E442" s="11">
        <v>0</v>
      </c>
      <c r="F442" s="11" t="s">
        <v>188</v>
      </c>
      <c r="G442" s="11">
        <v>0</v>
      </c>
      <c r="H442" s="11">
        <v>0</v>
      </c>
      <c r="I442" s="11">
        <v>0</v>
      </c>
      <c r="J442" s="11">
        <v>0</v>
      </c>
    </row>
    <row r="443" spans="1:10" x14ac:dyDescent="0.25">
      <c r="A443" s="4" t="s">
        <v>331</v>
      </c>
      <c r="B443" s="8" t="s">
        <v>153</v>
      </c>
      <c r="C443" s="8"/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</row>
    <row r="444" spans="1:10" x14ac:dyDescent="0.25">
      <c r="A444" s="4" t="s">
        <v>332</v>
      </c>
      <c r="B444" s="8" t="s">
        <v>149</v>
      </c>
      <c r="C444" s="8"/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</row>
    <row r="445" spans="1:10" x14ac:dyDescent="0.25">
      <c r="A445" s="4" t="s">
        <v>333</v>
      </c>
      <c r="B445" s="8" t="s">
        <v>334</v>
      </c>
      <c r="C445" s="8"/>
      <c r="D445" s="11" t="s">
        <v>188</v>
      </c>
      <c r="E445" s="11">
        <v>0</v>
      </c>
      <c r="F445" s="11" t="s">
        <v>188</v>
      </c>
      <c r="G445" s="11">
        <v>0</v>
      </c>
      <c r="H445" s="11">
        <v>0</v>
      </c>
      <c r="I445" s="11">
        <v>0</v>
      </c>
      <c r="J445" s="11">
        <v>0</v>
      </c>
    </row>
    <row r="446" spans="1:10" x14ac:dyDescent="0.25">
      <c r="A446" s="4" t="s">
        <v>335</v>
      </c>
      <c r="B446" s="8" t="s">
        <v>157</v>
      </c>
      <c r="C446" s="8"/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</row>
    <row r="447" spans="1:10" x14ac:dyDescent="0.25">
      <c r="A447" s="4" t="s">
        <v>336</v>
      </c>
      <c r="B447" s="8" t="s">
        <v>337</v>
      </c>
      <c r="C447" s="8"/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</row>
    <row r="448" spans="1:10" x14ac:dyDescent="0.25">
      <c r="A448" s="4" t="s">
        <v>338</v>
      </c>
      <c r="B448" s="8" t="s">
        <v>339</v>
      </c>
      <c r="C448" s="8"/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</row>
    <row r="449" spans="1:10" ht="13.8" thickBot="1" x14ac:dyDescent="0.3">
      <c r="A449" s="50" t="s">
        <v>229</v>
      </c>
      <c r="B449" s="50" t="s">
        <v>222</v>
      </c>
      <c r="C449" s="50"/>
      <c r="D449" s="15">
        <v>632</v>
      </c>
      <c r="E449" s="15">
        <v>2</v>
      </c>
      <c r="F449" s="15">
        <v>345</v>
      </c>
      <c r="G449" s="15">
        <v>126</v>
      </c>
      <c r="H449" s="15">
        <v>70</v>
      </c>
      <c r="I449" s="15">
        <v>81</v>
      </c>
      <c r="J449" s="15">
        <v>8</v>
      </c>
    </row>
    <row r="452" spans="1:10" x14ac:dyDescent="0.25">
      <c r="A452" s="4" t="s">
        <v>344</v>
      </c>
    </row>
    <row r="453" spans="1:10" x14ac:dyDescent="0.25">
      <c r="A453" s="4" t="s">
        <v>345</v>
      </c>
    </row>
    <row r="454" spans="1:10" x14ac:dyDescent="0.25">
      <c r="A454" s="8" t="s">
        <v>346</v>
      </c>
    </row>
    <row r="455" spans="1:10" x14ac:dyDescent="0.25">
      <c r="A455" s="8" t="s">
        <v>347</v>
      </c>
    </row>
    <row r="456" spans="1:10" x14ac:dyDescent="0.25">
      <c r="A456" s="8" t="s">
        <v>348</v>
      </c>
    </row>
    <row r="457" spans="1:10" x14ac:dyDescent="0.25">
      <c r="A457" s="8" t="s">
        <v>349</v>
      </c>
    </row>
    <row r="458" spans="1:10" x14ac:dyDescent="0.25">
      <c r="A458" s="8" t="s">
        <v>350</v>
      </c>
    </row>
    <row r="459" spans="1:10" x14ac:dyDescent="0.25">
      <c r="A459" s="1" t="s">
        <v>351</v>
      </c>
    </row>
    <row r="460" spans="1:10" x14ac:dyDescent="0.25">
      <c r="A460" s="1" t="s">
        <v>352</v>
      </c>
    </row>
    <row r="461" spans="1:10" x14ac:dyDescent="0.25">
      <c r="A461" s="1" t="s">
        <v>353</v>
      </c>
    </row>
    <row r="462" spans="1:10" x14ac:dyDescent="0.25">
      <c r="A462" s="1" t="s">
        <v>354</v>
      </c>
    </row>
    <row r="463" spans="1:10" x14ac:dyDescent="0.25">
      <c r="A463" s="1" t="s">
        <v>355</v>
      </c>
    </row>
    <row r="464" spans="1:10" x14ac:dyDescent="0.25">
      <c r="A464" s="1" t="s">
        <v>356</v>
      </c>
    </row>
    <row r="465" spans="1:10" x14ac:dyDescent="0.25">
      <c r="A465" s="1" t="s">
        <v>357</v>
      </c>
    </row>
    <row r="466" spans="1:10" x14ac:dyDescent="0.25">
      <c r="A466" s="1" t="s">
        <v>358</v>
      </c>
    </row>
    <row r="467" spans="1:10" x14ac:dyDescent="0.25">
      <c r="A467" s="1" t="s">
        <v>359</v>
      </c>
    </row>
    <row r="468" spans="1:10" x14ac:dyDescent="0.25">
      <c r="A468" s="1" t="s">
        <v>360</v>
      </c>
    </row>
    <row r="469" spans="1:10" x14ac:dyDescent="0.25">
      <c r="A469" s="1" t="s">
        <v>361</v>
      </c>
    </row>
    <row r="470" spans="1:10" x14ac:dyDescent="0.25">
      <c r="A470" s="1" t="s">
        <v>362</v>
      </c>
    </row>
    <row r="471" spans="1:10" x14ac:dyDescent="0.25">
      <c r="A471" s="1" t="s">
        <v>363</v>
      </c>
    </row>
    <row r="472" spans="1:10" x14ac:dyDescent="0.25">
      <c r="A472" s="1" t="s">
        <v>364</v>
      </c>
    </row>
    <row r="473" spans="1:10" x14ac:dyDescent="0.25">
      <c r="A473" s="1" t="s">
        <v>365</v>
      </c>
    </row>
    <row r="474" spans="1:10" x14ac:dyDescent="0.25">
      <c r="A474" s="1" t="s">
        <v>366</v>
      </c>
    </row>
    <row r="475" spans="1:10" x14ac:dyDescent="0.25">
      <c r="A475" s="1" t="s">
        <v>367</v>
      </c>
    </row>
    <row r="476" spans="1:10" x14ac:dyDescent="0.25">
      <c r="A476" s="1" t="s">
        <v>368</v>
      </c>
    </row>
    <row r="477" spans="1:10" x14ac:dyDescent="0.25">
      <c r="A477" s="1" t="s">
        <v>369</v>
      </c>
    </row>
    <row r="478" spans="1:10" x14ac:dyDescent="0.25">
      <c r="A478" s="1" t="s">
        <v>370</v>
      </c>
    </row>
    <row r="479" spans="1:10" x14ac:dyDescent="0.25">
      <c r="A479" s="8"/>
      <c r="B479" s="51"/>
      <c r="C479" s="51"/>
      <c r="D479" s="5"/>
      <c r="E479" s="5"/>
      <c r="F479" s="6"/>
      <c r="G479" s="6"/>
      <c r="H479" s="6"/>
      <c r="I479" s="5"/>
      <c r="J479" s="5"/>
    </row>
    <row r="480" spans="1:10" x14ac:dyDescent="0.25">
      <c r="A480" s="8"/>
      <c r="B480" s="51"/>
      <c r="C480" s="51"/>
      <c r="D480" s="6"/>
      <c r="E480" s="5"/>
      <c r="F480" s="5"/>
      <c r="G480" s="6"/>
      <c r="H480" s="5"/>
      <c r="I480" s="6"/>
      <c r="J480" s="5"/>
    </row>
    <row r="481" spans="1:10" x14ac:dyDescent="0.25">
      <c r="A481" s="8"/>
      <c r="B481" s="51"/>
      <c r="C481" s="51"/>
      <c r="D481" s="5"/>
      <c r="E481" s="5"/>
      <c r="F481" s="5"/>
      <c r="G481" s="6"/>
      <c r="H481" s="5"/>
      <c r="I481" s="6"/>
      <c r="J481" s="5"/>
    </row>
    <row r="482" spans="1:10" x14ac:dyDescent="0.25">
      <c r="A482" s="8"/>
      <c r="B482" s="51"/>
      <c r="C482" s="51"/>
      <c r="D482" s="5"/>
      <c r="E482" s="5"/>
      <c r="F482" s="5"/>
      <c r="G482" s="6"/>
      <c r="H482" s="5"/>
      <c r="I482" s="5"/>
      <c r="J482" s="6"/>
    </row>
    <row r="483" spans="1:10" x14ac:dyDescent="0.25">
      <c r="A483" s="8"/>
      <c r="B483" s="51"/>
      <c r="C483" s="51"/>
      <c r="D483" s="5"/>
      <c r="E483" s="5"/>
      <c r="F483" s="5"/>
      <c r="G483" s="6"/>
      <c r="H483" s="5"/>
      <c r="I483" s="5"/>
      <c r="J483" s="6"/>
    </row>
    <row r="484" spans="1:10" x14ac:dyDescent="0.25">
      <c r="A484" s="8"/>
      <c r="B484" s="51"/>
      <c r="C484" s="51"/>
      <c r="D484" s="5"/>
      <c r="E484" s="5"/>
      <c r="F484" s="5"/>
      <c r="G484" s="6"/>
      <c r="H484" s="5"/>
      <c r="I484" s="5"/>
      <c r="J484" s="6"/>
    </row>
    <row r="485" spans="1:10" x14ac:dyDescent="0.25">
      <c r="A485" s="8"/>
      <c r="B485" s="51"/>
      <c r="C485" s="51"/>
      <c r="D485" s="5"/>
      <c r="E485" s="5"/>
      <c r="F485" s="5"/>
      <c r="G485" s="6"/>
      <c r="H485" s="5"/>
      <c r="I485" s="5"/>
      <c r="J485" s="6"/>
    </row>
    <row r="486" spans="1:10" x14ac:dyDescent="0.25">
      <c r="A486" s="8"/>
      <c r="B486" s="51"/>
      <c r="C486" s="51"/>
      <c r="D486" s="5"/>
      <c r="E486" s="5"/>
      <c r="F486" s="5"/>
      <c r="G486" s="5"/>
      <c r="H486" s="5"/>
      <c r="I486" s="6"/>
      <c r="J486" s="6"/>
    </row>
    <row r="487" spans="1:10" x14ac:dyDescent="0.25">
      <c r="A487" s="8"/>
      <c r="B487" s="51"/>
      <c r="C487" s="51"/>
      <c r="D487" s="5"/>
      <c r="E487" s="5"/>
      <c r="F487" s="5"/>
      <c r="G487" s="5"/>
      <c r="H487" s="5"/>
      <c r="I487" s="6"/>
      <c r="J487" s="5"/>
    </row>
    <row r="488" spans="1:10" x14ac:dyDescent="0.25">
      <c r="A488" s="8"/>
      <c r="B488" s="51"/>
      <c r="C488" s="51"/>
      <c r="D488" s="5"/>
      <c r="E488" s="6"/>
      <c r="F488" s="6"/>
      <c r="G488" s="6"/>
      <c r="H488" s="5"/>
      <c r="I488" s="6"/>
      <c r="J488" s="5"/>
    </row>
    <row r="489" spans="1:10" x14ac:dyDescent="0.25">
      <c r="A489" s="8"/>
      <c r="B489" s="51"/>
      <c r="C489" s="51"/>
      <c r="D489" s="5"/>
      <c r="E489" s="5"/>
      <c r="F489" s="5"/>
      <c r="G489" s="6"/>
      <c r="H489" s="5"/>
      <c r="I489" s="6"/>
      <c r="J489" s="5"/>
    </row>
    <row r="490" spans="1:10" x14ac:dyDescent="0.25">
      <c r="A490" s="8"/>
      <c r="B490" s="51"/>
      <c r="C490" s="51"/>
      <c r="D490" s="5"/>
      <c r="E490" s="5"/>
      <c r="F490" s="5"/>
      <c r="G490" s="6"/>
      <c r="H490" s="5"/>
      <c r="I490" s="6"/>
      <c r="J490" s="5"/>
    </row>
    <row r="491" spans="1:10" x14ac:dyDescent="0.25">
      <c r="A491" s="8"/>
      <c r="B491" s="51"/>
      <c r="C491" s="51"/>
      <c r="D491" s="5"/>
      <c r="E491" s="5"/>
      <c r="F491" s="5"/>
      <c r="G491" s="6"/>
      <c r="H491" s="6"/>
      <c r="I491" s="6"/>
      <c r="J491" s="5"/>
    </row>
    <row r="492" spans="1:10" x14ac:dyDescent="0.25">
      <c r="A492" s="8"/>
      <c r="B492" s="51"/>
      <c r="C492" s="51"/>
      <c r="D492" s="5"/>
      <c r="E492" s="5"/>
      <c r="F492" s="6"/>
      <c r="G492" s="5"/>
      <c r="H492" s="5"/>
      <c r="I492" s="5"/>
      <c r="J492" s="5"/>
    </row>
    <row r="493" spans="1:10" x14ac:dyDescent="0.25">
      <c r="A493" s="8"/>
      <c r="B493" s="51"/>
      <c r="C493" s="51"/>
      <c r="D493" s="6"/>
      <c r="E493" s="5"/>
      <c r="F493" s="5"/>
      <c r="G493" s="6"/>
      <c r="H493" s="6"/>
      <c r="I493" s="6"/>
      <c r="J493" s="6"/>
    </row>
    <row r="494" spans="1:10" x14ac:dyDescent="0.25">
      <c r="A494" s="8"/>
      <c r="B494" s="51"/>
      <c r="C494" s="51"/>
      <c r="D494" s="6"/>
      <c r="E494" s="5"/>
      <c r="F494" s="6"/>
      <c r="G494" s="6"/>
      <c r="H494" s="6"/>
      <c r="I494" s="6"/>
      <c r="J494" s="5"/>
    </row>
    <row r="495" spans="1:10" x14ac:dyDescent="0.25">
      <c r="A495" s="8"/>
      <c r="B495" s="51"/>
      <c r="C495" s="51"/>
      <c r="D495" s="6"/>
      <c r="E495" s="6"/>
      <c r="F495" s="6"/>
      <c r="G495" s="6"/>
      <c r="H495" s="6"/>
      <c r="I495" s="6"/>
      <c r="J495" s="6"/>
    </row>
    <row r="496" spans="1:10" x14ac:dyDescent="0.25">
      <c r="A496" s="8"/>
      <c r="B496" s="51"/>
      <c r="C496" s="51"/>
      <c r="D496" s="5"/>
      <c r="E496" s="5"/>
      <c r="F496" s="5"/>
      <c r="G496" s="6"/>
      <c r="H496" s="5"/>
      <c r="I496" s="5"/>
      <c r="J496" s="6"/>
    </row>
    <row r="497" spans="1:10" x14ac:dyDescent="0.25">
      <c r="A497" s="8"/>
      <c r="B497" s="51"/>
      <c r="C497" s="51"/>
      <c r="D497" s="5"/>
      <c r="E497" s="5"/>
      <c r="F497" s="5"/>
      <c r="G497" s="5"/>
      <c r="H497" s="5"/>
      <c r="I497" s="5"/>
      <c r="J497" s="5"/>
    </row>
    <row r="498" spans="1:10" x14ac:dyDescent="0.25">
      <c r="A498" s="8"/>
      <c r="B498" s="51"/>
      <c r="C498" s="51"/>
      <c r="D498" s="5"/>
      <c r="E498" s="5"/>
      <c r="F498" s="5"/>
      <c r="G498" s="5"/>
      <c r="H498" s="5"/>
      <c r="I498" s="5"/>
      <c r="J498" s="6"/>
    </row>
    <row r="499" spans="1:10" x14ac:dyDescent="0.25">
      <c r="A499" s="8"/>
      <c r="B499" s="51"/>
      <c r="C499" s="51"/>
      <c r="D499" s="5"/>
      <c r="E499" s="5"/>
      <c r="F499" s="5"/>
      <c r="G499" s="6"/>
      <c r="H499" s="5"/>
      <c r="I499" s="6"/>
      <c r="J499" s="6"/>
    </row>
    <row r="500" spans="1:10" x14ac:dyDescent="0.25">
      <c r="A500" s="8"/>
      <c r="B500" s="51"/>
      <c r="C500" s="51"/>
      <c r="D500" s="5"/>
      <c r="E500" s="5"/>
      <c r="F500" s="5"/>
      <c r="G500" s="5"/>
      <c r="H500" s="5"/>
      <c r="I500" s="6"/>
      <c r="J500" s="6"/>
    </row>
    <row r="501" spans="1:10" x14ac:dyDescent="0.25">
      <c r="A501" s="8"/>
      <c r="B501" s="51"/>
      <c r="C501" s="51"/>
      <c r="D501" s="5"/>
      <c r="E501" s="5"/>
      <c r="F501" s="5"/>
      <c r="G501" s="6"/>
      <c r="H501" s="6"/>
      <c r="I501" s="6"/>
      <c r="J501" s="6"/>
    </row>
    <row r="502" spans="1:10" x14ac:dyDescent="0.25">
      <c r="A502" s="8"/>
      <c r="B502" s="51"/>
      <c r="C502" s="51"/>
      <c r="D502" s="5"/>
      <c r="E502" s="5"/>
      <c r="F502" s="5"/>
      <c r="G502" s="5"/>
      <c r="H502" s="5"/>
      <c r="I502" s="6"/>
      <c r="J502" s="5"/>
    </row>
    <row r="503" spans="1:10" x14ac:dyDescent="0.25">
      <c r="D503" s="5"/>
      <c r="E503" s="5"/>
      <c r="F503" s="5"/>
      <c r="G503" s="5"/>
      <c r="H503" s="5"/>
      <c r="I503" s="5"/>
      <c r="J503" s="5"/>
    </row>
    <row r="504" spans="1:10" x14ac:dyDescent="0.25">
      <c r="A504" s="8"/>
      <c r="B504" s="51"/>
      <c r="C504" s="51"/>
      <c r="D504" s="52"/>
      <c r="E504" s="5"/>
      <c r="F504" s="5"/>
      <c r="G504" s="5"/>
      <c r="H504" s="5"/>
      <c r="I504" s="5"/>
      <c r="J504" s="5"/>
    </row>
    <row r="505" spans="1:10" x14ac:dyDescent="0.25">
      <c r="D505" s="5"/>
      <c r="E505" s="5"/>
      <c r="F505" s="5"/>
      <c r="G505" s="5"/>
      <c r="H505" s="5"/>
      <c r="I505" s="5"/>
      <c r="J505" s="5"/>
    </row>
    <row r="506" spans="1:10" x14ac:dyDescent="0.25">
      <c r="A506" s="8"/>
      <c r="B506" s="51"/>
      <c r="C506" s="51"/>
      <c r="D506" s="7"/>
      <c r="E506" s="7"/>
      <c r="F506" s="7"/>
      <c r="G506" s="7"/>
      <c r="H506" s="7"/>
      <c r="I506" s="7"/>
      <c r="J506" s="7"/>
    </row>
    <row r="507" spans="1:10" x14ac:dyDescent="0.25">
      <c r="A507" s="8"/>
      <c r="B507" s="51"/>
      <c r="C507" s="51"/>
      <c r="D507" s="5"/>
      <c r="E507" s="5"/>
      <c r="F507" s="5"/>
      <c r="G507" s="5"/>
      <c r="H507" s="5"/>
      <c r="I507" s="5"/>
      <c r="J507" s="5"/>
    </row>
    <row r="508" spans="1:10" x14ac:dyDescent="0.25">
      <c r="A508" s="8"/>
      <c r="B508" s="51"/>
      <c r="C508" s="51"/>
      <c r="D508" s="5"/>
      <c r="E508" s="5"/>
      <c r="F508" s="5"/>
      <c r="G508" s="6"/>
      <c r="H508" s="5"/>
      <c r="I508" s="6"/>
      <c r="J508" s="5"/>
    </row>
    <row r="509" spans="1:10" x14ac:dyDescent="0.25">
      <c r="A509" s="8"/>
      <c r="B509" s="51"/>
      <c r="C509" s="51"/>
      <c r="D509" s="6"/>
      <c r="E509" s="6"/>
      <c r="F509" s="5"/>
      <c r="G509" s="6"/>
      <c r="H509" s="6"/>
      <c r="I509" s="5"/>
      <c r="J509" s="5"/>
    </row>
    <row r="510" spans="1:10" x14ac:dyDescent="0.25">
      <c r="A510" s="8"/>
      <c r="B510" s="51"/>
      <c r="C510" s="51"/>
      <c r="D510" s="6"/>
      <c r="E510" s="6"/>
      <c r="F510" s="5"/>
      <c r="G510" s="6"/>
      <c r="H510" s="5"/>
      <c r="I510" s="6"/>
      <c r="J510" s="5"/>
    </row>
    <row r="511" spans="1:10" x14ac:dyDescent="0.25">
      <c r="A511" s="8"/>
      <c r="B511" s="51"/>
      <c r="C511" s="51"/>
      <c r="D511" s="6"/>
      <c r="E511" s="6"/>
      <c r="F511" s="5"/>
      <c r="G511" s="6"/>
      <c r="H511" s="5"/>
      <c r="I511" s="6"/>
      <c r="J511" s="5"/>
    </row>
    <row r="512" spans="1:10" x14ac:dyDescent="0.25">
      <c r="A512" s="8"/>
      <c r="B512" s="51"/>
      <c r="C512" s="51"/>
      <c r="D512" s="6"/>
      <c r="E512" s="5"/>
      <c r="F512" s="6"/>
      <c r="G512" s="6"/>
      <c r="H512" s="5"/>
      <c r="I512" s="6"/>
      <c r="J512" s="6"/>
    </row>
    <row r="513" spans="1:10" x14ac:dyDescent="0.25">
      <c r="A513" s="8"/>
      <c r="B513" s="51"/>
      <c r="C513" s="51"/>
      <c r="D513" s="6"/>
      <c r="E513" s="5"/>
      <c r="F513" s="5"/>
      <c r="G513" s="6"/>
      <c r="H513" s="5"/>
      <c r="I513" s="6"/>
      <c r="J513" s="5"/>
    </row>
    <row r="514" spans="1:10" x14ac:dyDescent="0.25">
      <c r="A514" s="8"/>
      <c r="B514" s="51"/>
      <c r="C514" s="51"/>
      <c r="D514" s="5"/>
      <c r="E514" s="5"/>
      <c r="F514" s="5"/>
      <c r="G514" s="6"/>
      <c r="H514" s="5"/>
      <c r="I514" s="6"/>
      <c r="J514" s="5"/>
    </row>
    <row r="515" spans="1:10" x14ac:dyDescent="0.25">
      <c r="A515" s="8"/>
      <c r="B515" s="51"/>
      <c r="C515" s="51"/>
      <c r="D515" s="5"/>
      <c r="E515" s="5"/>
      <c r="F515" s="6"/>
      <c r="G515" s="6"/>
      <c r="H515" s="5"/>
      <c r="I515" s="6"/>
      <c r="J515" s="5"/>
    </row>
    <row r="516" spans="1:10" x14ac:dyDescent="0.25">
      <c r="A516" s="8"/>
      <c r="B516" s="51"/>
      <c r="C516" s="51"/>
      <c r="D516" s="5"/>
      <c r="E516" s="5"/>
      <c r="F516" s="6"/>
      <c r="G516" s="6"/>
      <c r="H516" s="5"/>
      <c r="I516" s="6"/>
      <c r="J516" s="5"/>
    </row>
    <row r="517" spans="1:10" x14ac:dyDescent="0.25">
      <c r="A517" s="8"/>
      <c r="B517" s="51"/>
      <c r="C517" s="51"/>
      <c r="D517" s="5"/>
      <c r="E517" s="5"/>
      <c r="F517" s="6"/>
      <c r="G517" s="6"/>
      <c r="H517" s="5"/>
      <c r="I517" s="6"/>
      <c r="J517" s="6"/>
    </row>
    <row r="518" spans="1:10" x14ac:dyDescent="0.25">
      <c r="A518" s="8"/>
      <c r="B518" s="51"/>
      <c r="C518" s="51"/>
      <c r="D518" s="5"/>
      <c r="E518" s="5"/>
      <c r="F518" s="6"/>
      <c r="G518" s="6"/>
      <c r="H518" s="5"/>
      <c r="I518" s="6"/>
      <c r="J518" s="6"/>
    </row>
    <row r="519" spans="1:10" x14ac:dyDescent="0.25">
      <c r="A519" s="8"/>
      <c r="B519" s="51"/>
      <c r="C519" s="51"/>
      <c r="D519" s="5"/>
      <c r="E519" s="5"/>
      <c r="F519" s="6"/>
      <c r="G519" s="5"/>
      <c r="H519" s="6"/>
      <c r="I519" s="6"/>
      <c r="J519" s="6"/>
    </row>
    <row r="520" spans="1:10" x14ac:dyDescent="0.25">
      <c r="A520" s="8"/>
      <c r="B520" s="51"/>
      <c r="C520" s="51"/>
      <c r="D520" s="5"/>
      <c r="E520" s="5"/>
      <c r="F520" s="6"/>
      <c r="G520" s="6"/>
      <c r="H520" s="5"/>
      <c r="I520" s="6"/>
      <c r="J520" s="5"/>
    </row>
    <row r="521" spans="1:10" x14ac:dyDescent="0.25">
      <c r="A521" s="8"/>
      <c r="B521" s="51"/>
      <c r="C521" s="51"/>
      <c r="D521" s="5"/>
      <c r="E521" s="5"/>
      <c r="F521" s="5"/>
      <c r="G521" s="6"/>
      <c r="H521" s="5"/>
      <c r="I521" s="6"/>
      <c r="J521" s="6"/>
    </row>
    <row r="522" spans="1:10" x14ac:dyDescent="0.25">
      <c r="A522" s="8"/>
      <c r="B522" s="51"/>
      <c r="C522" s="51"/>
      <c r="D522" s="6"/>
      <c r="E522" s="6"/>
      <c r="F522" s="6"/>
      <c r="G522" s="6"/>
      <c r="H522" s="6"/>
      <c r="I522" s="6"/>
      <c r="J522" s="5"/>
    </row>
    <row r="523" spans="1:10" x14ac:dyDescent="0.25">
      <c r="A523" s="8"/>
      <c r="B523" s="51"/>
      <c r="C523" s="51"/>
      <c r="D523" s="5"/>
      <c r="E523" s="5"/>
      <c r="F523" s="6"/>
      <c r="G523" s="6"/>
      <c r="H523" s="5"/>
      <c r="I523" s="6"/>
      <c r="J523" s="5"/>
    </row>
    <row r="524" spans="1:10" x14ac:dyDescent="0.25">
      <c r="A524" s="8"/>
      <c r="B524" s="51"/>
      <c r="C524" s="51"/>
      <c r="D524" s="6"/>
      <c r="E524" s="5"/>
      <c r="F524" s="6"/>
      <c r="G524" s="6"/>
      <c r="H524" s="6"/>
      <c r="I524" s="6"/>
      <c r="J524" s="5"/>
    </row>
    <row r="525" spans="1:10" x14ac:dyDescent="0.25">
      <c r="A525" s="8"/>
      <c r="B525" s="51"/>
      <c r="C525" s="51"/>
      <c r="D525" s="6"/>
      <c r="E525" s="5"/>
      <c r="F525" s="5"/>
      <c r="G525" s="6"/>
      <c r="H525" s="6"/>
      <c r="I525" s="6"/>
      <c r="J525" s="5"/>
    </row>
    <row r="526" spans="1:10" x14ac:dyDescent="0.25">
      <c r="A526" s="8"/>
      <c r="B526" s="51"/>
      <c r="C526" s="51"/>
      <c r="D526" s="5"/>
      <c r="E526" s="5"/>
      <c r="F526" s="5"/>
      <c r="G526" s="6"/>
      <c r="H526" s="5"/>
      <c r="I526" s="6"/>
      <c r="J526" s="5"/>
    </row>
    <row r="527" spans="1:10" x14ac:dyDescent="0.25">
      <c r="A527" s="8"/>
      <c r="B527" s="51"/>
      <c r="C527" s="51"/>
      <c r="D527" s="5"/>
      <c r="E527" s="5"/>
      <c r="F527" s="5"/>
      <c r="G527" s="6"/>
      <c r="H527" s="5"/>
      <c r="I527" s="6"/>
      <c r="J527" s="6"/>
    </row>
    <row r="528" spans="1:10" x14ac:dyDescent="0.25">
      <c r="A528" s="8"/>
      <c r="B528" s="51"/>
      <c r="C528" s="51"/>
      <c r="D528" s="6"/>
      <c r="E528" s="5"/>
      <c r="F528" s="5"/>
      <c r="G528" s="5"/>
      <c r="H528" s="5"/>
      <c r="I528" s="6"/>
      <c r="J528" s="5"/>
    </row>
    <row r="529" spans="1:10" x14ac:dyDescent="0.25">
      <c r="A529" s="8"/>
      <c r="B529" s="51"/>
      <c r="C529" s="51"/>
      <c r="D529" s="6"/>
      <c r="E529" s="6"/>
      <c r="F529" s="5"/>
      <c r="G529" s="6"/>
      <c r="H529" s="5"/>
      <c r="I529" s="6"/>
      <c r="J529" s="5"/>
    </row>
    <row r="530" spans="1:10" x14ac:dyDescent="0.25">
      <c r="A530" s="8"/>
      <c r="B530" s="51"/>
      <c r="C530" s="51"/>
      <c r="D530" s="5"/>
      <c r="E530" s="5"/>
      <c r="F530" s="6"/>
      <c r="G530" s="6"/>
      <c r="H530" s="5"/>
      <c r="I530" s="6"/>
      <c r="J530" s="6"/>
    </row>
    <row r="531" spans="1:10" x14ac:dyDescent="0.25">
      <c r="A531" s="8"/>
      <c r="B531" s="51"/>
      <c r="C531" s="51"/>
      <c r="D531" s="5"/>
      <c r="E531" s="5"/>
      <c r="F531" s="6"/>
      <c r="G531" s="5"/>
      <c r="H531" s="5"/>
      <c r="I531" s="6"/>
      <c r="J531" s="5"/>
    </row>
    <row r="532" spans="1:10" x14ac:dyDescent="0.25">
      <c r="A532" s="8"/>
      <c r="B532" s="51"/>
      <c r="C532" s="51"/>
      <c r="D532" s="5"/>
      <c r="E532" s="5"/>
      <c r="F532" s="6"/>
      <c r="G532" s="6"/>
      <c r="H532" s="5"/>
      <c r="I532" s="6"/>
      <c r="J532" s="6"/>
    </row>
    <row r="533" spans="1:10" x14ac:dyDescent="0.25">
      <c r="A533" s="8"/>
      <c r="B533" s="51"/>
      <c r="C533" s="51"/>
      <c r="D533" s="5"/>
      <c r="E533" s="5"/>
      <c r="F533" s="6"/>
      <c r="G533" s="5"/>
      <c r="H533" s="5"/>
      <c r="I533" s="6"/>
      <c r="J533" s="5"/>
    </row>
    <row r="534" spans="1:10" x14ac:dyDescent="0.25">
      <c r="A534" s="8"/>
      <c r="B534" s="51"/>
      <c r="C534" s="51"/>
      <c r="D534" s="6"/>
      <c r="E534" s="5"/>
      <c r="F534" s="5"/>
      <c r="G534" s="6"/>
      <c r="H534" s="6"/>
      <c r="I534" s="6"/>
      <c r="J534" s="5"/>
    </row>
    <row r="535" spans="1:10" x14ac:dyDescent="0.25">
      <c r="A535" s="8"/>
      <c r="B535" s="51"/>
      <c r="C535" s="51"/>
      <c r="D535" s="6"/>
      <c r="E535" s="5"/>
      <c r="F535" s="5"/>
      <c r="G535" s="6"/>
      <c r="H535" s="6"/>
      <c r="I535" s="6"/>
      <c r="J535" s="6"/>
    </row>
    <row r="536" spans="1:10" x14ac:dyDescent="0.25">
      <c r="A536" s="8"/>
      <c r="B536" s="51"/>
      <c r="C536" s="51"/>
      <c r="D536" s="6"/>
      <c r="E536" s="5"/>
      <c r="F536" s="6"/>
      <c r="G536" s="6"/>
      <c r="H536" s="5"/>
      <c r="I536" s="5"/>
      <c r="J536" s="5"/>
    </row>
    <row r="537" spans="1:10" x14ac:dyDescent="0.25">
      <c r="D537" s="5"/>
      <c r="E537" s="5"/>
      <c r="F537" s="5"/>
      <c r="G537" s="5"/>
      <c r="H537" s="5"/>
      <c r="I537" s="5"/>
      <c r="J537" s="5"/>
    </row>
    <row r="538" spans="1:10" x14ac:dyDescent="0.25">
      <c r="A538" s="8"/>
      <c r="B538" s="51"/>
      <c r="C538" s="51"/>
      <c r="D538" s="52"/>
      <c r="E538" s="5"/>
      <c r="F538" s="5"/>
      <c r="G538" s="5"/>
      <c r="H538" s="5"/>
      <c r="I538" s="5"/>
      <c r="J538" s="5"/>
    </row>
    <row r="539" spans="1:10" x14ac:dyDescent="0.25">
      <c r="D539" s="5"/>
      <c r="E539" s="5"/>
      <c r="F539" s="5"/>
      <c r="G539" s="5"/>
      <c r="H539" s="5"/>
      <c r="I539" s="5"/>
      <c r="J539" s="5"/>
    </row>
    <row r="540" spans="1:10" x14ac:dyDescent="0.25">
      <c r="A540" s="8"/>
      <c r="B540" s="51"/>
      <c r="C540" s="51"/>
      <c r="D540" s="7"/>
      <c r="E540" s="7"/>
      <c r="F540" s="7"/>
      <c r="G540" s="7"/>
      <c r="H540" s="7"/>
      <c r="I540" s="7"/>
      <c r="J540" s="7"/>
    </row>
    <row r="541" spans="1:10" x14ac:dyDescent="0.25">
      <c r="A541" s="8"/>
      <c r="B541" s="51"/>
      <c r="C541" s="51"/>
      <c r="D541" s="5"/>
      <c r="E541" s="5"/>
      <c r="F541" s="5"/>
      <c r="G541" s="5"/>
      <c r="H541" s="5"/>
      <c r="I541" s="5"/>
      <c r="J541" s="5"/>
    </row>
    <row r="542" spans="1:10" x14ac:dyDescent="0.25">
      <c r="A542" s="8"/>
      <c r="B542" s="51"/>
      <c r="C542" s="51"/>
      <c r="D542" s="5"/>
      <c r="E542" s="5"/>
      <c r="F542" s="5"/>
      <c r="G542" s="6"/>
      <c r="H542" s="5"/>
      <c r="I542" s="6"/>
      <c r="J542" s="5"/>
    </row>
    <row r="543" spans="1:10" x14ac:dyDescent="0.25">
      <c r="A543" s="8"/>
      <c r="B543" s="51"/>
      <c r="C543" s="51"/>
      <c r="D543" s="5"/>
      <c r="E543" s="5"/>
      <c r="F543" s="5"/>
      <c r="G543" s="5"/>
      <c r="H543" s="5"/>
      <c r="I543" s="5"/>
      <c r="J543" s="5"/>
    </row>
    <row r="544" spans="1:10" x14ac:dyDescent="0.25">
      <c r="A544" s="8"/>
      <c r="B544" s="51"/>
      <c r="C544" s="51"/>
      <c r="D544" s="6"/>
      <c r="E544" s="6"/>
      <c r="F544" s="5"/>
      <c r="G544" s="6"/>
      <c r="H544" s="6"/>
      <c r="I544" s="6"/>
      <c r="J544" s="5"/>
    </row>
    <row r="545" spans="1:10" x14ac:dyDescent="0.25">
      <c r="A545" s="8"/>
      <c r="B545" s="51"/>
      <c r="C545" s="51"/>
      <c r="D545" s="6"/>
      <c r="E545" s="6"/>
      <c r="F545" s="5"/>
      <c r="G545" s="5"/>
      <c r="H545" s="5"/>
      <c r="I545" s="6"/>
      <c r="J545" s="5"/>
    </row>
    <row r="546" spans="1:10" x14ac:dyDescent="0.25">
      <c r="A546" s="8"/>
      <c r="B546" s="51"/>
      <c r="C546" s="51"/>
      <c r="D546" s="6"/>
      <c r="E546" s="5"/>
      <c r="F546" s="6"/>
      <c r="G546" s="5"/>
      <c r="H546" s="5"/>
      <c r="I546" s="6"/>
      <c r="J546" s="5"/>
    </row>
    <row r="547" spans="1:10" x14ac:dyDescent="0.25">
      <c r="A547" s="8"/>
      <c r="B547" s="51"/>
      <c r="C547" s="51"/>
      <c r="D547" s="6"/>
      <c r="E547" s="5"/>
      <c r="F547" s="5"/>
      <c r="G547" s="6"/>
      <c r="H547" s="5"/>
      <c r="I547" s="6"/>
      <c r="J547" s="5"/>
    </row>
    <row r="548" spans="1:10" x14ac:dyDescent="0.25">
      <c r="A548" s="8"/>
      <c r="B548" s="51"/>
      <c r="C548" s="51"/>
      <c r="D548" s="6"/>
      <c r="E548" s="5"/>
      <c r="F548" s="5"/>
      <c r="G548" s="6"/>
      <c r="H548" s="5"/>
      <c r="I548" s="6"/>
      <c r="J548" s="6"/>
    </row>
    <row r="549" spans="1:10" x14ac:dyDescent="0.25">
      <c r="A549" s="8"/>
      <c r="B549" s="51"/>
      <c r="C549" s="51"/>
      <c r="D549" s="5"/>
      <c r="E549" s="5"/>
      <c r="F549" s="5"/>
      <c r="G549" s="6"/>
      <c r="H549" s="5"/>
      <c r="I549" s="5"/>
      <c r="J549" s="5"/>
    </row>
    <row r="550" spans="1:10" x14ac:dyDescent="0.25">
      <c r="A550" s="8"/>
      <c r="B550" s="51"/>
      <c r="C550" s="51"/>
      <c r="D550" s="5"/>
      <c r="E550" s="5"/>
      <c r="F550" s="6"/>
      <c r="G550" s="6"/>
      <c r="H550" s="5"/>
      <c r="I550" s="6"/>
      <c r="J550" s="6"/>
    </row>
    <row r="551" spans="1:10" x14ac:dyDescent="0.25">
      <c r="A551" s="8"/>
      <c r="B551" s="51"/>
      <c r="C551" s="51"/>
      <c r="D551" s="6"/>
      <c r="E551" s="5"/>
      <c r="F551" s="6"/>
      <c r="G551" s="6"/>
      <c r="H551" s="5"/>
      <c r="I551" s="6"/>
      <c r="J551" s="5"/>
    </row>
    <row r="552" spans="1:10" x14ac:dyDescent="0.25">
      <c r="A552" s="8"/>
      <c r="B552" s="51"/>
      <c r="C552" s="51"/>
      <c r="D552" s="6"/>
      <c r="E552" s="5"/>
      <c r="F552" s="6"/>
      <c r="G552" s="6"/>
      <c r="H552" s="5"/>
      <c r="I552" s="6"/>
      <c r="J552" s="6"/>
    </row>
    <row r="553" spans="1:10" x14ac:dyDescent="0.25">
      <c r="A553" s="8"/>
      <c r="B553" s="51"/>
      <c r="C553" s="51"/>
      <c r="D553" s="5"/>
      <c r="E553" s="5"/>
      <c r="F553" s="6"/>
      <c r="G553" s="6"/>
      <c r="H553" s="6"/>
      <c r="I553" s="6"/>
      <c r="J553" s="6"/>
    </row>
    <row r="554" spans="1:10" x14ac:dyDescent="0.25">
      <c r="A554" s="8"/>
      <c r="B554" s="51"/>
      <c r="C554" s="51"/>
      <c r="D554" s="5"/>
      <c r="E554" s="5"/>
      <c r="F554" s="6"/>
      <c r="G554" s="6"/>
      <c r="H554" s="5"/>
      <c r="I554" s="6"/>
      <c r="J554" s="6"/>
    </row>
    <row r="555" spans="1:10" x14ac:dyDescent="0.25">
      <c r="A555" s="8"/>
      <c r="B555" s="51"/>
      <c r="C555" s="51"/>
      <c r="D555" s="5"/>
      <c r="E555" s="5"/>
      <c r="F555" s="6"/>
      <c r="G555" s="5"/>
      <c r="H555" s="5"/>
      <c r="I555" s="6"/>
      <c r="J555" s="5"/>
    </row>
    <row r="556" spans="1:10" x14ac:dyDescent="0.25">
      <c r="A556" s="8"/>
      <c r="B556" s="51"/>
      <c r="C556" s="51"/>
      <c r="D556" s="6"/>
      <c r="E556" s="6"/>
      <c r="F556" s="6"/>
      <c r="G556" s="6"/>
      <c r="H556" s="6"/>
      <c r="I556" s="6"/>
      <c r="J556" s="5"/>
    </row>
    <row r="557" spans="1:10" x14ac:dyDescent="0.25">
      <c r="A557" s="8"/>
      <c r="B557" s="51"/>
      <c r="C557" s="51"/>
      <c r="D557" s="5"/>
      <c r="E557" s="5"/>
      <c r="F557" s="6"/>
      <c r="G557" s="6"/>
      <c r="H557" s="5"/>
      <c r="I557" s="6"/>
      <c r="J557" s="5"/>
    </row>
    <row r="558" spans="1:10" x14ac:dyDescent="0.25">
      <c r="A558" s="8"/>
      <c r="B558" s="51"/>
      <c r="C558" s="51"/>
      <c r="D558" s="5"/>
      <c r="E558" s="5"/>
      <c r="F558" s="5"/>
      <c r="G558" s="6"/>
      <c r="H558" s="5"/>
      <c r="I558" s="6"/>
      <c r="J558" s="5"/>
    </row>
    <row r="559" spans="1:10" x14ac:dyDescent="0.25">
      <c r="A559" s="8"/>
      <c r="B559" s="51"/>
      <c r="C559" s="51"/>
      <c r="D559" s="5"/>
      <c r="E559" s="5"/>
      <c r="F559" s="5"/>
      <c r="G559" s="6"/>
      <c r="H559" s="5"/>
      <c r="I559" s="6"/>
      <c r="J559" s="5"/>
    </row>
    <row r="560" spans="1:10" x14ac:dyDescent="0.25">
      <c r="A560" s="8"/>
      <c r="B560" s="51"/>
      <c r="C560" s="51"/>
      <c r="D560" s="5"/>
      <c r="E560" s="5"/>
      <c r="F560" s="6"/>
      <c r="G560" s="6"/>
      <c r="H560" s="5"/>
      <c r="I560" s="6"/>
      <c r="J560" s="5"/>
    </row>
    <row r="561" spans="1:10" x14ac:dyDescent="0.25">
      <c r="A561" s="8"/>
      <c r="B561" s="51"/>
      <c r="C561" s="51"/>
      <c r="D561" s="5"/>
      <c r="E561" s="5"/>
      <c r="F561" s="6"/>
      <c r="G561" s="6"/>
      <c r="H561" s="5"/>
      <c r="I561" s="5"/>
      <c r="J561" s="6"/>
    </row>
    <row r="562" spans="1:10" x14ac:dyDescent="0.25">
      <c r="A562" s="8"/>
      <c r="B562" s="51"/>
      <c r="C562" s="51"/>
      <c r="D562" s="6"/>
      <c r="E562" s="5"/>
      <c r="F562" s="5"/>
      <c r="G562" s="5"/>
      <c r="H562" s="6"/>
      <c r="I562" s="5"/>
      <c r="J562" s="6"/>
    </row>
    <row r="563" spans="1:10" x14ac:dyDescent="0.25">
      <c r="A563" s="8"/>
      <c r="B563" s="51"/>
      <c r="C563" s="51"/>
      <c r="D563" s="6"/>
      <c r="E563" s="6"/>
      <c r="F563" s="5"/>
      <c r="G563" s="6"/>
      <c r="H563" s="6"/>
      <c r="I563" s="6"/>
      <c r="J563" s="5"/>
    </row>
    <row r="564" spans="1:10" x14ac:dyDescent="0.25">
      <c r="A564" s="8"/>
      <c r="B564" s="51"/>
      <c r="C564" s="51"/>
      <c r="D564" s="5"/>
      <c r="E564" s="5"/>
      <c r="F564" s="6"/>
      <c r="G564" s="6"/>
      <c r="H564" s="5"/>
      <c r="I564" s="6"/>
      <c r="J564" s="6"/>
    </row>
    <row r="565" spans="1:10" x14ac:dyDescent="0.25">
      <c r="A565" s="8"/>
      <c r="B565" s="51"/>
      <c r="C565" s="51"/>
      <c r="D565" s="5"/>
      <c r="E565" s="5"/>
      <c r="F565" s="6"/>
      <c r="G565" s="5"/>
      <c r="H565" s="5"/>
      <c r="I565" s="6"/>
      <c r="J565" s="5"/>
    </row>
    <row r="566" spans="1:10" x14ac:dyDescent="0.25">
      <c r="A566" s="8"/>
      <c r="B566" s="51"/>
      <c r="C566" s="51"/>
      <c r="D566" s="5"/>
      <c r="E566" s="5"/>
      <c r="F566" s="5"/>
      <c r="G566" s="6"/>
      <c r="H566" s="5"/>
      <c r="I566" s="5"/>
      <c r="J566" s="5"/>
    </row>
    <row r="567" spans="1:10" x14ac:dyDescent="0.25">
      <c r="A567" s="8"/>
      <c r="B567" s="51"/>
      <c r="C567" s="51"/>
      <c r="D567" s="5"/>
      <c r="E567" s="5"/>
      <c r="F567" s="6"/>
      <c r="G567" s="6"/>
      <c r="H567" s="5"/>
      <c r="I567" s="6"/>
      <c r="J567" s="5"/>
    </row>
    <row r="568" spans="1:10" x14ac:dyDescent="0.25">
      <c r="A568" s="8"/>
      <c r="B568" s="51"/>
      <c r="C568" s="51"/>
      <c r="D568" s="6"/>
      <c r="E568" s="5"/>
      <c r="F568" s="6"/>
      <c r="G568" s="6"/>
      <c r="H568" s="6"/>
      <c r="I568" s="5"/>
      <c r="J568" s="5"/>
    </row>
    <row r="569" spans="1:10" x14ac:dyDescent="0.25">
      <c r="A569" s="8"/>
      <c r="B569" s="51"/>
      <c r="C569" s="51"/>
      <c r="D569" s="6"/>
      <c r="E569" s="5"/>
      <c r="F569" s="5"/>
      <c r="G569" s="6"/>
      <c r="H569" s="6"/>
      <c r="I569" s="6"/>
      <c r="J569" s="5"/>
    </row>
    <row r="570" spans="1:10" x14ac:dyDescent="0.25">
      <c r="A570" s="8"/>
      <c r="B570" s="51"/>
      <c r="C570" s="51"/>
      <c r="D570" s="6"/>
      <c r="E570" s="5"/>
      <c r="F570" s="6"/>
      <c r="G570" s="6"/>
      <c r="H570" s="5"/>
      <c r="I570" s="5"/>
      <c r="J570" s="5"/>
    </row>
    <row r="571" spans="1:10" x14ac:dyDescent="0.25">
      <c r="D571" s="5"/>
      <c r="E571" s="5"/>
      <c r="F571" s="5"/>
      <c r="G571" s="5"/>
      <c r="H571" s="5"/>
      <c r="I571" s="5"/>
      <c r="J571" s="5"/>
    </row>
    <row r="572" spans="1:10" x14ac:dyDescent="0.25">
      <c r="A572" s="8"/>
      <c r="B572" s="51"/>
      <c r="C572" s="51"/>
      <c r="D572" s="52"/>
      <c r="E572" s="5"/>
      <c r="F572" s="5"/>
      <c r="G572" s="5"/>
      <c r="H572" s="5"/>
      <c r="I572" s="5"/>
      <c r="J572" s="5"/>
    </row>
    <row r="573" spans="1:10" x14ac:dyDescent="0.25">
      <c r="D573" s="5"/>
      <c r="E573" s="5"/>
      <c r="F573" s="5"/>
      <c r="G573" s="5"/>
      <c r="H573" s="5"/>
      <c r="I573" s="5"/>
      <c r="J573" s="5"/>
    </row>
    <row r="574" spans="1:10" x14ac:dyDescent="0.25">
      <c r="A574" s="8"/>
      <c r="B574" s="51"/>
      <c r="C574" s="51"/>
      <c r="D574" s="7"/>
      <c r="E574" s="7"/>
      <c r="F574" s="7"/>
      <c r="G574" s="7"/>
      <c r="H574" s="7"/>
      <c r="I574" s="7"/>
      <c r="J574" s="7"/>
    </row>
    <row r="575" spans="1:10" x14ac:dyDescent="0.25">
      <c r="A575" s="8"/>
      <c r="B575" s="51"/>
      <c r="C575" s="51"/>
      <c r="D575" s="5"/>
      <c r="E575" s="5"/>
      <c r="F575" s="5"/>
      <c r="G575" s="5"/>
      <c r="H575" s="5"/>
      <c r="I575" s="5"/>
      <c r="J575" s="5"/>
    </row>
    <row r="576" spans="1:10" x14ac:dyDescent="0.25">
      <c r="A576" s="8"/>
      <c r="B576" s="51"/>
      <c r="C576" s="51"/>
      <c r="D576" s="5"/>
      <c r="E576" s="5"/>
      <c r="F576" s="6"/>
      <c r="G576" s="5"/>
      <c r="H576" s="5"/>
      <c r="I576" s="6"/>
      <c r="J576" s="6"/>
    </row>
    <row r="577" spans="1:10" x14ac:dyDescent="0.25">
      <c r="A577" s="8"/>
      <c r="B577" s="51"/>
      <c r="C577" s="51"/>
      <c r="D577" s="5"/>
      <c r="E577" s="5"/>
      <c r="F577" s="5"/>
      <c r="G577" s="5"/>
      <c r="H577" s="5"/>
      <c r="I577" s="6"/>
      <c r="J577" s="5"/>
    </row>
    <row r="578" spans="1:10" x14ac:dyDescent="0.25">
      <c r="A578" s="8"/>
      <c r="B578" s="51"/>
      <c r="C578" s="51"/>
      <c r="D578" s="5"/>
      <c r="E578" s="5"/>
      <c r="F578" s="6"/>
      <c r="G578" s="5"/>
      <c r="H578" s="5"/>
      <c r="I578" s="6"/>
      <c r="J578" s="5"/>
    </row>
    <row r="579" spans="1:10" x14ac:dyDescent="0.25">
      <c r="A579" s="8"/>
      <c r="B579" s="51"/>
      <c r="C579" s="51"/>
      <c r="D579" s="5"/>
      <c r="E579" s="5"/>
      <c r="F579" s="6"/>
      <c r="G579" s="6"/>
      <c r="H579" s="5"/>
      <c r="I579" s="6"/>
      <c r="J579" s="6"/>
    </row>
    <row r="580" spans="1:10" x14ac:dyDescent="0.25">
      <c r="A580" s="8"/>
      <c r="B580" s="51"/>
      <c r="C580" s="51"/>
      <c r="D580" s="6"/>
      <c r="E580" s="5"/>
      <c r="F580" s="6"/>
      <c r="G580" s="5"/>
      <c r="H580" s="5"/>
      <c r="I580" s="6"/>
      <c r="J580" s="6"/>
    </row>
    <row r="581" spans="1:10" x14ac:dyDescent="0.25">
      <c r="A581" s="8"/>
      <c r="B581" s="51"/>
      <c r="C581" s="51"/>
      <c r="D581" s="5"/>
      <c r="E581" s="5"/>
      <c r="F581" s="6"/>
      <c r="G581" s="6"/>
      <c r="H581" s="5"/>
      <c r="I581" s="6"/>
      <c r="J581" s="6"/>
    </row>
    <row r="582" spans="1:10" x14ac:dyDescent="0.25">
      <c r="A582" s="8"/>
      <c r="B582" s="51"/>
      <c r="C582" s="51"/>
      <c r="D582" s="5"/>
      <c r="E582" s="5"/>
      <c r="F582" s="5"/>
      <c r="G582" s="6"/>
      <c r="H582" s="5"/>
      <c r="I582" s="6"/>
      <c r="J582" s="5"/>
    </row>
    <row r="583" spans="1:10" x14ac:dyDescent="0.25">
      <c r="A583" s="8"/>
      <c r="B583" s="51"/>
      <c r="C583" s="51"/>
      <c r="D583" s="5"/>
      <c r="E583" s="5"/>
      <c r="F583" s="6"/>
      <c r="G583" s="5"/>
      <c r="H583" s="5"/>
      <c r="I583" s="6"/>
      <c r="J583" s="5"/>
    </row>
    <row r="584" spans="1:10" x14ac:dyDescent="0.25">
      <c r="A584" s="8"/>
      <c r="B584" s="51"/>
      <c r="C584" s="51"/>
      <c r="D584" s="5"/>
      <c r="E584" s="5"/>
      <c r="F584" s="6"/>
      <c r="G584" s="6"/>
      <c r="H584" s="5"/>
      <c r="I584" s="6"/>
      <c r="J584" s="6"/>
    </row>
    <row r="585" spans="1:10" x14ac:dyDescent="0.25">
      <c r="A585" s="8"/>
      <c r="B585" s="51"/>
      <c r="C585" s="51"/>
      <c r="D585" s="5"/>
      <c r="E585" s="5"/>
      <c r="F585" s="6"/>
      <c r="G585" s="6"/>
      <c r="H585" s="5"/>
      <c r="I585" s="6"/>
      <c r="J585" s="6"/>
    </row>
    <row r="586" spans="1:10" x14ac:dyDescent="0.25">
      <c r="A586" s="8"/>
      <c r="B586" s="51"/>
      <c r="C586" s="51"/>
      <c r="D586" s="5"/>
      <c r="E586" s="5"/>
      <c r="F586" s="6"/>
      <c r="G586" s="6"/>
      <c r="H586" s="5"/>
      <c r="I586" s="6"/>
      <c r="J586" s="5"/>
    </row>
    <row r="587" spans="1:10" x14ac:dyDescent="0.25">
      <c r="A587" s="8"/>
      <c r="B587" s="51"/>
      <c r="C587" s="51"/>
      <c r="D587" s="5"/>
      <c r="E587" s="5"/>
      <c r="F587" s="6"/>
      <c r="G587" s="5"/>
      <c r="H587" s="5"/>
      <c r="I587" s="6"/>
      <c r="J587" s="6"/>
    </row>
    <row r="588" spans="1:10" x14ac:dyDescent="0.25">
      <c r="A588" s="8"/>
      <c r="B588" s="51"/>
      <c r="C588" s="51"/>
      <c r="D588" s="6"/>
      <c r="E588" s="5"/>
      <c r="F588" s="6"/>
      <c r="G588" s="6"/>
      <c r="H588" s="5"/>
      <c r="I588" s="6"/>
      <c r="J588" s="6"/>
    </row>
    <row r="589" spans="1:10" x14ac:dyDescent="0.25">
      <c r="A589" s="8"/>
      <c r="B589" s="51"/>
      <c r="C589" s="51"/>
      <c r="D589" s="5"/>
      <c r="E589" s="5"/>
      <c r="F589" s="5"/>
      <c r="G589" s="5"/>
      <c r="H589" s="5"/>
      <c r="I589" s="6"/>
      <c r="J589" s="6"/>
    </row>
    <row r="590" spans="1:10" x14ac:dyDescent="0.25">
      <c r="A590" s="8"/>
      <c r="B590" s="51"/>
      <c r="C590" s="51"/>
      <c r="D590" s="6"/>
      <c r="E590" s="5"/>
      <c r="F590" s="6"/>
      <c r="G590" s="6"/>
      <c r="H590" s="6"/>
      <c r="I590" s="6"/>
      <c r="J590" s="5"/>
    </row>
    <row r="591" spans="1:10" x14ac:dyDescent="0.25">
      <c r="A591" s="8"/>
      <c r="B591" s="51"/>
      <c r="C591" s="51"/>
      <c r="D591" s="5"/>
      <c r="E591" s="5"/>
      <c r="F591" s="6"/>
      <c r="G591" s="5"/>
      <c r="H591" s="5"/>
      <c r="I591" s="6"/>
      <c r="J591" s="5"/>
    </row>
    <row r="592" spans="1:10" x14ac:dyDescent="0.25">
      <c r="A592" s="8"/>
      <c r="B592" s="51"/>
      <c r="C592" s="51"/>
      <c r="D592" s="5"/>
      <c r="E592" s="5"/>
      <c r="F592" s="6"/>
      <c r="G592" s="5"/>
      <c r="H592" s="5"/>
      <c r="I592" s="6"/>
      <c r="J592" s="6"/>
    </row>
    <row r="593" spans="1:10" x14ac:dyDescent="0.25">
      <c r="A593" s="8"/>
      <c r="B593" s="51"/>
      <c r="C593" s="51"/>
      <c r="D593" s="5"/>
      <c r="E593" s="5"/>
      <c r="F593" s="5"/>
      <c r="G593" s="5"/>
      <c r="H593" s="5"/>
      <c r="I593" s="5"/>
      <c r="J593" s="5"/>
    </row>
    <row r="594" spans="1:10" x14ac:dyDescent="0.25">
      <c r="A594" s="8"/>
      <c r="B594" s="51"/>
      <c r="C594" s="51"/>
      <c r="D594" s="5"/>
      <c r="E594" s="5"/>
      <c r="F594" s="6"/>
      <c r="G594" s="5"/>
      <c r="H594" s="5"/>
      <c r="I594" s="6"/>
      <c r="J594" s="5"/>
    </row>
    <row r="595" spans="1:10" x14ac:dyDescent="0.25">
      <c r="A595" s="8"/>
      <c r="B595" s="51"/>
      <c r="C595" s="51"/>
      <c r="D595" s="5"/>
      <c r="E595" s="5"/>
      <c r="F595" s="5"/>
      <c r="G595" s="6"/>
      <c r="H595" s="5"/>
      <c r="I595" s="6"/>
      <c r="J595" s="6"/>
    </row>
    <row r="596" spans="1:10" x14ac:dyDescent="0.25">
      <c r="A596" s="8"/>
      <c r="B596" s="51"/>
      <c r="C596" s="51"/>
      <c r="D596" s="6"/>
      <c r="E596" s="5"/>
      <c r="F596" s="5"/>
      <c r="G596" s="6"/>
      <c r="H596" s="5"/>
      <c r="I596" s="6"/>
      <c r="J596" s="6"/>
    </row>
    <row r="597" spans="1:10" x14ac:dyDescent="0.25">
      <c r="A597" s="8"/>
      <c r="B597" s="51"/>
      <c r="C597" s="51"/>
      <c r="D597" s="6"/>
      <c r="E597" s="5"/>
      <c r="F597" s="5"/>
      <c r="G597" s="5"/>
      <c r="H597" s="6"/>
      <c r="I597" s="6"/>
      <c r="J597" s="6"/>
    </row>
    <row r="598" spans="1:10" x14ac:dyDescent="0.25">
      <c r="A598" s="8"/>
      <c r="B598" s="51"/>
      <c r="C598" s="51"/>
      <c r="D598" s="5"/>
      <c r="E598" s="5"/>
      <c r="F598" s="6"/>
      <c r="G598" s="5"/>
      <c r="H598" s="5"/>
      <c r="I598" s="6"/>
      <c r="J598" s="6"/>
    </row>
    <row r="599" spans="1:10" x14ac:dyDescent="0.25">
      <c r="A599" s="8"/>
      <c r="B599" s="51"/>
      <c r="C599" s="51"/>
      <c r="D599" s="5"/>
      <c r="E599" s="5"/>
      <c r="F599" s="5"/>
      <c r="G599" s="6"/>
      <c r="H599" s="5"/>
      <c r="I599" s="6"/>
      <c r="J599" s="5"/>
    </row>
    <row r="600" spans="1:10" x14ac:dyDescent="0.25">
      <c r="A600" s="8"/>
      <c r="B600" s="51"/>
      <c r="C600" s="51"/>
      <c r="D600" s="5"/>
      <c r="E600" s="5"/>
      <c r="F600" s="5"/>
      <c r="G600" s="6"/>
      <c r="H600" s="5"/>
      <c r="I600" s="6"/>
      <c r="J600" s="5"/>
    </row>
    <row r="601" spans="1:10" x14ac:dyDescent="0.25">
      <c r="A601" s="8"/>
      <c r="B601" s="51"/>
      <c r="C601" s="51"/>
      <c r="D601" s="5"/>
      <c r="E601" s="5"/>
      <c r="F601" s="6"/>
      <c r="G601" s="6"/>
      <c r="H601" s="5"/>
      <c r="I601" s="6"/>
      <c r="J601" s="6"/>
    </row>
    <row r="602" spans="1:10" x14ac:dyDescent="0.25">
      <c r="A602" s="8"/>
      <c r="B602" s="51"/>
      <c r="C602" s="51"/>
      <c r="D602" s="6"/>
      <c r="E602" s="5"/>
      <c r="F602" s="6"/>
      <c r="G602" s="5"/>
      <c r="H602" s="5"/>
      <c r="I602" s="6"/>
      <c r="J602" s="5"/>
    </row>
    <row r="603" spans="1:10" x14ac:dyDescent="0.25">
      <c r="A603" s="8"/>
      <c r="B603" s="51"/>
      <c r="C603" s="51"/>
      <c r="D603" s="5"/>
      <c r="E603" s="5"/>
      <c r="F603" s="5"/>
      <c r="G603" s="6"/>
      <c r="H603" s="5"/>
      <c r="I603" s="6"/>
      <c r="J603" s="5"/>
    </row>
    <row r="604" spans="1:10" x14ac:dyDescent="0.25">
      <c r="A604" s="8"/>
      <c r="B604" s="51"/>
      <c r="C604" s="51"/>
      <c r="D604" s="5"/>
      <c r="E604" s="5"/>
      <c r="F604" s="5"/>
      <c r="G604" s="5"/>
      <c r="H604" s="5"/>
      <c r="I604" s="5"/>
      <c r="J604" s="5"/>
    </row>
    <row r="605" spans="1:10" x14ac:dyDescent="0.25">
      <c r="D605" s="5"/>
      <c r="E605" s="5"/>
      <c r="F605" s="5"/>
      <c r="G605" s="5"/>
      <c r="H605" s="5"/>
      <c r="I605" s="5"/>
      <c r="J605" s="5"/>
    </row>
    <row r="606" spans="1:10" x14ac:dyDescent="0.25">
      <c r="A606" s="8"/>
      <c r="B606" s="51"/>
      <c r="C606" s="51"/>
      <c r="D606" s="52"/>
      <c r="E606" s="5"/>
      <c r="F606" s="5"/>
      <c r="G606" s="5"/>
      <c r="H606" s="5"/>
      <c r="I606" s="5"/>
      <c r="J606" s="5"/>
    </row>
    <row r="607" spans="1:10" x14ac:dyDescent="0.25">
      <c r="D607" s="5"/>
      <c r="E607" s="5"/>
      <c r="F607" s="5"/>
      <c r="G607" s="5"/>
      <c r="H607" s="5"/>
      <c r="I607" s="5"/>
      <c r="J607" s="5"/>
    </row>
    <row r="608" spans="1:10" x14ac:dyDescent="0.25">
      <c r="A608" s="8"/>
      <c r="B608" s="51"/>
      <c r="C608" s="51"/>
      <c r="D608" s="7"/>
      <c r="E608" s="7"/>
      <c r="F608" s="7"/>
      <c r="G608" s="7"/>
      <c r="H608" s="7"/>
      <c r="I608" s="7"/>
      <c r="J608" s="7"/>
    </row>
    <row r="609" spans="1:10" x14ac:dyDescent="0.25">
      <c r="A609" s="8"/>
      <c r="B609" s="51"/>
      <c r="C609" s="51"/>
      <c r="D609" s="5"/>
      <c r="E609" s="5"/>
      <c r="F609" s="5"/>
      <c r="G609" s="5"/>
      <c r="H609" s="5"/>
      <c r="I609" s="5"/>
      <c r="J609" s="5"/>
    </row>
    <row r="610" spans="1:10" x14ac:dyDescent="0.25">
      <c r="A610" s="8"/>
      <c r="B610" s="51"/>
      <c r="C610" s="51"/>
      <c r="D610" s="5"/>
      <c r="E610" s="5"/>
      <c r="F610" s="6"/>
      <c r="G610" s="6"/>
      <c r="H610" s="5"/>
      <c r="I610" s="6"/>
      <c r="J610" s="6"/>
    </row>
    <row r="611" spans="1:10" x14ac:dyDescent="0.25">
      <c r="A611" s="8"/>
      <c r="B611" s="51"/>
      <c r="C611" s="51"/>
      <c r="D611" s="5"/>
      <c r="E611" s="6"/>
      <c r="F611" s="6"/>
      <c r="G611" s="6"/>
      <c r="H611" s="5"/>
      <c r="I611" s="6"/>
      <c r="J611" s="6"/>
    </row>
    <row r="612" spans="1:10" x14ac:dyDescent="0.25">
      <c r="A612" s="8"/>
      <c r="B612" s="51"/>
      <c r="C612" s="51"/>
      <c r="D612" s="5"/>
      <c r="E612" s="5"/>
      <c r="F612" s="6"/>
      <c r="G612" s="5"/>
      <c r="H612" s="5"/>
      <c r="I612" s="6"/>
      <c r="J612" s="6"/>
    </row>
    <row r="613" spans="1:10" x14ac:dyDescent="0.25">
      <c r="A613" s="8"/>
      <c r="B613" s="51"/>
      <c r="C613" s="51"/>
      <c r="D613" s="5"/>
      <c r="E613" s="5"/>
      <c r="F613" s="5"/>
      <c r="G613" s="6"/>
      <c r="H613" s="5"/>
      <c r="I613" s="6"/>
      <c r="J613" s="5"/>
    </row>
    <row r="614" spans="1:10" x14ac:dyDescent="0.25">
      <c r="A614" s="8"/>
      <c r="B614" s="51"/>
      <c r="C614" s="51"/>
      <c r="D614" s="6"/>
      <c r="E614" s="5"/>
      <c r="F614" s="5"/>
      <c r="G614" s="6"/>
      <c r="H614" s="5"/>
      <c r="I614" s="6"/>
      <c r="J614" s="5"/>
    </row>
    <row r="615" spans="1:10" x14ac:dyDescent="0.25">
      <c r="A615" s="8"/>
      <c r="B615" s="51"/>
      <c r="C615" s="51"/>
      <c r="D615" s="5"/>
      <c r="E615" s="5"/>
      <c r="F615" s="6"/>
      <c r="G615" s="6"/>
      <c r="H615" s="5"/>
      <c r="I615" s="6"/>
      <c r="J615" s="6"/>
    </row>
    <row r="616" spans="1:10" x14ac:dyDescent="0.25">
      <c r="A616" s="8"/>
      <c r="B616" s="51"/>
      <c r="C616" s="51"/>
      <c r="D616" s="5"/>
      <c r="E616" s="5"/>
      <c r="F616" s="6"/>
      <c r="G616" s="5"/>
      <c r="H616" s="5"/>
      <c r="I616" s="6"/>
      <c r="J616" s="5"/>
    </row>
    <row r="617" spans="1:10" x14ac:dyDescent="0.25">
      <c r="A617" s="8"/>
      <c r="B617" s="51"/>
      <c r="C617" s="51"/>
      <c r="D617" s="5"/>
      <c r="E617" s="5"/>
      <c r="F617" s="6"/>
      <c r="G617" s="6"/>
      <c r="H617" s="5"/>
      <c r="I617" s="5"/>
      <c r="J617" s="5"/>
    </row>
    <row r="618" spans="1:10" x14ac:dyDescent="0.25">
      <c r="A618" s="8"/>
      <c r="B618" s="51"/>
      <c r="C618" s="51"/>
      <c r="D618" s="5"/>
      <c r="E618" s="5"/>
      <c r="F618" s="6"/>
      <c r="G618" s="6"/>
      <c r="H618" s="5"/>
      <c r="I618" s="6"/>
      <c r="J618" s="5"/>
    </row>
    <row r="619" spans="1:10" x14ac:dyDescent="0.25">
      <c r="A619" s="8"/>
      <c r="B619" s="51"/>
      <c r="C619" s="51"/>
      <c r="D619" s="5"/>
      <c r="E619" s="5"/>
      <c r="F619" s="6"/>
      <c r="G619" s="6"/>
      <c r="H619" s="5"/>
      <c r="I619" s="6"/>
      <c r="J619" s="5"/>
    </row>
    <row r="620" spans="1:10" x14ac:dyDescent="0.25">
      <c r="A620" s="8"/>
      <c r="B620" s="51"/>
      <c r="C620" s="51"/>
      <c r="D620" s="5"/>
      <c r="E620" s="5"/>
      <c r="F620" s="6"/>
      <c r="G620" s="6"/>
      <c r="H620" s="5"/>
      <c r="I620" s="6"/>
      <c r="J620" s="5"/>
    </row>
    <row r="621" spans="1:10" x14ac:dyDescent="0.25">
      <c r="A621" s="8"/>
      <c r="B621" s="51"/>
      <c r="C621" s="51"/>
      <c r="D621" s="6"/>
      <c r="E621" s="5"/>
      <c r="F621" s="6"/>
      <c r="G621" s="6"/>
      <c r="H621" s="5"/>
      <c r="I621" s="6"/>
      <c r="J621" s="5"/>
    </row>
    <row r="622" spans="1:10" x14ac:dyDescent="0.25">
      <c r="A622" s="8"/>
      <c r="B622" s="51"/>
      <c r="C622" s="51"/>
      <c r="D622" s="5"/>
      <c r="E622" s="5"/>
      <c r="F622" s="6"/>
      <c r="G622" s="5"/>
      <c r="H622" s="5"/>
      <c r="I622" s="6"/>
      <c r="J622" s="5"/>
    </row>
    <row r="623" spans="1:10" x14ac:dyDescent="0.25">
      <c r="A623" s="8"/>
      <c r="B623" s="51"/>
      <c r="C623" s="51"/>
      <c r="D623" s="5"/>
      <c r="E623" s="5"/>
      <c r="F623" s="5"/>
      <c r="G623" s="6"/>
      <c r="H623" s="5"/>
      <c r="I623" s="6"/>
      <c r="J623" s="6"/>
    </row>
    <row r="624" spans="1:10" x14ac:dyDescent="0.25">
      <c r="A624" s="8"/>
      <c r="B624" s="51"/>
      <c r="C624" s="51"/>
      <c r="D624" s="6"/>
      <c r="E624" s="6"/>
      <c r="F624" s="5"/>
      <c r="G624" s="5"/>
      <c r="H624" s="6"/>
      <c r="I624" s="5"/>
      <c r="J624" s="5"/>
    </row>
    <row r="625" spans="1:10" x14ac:dyDescent="0.25">
      <c r="A625" s="8"/>
      <c r="B625" s="51"/>
      <c r="C625" s="51"/>
      <c r="D625" s="5"/>
      <c r="E625" s="5"/>
      <c r="F625" s="6"/>
      <c r="G625" s="5"/>
      <c r="H625" s="5"/>
      <c r="I625" s="6"/>
      <c r="J625" s="6"/>
    </row>
    <row r="626" spans="1:10" x14ac:dyDescent="0.25">
      <c r="A626" s="8"/>
      <c r="B626" s="51"/>
      <c r="C626" s="51"/>
      <c r="D626" s="5"/>
      <c r="E626" s="5"/>
      <c r="F626" s="5"/>
      <c r="G626" s="6"/>
      <c r="H626" s="5"/>
      <c r="I626" s="6"/>
      <c r="J626" s="5"/>
    </row>
    <row r="627" spans="1:10" x14ac:dyDescent="0.25">
      <c r="A627" s="8"/>
      <c r="B627" s="51"/>
      <c r="C627" s="51"/>
      <c r="D627" s="5"/>
      <c r="E627" s="5"/>
      <c r="F627" s="6"/>
      <c r="G627" s="6"/>
      <c r="H627" s="5"/>
      <c r="I627" s="6"/>
      <c r="J627" s="5"/>
    </row>
    <row r="628" spans="1:10" x14ac:dyDescent="0.25">
      <c r="A628" s="8"/>
      <c r="B628" s="51"/>
      <c r="C628" s="51"/>
      <c r="D628" s="5"/>
      <c r="E628" s="5"/>
      <c r="F628" s="5"/>
      <c r="G628" s="6"/>
      <c r="H628" s="5"/>
      <c r="I628" s="6"/>
      <c r="J628" s="6"/>
    </row>
    <row r="629" spans="1:10" x14ac:dyDescent="0.25">
      <c r="A629" s="8"/>
      <c r="B629" s="51"/>
      <c r="C629" s="51"/>
      <c r="D629" s="6"/>
      <c r="E629" s="5"/>
      <c r="F629" s="6"/>
      <c r="G629" s="5"/>
      <c r="H629" s="5"/>
      <c r="I629" s="6"/>
      <c r="J629" s="5"/>
    </row>
    <row r="630" spans="1:10" x14ac:dyDescent="0.25">
      <c r="A630" s="8"/>
      <c r="B630" s="51"/>
      <c r="C630" s="51"/>
      <c r="D630" s="5"/>
      <c r="E630" s="5"/>
      <c r="F630" s="6"/>
      <c r="G630" s="5"/>
      <c r="H630" s="5"/>
      <c r="I630" s="5"/>
      <c r="J630" s="5"/>
    </row>
    <row r="631" spans="1:10" x14ac:dyDescent="0.25">
      <c r="A631" s="8"/>
      <c r="B631" s="51"/>
      <c r="C631" s="51"/>
      <c r="D631" s="6"/>
      <c r="E631" s="5"/>
      <c r="F631" s="5"/>
      <c r="G631" s="6"/>
      <c r="H631" s="5"/>
      <c r="I631" s="5"/>
      <c r="J631" s="5"/>
    </row>
    <row r="632" spans="1:10" x14ac:dyDescent="0.25">
      <c r="A632" s="8"/>
      <c r="B632" s="51"/>
      <c r="C632" s="51"/>
      <c r="D632" s="5"/>
      <c r="E632" s="5"/>
      <c r="F632" s="5"/>
      <c r="G632" s="6"/>
      <c r="H632" s="5"/>
      <c r="I632" s="6"/>
      <c r="J632" s="6"/>
    </row>
    <row r="633" spans="1:10" x14ac:dyDescent="0.25">
      <c r="A633" s="8"/>
      <c r="B633" s="51"/>
      <c r="C633" s="51"/>
      <c r="D633" s="5"/>
      <c r="E633" s="5"/>
      <c r="F633" s="6"/>
      <c r="G633" s="6"/>
      <c r="H633" s="5"/>
      <c r="I633" s="6"/>
      <c r="J633" s="5"/>
    </row>
    <row r="634" spans="1:10" x14ac:dyDescent="0.25">
      <c r="A634" s="8"/>
      <c r="B634" s="51"/>
      <c r="C634" s="51"/>
      <c r="D634" s="5"/>
      <c r="E634" s="5"/>
      <c r="F634" s="5"/>
      <c r="G634" s="6"/>
      <c r="H634" s="5"/>
      <c r="I634" s="6"/>
      <c r="J634" s="5"/>
    </row>
    <row r="635" spans="1:10" x14ac:dyDescent="0.25">
      <c r="A635" s="8"/>
      <c r="B635" s="51"/>
      <c r="C635" s="51"/>
      <c r="D635" s="5"/>
      <c r="E635" s="5"/>
      <c r="F635" s="5"/>
      <c r="G635" s="6"/>
      <c r="H635" s="5"/>
      <c r="I635" s="6"/>
      <c r="J635" s="5"/>
    </row>
    <row r="636" spans="1:10" x14ac:dyDescent="0.25">
      <c r="A636" s="8"/>
      <c r="B636" s="51"/>
      <c r="C636" s="51"/>
      <c r="D636" s="6"/>
      <c r="E636" s="6"/>
      <c r="F636" s="5"/>
      <c r="G636" s="6"/>
      <c r="H636" s="6"/>
      <c r="I636" s="6"/>
      <c r="J636" s="5"/>
    </row>
    <row r="637" spans="1:10" x14ac:dyDescent="0.25">
      <c r="A637" s="8"/>
      <c r="B637" s="51"/>
      <c r="C637" s="51"/>
      <c r="D637" s="6"/>
      <c r="E637" s="5"/>
      <c r="F637" s="5"/>
      <c r="G637" s="6"/>
      <c r="H637" s="5"/>
      <c r="I637" s="6"/>
      <c r="J637" s="5"/>
    </row>
    <row r="638" spans="1:10" x14ac:dyDescent="0.25">
      <c r="A638" s="8"/>
      <c r="B638" s="51"/>
      <c r="C638" s="51"/>
      <c r="D638" s="5"/>
      <c r="E638" s="5"/>
      <c r="F638" s="5"/>
      <c r="G638" s="5"/>
      <c r="H638" s="5"/>
      <c r="I638" s="5"/>
      <c r="J638" s="5"/>
    </row>
    <row r="639" spans="1:10" x14ac:dyDescent="0.25">
      <c r="D639" s="5"/>
      <c r="E639" s="5"/>
      <c r="F639" s="5"/>
      <c r="G639" s="5"/>
      <c r="H639" s="5"/>
      <c r="I639" s="5"/>
      <c r="J639" s="5"/>
    </row>
    <row r="640" spans="1:10" x14ac:dyDescent="0.25">
      <c r="A640" s="8"/>
      <c r="B640" s="51"/>
      <c r="C640" s="51"/>
      <c r="D640" s="52"/>
      <c r="E640" s="5"/>
      <c r="F640" s="5"/>
      <c r="G640" s="5"/>
      <c r="H640" s="5"/>
      <c r="I640" s="5"/>
      <c r="J640" s="5"/>
    </row>
    <row r="641" spans="1:10" x14ac:dyDescent="0.25">
      <c r="D641" s="5"/>
      <c r="E641" s="5"/>
      <c r="F641" s="5"/>
      <c r="G641" s="5"/>
      <c r="H641" s="5"/>
      <c r="I641" s="5"/>
      <c r="J641" s="5"/>
    </row>
    <row r="642" spans="1:10" x14ac:dyDescent="0.25">
      <c r="A642" s="8"/>
      <c r="B642" s="51"/>
      <c r="C642" s="51"/>
      <c r="D642" s="7"/>
      <c r="E642" s="7"/>
      <c r="F642" s="7"/>
      <c r="G642" s="7"/>
      <c r="H642" s="7"/>
      <c r="I642" s="7"/>
      <c r="J642" s="7"/>
    </row>
    <row r="643" spans="1:10" x14ac:dyDescent="0.25">
      <c r="A643" s="8"/>
      <c r="B643" s="51"/>
      <c r="C643" s="51"/>
      <c r="D643" s="5"/>
      <c r="E643" s="5"/>
      <c r="F643" s="5"/>
      <c r="G643" s="5"/>
      <c r="H643" s="5"/>
      <c r="I643" s="5"/>
      <c r="J643" s="5"/>
    </row>
    <row r="644" spans="1:10" x14ac:dyDescent="0.25">
      <c r="A644" s="8"/>
      <c r="B644" s="51"/>
      <c r="C644" s="51"/>
      <c r="D644" s="5"/>
      <c r="E644" s="5"/>
      <c r="F644" s="5"/>
      <c r="G644" s="5"/>
      <c r="H644" s="5"/>
      <c r="I644" s="6"/>
      <c r="J644" s="5"/>
    </row>
    <row r="645" spans="1:10" x14ac:dyDescent="0.25">
      <c r="A645" s="8"/>
      <c r="B645" s="51"/>
      <c r="C645" s="51"/>
      <c r="D645" s="5"/>
      <c r="E645" s="5"/>
      <c r="F645" s="5"/>
      <c r="G645" s="5"/>
      <c r="H645" s="5"/>
      <c r="I645" s="5"/>
      <c r="J645" s="5"/>
    </row>
    <row r="646" spans="1:10" x14ac:dyDescent="0.25">
      <c r="A646" s="8"/>
      <c r="B646" s="51"/>
      <c r="C646" s="51"/>
      <c r="D646" s="5"/>
      <c r="E646" s="5"/>
      <c r="F646" s="5"/>
      <c r="G646" s="6"/>
      <c r="H646" s="5"/>
      <c r="I646" s="5"/>
      <c r="J646" s="5"/>
    </row>
    <row r="647" spans="1:10" x14ac:dyDescent="0.25">
      <c r="A647" s="8"/>
      <c r="B647" s="51"/>
      <c r="C647" s="51"/>
      <c r="D647" s="5"/>
      <c r="E647" s="5"/>
      <c r="F647" s="5"/>
      <c r="G647" s="6"/>
      <c r="H647" s="5"/>
      <c r="I647" s="6"/>
      <c r="J647" s="5"/>
    </row>
    <row r="648" spans="1:10" x14ac:dyDescent="0.25">
      <c r="A648" s="8"/>
      <c r="B648" s="51"/>
      <c r="C648" s="51"/>
      <c r="D648" s="6"/>
      <c r="E648" s="5"/>
      <c r="F648" s="5"/>
      <c r="G648" s="6"/>
      <c r="H648" s="5"/>
      <c r="I648" s="6"/>
      <c r="J648" s="5"/>
    </row>
    <row r="649" spans="1:10" x14ac:dyDescent="0.25">
      <c r="A649" s="8"/>
      <c r="B649" s="51"/>
      <c r="C649" s="51"/>
      <c r="D649" s="5"/>
      <c r="E649" s="5"/>
      <c r="F649" s="5"/>
      <c r="G649" s="5"/>
      <c r="H649" s="5"/>
      <c r="I649" s="5"/>
      <c r="J649" s="5"/>
    </row>
    <row r="650" spans="1:10" x14ac:dyDescent="0.25">
      <c r="A650" s="8"/>
      <c r="B650" s="51"/>
      <c r="C650" s="51"/>
      <c r="D650" s="5"/>
      <c r="E650" s="5"/>
      <c r="F650" s="6"/>
      <c r="G650" s="6"/>
      <c r="H650" s="5"/>
      <c r="I650" s="6"/>
      <c r="J650" s="5"/>
    </row>
    <row r="651" spans="1:10" x14ac:dyDescent="0.25">
      <c r="A651" s="8"/>
      <c r="B651" s="51"/>
      <c r="C651" s="51"/>
      <c r="D651" s="5"/>
      <c r="E651" s="5"/>
      <c r="F651" s="5"/>
      <c r="G651" s="6"/>
      <c r="H651" s="5"/>
      <c r="I651" s="6"/>
      <c r="J651" s="5"/>
    </row>
    <row r="652" spans="1:10" x14ac:dyDescent="0.25">
      <c r="A652" s="8"/>
      <c r="B652" s="51"/>
      <c r="C652" s="51"/>
      <c r="D652" s="5"/>
      <c r="E652" s="5"/>
      <c r="F652" s="6"/>
      <c r="G652" s="6"/>
      <c r="H652" s="5"/>
      <c r="I652" s="5"/>
      <c r="J652" s="6"/>
    </row>
    <row r="653" spans="1:10" x14ac:dyDescent="0.25">
      <c r="A653" s="8"/>
      <c r="B653" s="51"/>
      <c r="C653" s="51"/>
      <c r="D653" s="6"/>
      <c r="E653" s="5"/>
      <c r="F653" s="6"/>
      <c r="G653" s="6"/>
      <c r="H653" s="5"/>
      <c r="I653" s="6"/>
      <c r="J653" s="6"/>
    </row>
    <row r="654" spans="1:10" x14ac:dyDescent="0.25">
      <c r="A654" s="8"/>
      <c r="B654" s="51"/>
      <c r="C654" s="51"/>
      <c r="D654" s="6"/>
      <c r="E654" s="5"/>
      <c r="F654" s="6"/>
      <c r="G654" s="6"/>
      <c r="H654" s="5"/>
      <c r="I654" s="6"/>
      <c r="J654" s="5"/>
    </row>
    <row r="655" spans="1:10" x14ac:dyDescent="0.25">
      <c r="A655" s="8"/>
      <c r="B655" s="51"/>
      <c r="C655" s="51"/>
      <c r="D655" s="6"/>
      <c r="E655" s="5"/>
      <c r="F655" s="5"/>
      <c r="G655" s="5"/>
      <c r="H655" s="5"/>
      <c r="I655" s="6"/>
      <c r="J655" s="6"/>
    </row>
    <row r="656" spans="1:10" x14ac:dyDescent="0.25">
      <c r="A656" s="8"/>
      <c r="B656" s="51"/>
      <c r="C656" s="51"/>
      <c r="D656" s="5"/>
      <c r="E656" s="5"/>
      <c r="F656" s="5"/>
      <c r="G656" s="6"/>
      <c r="H656" s="5"/>
      <c r="I656" s="6"/>
      <c r="J656" s="5"/>
    </row>
    <row r="657" spans="1:10" x14ac:dyDescent="0.25">
      <c r="A657" s="8"/>
      <c r="B657" s="51"/>
      <c r="C657" s="51"/>
      <c r="D657" s="5"/>
      <c r="E657" s="5"/>
      <c r="F657" s="5"/>
      <c r="G657" s="6"/>
      <c r="H657" s="5"/>
      <c r="I657" s="6"/>
      <c r="J657" s="6"/>
    </row>
    <row r="658" spans="1:10" x14ac:dyDescent="0.25">
      <c r="A658" s="8"/>
      <c r="B658" s="51"/>
      <c r="C658" s="51"/>
      <c r="D658" s="6"/>
      <c r="E658" s="6"/>
      <c r="F658" s="5"/>
      <c r="G658" s="6"/>
      <c r="H658" s="6"/>
      <c r="I658" s="6"/>
      <c r="J658" s="5"/>
    </row>
    <row r="659" spans="1:10" x14ac:dyDescent="0.25">
      <c r="A659" s="8"/>
      <c r="B659" s="51"/>
      <c r="C659" s="51"/>
      <c r="D659" s="5"/>
      <c r="E659" s="5"/>
      <c r="F659" s="5"/>
      <c r="G659" s="5"/>
      <c r="H659" s="5"/>
      <c r="I659" s="6"/>
      <c r="J659" s="6"/>
    </row>
    <row r="660" spans="1:10" x14ac:dyDescent="0.25">
      <c r="A660" s="8"/>
      <c r="B660" s="51"/>
      <c r="C660" s="51"/>
      <c r="D660" s="5"/>
      <c r="E660" s="5"/>
      <c r="F660" s="5"/>
      <c r="G660" s="6"/>
      <c r="H660" s="5"/>
      <c r="I660" s="6"/>
      <c r="J660" s="5"/>
    </row>
    <row r="661" spans="1:10" x14ac:dyDescent="0.25">
      <c r="A661" s="8"/>
      <c r="B661" s="51"/>
      <c r="C661" s="51"/>
      <c r="D661" s="5"/>
      <c r="E661" s="5"/>
      <c r="F661" s="5"/>
      <c r="G661" s="6"/>
      <c r="H661" s="5"/>
      <c r="I661" s="6"/>
      <c r="J661" s="5"/>
    </row>
    <row r="662" spans="1:10" x14ac:dyDescent="0.25">
      <c r="A662" s="8"/>
      <c r="B662" s="51"/>
      <c r="C662" s="51"/>
      <c r="D662" s="5"/>
      <c r="E662" s="5"/>
      <c r="F662" s="5"/>
      <c r="G662" s="5"/>
      <c r="H662" s="5"/>
      <c r="I662" s="6"/>
      <c r="J662" s="6"/>
    </row>
    <row r="663" spans="1:10" x14ac:dyDescent="0.25">
      <c r="A663" s="8"/>
      <c r="B663" s="51"/>
      <c r="C663" s="51"/>
      <c r="D663" s="6"/>
      <c r="E663" s="5"/>
      <c r="F663" s="6"/>
      <c r="G663" s="6"/>
      <c r="H663" s="5"/>
      <c r="I663" s="6"/>
      <c r="J663" s="6"/>
    </row>
    <row r="664" spans="1:10" x14ac:dyDescent="0.25">
      <c r="A664" s="8"/>
      <c r="B664" s="51"/>
      <c r="C664" s="51"/>
      <c r="D664" s="6"/>
      <c r="E664" s="5"/>
      <c r="F664" s="6"/>
      <c r="G664" s="6"/>
      <c r="H664" s="6"/>
      <c r="I664" s="6"/>
      <c r="J664" s="6"/>
    </row>
    <row r="665" spans="1:10" x14ac:dyDescent="0.25">
      <c r="A665" s="8"/>
      <c r="B665" s="51"/>
      <c r="C665" s="51"/>
      <c r="D665" s="6"/>
      <c r="E665" s="6"/>
      <c r="F665" s="5"/>
      <c r="G665" s="6"/>
      <c r="H665" s="6"/>
      <c r="I665" s="6"/>
      <c r="J665" s="5"/>
    </row>
    <row r="666" spans="1:10" x14ac:dyDescent="0.25">
      <c r="A666" s="8"/>
      <c r="B666" s="51"/>
      <c r="C666" s="51"/>
      <c r="D666" s="5"/>
      <c r="E666" s="5"/>
      <c r="F666" s="5"/>
      <c r="G666" s="6"/>
      <c r="H666" s="5"/>
      <c r="I666" s="6"/>
      <c r="J666" s="5"/>
    </row>
    <row r="667" spans="1:10" x14ac:dyDescent="0.25">
      <c r="A667" s="8"/>
      <c r="B667" s="51"/>
      <c r="C667" s="51"/>
      <c r="D667" s="5"/>
      <c r="E667" s="5"/>
      <c r="F667" s="6"/>
      <c r="G667" s="6"/>
      <c r="H667" s="5"/>
      <c r="I667" s="6"/>
      <c r="J667" s="5"/>
    </row>
    <row r="668" spans="1:10" x14ac:dyDescent="0.25">
      <c r="A668" s="8"/>
      <c r="B668" s="51"/>
      <c r="C668" s="51"/>
      <c r="D668" s="5"/>
      <c r="E668" s="5"/>
      <c r="F668" s="5"/>
      <c r="G668" s="6"/>
      <c r="H668" s="5"/>
      <c r="I668" s="6"/>
      <c r="J668" s="5"/>
    </row>
    <row r="669" spans="1:10" x14ac:dyDescent="0.25">
      <c r="A669" s="8"/>
      <c r="B669" s="51"/>
      <c r="C669" s="51"/>
      <c r="D669" s="5"/>
      <c r="E669" s="5"/>
      <c r="F669" s="5"/>
      <c r="G669" s="6"/>
      <c r="H669" s="5"/>
      <c r="I669" s="6"/>
      <c r="J669" s="5"/>
    </row>
    <row r="670" spans="1:10" x14ac:dyDescent="0.25">
      <c r="A670" s="8"/>
      <c r="B670" s="51"/>
      <c r="C670" s="51"/>
      <c r="D670" s="6"/>
      <c r="E670" s="6"/>
      <c r="F670" s="5"/>
      <c r="G670" s="6"/>
      <c r="H670" s="5"/>
      <c r="I670" s="5"/>
      <c r="J670" s="5"/>
    </row>
    <row r="671" spans="1:10" x14ac:dyDescent="0.25">
      <c r="A671" s="8"/>
      <c r="B671" s="51"/>
      <c r="C671" s="51"/>
      <c r="D671" s="6"/>
      <c r="E671" s="5"/>
      <c r="F671" s="5"/>
      <c r="G671" s="6"/>
      <c r="H671" s="5"/>
      <c r="I671" s="6"/>
      <c r="J671" s="5"/>
    </row>
    <row r="672" spans="1:10" x14ac:dyDescent="0.25">
      <c r="A672" s="8"/>
      <c r="B672" s="51"/>
      <c r="C672" s="51"/>
      <c r="D672" s="5"/>
      <c r="E672" s="5"/>
      <c r="F672" s="5"/>
      <c r="G672" s="5"/>
      <c r="H672" s="5"/>
      <c r="I672" s="5"/>
      <c r="J672" s="5"/>
    </row>
    <row r="673" spans="1:10" x14ac:dyDescent="0.25">
      <c r="D673" s="5"/>
      <c r="E673" s="5"/>
      <c r="F673" s="5"/>
      <c r="G673" s="5"/>
      <c r="H673" s="5"/>
      <c r="I673" s="5"/>
      <c r="J673" s="5"/>
    </row>
    <row r="674" spans="1:10" x14ac:dyDescent="0.25">
      <c r="A674" s="8"/>
      <c r="B674" s="51"/>
      <c r="C674" s="51"/>
      <c r="D674" s="52"/>
      <c r="E674" s="5"/>
      <c r="F674" s="5"/>
      <c r="G674" s="5"/>
      <c r="H674" s="5"/>
      <c r="I674" s="5"/>
      <c r="J674" s="5"/>
    </row>
    <row r="675" spans="1:10" x14ac:dyDescent="0.25">
      <c r="D675" s="5"/>
      <c r="E675" s="5"/>
      <c r="F675" s="5"/>
      <c r="G675" s="5"/>
      <c r="H675" s="5"/>
      <c r="I675" s="5"/>
      <c r="J675" s="5"/>
    </row>
    <row r="676" spans="1:10" x14ac:dyDescent="0.25">
      <c r="A676" s="8"/>
      <c r="B676" s="51"/>
      <c r="C676" s="51"/>
      <c r="D676" s="7"/>
      <c r="E676" s="7"/>
      <c r="F676" s="7"/>
      <c r="G676" s="7"/>
      <c r="H676" s="7"/>
      <c r="I676" s="7"/>
      <c r="J676" s="7"/>
    </row>
    <row r="677" spans="1:10" x14ac:dyDescent="0.25">
      <c r="A677" s="8"/>
      <c r="B677" s="51"/>
      <c r="C677" s="51"/>
      <c r="D677" s="5"/>
      <c r="E677" s="5"/>
      <c r="F677" s="5"/>
      <c r="G677" s="5"/>
      <c r="H677" s="5"/>
      <c r="I677" s="5"/>
      <c r="J677" s="5"/>
    </row>
    <row r="678" spans="1:10" x14ac:dyDescent="0.25">
      <c r="A678" s="8"/>
      <c r="B678" s="51"/>
      <c r="C678" s="51"/>
      <c r="D678" s="5"/>
      <c r="E678" s="5"/>
      <c r="F678" s="5"/>
      <c r="G678" s="6"/>
      <c r="H678" s="5"/>
      <c r="I678" s="6"/>
      <c r="J678" s="6"/>
    </row>
    <row r="679" spans="1:10" x14ac:dyDescent="0.25">
      <c r="A679" s="8"/>
      <c r="B679" s="51"/>
      <c r="C679" s="51"/>
      <c r="D679" s="5"/>
      <c r="E679" s="5"/>
      <c r="F679" s="5"/>
      <c r="G679" s="5"/>
      <c r="H679" s="5"/>
      <c r="I679" s="5"/>
      <c r="J679" s="5"/>
    </row>
    <row r="680" spans="1:10" x14ac:dyDescent="0.25">
      <c r="A680" s="8"/>
      <c r="B680" s="51"/>
      <c r="C680" s="51"/>
      <c r="D680" s="5"/>
      <c r="E680" s="6"/>
      <c r="F680" s="5"/>
      <c r="G680" s="5"/>
      <c r="H680" s="6"/>
      <c r="I680" s="5"/>
      <c r="J680" s="5"/>
    </row>
    <row r="681" spans="1:10" x14ac:dyDescent="0.25">
      <c r="A681" s="8"/>
      <c r="B681" s="51"/>
      <c r="C681" s="51"/>
      <c r="D681" s="6"/>
      <c r="E681" s="6"/>
      <c r="F681" s="5"/>
      <c r="G681" s="5"/>
      <c r="H681" s="6"/>
      <c r="I681" s="5"/>
      <c r="J681" s="5"/>
    </row>
    <row r="682" spans="1:10" x14ac:dyDescent="0.25">
      <c r="A682" s="8"/>
      <c r="B682" s="51"/>
      <c r="C682" s="51"/>
      <c r="D682" s="6"/>
      <c r="E682" s="6"/>
      <c r="F682" s="6"/>
      <c r="G682" s="5"/>
      <c r="H682" s="6"/>
      <c r="I682" s="6"/>
      <c r="J682" s="5"/>
    </row>
    <row r="683" spans="1:10" x14ac:dyDescent="0.25">
      <c r="A683" s="8"/>
      <c r="B683" s="51"/>
      <c r="C683" s="51"/>
      <c r="D683" s="6"/>
      <c r="E683" s="5"/>
      <c r="F683" s="5"/>
      <c r="G683" s="6"/>
      <c r="H683" s="6"/>
      <c r="I683" s="5"/>
      <c r="J683" s="5"/>
    </row>
    <row r="684" spans="1:10" x14ac:dyDescent="0.25">
      <c r="A684" s="8"/>
      <c r="B684" s="51"/>
      <c r="C684" s="51"/>
      <c r="D684" s="6"/>
      <c r="E684" s="6"/>
      <c r="F684" s="6"/>
      <c r="G684" s="6"/>
      <c r="H684" s="5"/>
      <c r="I684" s="6"/>
      <c r="J684" s="6"/>
    </row>
    <row r="685" spans="1:10" x14ac:dyDescent="0.25">
      <c r="A685" s="8"/>
      <c r="B685" s="51"/>
      <c r="C685" s="51"/>
      <c r="D685" s="6"/>
      <c r="E685" s="5"/>
      <c r="F685" s="5"/>
      <c r="G685" s="6"/>
      <c r="H685" s="5"/>
      <c r="I685" s="6"/>
      <c r="J685" s="5"/>
    </row>
    <row r="686" spans="1:10" x14ac:dyDescent="0.25">
      <c r="A686" s="8"/>
      <c r="B686" s="51"/>
      <c r="C686" s="51"/>
      <c r="D686" s="5"/>
      <c r="E686" s="5"/>
      <c r="F686" s="6"/>
      <c r="G686" s="6"/>
      <c r="H686" s="5"/>
      <c r="I686" s="6"/>
      <c r="J686" s="6"/>
    </row>
    <row r="687" spans="1:10" x14ac:dyDescent="0.25">
      <c r="A687" s="8"/>
      <c r="B687" s="51"/>
      <c r="C687" s="51"/>
      <c r="D687" s="5"/>
      <c r="E687" s="5"/>
      <c r="F687" s="6"/>
      <c r="G687" s="6"/>
      <c r="H687" s="5"/>
      <c r="I687" s="6"/>
      <c r="J687" s="6"/>
    </row>
    <row r="688" spans="1:10" x14ac:dyDescent="0.25">
      <c r="A688" s="8"/>
      <c r="B688" s="51"/>
      <c r="C688" s="51"/>
      <c r="D688" s="5"/>
      <c r="E688" s="5"/>
      <c r="F688" s="5"/>
      <c r="G688" s="6"/>
      <c r="H688" s="5"/>
      <c r="I688" s="6"/>
      <c r="J688" s="5"/>
    </row>
    <row r="689" spans="1:10" x14ac:dyDescent="0.25">
      <c r="A689" s="8"/>
      <c r="B689" s="51"/>
      <c r="C689" s="51"/>
      <c r="D689" s="5"/>
      <c r="E689" s="5"/>
      <c r="F689" s="5"/>
      <c r="G689" s="6"/>
      <c r="H689" s="6"/>
      <c r="I689" s="6"/>
      <c r="J689" s="6"/>
    </row>
    <row r="690" spans="1:10" x14ac:dyDescent="0.25">
      <c r="A690" s="8"/>
      <c r="B690" s="51"/>
      <c r="C690" s="51"/>
      <c r="D690" s="6"/>
      <c r="E690" s="5"/>
      <c r="F690" s="5"/>
      <c r="G690" s="6"/>
      <c r="H690" s="5"/>
      <c r="I690" s="6"/>
      <c r="J690" s="5"/>
    </row>
    <row r="691" spans="1:10" x14ac:dyDescent="0.25">
      <c r="A691" s="8"/>
      <c r="B691" s="51"/>
      <c r="C691" s="51"/>
      <c r="D691" s="6"/>
      <c r="E691" s="5"/>
      <c r="F691" s="5"/>
      <c r="G691" s="6"/>
      <c r="H691" s="5"/>
      <c r="I691" s="6"/>
      <c r="J691" s="6"/>
    </row>
    <row r="692" spans="1:10" x14ac:dyDescent="0.25">
      <c r="A692" s="8"/>
      <c r="B692" s="51"/>
      <c r="C692" s="51"/>
      <c r="D692" s="6"/>
      <c r="E692" s="6"/>
      <c r="F692" s="5"/>
      <c r="G692" s="5"/>
      <c r="H692" s="6"/>
      <c r="I692" s="5"/>
      <c r="J692" s="5"/>
    </row>
    <row r="693" spans="1:10" x14ac:dyDescent="0.25">
      <c r="A693" s="8"/>
      <c r="B693" s="51"/>
      <c r="C693" s="51"/>
      <c r="D693" s="6"/>
      <c r="E693" s="5"/>
      <c r="F693" s="6"/>
      <c r="G693" s="5"/>
      <c r="H693" s="5"/>
      <c r="I693" s="6"/>
      <c r="J693" s="6"/>
    </row>
    <row r="694" spans="1:10" x14ac:dyDescent="0.25">
      <c r="A694" s="8"/>
      <c r="B694" s="51"/>
      <c r="C694" s="51"/>
      <c r="D694" s="6"/>
      <c r="E694" s="6"/>
      <c r="F694" s="5"/>
      <c r="G694" s="6"/>
      <c r="H694" s="6"/>
      <c r="I694" s="6"/>
      <c r="J694" s="5"/>
    </row>
    <row r="695" spans="1:10" x14ac:dyDescent="0.25">
      <c r="A695" s="8"/>
      <c r="B695" s="51"/>
      <c r="C695" s="51"/>
      <c r="D695" s="5"/>
      <c r="E695" s="5"/>
      <c r="F695" s="5"/>
      <c r="G695" s="5"/>
      <c r="H695" s="6"/>
      <c r="I695" s="6"/>
      <c r="J695" s="5"/>
    </row>
    <row r="696" spans="1:10" x14ac:dyDescent="0.25">
      <c r="A696" s="8"/>
      <c r="B696" s="51"/>
      <c r="C696" s="51"/>
      <c r="D696" s="6"/>
      <c r="E696" s="6"/>
      <c r="F696" s="6"/>
      <c r="G696" s="5"/>
      <c r="H696" s="5"/>
      <c r="I696" s="6"/>
      <c r="J696" s="6"/>
    </row>
    <row r="697" spans="1:10" x14ac:dyDescent="0.25">
      <c r="A697" s="8"/>
      <c r="B697" s="51"/>
      <c r="C697" s="51"/>
      <c r="D697" s="6"/>
      <c r="E697" s="5"/>
      <c r="F697" s="6"/>
      <c r="G697" s="5"/>
      <c r="H697" s="5"/>
      <c r="I697" s="6"/>
      <c r="J697" s="6"/>
    </row>
    <row r="698" spans="1:10" x14ac:dyDescent="0.25">
      <c r="A698" s="8"/>
      <c r="B698" s="51"/>
      <c r="C698" s="51"/>
      <c r="D698" s="6"/>
      <c r="E698" s="5"/>
      <c r="F698" s="6"/>
      <c r="G698" s="6"/>
      <c r="H698" s="5"/>
      <c r="I698" s="6"/>
      <c r="J698" s="6"/>
    </row>
    <row r="699" spans="1:10" x14ac:dyDescent="0.25">
      <c r="A699" s="8"/>
      <c r="B699" s="51"/>
      <c r="C699" s="51"/>
      <c r="D699" s="6"/>
      <c r="E699" s="6"/>
      <c r="F699" s="5"/>
      <c r="G699" s="6"/>
      <c r="H699" s="6"/>
      <c r="I699" s="6"/>
      <c r="J699" s="5"/>
    </row>
    <row r="700" spans="1:10" x14ac:dyDescent="0.25">
      <c r="A700" s="8"/>
      <c r="B700" s="51"/>
      <c r="C700" s="51"/>
      <c r="D700" s="6"/>
      <c r="E700" s="5"/>
      <c r="F700" s="5"/>
      <c r="G700" s="6"/>
      <c r="H700" s="5"/>
      <c r="I700" s="6"/>
      <c r="J700" s="5"/>
    </row>
    <row r="701" spans="1:10" x14ac:dyDescent="0.25">
      <c r="A701" s="8"/>
      <c r="B701" s="51"/>
      <c r="C701" s="51"/>
      <c r="D701" s="6"/>
      <c r="E701" s="5"/>
      <c r="F701" s="5"/>
      <c r="G701" s="6"/>
      <c r="H701" s="5"/>
      <c r="I701" s="6"/>
      <c r="J701" s="5"/>
    </row>
    <row r="702" spans="1:10" x14ac:dyDescent="0.25">
      <c r="A702" s="8"/>
      <c r="B702" s="51"/>
      <c r="C702" s="51"/>
      <c r="D702" s="6"/>
      <c r="E702" s="5"/>
      <c r="F702" s="5"/>
      <c r="G702" s="6"/>
      <c r="H702" s="5"/>
      <c r="I702" s="6"/>
      <c r="J702" s="5"/>
    </row>
    <row r="703" spans="1:10" x14ac:dyDescent="0.25">
      <c r="A703" s="8"/>
      <c r="B703" s="51"/>
      <c r="C703" s="51"/>
      <c r="D703" s="6"/>
      <c r="E703" s="5"/>
      <c r="F703" s="5"/>
      <c r="G703" s="6"/>
      <c r="H703" s="5"/>
      <c r="I703" s="6"/>
      <c r="J703" s="5"/>
    </row>
    <row r="704" spans="1:10" x14ac:dyDescent="0.25">
      <c r="A704" s="8"/>
      <c r="B704" s="51"/>
      <c r="C704" s="51"/>
      <c r="D704" s="6"/>
      <c r="E704" s="5"/>
      <c r="F704" s="5"/>
      <c r="G704" s="6"/>
      <c r="H704" s="6"/>
      <c r="I704" s="6"/>
      <c r="J704" s="5"/>
    </row>
    <row r="705" spans="1:10" x14ac:dyDescent="0.25">
      <c r="A705" s="8"/>
      <c r="B705" s="51"/>
      <c r="C705" s="51"/>
      <c r="D705" s="6"/>
      <c r="E705" s="5"/>
      <c r="F705" s="5"/>
      <c r="G705" s="6"/>
      <c r="H705" s="6"/>
      <c r="I705" s="6"/>
      <c r="J705" s="5"/>
    </row>
    <row r="706" spans="1:10" x14ac:dyDescent="0.25">
      <c r="A706" s="8"/>
      <c r="B706" s="51"/>
      <c r="C706" s="51"/>
      <c r="D706" s="5"/>
      <c r="E706" s="5"/>
      <c r="F706" s="5"/>
      <c r="G706" s="5"/>
      <c r="H706" s="5"/>
      <c r="I706" s="5"/>
      <c r="J706" s="5"/>
    </row>
    <row r="707" spans="1:10" x14ac:dyDescent="0.25">
      <c r="D707" s="5"/>
      <c r="E707" s="5"/>
      <c r="F707" s="5"/>
      <c r="G707" s="5"/>
      <c r="H707" s="5"/>
      <c r="I707" s="5"/>
      <c r="J707" s="5"/>
    </row>
    <row r="708" spans="1:10" x14ac:dyDescent="0.25">
      <c r="A708" s="8"/>
      <c r="B708" s="51"/>
      <c r="C708" s="51"/>
      <c r="D708" s="52"/>
      <c r="E708" s="5"/>
      <c r="F708" s="5"/>
      <c r="G708" s="5"/>
      <c r="H708" s="5"/>
      <c r="I708" s="5"/>
      <c r="J708" s="5"/>
    </row>
    <row r="709" spans="1:10" x14ac:dyDescent="0.25">
      <c r="D709" s="5"/>
      <c r="E709" s="5"/>
      <c r="F709" s="5"/>
      <c r="G709" s="5"/>
      <c r="H709" s="5"/>
      <c r="I709" s="5"/>
      <c r="J709" s="5"/>
    </row>
    <row r="710" spans="1:10" x14ac:dyDescent="0.25">
      <c r="A710" s="8"/>
      <c r="B710" s="51"/>
      <c r="C710" s="51"/>
      <c r="D710" s="7"/>
      <c r="E710" s="7"/>
      <c r="F710" s="7"/>
      <c r="G710" s="7"/>
      <c r="H710" s="7"/>
      <c r="I710" s="7"/>
      <c r="J710" s="7"/>
    </row>
    <row r="711" spans="1:10" x14ac:dyDescent="0.25">
      <c r="A711" s="8"/>
      <c r="B711" s="51"/>
      <c r="C711" s="51"/>
      <c r="D711" s="5"/>
      <c r="E711" s="5"/>
      <c r="F711" s="5"/>
      <c r="G711" s="5"/>
      <c r="H711" s="5"/>
      <c r="I711" s="5"/>
      <c r="J711" s="5"/>
    </row>
    <row r="712" spans="1:10" x14ac:dyDescent="0.25">
      <c r="A712" s="8"/>
      <c r="B712" s="51"/>
      <c r="C712" s="51"/>
      <c r="D712" s="5"/>
      <c r="E712" s="5"/>
      <c r="F712" s="5"/>
      <c r="G712" s="6"/>
      <c r="H712" s="5"/>
      <c r="I712" s="5"/>
      <c r="J712" s="6"/>
    </row>
    <row r="713" spans="1:10" x14ac:dyDescent="0.25">
      <c r="A713" s="8"/>
      <c r="B713" s="51"/>
      <c r="C713" s="51"/>
      <c r="D713" s="5"/>
      <c r="E713" s="5"/>
      <c r="F713" s="5"/>
      <c r="G713" s="5"/>
      <c r="H713" s="5"/>
      <c r="I713" s="5"/>
      <c r="J713" s="5"/>
    </row>
    <row r="714" spans="1:10" x14ac:dyDescent="0.25">
      <c r="A714" s="8"/>
      <c r="B714" s="51"/>
      <c r="C714" s="51"/>
      <c r="D714" s="5"/>
      <c r="E714" s="5"/>
      <c r="F714" s="5"/>
      <c r="G714" s="5"/>
      <c r="H714" s="6"/>
      <c r="I714" s="6"/>
      <c r="J714" s="5"/>
    </row>
    <row r="715" spans="1:10" x14ac:dyDescent="0.25">
      <c r="A715" s="8"/>
      <c r="B715" s="51"/>
      <c r="C715" s="51"/>
      <c r="D715" s="5"/>
      <c r="E715" s="6"/>
      <c r="F715" s="5"/>
      <c r="G715" s="5"/>
      <c r="H715" s="5"/>
      <c r="I715" s="6"/>
      <c r="J715" s="5"/>
    </row>
    <row r="716" spans="1:10" x14ac:dyDescent="0.25">
      <c r="A716" s="8"/>
      <c r="B716" s="51"/>
      <c r="C716" s="51"/>
      <c r="D716" s="6"/>
      <c r="E716" s="6"/>
      <c r="F716" s="5"/>
      <c r="G716" s="5"/>
      <c r="H716" s="5"/>
      <c r="I716" s="6"/>
      <c r="J716" s="5"/>
    </row>
    <row r="717" spans="1:10" x14ac:dyDescent="0.25">
      <c r="A717" s="8"/>
      <c r="B717" s="51"/>
      <c r="C717" s="51"/>
      <c r="D717" s="6"/>
      <c r="E717" s="5"/>
      <c r="F717" s="5"/>
      <c r="G717" s="6"/>
      <c r="H717" s="5"/>
      <c r="I717" s="5"/>
      <c r="J717" s="5"/>
    </row>
    <row r="718" spans="1:10" x14ac:dyDescent="0.25">
      <c r="A718" s="8"/>
      <c r="B718" s="51"/>
      <c r="C718" s="51"/>
      <c r="D718" s="6"/>
      <c r="E718" s="6"/>
      <c r="F718" s="6"/>
      <c r="G718" s="6"/>
      <c r="H718" s="5"/>
      <c r="I718" s="5"/>
      <c r="J718" s="6"/>
    </row>
    <row r="719" spans="1:10" x14ac:dyDescent="0.25">
      <c r="A719" s="8"/>
      <c r="B719" s="51"/>
      <c r="C719" s="51"/>
      <c r="D719" s="6"/>
      <c r="E719" s="5"/>
      <c r="F719" s="5"/>
      <c r="G719" s="6"/>
      <c r="H719" s="5"/>
      <c r="I719" s="6"/>
      <c r="J719" s="5"/>
    </row>
    <row r="720" spans="1:10" x14ac:dyDescent="0.25">
      <c r="A720" s="8"/>
      <c r="B720" s="51"/>
      <c r="C720" s="51"/>
      <c r="D720" s="5"/>
      <c r="E720" s="5"/>
      <c r="F720" s="5"/>
      <c r="G720" s="6"/>
      <c r="H720" s="5"/>
      <c r="I720" s="5"/>
      <c r="J720" s="6"/>
    </row>
    <row r="721" spans="1:10" x14ac:dyDescent="0.25">
      <c r="A721" s="8"/>
      <c r="B721" s="51"/>
      <c r="C721" s="51"/>
      <c r="D721" s="5"/>
      <c r="E721" s="5"/>
      <c r="F721" s="6"/>
      <c r="G721" s="6"/>
      <c r="H721" s="5"/>
      <c r="I721" s="6"/>
      <c r="J721" s="6"/>
    </row>
    <row r="722" spans="1:10" x14ac:dyDescent="0.25">
      <c r="A722" s="8"/>
      <c r="B722" s="51"/>
      <c r="C722" s="51"/>
      <c r="D722" s="5"/>
      <c r="E722" s="5"/>
      <c r="F722" s="6"/>
      <c r="G722" s="6"/>
      <c r="H722" s="5"/>
      <c r="I722" s="6"/>
      <c r="J722" s="5"/>
    </row>
    <row r="723" spans="1:10" x14ac:dyDescent="0.25">
      <c r="A723" s="8"/>
      <c r="B723" s="51"/>
      <c r="C723" s="51"/>
      <c r="D723" s="5"/>
      <c r="E723" s="5"/>
      <c r="F723" s="5"/>
      <c r="G723" s="6"/>
      <c r="H723" s="6"/>
      <c r="I723" s="5"/>
      <c r="J723" s="5"/>
    </row>
    <row r="724" spans="1:10" x14ac:dyDescent="0.25">
      <c r="A724" s="8"/>
      <c r="B724" s="51"/>
      <c r="C724" s="51"/>
      <c r="D724" s="5"/>
      <c r="E724" s="5"/>
      <c r="F724" s="5"/>
      <c r="G724" s="6"/>
      <c r="H724" s="5"/>
      <c r="I724" s="6"/>
      <c r="J724" s="5"/>
    </row>
    <row r="725" spans="1:10" x14ac:dyDescent="0.25">
      <c r="A725" s="8"/>
      <c r="B725" s="51"/>
      <c r="C725" s="51"/>
      <c r="D725" s="6"/>
      <c r="E725" s="5"/>
      <c r="F725" s="6"/>
      <c r="G725" s="6"/>
      <c r="H725" s="5"/>
      <c r="I725" s="5"/>
      <c r="J725" s="5"/>
    </row>
    <row r="726" spans="1:10" x14ac:dyDescent="0.25">
      <c r="A726" s="8"/>
      <c r="B726" s="51"/>
      <c r="C726" s="51"/>
      <c r="D726" s="6"/>
      <c r="E726" s="6"/>
      <c r="F726" s="5"/>
      <c r="G726" s="5"/>
      <c r="H726" s="6"/>
      <c r="I726" s="6"/>
      <c r="J726" s="5"/>
    </row>
    <row r="727" spans="1:10" x14ac:dyDescent="0.25">
      <c r="A727" s="8"/>
      <c r="B727" s="51"/>
      <c r="C727" s="51"/>
      <c r="D727" s="6"/>
      <c r="E727" s="5"/>
      <c r="F727" s="6"/>
      <c r="G727" s="5"/>
      <c r="H727" s="5"/>
      <c r="I727" s="6"/>
      <c r="J727" s="6"/>
    </row>
    <row r="728" spans="1:10" x14ac:dyDescent="0.25">
      <c r="A728" s="8"/>
      <c r="B728" s="51"/>
      <c r="C728" s="51"/>
      <c r="D728" s="6"/>
      <c r="E728" s="5"/>
      <c r="F728" s="6"/>
      <c r="G728" s="5"/>
      <c r="H728" s="5"/>
      <c r="I728" s="6"/>
      <c r="J728" s="5"/>
    </row>
    <row r="729" spans="1:10" x14ac:dyDescent="0.25">
      <c r="A729" s="8"/>
      <c r="B729" s="51"/>
      <c r="C729" s="51"/>
      <c r="D729" s="5"/>
      <c r="E729" s="5"/>
      <c r="F729" s="6"/>
      <c r="G729" s="5"/>
      <c r="H729" s="5"/>
      <c r="I729" s="6"/>
      <c r="J729" s="5"/>
    </row>
    <row r="730" spans="1:10" x14ac:dyDescent="0.25">
      <c r="A730" s="8"/>
      <c r="B730" s="51"/>
      <c r="C730" s="51"/>
      <c r="D730" s="5"/>
      <c r="E730" s="5"/>
      <c r="F730" s="5"/>
      <c r="G730" s="5"/>
      <c r="H730" s="5"/>
      <c r="I730" s="6"/>
      <c r="J730" s="6"/>
    </row>
    <row r="731" spans="1:10" x14ac:dyDescent="0.25">
      <c r="A731" s="8"/>
      <c r="B731" s="51"/>
      <c r="C731" s="51"/>
      <c r="D731" s="6"/>
      <c r="E731" s="5"/>
      <c r="F731" s="6"/>
      <c r="G731" s="6"/>
      <c r="H731" s="5"/>
      <c r="I731" s="5"/>
      <c r="J731" s="6"/>
    </row>
    <row r="732" spans="1:10" x14ac:dyDescent="0.25">
      <c r="A732" s="8"/>
      <c r="B732" s="51"/>
      <c r="C732" s="51"/>
      <c r="D732" s="6"/>
      <c r="E732" s="5"/>
      <c r="F732" s="5"/>
      <c r="G732" s="6"/>
      <c r="H732" s="5"/>
      <c r="I732" s="6"/>
      <c r="J732" s="5"/>
    </row>
    <row r="733" spans="1:10" x14ac:dyDescent="0.25">
      <c r="A733" s="8"/>
      <c r="B733" s="51"/>
      <c r="C733" s="51"/>
      <c r="D733" s="5"/>
      <c r="E733" s="5"/>
      <c r="F733" s="6"/>
      <c r="G733" s="6"/>
      <c r="H733" s="5"/>
      <c r="I733" s="5"/>
      <c r="J733" s="6"/>
    </row>
    <row r="734" spans="1:10" x14ac:dyDescent="0.25">
      <c r="A734" s="8"/>
      <c r="B734" s="51"/>
      <c r="C734" s="51"/>
      <c r="D734" s="6"/>
      <c r="E734" s="5"/>
      <c r="F734" s="5"/>
      <c r="G734" s="6"/>
      <c r="H734" s="5"/>
      <c r="I734" s="5"/>
      <c r="J734" s="5"/>
    </row>
    <row r="735" spans="1:10" x14ac:dyDescent="0.25">
      <c r="A735" s="8"/>
      <c r="B735" s="51"/>
      <c r="C735" s="51"/>
      <c r="D735" s="6"/>
      <c r="E735" s="5"/>
      <c r="F735" s="5"/>
      <c r="G735" s="6"/>
      <c r="H735" s="5"/>
      <c r="I735" s="6"/>
      <c r="J735" s="5"/>
    </row>
    <row r="736" spans="1:10" x14ac:dyDescent="0.25">
      <c r="A736" s="8"/>
      <c r="B736" s="51"/>
      <c r="C736" s="51"/>
      <c r="D736" s="6"/>
      <c r="E736" s="5"/>
      <c r="F736" s="5"/>
      <c r="G736" s="6"/>
      <c r="H736" s="5"/>
      <c r="I736" s="5"/>
      <c r="J736" s="5"/>
    </row>
    <row r="737" spans="1:10" x14ac:dyDescent="0.25">
      <c r="A737" s="8"/>
      <c r="B737" s="51"/>
      <c r="C737" s="51"/>
      <c r="D737" s="6"/>
      <c r="E737" s="5"/>
      <c r="F737" s="6"/>
      <c r="G737" s="6"/>
      <c r="H737" s="5"/>
      <c r="I737" s="5"/>
      <c r="J737" s="5"/>
    </row>
    <row r="738" spans="1:10" x14ac:dyDescent="0.25">
      <c r="A738" s="8"/>
      <c r="B738" s="51"/>
      <c r="C738" s="51"/>
      <c r="D738" s="6"/>
      <c r="E738" s="5"/>
      <c r="F738" s="5"/>
      <c r="G738" s="6"/>
      <c r="H738" s="5"/>
      <c r="I738" s="6"/>
      <c r="J738" s="5"/>
    </row>
    <row r="739" spans="1:10" x14ac:dyDescent="0.25">
      <c r="A739" s="8"/>
      <c r="B739" s="51"/>
      <c r="C739" s="51"/>
      <c r="D739" s="6"/>
      <c r="E739" s="5"/>
      <c r="F739" s="5"/>
      <c r="G739" s="5"/>
      <c r="H739" s="6"/>
      <c r="I739" s="5"/>
      <c r="J739" s="5"/>
    </row>
    <row r="740" spans="1:10" x14ac:dyDescent="0.25">
      <c r="A740" s="8"/>
      <c r="B740" s="51"/>
      <c r="C740" s="51"/>
      <c r="D740" s="5"/>
      <c r="E740" s="5"/>
      <c r="F740" s="5"/>
      <c r="G740" s="5"/>
      <c r="H740" s="5"/>
      <c r="I740" s="5"/>
      <c r="J740" s="5"/>
    </row>
    <row r="741" spans="1:10" x14ac:dyDescent="0.25">
      <c r="D741" s="5"/>
      <c r="E741" s="5"/>
      <c r="F741" s="5"/>
      <c r="G741" s="5"/>
      <c r="H741" s="5"/>
      <c r="I741" s="5"/>
      <c r="J741" s="5"/>
    </row>
    <row r="742" spans="1:10" x14ac:dyDescent="0.25">
      <c r="D742" s="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8"/>
  <sheetViews>
    <sheetView topLeftCell="A64" workbookViewId="0">
      <selection activeCell="A11" sqref="A11"/>
    </sheetView>
  </sheetViews>
  <sheetFormatPr defaultRowHeight="15.6" x14ac:dyDescent="0.3"/>
  <cols>
    <col min="2" max="2" width="55.90625" bestFit="1" customWidth="1"/>
    <col min="4" max="4" width="15.1796875" customWidth="1"/>
    <col min="5" max="5" width="12.6328125" customWidth="1"/>
  </cols>
  <sheetData>
    <row r="1" spans="1:6" x14ac:dyDescent="0.3">
      <c r="A1" s="21" t="s">
        <v>205</v>
      </c>
      <c r="B1" s="22"/>
      <c r="C1" s="23"/>
      <c r="D1" s="23"/>
      <c r="E1" s="23"/>
      <c r="F1" s="23"/>
    </row>
    <row r="2" spans="1:6" x14ac:dyDescent="0.3">
      <c r="A2" s="21" t="s">
        <v>206</v>
      </c>
      <c r="B2" s="22"/>
      <c r="C2" s="23"/>
      <c r="D2" s="23"/>
      <c r="E2" s="23"/>
      <c r="F2" s="23"/>
    </row>
    <row r="3" spans="1:6" x14ac:dyDescent="0.3">
      <c r="A3" s="24" t="s">
        <v>375</v>
      </c>
      <c r="B3" s="18"/>
    </row>
    <row r="4" spans="1:6" x14ac:dyDescent="0.3">
      <c r="A4" s="17" t="s">
        <v>208</v>
      </c>
      <c r="B4" s="18"/>
    </row>
    <row r="5" spans="1:6" x14ac:dyDescent="0.3">
      <c r="A5" s="17" t="s">
        <v>376</v>
      </c>
      <c r="B5" s="18"/>
    </row>
    <row r="6" spans="1:6" x14ac:dyDescent="0.3">
      <c r="A6" s="17" t="s">
        <v>377</v>
      </c>
      <c r="B6" s="18"/>
    </row>
    <row r="7" spans="1:6" x14ac:dyDescent="0.3">
      <c r="A7" s="3" t="s">
        <v>211</v>
      </c>
      <c r="B7" s="17" t="s">
        <v>211</v>
      </c>
      <c r="C7" s="25"/>
      <c r="D7" s="25"/>
      <c r="E7" s="25" t="s">
        <v>378</v>
      </c>
      <c r="F7" s="25"/>
    </row>
    <row r="8" spans="1:6" x14ac:dyDescent="0.3">
      <c r="A8" s="3" t="s">
        <v>211</v>
      </c>
      <c r="B8" s="17" t="s">
        <v>211</v>
      </c>
      <c r="C8" s="25"/>
      <c r="D8" s="25"/>
      <c r="E8" s="25" t="s">
        <v>379</v>
      </c>
      <c r="F8" s="25"/>
    </row>
    <row r="9" spans="1:6" x14ac:dyDescent="0.3">
      <c r="A9" s="3" t="s">
        <v>1</v>
      </c>
      <c r="B9" s="17" t="s">
        <v>211</v>
      </c>
      <c r="C9" s="25" t="s">
        <v>380</v>
      </c>
      <c r="D9" s="25"/>
      <c r="E9" s="25" t="s">
        <v>381</v>
      </c>
      <c r="F9" s="25"/>
    </row>
    <row r="10" spans="1:6" ht="16.2" thickBot="1" x14ac:dyDescent="0.35">
      <c r="A10" s="69" t="s">
        <v>220</v>
      </c>
      <c r="B10" s="70" t="s">
        <v>221</v>
      </c>
      <c r="C10" s="71" t="s">
        <v>382</v>
      </c>
      <c r="D10" s="71" t="s">
        <v>383</v>
      </c>
      <c r="E10" s="71" t="s">
        <v>384</v>
      </c>
      <c r="F10" s="71" t="s">
        <v>385</v>
      </c>
    </row>
    <row r="11" spans="1:6" ht="16.2" thickTop="1" x14ac:dyDescent="0.3">
      <c r="B11" s="66"/>
    </row>
    <row r="12" spans="1:6" x14ac:dyDescent="0.3">
      <c r="A12" s="72" t="s">
        <v>229</v>
      </c>
      <c r="B12" s="73" t="s">
        <v>229</v>
      </c>
      <c r="C12" s="29" t="s">
        <v>230</v>
      </c>
      <c r="D12" s="74"/>
      <c r="E12" s="74"/>
      <c r="F12" s="74"/>
    </row>
    <row r="13" spans="1:6" x14ac:dyDescent="0.3">
      <c r="C13" s="67"/>
      <c r="D13" s="67"/>
      <c r="E13" s="67"/>
      <c r="F13" s="68"/>
    </row>
    <row r="14" spans="1:6" x14ac:dyDescent="0.3">
      <c r="C14" s="65"/>
      <c r="D14" s="65"/>
      <c r="E14" s="65"/>
      <c r="F14" s="65"/>
    </row>
    <row r="15" spans="1:6" x14ac:dyDescent="0.3">
      <c r="A15" s="1">
        <v>311</v>
      </c>
      <c r="B15" s="8" t="s">
        <v>201</v>
      </c>
      <c r="C15" s="11">
        <v>5666</v>
      </c>
      <c r="D15" s="11">
        <v>5414</v>
      </c>
      <c r="E15" s="11">
        <v>81</v>
      </c>
      <c r="F15" s="11">
        <v>171</v>
      </c>
    </row>
    <row r="16" spans="1:6" x14ac:dyDescent="0.3">
      <c r="A16" s="1">
        <v>3112</v>
      </c>
      <c r="B16" s="8" t="s">
        <v>159</v>
      </c>
      <c r="C16" s="11">
        <v>3494</v>
      </c>
      <c r="D16" s="11">
        <v>3491</v>
      </c>
      <c r="E16" s="11" t="s">
        <v>189</v>
      </c>
      <c r="F16" s="11">
        <v>2</v>
      </c>
    </row>
    <row r="17" spans="1:6" x14ac:dyDescent="0.3">
      <c r="A17" s="1">
        <v>311221</v>
      </c>
      <c r="B17" s="8" t="s">
        <v>48</v>
      </c>
      <c r="C17" s="11">
        <v>3213</v>
      </c>
      <c r="D17" s="11">
        <v>3211</v>
      </c>
      <c r="E17" s="11">
        <v>0</v>
      </c>
      <c r="F17" s="11">
        <v>2</v>
      </c>
    </row>
    <row r="18" spans="1:6" x14ac:dyDescent="0.3">
      <c r="A18" s="1">
        <v>31131</v>
      </c>
      <c r="B18" s="8" t="s">
        <v>235</v>
      </c>
      <c r="C18" s="11">
        <v>1382</v>
      </c>
      <c r="D18" s="11">
        <v>1319</v>
      </c>
      <c r="E18" s="11">
        <v>64</v>
      </c>
      <c r="F18" s="11">
        <v>0</v>
      </c>
    </row>
    <row r="19" spans="1:6" x14ac:dyDescent="0.3">
      <c r="A19" s="1">
        <v>3114</v>
      </c>
      <c r="B19" s="8" t="s">
        <v>237</v>
      </c>
      <c r="C19" s="11">
        <v>336</v>
      </c>
      <c r="D19" s="11">
        <v>325</v>
      </c>
      <c r="E19" s="11" t="s">
        <v>189</v>
      </c>
      <c r="F19" s="11" t="s">
        <v>188</v>
      </c>
    </row>
    <row r="20" spans="1:6" x14ac:dyDescent="0.3">
      <c r="A20" s="1">
        <v>3115</v>
      </c>
      <c r="B20" s="8" t="s">
        <v>163</v>
      </c>
      <c r="C20" s="11">
        <v>38</v>
      </c>
      <c r="D20" s="11">
        <v>36</v>
      </c>
      <c r="E20" s="11">
        <v>1</v>
      </c>
      <c r="F20" s="11">
        <v>1</v>
      </c>
    </row>
    <row r="21" spans="1:6" x14ac:dyDescent="0.3">
      <c r="A21" s="1">
        <v>3116</v>
      </c>
      <c r="B21" s="8" t="s">
        <v>165</v>
      </c>
      <c r="C21" s="11">
        <v>19</v>
      </c>
      <c r="D21" s="11" t="s">
        <v>189</v>
      </c>
      <c r="E21" s="11" t="s">
        <v>189</v>
      </c>
      <c r="F21" s="11">
        <v>14</v>
      </c>
    </row>
    <row r="22" spans="1:6" x14ac:dyDescent="0.3">
      <c r="A22" s="1">
        <v>312</v>
      </c>
      <c r="B22" s="8" t="s">
        <v>241</v>
      </c>
      <c r="C22" s="11">
        <v>342</v>
      </c>
      <c r="D22" s="11">
        <v>238</v>
      </c>
      <c r="E22" s="11" t="s">
        <v>189</v>
      </c>
      <c r="F22" s="11">
        <v>7</v>
      </c>
    </row>
    <row r="23" spans="1:6" x14ac:dyDescent="0.3">
      <c r="A23" s="1">
        <v>3121</v>
      </c>
      <c r="B23" s="8" t="s">
        <v>124</v>
      </c>
      <c r="C23" s="11">
        <v>308</v>
      </c>
      <c r="D23" s="11">
        <v>204</v>
      </c>
      <c r="E23" s="11" t="s">
        <v>189</v>
      </c>
      <c r="F23" s="11">
        <v>7</v>
      </c>
    </row>
    <row r="24" spans="1:6" x14ac:dyDescent="0.3">
      <c r="A24" s="1">
        <v>3122</v>
      </c>
      <c r="B24" s="8" t="s">
        <v>244</v>
      </c>
      <c r="C24" s="11">
        <v>34</v>
      </c>
      <c r="D24" s="11">
        <v>34</v>
      </c>
      <c r="E24" s="11" t="s">
        <v>188</v>
      </c>
      <c r="F24" s="11" t="s">
        <v>188</v>
      </c>
    </row>
    <row r="25" spans="1:6" x14ac:dyDescent="0.3">
      <c r="A25" s="1">
        <v>313</v>
      </c>
      <c r="B25" s="8" t="s">
        <v>246</v>
      </c>
      <c r="C25" s="11">
        <v>93</v>
      </c>
      <c r="D25" s="11">
        <v>93</v>
      </c>
      <c r="E25" s="11">
        <v>0</v>
      </c>
      <c r="F25" s="11" t="s">
        <v>188</v>
      </c>
    </row>
    <row r="26" spans="1:6" x14ac:dyDescent="0.3">
      <c r="A26" s="1">
        <v>314</v>
      </c>
      <c r="B26" s="8" t="s">
        <v>248</v>
      </c>
      <c r="C26" s="11" t="s">
        <v>189</v>
      </c>
      <c r="D26" s="11" t="s">
        <v>188</v>
      </c>
      <c r="E26" s="11" t="s">
        <v>189</v>
      </c>
      <c r="F26" s="11">
        <v>0</v>
      </c>
    </row>
    <row r="27" spans="1:6" x14ac:dyDescent="0.3">
      <c r="A27" s="1">
        <v>315</v>
      </c>
      <c r="B27" s="8" t="s">
        <v>250</v>
      </c>
      <c r="C27" s="11" t="s">
        <v>189</v>
      </c>
      <c r="D27" s="11" t="s">
        <v>189</v>
      </c>
      <c r="E27" s="11">
        <v>0</v>
      </c>
      <c r="F27" s="11">
        <v>0</v>
      </c>
    </row>
    <row r="28" spans="1:6" x14ac:dyDescent="0.3">
      <c r="A28" s="1">
        <v>316</v>
      </c>
      <c r="B28" s="8" t="s">
        <v>252</v>
      </c>
      <c r="C28" s="11" t="s">
        <v>188</v>
      </c>
      <c r="D28" s="11" t="s">
        <v>188</v>
      </c>
      <c r="E28" s="11">
        <v>0</v>
      </c>
      <c r="F28" s="11">
        <v>0</v>
      </c>
    </row>
    <row r="29" spans="1:6" x14ac:dyDescent="0.3">
      <c r="A29" s="1">
        <v>321</v>
      </c>
      <c r="B29" s="8" t="s">
        <v>254</v>
      </c>
      <c r="C29" s="11">
        <v>1393</v>
      </c>
      <c r="D29" s="11">
        <v>1361</v>
      </c>
      <c r="E29" s="11">
        <v>3</v>
      </c>
      <c r="F29" s="11">
        <v>29</v>
      </c>
    </row>
    <row r="30" spans="1:6" x14ac:dyDescent="0.3">
      <c r="A30" s="1">
        <v>321113</v>
      </c>
      <c r="B30" s="8" t="s">
        <v>31</v>
      </c>
      <c r="C30" s="11">
        <v>980</v>
      </c>
      <c r="D30" s="11">
        <v>950</v>
      </c>
      <c r="E30" s="11">
        <v>2</v>
      </c>
      <c r="F30" s="11">
        <v>28</v>
      </c>
    </row>
    <row r="31" spans="1:6" x14ac:dyDescent="0.3">
      <c r="A31" s="1">
        <v>3212</v>
      </c>
      <c r="B31" s="8" t="s">
        <v>49</v>
      </c>
      <c r="C31" s="11">
        <v>52</v>
      </c>
      <c r="D31" s="11">
        <v>52</v>
      </c>
      <c r="E31" s="11">
        <v>0</v>
      </c>
      <c r="F31" s="11" t="s">
        <v>188</v>
      </c>
    </row>
    <row r="32" spans="1:6" x14ac:dyDescent="0.3">
      <c r="A32" s="1">
        <v>321219</v>
      </c>
      <c r="B32" s="8" t="s">
        <v>180</v>
      </c>
      <c r="C32" s="11">
        <v>52</v>
      </c>
      <c r="D32" s="11">
        <v>52</v>
      </c>
      <c r="E32" s="11">
        <v>0</v>
      </c>
      <c r="F32" s="11" t="s">
        <v>188</v>
      </c>
    </row>
    <row r="33" spans="1:6" x14ac:dyDescent="0.3">
      <c r="A33" s="1">
        <v>3219</v>
      </c>
      <c r="B33" s="8" t="s">
        <v>32</v>
      </c>
      <c r="C33" s="11">
        <v>285</v>
      </c>
      <c r="D33" s="11">
        <v>284</v>
      </c>
      <c r="E33" s="11">
        <v>0</v>
      </c>
      <c r="F33" s="11" t="s">
        <v>189</v>
      </c>
    </row>
    <row r="34" spans="1:6" x14ac:dyDescent="0.3">
      <c r="A34" s="1">
        <v>322</v>
      </c>
      <c r="B34" s="8" t="s">
        <v>260</v>
      </c>
      <c r="C34" s="11">
        <v>44810</v>
      </c>
      <c r="D34" s="11">
        <v>41412</v>
      </c>
      <c r="E34" s="11">
        <v>1780</v>
      </c>
      <c r="F34" s="11">
        <v>1619</v>
      </c>
    </row>
    <row r="35" spans="1:6" x14ac:dyDescent="0.3">
      <c r="A35" s="1">
        <v>322110</v>
      </c>
      <c r="B35" s="8" t="s">
        <v>33</v>
      </c>
      <c r="C35" s="11">
        <v>5396</v>
      </c>
      <c r="D35" s="11">
        <v>4947</v>
      </c>
      <c r="E35" s="11">
        <v>449</v>
      </c>
      <c r="F35" s="11">
        <v>0</v>
      </c>
    </row>
    <row r="36" spans="1:6" x14ac:dyDescent="0.3">
      <c r="A36" s="1">
        <v>322121</v>
      </c>
      <c r="B36" s="8" t="s">
        <v>53</v>
      </c>
      <c r="C36" s="11">
        <v>21805</v>
      </c>
      <c r="D36" s="11">
        <v>19868</v>
      </c>
      <c r="E36" s="11">
        <v>1158</v>
      </c>
      <c r="F36" s="11">
        <v>779</v>
      </c>
    </row>
    <row r="37" spans="1:6" x14ac:dyDescent="0.3">
      <c r="A37" s="1">
        <v>322122</v>
      </c>
      <c r="B37" s="8" t="s">
        <v>54</v>
      </c>
      <c r="C37" s="11">
        <v>947</v>
      </c>
      <c r="D37" s="11">
        <v>800</v>
      </c>
      <c r="E37" s="11">
        <v>147</v>
      </c>
      <c r="F37" s="11">
        <v>0</v>
      </c>
    </row>
    <row r="38" spans="1:6" x14ac:dyDescent="0.3">
      <c r="A38" s="1">
        <v>322130</v>
      </c>
      <c r="B38" s="8" t="s">
        <v>55</v>
      </c>
      <c r="C38" s="11">
        <v>16561</v>
      </c>
      <c r="D38" s="11">
        <v>15703</v>
      </c>
      <c r="E38" s="11">
        <v>18</v>
      </c>
      <c r="F38" s="11">
        <v>840</v>
      </c>
    </row>
    <row r="39" spans="1:6" x14ac:dyDescent="0.3">
      <c r="A39" s="1">
        <v>323</v>
      </c>
      <c r="B39" s="8" t="s">
        <v>266</v>
      </c>
      <c r="C39" s="11" t="s">
        <v>188</v>
      </c>
      <c r="D39" s="11" t="s">
        <v>188</v>
      </c>
      <c r="E39" s="11">
        <v>0</v>
      </c>
      <c r="F39" s="11" t="s">
        <v>188</v>
      </c>
    </row>
    <row r="40" spans="1:6" x14ac:dyDescent="0.3">
      <c r="A40" s="1">
        <v>324</v>
      </c>
      <c r="B40" s="8" t="s">
        <v>268</v>
      </c>
      <c r="C40" s="11">
        <v>18989</v>
      </c>
      <c r="D40" s="11">
        <v>18095</v>
      </c>
      <c r="E40" s="11">
        <v>1</v>
      </c>
      <c r="F40" s="11">
        <v>893</v>
      </c>
    </row>
    <row r="41" spans="1:6" x14ac:dyDescent="0.3">
      <c r="A41" s="1">
        <v>324110</v>
      </c>
      <c r="B41" s="8" t="s">
        <v>81</v>
      </c>
      <c r="C41" s="11">
        <v>17646</v>
      </c>
      <c r="D41" s="11">
        <v>17404</v>
      </c>
      <c r="E41" s="11">
        <v>0</v>
      </c>
      <c r="F41" s="11">
        <v>241</v>
      </c>
    </row>
    <row r="42" spans="1:6" x14ac:dyDescent="0.3">
      <c r="A42" s="1">
        <v>324121</v>
      </c>
      <c r="B42" s="8" t="s">
        <v>182</v>
      </c>
      <c r="C42" s="11">
        <v>652</v>
      </c>
      <c r="D42" s="11" t="s">
        <v>188</v>
      </c>
      <c r="E42" s="11" t="s">
        <v>188</v>
      </c>
      <c r="F42" s="11">
        <v>652</v>
      </c>
    </row>
    <row r="43" spans="1:6" x14ac:dyDescent="0.3">
      <c r="A43" s="1">
        <v>324199</v>
      </c>
      <c r="B43" s="8" t="s">
        <v>128</v>
      </c>
      <c r="C43" s="11">
        <v>669</v>
      </c>
      <c r="D43" s="11">
        <v>669</v>
      </c>
      <c r="E43" s="11">
        <v>0</v>
      </c>
      <c r="F43" s="11">
        <v>0</v>
      </c>
    </row>
    <row r="44" spans="1:6" x14ac:dyDescent="0.3">
      <c r="A44" s="1">
        <v>325</v>
      </c>
      <c r="B44" s="8" t="s">
        <v>273</v>
      </c>
      <c r="C44" s="11">
        <v>55111</v>
      </c>
      <c r="D44" s="11">
        <v>55035</v>
      </c>
      <c r="E44" s="11">
        <v>47</v>
      </c>
      <c r="F44" s="11">
        <v>28</v>
      </c>
    </row>
    <row r="45" spans="1:6" x14ac:dyDescent="0.3">
      <c r="A45" s="1">
        <v>325110</v>
      </c>
      <c r="B45" s="8" t="s">
        <v>64</v>
      </c>
      <c r="C45" s="11">
        <v>5382</v>
      </c>
      <c r="D45" s="11">
        <v>5379</v>
      </c>
      <c r="E45" s="11">
        <v>0</v>
      </c>
      <c r="F45" s="11">
        <v>4</v>
      </c>
    </row>
    <row r="46" spans="1:6" x14ac:dyDescent="0.3">
      <c r="A46" s="1">
        <v>325120</v>
      </c>
      <c r="B46" s="8" t="s">
        <v>65</v>
      </c>
      <c r="C46" s="11" t="s">
        <v>188</v>
      </c>
      <c r="D46" s="11">
        <v>0</v>
      </c>
      <c r="E46" s="11">
        <v>0</v>
      </c>
      <c r="F46" s="11" t="s">
        <v>188</v>
      </c>
    </row>
    <row r="47" spans="1:6" x14ac:dyDescent="0.3">
      <c r="A47" s="1">
        <v>325181</v>
      </c>
      <c r="B47" s="8" t="s">
        <v>66</v>
      </c>
      <c r="C47" s="11" t="s">
        <v>190</v>
      </c>
      <c r="D47" s="11" t="s">
        <v>190</v>
      </c>
      <c r="E47" s="11">
        <v>0</v>
      </c>
      <c r="F47" s="11">
        <v>0</v>
      </c>
    </row>
    <row r="48" spans="1:6" x14ac:dyDescent="0.3">
      <c r="A48" s="1">
        <v>325182</v>
      </c>
      <c r="B48" s="8" t="s">
        <v>278</v>
      </c>
      <c r="C48" s="11">
        <v>511</v>
      </c>
      <c r="D48" s="11">
        <v>510</v>
      </c>
      <c r="E48" s="11">
        <v>0</v>
      </c>
      <c r="F48" s="11" t="s">
        <v>188</v>
      </c>
    </row>
    <row r="49" spans="1:6" x14ac:dyDescent="0.3">
      <c r="A49" s="1">
        <v>325188</v>
      </c>
      <c r="B49" s="8" t="s">
        <v>67</v>
      </c>
      <c r="C49" s="11">
        <v>798</v>
      </c>
      <c r="D49" s="11">
        <v>798</v>
      </c>
      <c r="E49" s="11">
        <v>0</v>
      </c>
      <c r="F49" s="11" t="s">
        <v>189</v>
      </c>
    </row>
    <row r="50" spans="1:6" x14ac:dyDescent="0.3">
      <c r="A50" s="1">
        <v>325192</v>
      </c>
      <c r="B50" s="8" t="s">
        <v>43</v>
      </c>
      <c r="C50" s="11">
        <v>0</v>
      </c>
      <c r="D50" s="11">
        <v>0</v>
      </c>
      <c r="E50" s="11">
        <v>0</v>
      </c>
      <c r="F50" s="11">
        <v>0</v>
      </c>
    </row>
    <row r="51" spans="1:6" x14ac:dyDescent="0.3">
      <c r="A51" s="1">
        <v>325193</v>
      </c>
      <c r="B51" s="8" t="s">
        <v>282</v>
      </c>
      <c r="C51" s="11">
        <v>485</v>
      </c>
      <c r="D51" s="11">
        <v>448</v>
      </c>
      <c r="E51" s="11">
        <v>37</v>
      </c>
      <c r="F51" s="11" t="s">
        <v>188</v>
      </c>
    </row>
    <row r="52" spans="1:6" x14ac:dyDescent="0.3">
      <c r="A52" s="1">
        <v>325199</v>
      </c>
      <c r="B52" s="8" t="s">
        <v>68</v>
      </c>
      <c r="C52" s="11">
        <v>17746</v>
      </c>
      <c r="D52" s="11">
        <v>17746</v>
      </c>
      <c r="E52" s="11" t="s">
        <v>188</v>
      </c>
      <c r="F52" s="11" t="s">
        <v>188</v>
      </c>
    </row>
    <row r="53" spans="1:6" x14ac:dyDescent="0.3">
      <c r="A53" s="1">
        <v>325211</v>
      </c>
      <c r="B53" s="8" t="s">
        <v>69</v>
      </c>
      <c r="C53" s="11">
        <v>13854</v>
      </c>
      <c r="D53" s="11">
        <v>13835</v>
      </c>
      <c r="E53" s="11" t="s">
        <v>188</v>
      </c>
      <c r="F53" s="11">
        <v>19</v>
      </c>
    </row>
    <row r="54" spans="1:6" x14ac:dyDescent="0.3">
      <c r="A54" s="1">
        <v>325212</v>
      </c>
      <c r="B54" s="8" t="s">
        <v>44</v>
      </c>
      <c r="C54" s="11">
        <v>285</v>
      </c>
      <c r="D54" s="11">
        <v>285</v>
      </c>
      <c r="E54" s="11" t="s">
        <v>188</v>
      </c>
      <c r="F54" s="11">
        <v>0</v>
      </c>
    </row>
    <row r="55" spans="1:6" x14ac:dyDescent="0.3">
      <c r="A55" s="1">
        <v>325222</v>
      </c>
      <c r="B55" s="8" t="s">
        <v>70</v>
      </c>
      <c r="C55" s="11">
        <v>19</v>
      </c>
      <c r="D55" s="11">
        <v>19</v>
      </c>
      <c r="E55" s="11">
        <v>0</v>
      </c>
      <c r="F55" s="11">
        <v>0</v>
      </c>
    </row>
    <row r="56" spans="1:6" x14ac:dyDescent="0.3">
      <c r="A56" s="1">
        <v>325311</v>
      </c>
      <c r="B56" s="8" t="s">
        <v>45</v>
      </c>
      <c r="C56" s="11">
        <v>198</v>
      </c>
      <c r="D56" s="11">
        <v>198</v>
      </c>
      <c r="E56" s="11">
        <v>0</v>
      </c>
      <c r="F56" s="11" t="s">
        <v>188</v>
      </c>
    </row>
    <row r="57" spans="1:6" x14ac:dyDescent="0.3">
      <c r="A57" s="1">
        <v>325312</v>
      </c>
      <c r="B57" s="8" t="s">
        <v>46</v>
      </c>
      <c r="C57" s="11">
        <v>2279</v>
      </c>
      <c r="D57" s="11">
        <v>2279</v>
      </c>
      <c r="E57" s="11">
        <v>0</v>
      </c>
      <c r="F57" s="11" t="s">
        <v>188</v>
      </c>
    </row>
    <row r="58" spans="1:6" x14ac:dyDescent="0.3">
      <c r="A58" s="1">
        <v>3254</v>
      </c>
      <c r="B58" s="8" t="s">
        <v>134</v>
      </c>
      <c r="C58" s="11">
        <v>876</v>
      </c>
      <c r="D58" s="11">
        <v>863</v>
      </c>
      <c r="E58" s="11">
        <v>10</v>
      </c>
      <c r="F58" s="11">
        <v>3</v>
      </c>
    </row>
    <row r="59" spans="1:6" x14ac:dyDescent="0.3">
      <c r="A59" s="1">
        <v>325412</v>
      </c>
      <c r="B59" s="8" t="s">
        <v>136</v>
      </c>
      <c r="C59" s="11">
        <v>287</v>
      </c>
      <c r="D59" s="11">
        <v>277</v>
      </c>
      <c r="E59" s="11">
        <v>8</v>
      </c>
      <c r="F59" s="11">
        <v>2</v>
      </c>
    </row>
    <row r="60" spans="1:6" x14ac:dyDescent="0.3">
      <c r="A60" s="1">
        <v>325992</v>
      </c>
      <c r="B60" s="8" t="s">
        <v>138</v>
      </c>
      <c r="C60" s="11">
        <v>484</v>
      </c>
      <c r="D60" s="11">
        <v>484</v>
      </c>
      <c r="E60" s="11">
        <v>0</v>
      </c>
      <c r="F60" s="11" t="s">
        <v>188</v>
      </c>
    </row>
    <row r="61" spans="1:6" x14ac:dyDescent="0.3">
      <c r="A61" s="1">
        <v>326</v>
      </c>
      <c r="B61" s="8" t="s">
        <v>293</v>
      </c>
      <c r="C61" s="11">
        <v>265</v>
      </c>
      <c r="D61" s="11">
        <v>265</v>
      </c>
      <c r="E61" s="11">
        <v>0</v>
      </c>
      <c r="F61" s="11" t="s">
        <v>188</v>
      </c>
    </row>
    <row r="62" spans="1:6" x14ac:dyDescent="0.3">
      <c r="A62" s="1">
        <v>327</v>
      </c>
      <c r="B62" s="8" t="s">
        <v>295</v>
      </c>
      <c r="C62" s="11">
        <v>321</v>
      </c>
      <c r="D62" s="11">
        <v>265</v>
      </c>
      <c r="E62" s="11">
        <v>51</v>
      </c>
      <c r="F62" s="11">
        <v>5</v>
      </c>
    </row>
    <row r="63" spans="1:6" x14ac:dyDescent="0.3">
      <c r="A63" s="1">
        <v>327121</v>
      </c>
      <c r="B63" s="8" t="s">
        <v>184</v>
      </c>
      <c r="C63" s="11" t="s">
        <v>188</v>
      </c>
      <c r="D63" s="11">
        <v>0</v>
      </c>
      <c r="E63" s="11">
        <v>0</v>
      </c>
      <c r="F63" s="11" t="s">
        <v>188</v>
      </c>
    </row>
    <row r="64" spans="1:6" x14ac:dyDescent="0.3">
      <c r="A64" s="1">
        <v>327211</v>
      </c>
      <c r="B64" s="8" t="s">
        <v>139</v>
      </c>
      <c r="C64" s="11" t="s">
        <v>188</v>
      </c>
      <c r="D64" s="11">
        <v>0</v>
      </c>
      <c r="E64" s="11">
        <v>0</v>
      </c>
      <c r="F64" s="11" t="s">
        <v>188</v>
      </c>
    </row>
    <row r="65" spans="1:6" x14ac:dyDescent="0.3">
      <c r="A65" s="1">
        <v>327212</v>
      </c>
      <c r="B65" s="8" t="s">
        <v>168</v>
      </c>
      <c r="C65" s="11" t="s">
        <v>189</v>
      </c>
      <c r="D65" s="11">
        <v>0</v>
      </c>
      <c r="E65" s="11" t="s">
        <v>189</v>
      </c>
      <c r="F65" s="11" t="s">
        <v>188</v>
      </c>
    </row>
    <row r="66" spans="1:6" x14ac:dyDescent="0.3">
      <c r="A66" s="1">
        <v>327213</v>
      </c>
      <c r="B66" s="8" t="s">
        <v>141</v>
      </c>
      <c r="C66" s="11">
        <v>3</v>
      </c>
      <c r="D66" s="11">
        <v>1</v>
      </c>
      <c r="E66" s="11">
        <v>0</v>
      </c>
      <c r="F66" s="11">
        <v>1</v>
      </c>
    </row>
    <row r="67" spans="1:6" x14ac:dyDescent="0.3">
      <c r="A67" s="1">
        <v>327215</v>
      </c>
      <c r="B67" s="8" t="s">
        <v>170</v>
      </c>
      <c r="C67" s="11">
        <v>6</v>
      </c>
      <c r="D67" s="11">
        <v>2</v>
      </c>
      <c r="E67" s="11">
        <v>2</v>
      </c>
      <c r="F67" s="11">
        <v>2</v>
      </c>
    </row>
    <row r="68" spans="1:6" x14ac:dyDescent="0.3">
      <c r="A68" s="1">
        <v>327310</v>
      </c>
      <c r="B68" s="8" t="s">
        <v>72</v>
      </c>
      <c r="C68" s="11">
        <v>257</v>
      </c>
      <c r="D68" s="11">
        <v>214</v>
      </c>
      <c r="E68" s="11">
        <v>43</v>
      </c>
      <c r="F68" s="11" t="s">
        <v>188</v>
      </c>
    </row>
    <row r="69" spans="1:6" x14ac:dyDescent="0.3">
      <c r="A69" s="1">
        <v>327410</v>
      </c>
      <c r="B69" s="8" t="s">
        <v>143</v>
      </c>
      <c r="C69" s="11">
        <v>0</v>
      </c>
      <c r="D69" s="11">
        <v>0</v>
      </c>
      <c r="E69" s="11">
        <v>0</v>
      </c>
      <c r="F69" s="11">
        <v>0</v>
      </c>
    </row>
    <row r="70" spans="1:6" x14ac:dyDescent="0.3">
      <c r="A70" s="1">
        <v>327420</v>
      </c>
      <c r="B70" s="8" t="s">
        <v>172</v>
      </c>
      <c r="C70" s="11">
        <v>20</v>
      </c>
      <c r="D70" s="11">
        <v>19</v>
      </c>
      <c r="E70" s="11">
        <v>0</v>
      </c>
      <c r="F70" s="11">
        <v>1</v>
      </c>
    </row>
    <row r="71" spans="1:6" x14ac:dyDescent="0.3">
      <c r="A71" s="1">
        <v>327993</v>
      </c>
      <c r="B71" s="8" t="s">
        <v>145</v>
      </c>
      <c r="C71" s="11" t="s">
        <v>188</v>
      </c>
      <c r="D71" s="11">
        <v>0</v>
      </c>
      <c r="E71" s="11">
        <v>0</v>
      </c>
      <c r="F71" s="11" t="s">
        <v>188</v>
      </c>
    </row>
    <row r="72" spans="1:6" x14ac:dyDescent="0.3">
      <c r="A72" s="1">
        <v>331</v>
      </c>
      <c r="B72" s="8" t="s">
        <v>306</v>
      </c>
      <c r="C72" s="11">
        <v>5684</v>
      </c>
      <c r="D72" s="11">
        <v>5174</v>
      </c>
      <c r="E72" s="11" t="s">
        <v>188</v>
      </c>
      <c r="F72" s="11">
        <v>509</v>
      </c>
    </row>
    <row r="73" spans="1:6" x14ac:dyDescent="0.3">
      <c r="A73" s="1">
        <v>331111</v>
      </c>
      <c r="B73" s="8" t="s">
        <v>74</v>
      </c>
      <c r="C73" s="11">
        <v>4716</v>
      </c>
      <c r="D73" s="11">
        <v>4215</v>
      </c>
      <c r="E73" s="11">
        <v>0</v>
      </c>
      <c r="F73" s="11">
        <v>501</v>
      </c>
    </row>
    <row r="74" spans="1:6" x14ac:dyDescent="0.3">
      <c r="A74" s="1">
        <v>331112</v>
      </c>
      <c r="B74" s="8" t="s">
        <v>76</v>
      </c>
      <c r="C74" s="11">
        <v>0</v>
      </c>
      <c r="D74" s="11">
        <v>0</v>
      </c>
      <c r="E74" s="11">
        <v>0</v>
      </c>
      <c r="F74" s="11">
        <v>0</v>
      </c>
    </row>
    <row r="75" spans="1:6" x14ac:dyDescent="0.3">
      <c r="A75" s="1">
        <v>3312</v>
      </c>
      <c r="B75" s="8" t="s">
        <v>34</v>
      </c>
      <c r="C75" s="11" t="s">
        <v>188</v>
      </c>
      <c r="D75" s="11">
        <v>0</v>
      </c>
      <c r="E75" s="11">
        <v>0</v>
      </c>
      <c r="F75" s="11" t="s">
        <v>188</v>
      </c>
    </row>
    <row r="76" spans="1:6" x14ac:dyDescent="0.3">
      <c r="A76" s="1">
        <v>3313</v>
      </c>
      <c r="B76" s="8" t="s">
        <v>35</v>
      </c>
      <c r="C76" s="11">
        <v>521</v>
      </c>
      <c r="D76" s="11">
        <v>520</v>
      </c>
      <c r="E76" s="11" t="s">
        <v>188</v>
      </c>
      <c r="F76" s="11" t="s">
        <v>188</v>
      </c>
    </row>
    <row r="77" spans="1:6" x14ac:dyDescent="0.3">
      <c r="A77" s="1">
        <v>331314</v>
      </c>
      <c r="B77" s="8" t="s">
        <v>174</v>
      </c>
      <c r="C77" s="11" t="s">
        <v>188</v>
      </c>
      <c r="D77" s="11" t="s">
        <v>188</v>
      </c>
      <c r="E77" s="11">
        <v>0</v>
      </c>
      <c r="F77" s="11" t="s">
        <v>188</v>
      </c>
    </row>
    <row r="78" spans="1:6" x14ac:dyDescent="0.3">
      <c r="A78" s="1">
        <v>331315</v>
      </c>
      <c r="B78" s="8" t="s">
        <v>176</v>
      </c>
      <c r="C78" s="11" t="s">
        <v>188</v>
      </c>
      <c r="D78" s="11">
        <v>0</v>
      </c>
      <c r="E78" s="11" t="s">
        <v>188</v>
      </c>
      <c r="F78" s="11">
        <v>0</v>
      </c>
    </row>
    <row r="79" spans="1:6" x14ac:dyDescent="0.3">
      <c r="A79" s="1">
        <v>331316</v>
      </c>
      <c r="B79" s="8" t="s">
        <v>178</v>
      </c>
      <c r="C79" s="11" t="s">
        <v>188</v>
      </c>
      <c r="D79" s="11">
        <v>0</v>
      </c>
      <c r="E79" s="11" t="s">
        <v>188</v>
      </c>
      <c r="F79" s="11">
        <v>0</v>
      </c>
    </row>
    <row r="80" spans="1:6" x14ac:dyDescent="0.3">
      <c r="A80" s="1">
        <v>3314</v>
      </c>
      <c r="B80" s="8" t="s">
        <v>147</v>
      </c>
      <c r="C80" s="11">
        <v>431</v>
      </c>
      <c r="D80" s="11">
        <v>431</v>
      </c>
      <c r="E80" s="11" t="s">
        <v>188</v>
      </c>
      <c r="F80" s="11" t="s">
        <v>188</v>
      </c>
    </row>
    <row r="81" spans="1:6" x14ac:dyDescent="0.3">
      <c r="A81" s="1">
        <v>331419</v>
      </c>
      <c r="B81" s="8" t="s">
        <v>186</v>
      </c>
      <c r="C81" s="11">
        <v>223</v>
      </c>
      <c r="D81" s="11">
        <v>223</v>
      </c>
      <c r="E81" s="11">
        <v>0</v>
      </c>
      <c r="F81" s="11" t="s">
        <v>188</v>
      </c>
    </row>
    <row r="82" spans="1:6" x14ac:dyDescent="0.3">
      <c r="A82" s="1">
        <v>3315</v>
      </c>
      <c r="B82" s="8" t="s">
        <v>36</v>
      </c>
      <c r="C82" s="11">
        <v>16</v>
      </c>
      <c r="D82" s="11">
        <v>8</v>
      </c>
      <c r="E82" s="11">
        <v>0</v>
      </c>
      <c r="F82" s="11">
        <v>8</v>
      </c>
    </row>
    <row r="83" spans="1:6" x14ac:dyDescent="0.3">
      <c r="A83" s="1">
        <v>331511</v>
      </c>
      <c r="B83" s="8" t="s">
        <v>78</v>
      </c>
      <c r="C83" s="11">
        <v>6</v>
      </c>
      <c r="D83" s="11">
        <v>0</v>
      </c>
      <c r="E83" s="11">
        <v>0</v>
      </c>
      <c r="F83" s="11">
        <v>6</v>
      </c>
    </row>
    <row r="84" spans="1:6" x14ac:dyDescent="0.3">
      <c r="A84" s="1">
        <v>331521</v>
      </c>
      <c r="B84" s="8" t="s">
        <v>37</v>
      </c>
      <c r="C84" s="11">
        <v>2</v>
      </c>
      <c r="D84" s="11">
        <v>0</v>
      </c>
      <c r="E84" s="11">
        <v>0</v>
      </c>
      <c r="F84" s="11">
        <v>2</v>
      </c>
    </row>
    <row r="85" spans="1:6" x14ac:dyDescent="0.3">
      <c r="A85" s="1">
        <v>331524</v>
      </c>
      <c r="B85" s="8" t="s">
        <v>38</v>
      </c>
      <c r="C85" s="11">
        <v>1</v>
      </c>
      <c r="D85" s="11" t="s">
        <v>188</v>
      </c>
      <c r="E85" s="11">
        <v>0</v>
      </c>
      <c r="F85" s="11" t="s">
        <v>188</v>
      </c>
    </row>
    <row r="86" spans="1:6" x14ac:dyDescent="0.3">
      <c r="A86" s="1">
        <v>332</v>
      </c>
      <c r="B86" s="8" t="s">
        <v>321</v>
      </c>
      <c r="C86" s="11">
        <v>143</v>
      </c>
      <c r="D86" s="11" t="s">
        <v>189</v>
      </c>
      <c r="E86" s="11" t="s">
        <v>189</v>
      </c>
      <c r="F86" s="11">
        <v>1</v>
      </c>
    </row>
    <row r="87" spans="1:6" x14ac:dyDescent="0.3">
      <c r="A87" s="1">
        <v>333</v>
      </c>
      <c r="B87" s="8" t="s">
        <v>323</v>
      </c>
      <c r="C87" s="11">
        <v>119</v>
      </c>
      <c r="D87" s="11">
        <v>115</v>
      </c>
      <c r="E87" s="11" t="s">
        <v>188</v>
      </c>
      <c r="F87" s="11" t="s">
        <v>189</v>
      </c>
    </row>
    <row r="88" spans="1:6" x14ac:dyDescent="0.3">
      <c r="A88" s="1">
        <v>334</v>
      </c>
      <c r="B88" s="8" t="s">
        <v>325</v>
      </c>
      <c r="C88" s="11">
        <v>54</v>
      </c>
      <c r="D88" s="11">
        <v>25</v>
      </c>
      <c r="E88" s="11">
        <v>10</v>
      </c>
      <c r="F88" s="11">
        <v>19</v>
      </c>
    </row>
    <row r="89" spans="1:6" x14ac:dyDescent="0.3">
      <c r="A89" s="1">
        <v>334413</v>
      </c>
      <c r="B89" s="8" t="s">
        <v>80</v>
      </c>
      <c r="C89" s="11">
        <v>27</v>
      </c>
      <c r="D89" s="11">
        <v>25</v>
      </c>
      <c r="E89" s="11">
        <v>2</v>
      </c>
      <c r="F89" s="11" t="s">
        <v>188</v>
      </c>
    </row>
    <row r="90" spans="1:6" x14ac:dyDescent="0.3">
      <c r="A90" s="1">
        <v>335</v>
      </c>
      <c r="B90" s="36" t="s">
        <v>328</v>
      </c>
      <c r="C90" s="11" t="s">
        <v>188</v>
      </c>
      <c r="D90" s="11" t="s">
        <v>188</v>
      </c>
      <c r="E90" s="11" t="s">
        <v>188</v>
      </c>
      <c r="F90" s="11" t="s">
        <v>188</v>
      </c>
    </row>
    <row r="91" spans="1:6" x14ac:dyDescent="0.3">
      <c r="A91" s="1">
        <v>336</v>
      </c>
      <c r="B91" s="8" t="s">
        <v>330</v>
      </c>
      <c r="C91" s="11">
        <v>472</v>
      </c>
      <c r="D91" s="11">
        <v>466</v>
      </c>
      <c r="E91" s="11">
        <v>3</v>
      </c>
      <c r="F91" s="11">
        <v>3</v>
      </c>
    </row>
    <row r="92" spans="1:6" x14ac:dyDescent="0.3">
      <c r="A92" s="1">
        <v>336111</v>
      </c>
      <c r="B92" s="8" t="s">
        <v>153</v>
      </c>
      <c r="C92" s="11">
        <v>2</v>
      </c>
      <c r="D92" s="11">
        <v>1</v>
      </c>
      <c r="E92" s="11" t="s">
        <v>188</v>
      </c>
      <c r="F92" s="11">
        <v>2</v>
      </c>
    </row>
    <row r="93" spans="1:6" x14ac:dyDescent="0.3">
      <c r="A93" s="1">
        <v>336112</v>
      </c>
      <c r="B93" s="8" t="s">
        <v>149</v>
      </c>
      <c r="C93" s="11">
        <v>64</v>
      </c>
      <c r="D93" s="11">
        <v>64</v>
      </c>
      <c r="E93" s="11">
        <v>0</v>
      </c>
      <c r="F93" s="11" t="s">
        <v>188</v>
      </c>
    </row>
    <row r="94" spans="1:6" x14ac:dyDescent="0.3">
      <c r="A94" s="1">
        <v>3364</v>
      </c>
      <c r="B94" s="8" t="s">
        <v>334</v>
      </c>
      <c r="C94" s="11">
        <v>406</v>
      </c>
      <c r="D94" s="11">
        <v>402</v>
      </c>
      <c r="E94" s="11">
        <v>3</v>
      </c>
      <c r="F94" s="11">
        <v>1</v>
      </c>
    </row>
    <row r="95" spans="1:6" x14ac:dyDescent="0.3">
      <c r="A95" s="1">
        <v>336411</v>
      </c>
      <c r="B95" s="8" t="s">
        <v>157</v>
      </c>
      <c r="C95" s="11">
        <v>143</v>
      </c>
      <c r="D95" s="11">
        <v>142</v>
      </c>
      <c r="E95" s="11" t="s">
        <v>188</v>
      </c>
      <c r="F95" s="11" t="s">
        <v>188</v>
      </c>
    </row>
    <row r="96" spans="1:6" x14ac:dyDescent="0.3">
      <c r="A96" s="1">
        <v>337</v>
      </c>
      <c r="B96" s="8" t="s">
        <v>337</v>
      </c>
      <c r="C96" s="11">
        <v>58</v>
      </c>
      <c r="D96" s="11">
        <v>44</v>
      </c>
      <c r="E96" s="11">
        <v>0</v>
      </c>
      <c r="F96" s="11" t="s">
        <v>189</v>
      </c>
    </row>
    <row r="97" spans="1:6" x14ac:dyDescent="0.3">
      <c r="A97" s="1">
        <v>339</v>
      </c>
      <c r="B97" s="8" t="s">
        <v>339</v>
      </c>
      <c r="C97" s="11">
        <v>136</v>
      </c>
      <c r="D97" s="11">
        <v>124</v>
      </c>
      <c r="E97" s="11" t="s">
        <v>189</v>
      </c>
      <c r="F97" s="11" t="s">
        <v>189</v>
      </c>
    </row>
    <row r="98" spans="1:6" x14ac:dyDescent="0.3">
      <c r="A98" s="8" t="s">
        <v>229</v>
      </c>
      <c r="B98" s="8" t="s">
        <v>222</v>
      </c>
      <c r="C98" s="11">
        <v>133661</v>
      </c>
      <c r="D98" s="11">
        <v>128252</v>
      </c>
      <c r="E98" s="11">
        <v>2100</v>
      </c>
      <c r="F98" s="11">
        <v>3309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34" workbookViewId="0">
      <selection activeCell="A55" sqref="A55"/>
    </sheetView>
  </sheetViews>
  <sheetFormatPr defaultColWidth="8.90625" defaultRowHeight="15.6" x14ac:dyDescent="0.3"/>
  <cols>
    <col min="1" max="1" width="20.453125" style="77" customWidth="1"/>
    <col min="2" max="16384" width="8.90625" style="77"/>
  </cols>
  <sheetData>
    <row r="1" spans="1:2" x14ac:dyDescent="0.3">
      <c r="A1" s="77" t="s">
        <v>454</v>
      </c>
      <c r="B1" s="77" t="s">
        <v>455</v>
      </c>
    </row>
    <row r="2" spans="1:2" x14ac:dyDescent="0.3">
      <c r="A2" s="77" t="s">
        <v>395</v>
      </c>
      <c r="B2" s="77" t="s">
        <v>390</v>
      </c>
    </row>
    <row r="3" spans="1:2" x14ac:dyDescent="0.3">
      <c r="A3" s="77" t="s">
        <v>396</v>
      </c>
      <c r="B3" s="77" t="s">
        <v>390</v>
      </c>
    </row>
    <row r="4" spans="1:2" x14ac:dyDescent="0.3">
      <c r="A4" s="77" t="s">
        <v>397</v>
      </c>
      <c r="B4" s="77" t="s">
        <v>390</v>
      </c>
    </row>
    <row r="5" spans="1:2" x14ac:dyDescent="0.3">
      <c r="A5" s="77" t="s">
        <v>398</v>
      </c>
      <c r="B5" s="77" t="s">
        <v>390</v>
      </c>
    </row>
    <row r="6" spans="1:2" x14ac:dyDescent="0.3">
      <c r="A6" s="77" t="s">
        <v>399</v>
      </c>
      <c r="B6" s="77" t="s">
        <v>390</v>
      </c>
    </row>
    <row r="7" spans="1:2" x14ac:dyDescent="0.3">
      <c r="A7" s="77" t="s">
        <v>400</v>
      </c>
      <c r="B7" s="77" t="s">
        <v>390</v>
      </c>
    </row>
    <row r="8" spans="1:2" x14ac:dyDescent="0.3">
      <c r="A8" s="77" t="s">
        <v>401</v>
      </c>
      <c r="B8" s="77" t="s">
        <v>390</v>
      </c>
    </row>
    <row r="9" spans="1:2" x14ac:dyDescent="0.3">
      <c r="A9" s="77" t="s">
        <v>402</v>
      </c>
      <c r="B9" s="77" t="s">
        <v>390</v>
      </c>
    </row>
    <row r="10" spans="1:2" x14ac:dyDescent="0.3">
      <c r="A10" s="77" t="s">
        <v>403</v>
      </c>
      <c r="B10" s="77" t="s">
        <v>390</v>
      </c>
    </row>
    <row r="11" spans="1:2" x14ac:dyDescent="0.3">
      <c r="A11" s="77" t="s">
        <v>404</v>
      </c>
      <c r="B11" s="77" t="s">
        <v>394</v>
      </c>
    </row>
    <row r="12" spans="1:2" x14ac:dyDescent="0.3">
      <c r="A12" s="77" t="s">
        <v>405</v>
      </c>
      <c r="B12" s="77" t="s">
        <v>393</v>
      </c>
    </row>
    <row r="13" spans="1:2" x14ac:dyDescent="0.3">
      <c r="A13" s="77" t="s">
        <v>406</v>
      </c>
      <c r="B13" s="77" t="s">
        <v>393</v>
      </c>
    </row>
    <row r="14" spans="1:2" x14ac:dyDescent="0.3">
      <c r="A14" s="77" t="s">
        <v>407</v>
      </c>
      <c r="B14" s="77" t="s">
        <v>393</v>
      </c>
    </row>
    <row r="15" spans="1:2" x14ac:dyDescent="0.3">
      <c r="A15" s="77" t="s">
        <v>408</v>
      </c>
      <c r="B15" s="77" t="s">
        <v>392</v>
      </c>
    </row>
    <row r="16" spans="1:2" x14ac:dyDescent="0.3">
      <c r="A16" s="77" t="s">
        <v>409</v>
      </c>
      <c r="B16" s="77" t="s">
        <v>392</v>
      </c>
    </row>
    <row r="17" spans="1:2" x14ac:dyDescent="0.3">
      <c r="A17" s="77" t="s">
        <v>410</v>
      </c>
      <c r="B17" s="77" t="s">
        <v>540</v>
      </c>
    </row>
    <row r="18" spans="1:2" x14ac:dyDescent="0.3">
      <c r="A18" s="77" t="s">
        <v>411</v>
      </c>
      <c r="B18" s="77" t="s">
        <v>391</v>
      </c>
    </row>
    <row r="19" spans="1:2" x14ac:dyDescent="0.3">
      <c r="A19" s="77" t="s">
        <v>412</v>
      </c>
      <c r="B19" s="77" t="s">
        <v>389</v>
      </c>
    </row>
    <row r="20" spans="1:2" x14ac:dyDescent="0.3">
      <c r="A20" s="77" t="s">
        <v>413</v>
      </c>
      <c r="B20" s="77" t="s">
        <v>389</v>
      </c>
    </row>
    <row r="21" spans="1:2" x14ac:dyDescent="0.3">
      <c r="A21" s="77" t="s">
        <v>414</v>
      </c>
      <c r="B21" s="77" t="s">
        <v>389</v>
      </c>
    </row>
    <row r="22" spans="1:2" x14ac:dyDescent="0.3">
      <c r="A22" s="77" t="s">
        <v>415</v>
      </c>
      <c r="B22" s="77" t="s">
        <v>389</v>
      </c>
    </row>
    <row r="23" spans="1:2" x14ac:dyDescent="0.3">
      <c r="A23" s="77" t="s">
        <v>416</v>
      </c>
      <c r="B23" s="77" t="s">
        <v>391</v>
      </c>
    </row>
    <row r="24" spans="1:2" x14ac:dyDescent="0.3">
      <c r="A24" s="77" t="s">
        <v>417</v>
      </c>
      <c r="B24" s="77" t="s">
        <v>389</v>
      </c>
    </row>
    <row r="25" spans="1:2" x14ac:dyDescent="0.3">
      <c r="A25" s="77" t="s">
        <v>418</v>
      </c>
      <c r="B25" s="77" t="s">
        <v>389</v>
      </c>
    </row>
    <row r="26" spans="1:2" x14ac:dyDescent="0.3">
      <c r="A26" s="77" t="s">
        <v>419</v>
      </c>
      <c r="B26" s="77" t="s">
        <v>389</v>
      </c>
    </row>
    <row r="27" spans="1:2" x14ac:dyDescent="0.3">
      <c r="A27" s="77" t="s">
        <v>420</v>
      </c>
      <c r="B27" s="77" t="s">
        <v>389</v>
      </c>
    </row>
    <row r="28" spans="1:2" x14ac:dyDescent="0.3">
      <c r="A28" s="77" t="s">
        <v>421</v>
      </c>
      <c r="B28" s="77" t="s">
        <v>389</v>
      </c>
    </row>
    <row r="29" spans="1:2" x14ac:dyDescent="0.3">
      <c r="A29" s="77" t="s">
        <v>422</v>
      </c>
      <c r="B29" s="77" t="s">
        <v>391</v>
      </c>
    </row>
    <row r="30" spans="1:2" x14ac:dyDescent="0.3">
      <c r="A30" s="77" t="s">
        <v>423</v>
      </c>
      <c r="B30" s="77" t="s">
        <v>389</v>
      </c>
    </row>
    <row r="31" spans="1:2" x14ac:dyDescent="0.3">
      <c r="A31" s="77" t="s">
        <v>424</v>
      </c>
      <c r="B31" s="77" t="s">
        <v>391</v>
      </c>
    </row>
    <row r="32" spans="1:2" x14ac:dyDescent="0.3">
      <c r="A32" s="77" t="s">
        <v>425</v>
      </c>
      <c r="B32" s="77" t="s">
        <v>389</v>
      </c>
    </row>
    <row r="33" spans="1:2" x14ac:dyDescent="0.3">
      <c r="A33" s="77" t="s">
        <v>426</v>
      </c>
      <c r="B33" s="77" t="s">
        <v>540</v>
      </c>
    </row>
    <row r="34" spans="1:2" x14ac:dyDescent="0.3">
      <c r="A34" s="77" t="s">
        <v>427</v>
      </c>
      <c r="B34" s="77" t="s">
        <v>540</v>
      </c>
    </row>
    <row r="35" spans="1:2" x14ac:dyDescent="0.3">
      <c r="A35" s="77" t="s">
        <v>428</v>
      </c>
      <c r="B35" s="77" t="s">
        <v>391</v>
      </c>
    </row>
    <row r="36" spans="1:2" x14ac:dyDescent="0.3">
      <c r="A36" s="77" t="s">
        <v>429</v>
      </c>
      <c r="B36" s="77" t="s">
        <v>540</v>
      </c>
    </row>
    <row r="37" spans="1:2" x14ac:dyDescent="0.3">
      <c r="A37" s="77" t="s">
        <v>430</v>
      </c>
      <c r="B37" s="77" t="s">
        <v>540</v>
      </c>
    </row>
    <row r="38" spans="1:2" x14ac:dyDescent="0.3">
      <c r="A38" s="77" t="s">
        <v>431</v>
      </c>
      <c r="B38" s="77" t="s">
        <v>540</v>
      </c>
    </row>
    <row r="39" spans="1:2" x14ac:dyDescent="0.3">
      <c r="A39" s="77" t="s">
        <v>432</v>
      </c>
      <c r="B39" s="77" t="s">
        <v>391</v>
      </c>
    </row>
    <row r="40" spans="1:2" x14ac:dyDescent="0.3">
      <c r="A40" s="77" t="s">
        <v>433</v>
      </c>
      <c r="B40" s="77" t="s">
        <v>391</v>
      </c>
    </row>
    <row r="41" spans="1:2" x14ac:dyDescent="0.3">
      <c r="A41" s="77" t="s">
        <v>434</v>
      </c>
      <c r="B41" s="77" t="s">
        <v>391</v>
      </c>
    </row>
    <row r="42" spans="1:2" x14ac:dyDescent="0.3">
      <c r="A42" s="77" t="s">
        <v>435</v>
      </c>
      <c r="B42" s="77" t="s">
        <v>540</v>
      </c>
    </row>
    <row r="43" spans="1:2" x14ac:dyDescent="0.3">
      <c r="A43" s="77" t="s">
        <v>436</v>
      </c>
      <c r="B43" s="77" t="s">
        <v>391</v>
      </c>
    </row>
    <row r="44" spans="1:2" x14ac:dyDescent="0.3">
      <c r="A44" s="77" t="s">
        <v>437</v>
      </c>
      <c r="B44" s="77" t="s">
        <v>540</v>
      </c>
    </row>
    <row r="45" spans="1:2" x14ac:dyDescent="0.3">
      <c r="A45" s="77" t="s">
        <v>438</v>
      </c>
      <c r="B45" s="77" t="s">
        <v>540</v>
      </c>
    </row>
    <row r="46" spans="1:2" x14ac:dyDescent="0.3">
      <c r="A46" s="77" t="s">
        <v>439</v>
      </c>
      <c r="B46" s="77" t="s">
        <v>540</v>
      </c>
    </row>
    <row r="47" spans="1:2" x14ac:dyDescent="0.3">
      <c r="A47" s="77" t="s">
        <v>440</v>
      </c>
      <c r="B47" s="77" t="s">
        <v>540</v>
      </c>
    </row>
    <row r="48" spans="1:2" x14ac:dyDescent="0.3">
      <c r="A48" s="77" t="s">
        <v>441</v>
      </c>
      <c r="B48" s="77" t="s">
        <v>540</v>
      </c>
    </row>
    <row r="49" spans="1:2" x14ac:dyDescent="0.3">
      <c r="A49" s="77" t="s">
        <v>442</v>
      </c>
      <c r="B49" s="77" t="s">
        <v>540</v>
      </c>
    </row>
    <row r="50" spans="1:2" x14ac:dyDescent="0.3">
      <c r="A50" s="77" t="s">
        <v>443</v>
      </c>
      <c r="B50" s="77" t="s">
        <v>540</v>
      </c>
    </row>
    <row r="51" spans="1:2" x14ac:dyDescent="0.3">
      <c r="A51" s="77" t="s">
        <v>444</v>
      </c>
      <c r="B51" s="77" t="s">
        <v>540</v>
      </c>
    </row>
    <row r="52" spans="1:2" x14ac:dyDescent="0.3">
      <c r="A52" s="77" t="s">
        <v>541</v>
      </c>
      <c r="B52" s="77" t="s">
        <v>540</v>
      </c>
    </row>
    <row r="53" spans="1:2" x14ac:dyDescent="0.3">
      <c r="A53" s="77" t="s">
        <v>445</v>
      </c>
      <c r="B53" s="77" t="s">
        <v>391</v>
      </c>
    </row>
    <row r="54" spans="1:2" x14ac:dyDescent="0.3">
      <c r="A54" s="77" t="s">
        <v>542</v>
      </c>
      <c r="B54" s="77" t="s">
        <v>540</v>
      </c>
    </row>
    <row r="55" spans="1:2" x14ac:dyDescent="0.3">
      <c r="A55" s="77" t="s">
        <v>446</v>
      </c>
      <c r="B55" s="77" t="s">
        <v>540</v>
      </c>
    </row>
    <row r="56" spans="1:2" x14ac:dyDescent="0.3">
      <c r="A56" s="77" t="s">
        <v>447</v>
      </c>
      <c r="B56" s="77" t="s">
        <v>540</v>
      </c>
    </row>
    <row r="57" spans="1:2" x14ac:dyDescent="0.3">
      <c r="A57" s="77" t="s">
        <v>448</v>
      </c>
      <c r="B57" s="77" t="s">
        <v>391</v>
      </c>
    </row>
    <row r="58" spans="1:2" x14ac:dyDescent="0.3">
      <c r="A58" s="77" t="s">
        <v>449</v>
      </c>
      <c r="B58" s="77" t="s">
        <v>393</v>
      </c>
    </row>
    <row r="59" spans="1:2" x14ac:dyDescent="0.3">
      <c r="A59" s="77" t="s">
        <v>450</v>
      </c>
      <c r="B59" s="77" t="s">
        <v>540</v>
      </c>
    </row>
    <row r="60" spans="1:2" x14ac:dyDescent="0.3">
      <c r="A60" s="77" t="s">
        <v>451</v>
      </c>
      <c r="B60" s="77" t="s">
        <v>540</v>
      </c>
    </row>
    <row r="61" spans="1:2" x14ac:dyDescent="0.3">
      <c r="A61" s="77" t="s">
        <v>452</v>
      </c>
      <c r="B61" s="77" t="s">
        <v>540</v>
      </c>
    </row>
    <row r="62" spans="1:2" x14ac:dyDescent="0.3">
      <c r="A62" s="77" t="s">
        <v>453</v>
      </c>
      <c r="B62" s="77" t="s">
        <v>540</v>
      </c>
    </row>
    <row r="63" spans="1:2" x14ac:dyDescent="0.3">
      <c r="A63" s="77" t="s">
        <v>225</v>
      </c>
      <c r="B63" s="77" t="s">
        <v>390</v>
      </c>
    </row>
    <row r="64" spans="1:2" x14ac:dyDescent="0.3">
      <c r="A64" s="77" t="s">
        <v>538</v>
      </c>
      <c r="B64" s="77" t="s">
        <v>391</v>
      </c>
    </row>
    <row r="65" spans="1:2" x14ac:dyDescent="0.3">
      <c r="A65" s="77" t="s">
        <v>539</v>
      </c>
      <c r="B65" s="77" t="s">
        <v>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C1" workbookViewId="0">
      <selection activeCell="K10" sqref="K10"/>
    </sheetView>
  </sheetViews>
  <sheetFormatPr defaultRowHeight="15.6" x14ac:dyDescent="0.3"/>
  <cols>
    <col min="8" max="8" width="19.54296875" customWidth="1"/>
    <col min="9" max="9" width="41.6328125" customWidth="1"/>
    <col min="10" max="10" width="29.6328125" customWidth="1"/>
  </cols>
  <sheetData>
    <row r="1" spans="1:10" x14ac:dyDescent="0.3">
      <c r="A1" t="s">
        <v>456</v>
      </c>
      <c r="B1" t="s">
        <v>457</v>
      </c>
      <c r="C1" t="s">
        <v>458</v>
      </c>
      <c r="D1" t="s">
        <v>459</v>
      </c>
      <c r="H1" s="78" t="s">
        <v>533</v>
      </c>
    </row>
    <row r="2" spans="1:10" x14ac:dyDescent="0.3">
      <c r="A2" t="s">
        <v>460</v>
      </c>
      <c r="B2" t="s">
        <v>461</v>
      </c>
      <c r="C2" t="s">
        <v>462</v>
      </c>
      <c r="D2" t="s">
        <v>463</v>
      </c>
      <c r="H2" s="78" t="s">
        <v>493</v>
      </c>
      <c r="I2" s="78" t="s">
        <v>532</v>
      </c>
      <c r="J2" s="78" t="s">
        <v>458</v>
      </c>
    </row>
    <row r="3" spans="1:10" ht="31.2" x14ac:dyDescent="0.3">
      <c r="A3" t="s">
        <v>466</v>
      </c>
      <c r="B3" t="s">
        <v>464</v>
      </c>
      <c r="C3" t="s">
        <v>201</v>
      </c>
      <c r="D3" t="s">
        <v>463</v>
      </c>
      <c r="H3" s="79" t="s">
        <v>534</v>
      </c>
      <c r="I3" s="79" t="s">
        <v>506</v>
      </c>
      <c r="J3" s="79" t="s">
        <v>306</v>
      </c>
    </row>
    <row r="4" spans="1:10" ht="31.2" x14ac:dyDescent="0.3">
      <c r="A4" t="s">
        <v>466</v>
      </c>
      <c r="B4" t="s">
        <v>465</v>
      </c>
      <c r="C4" t="s">
        <v>462</v>
      </c>
      <c r="D4" t="s">
        <v>463</v>
      </c>
      <c r="H4" s="79" t="s">
        <v>494</v>
      </c>
      <c r="I4" s="79" t="s">
        <v>507</v>
      </c>
      <c r="J4" s="79" t="s">
        <v>528</v>
      </c>
    </row>
    <row r="5" spans="1:10" ht="46.8" x14ac:dyDescent="0.3">
      <c r="A5" t="s">
        <v>467</v>
      </c>
      <c r="B5" t="s">
        <v>464</v>
      </c>
      <c r="C5" t="s">
        <v>201</v>
      </c>
      <c r="D5" t="s">
        <v>463</v>
      </c>
      <c r="H5" s="79" t="s">
        <v>495</v>
      </c>
      <c r="I5" s="79" t="s">
        <v>508</v>
      </c>
      <c r="J5" s="79" t="s">
        <v>520</v>
      </c>
    </row>
    <row r="6" spans="1:10" ht="46.8" x14ac:dyDescent="0.3">
      <c r="A6" t="s">
        <v>468</v>
      </c>
      <c r="B6" t="s">
        <v>464</v>
      </c>
      <c r="C6" t="s">
        <v>201</v>
      </c>
      <c r="D6" t="s">
        <v>463</v>
      </c>
      <c r="H6" s="79" t="s">
        <v>496</v>
      </c>
      <c r="I6" s="79" t="s">
        <v>509</v>
      </c>
      <c r="J6" s="79" t="s">
        <v>529</v>
      </c>
    </row>
    <row r="7" spans="1:10" x14ac:dyDescent="0.3">
      <c r="A7" t="s">
        <v>471</v>
      </c>
      <c r="B7" t="s">
        <v>464</v>
      </c>
      <c r="C7" t="s">
        <v>260</v>
      </c>
      <c r="D7" t="s">
        <v>463</v>
      </c>
      <c r="H7" s="79" t="s">
        <v>497</v>
      </c>
      <c r="I7" s="79" t="s">
        <v>510</v>
      </c>
      <c r="J7" s="79" t="s">
        <v>521</v>
      </c>
    </row>
    <row r="8" spans="1:10" ht="31.2" x14ac:dyDescent="0.3">
      <c r="A8" t="s">
        <v>471</v>
      </c>
      <c r="B8" t="s">
        <v>464</v>
      </c>
      <c r="C8" t="s">
        <v>469</v>
      </c>
      <c r="D8" t="s">
        <v>463</v>
      </c>
      <c r="H8" s="79" t="s">
        <v>498</v>
      </c>
      <c r="I8" s="79" t="s">
        <v>511</v>
      </c>
      <c r="J8" s="79" t="s">
        <v>530</v>
      </c>
    </row>
    <row r="9" spans="1:10" ht="31.2" x14ac:dyDescent="0.3">
      <c r="A9" t="s">
        <v>471</v>
      </c>
      <c r="B9" t="s">
        <v>464</v>
      </c>
      <c r="C9" t="s">
        <v>201</v>
      </c>
      <c r="D9" t="s">
        <v>463</v>
      </c>
      <c r="H9" s="79" t="s">
        <v>535</v>
      </c>
      <c r="I9" s="79" t="s">
        <v>518</v>
      </c>
      <c r="J9" s="79" t="s">
        <v>522</v>
      </c>
    </row>
    <row r="10" spans="1:10" ht="31.2" x14ac:dyDescent="0.3">
      <c r="A10" t="s">
        <v>471</v>
      </c>
      <c r="B10" t="s">
        <v>470</v>
      </c>
      <c r="C10" t="s">
        <v>462</v>
      </c>
      <c r="D10" t="s">
        <v>463</v>
      </c>
      <c r="H10" s="79" t="s">
        <v>536</v>
      </c>
      <c r="I10" s="79" t="s">
        <v>519</v>
      </c>
      <c r="J10" s="79" t="s">
        <v>523</v>
      </c>
    </row>
    <row r="11" spans="1:10" ht="31.2" x14ac:dyDescent="0.3">
      <c r="A11" t="s">
        <v>472</v>
      </c>
      <c r="B11" t="s">
        <v>464</v>
      </c>
      <c r="C11" t="s">
        <v>260</v>
      </c>
      <c r="D11" t="s">
        <v>463</v>
      </c>
      <c r="H11" s="79" t="s">
        <v>499</v>
      </c>
      <c r="I11" s="79" t="s">
        <v>512</v>
      </c>
      <c r="J11" s="79" t="s">
        <v>524</v>
      </c>
    </row>
    <row r="12" spans="1:10" ht="31.2" x14ac:dyDescent="0.3">
      <c r="A12" t="s">
        <v>472</v>
      </c>
      <c r="B12" t="s">
        <v>464</v>
      </c>
      <c r="C12" t="s">
        <v>469</v>
      </c>
      <c r="D12" t="s">
        <v>463</v>
      </c>
      <c r="H12" s="79" t="s">
        <v>500</v>
      </c>
      <c r="I12" s="79" t="s">
        <v>513</v>
      </c>
      <c r="J12" s="79" t="s">
        <v>531</v>
      </c>
    </row>
    <row r="13" spans="1:10" ht="31.2" x14ac:dyDescent="0.3">
      <c r="A13" t="s">
        <v>473</v>
      </c>
      <c r="B13" t="s">
        <v>464</v>
      </c>
      <c r="C13" t="s">
        <v>469</v>
      </c>
      <c r="D13" t="s">
        <v>463</v>
      </c>
      <c r="H13" s="79" t="s">
        <v>501</v>
      </c>
      <c r="I13" s="79" t="s">
        <v>514</v>
      </c>
      <c r="J13" s="79" t="s">
        <v>525</v>
      </c>
    </row>
    <row r="14" spans="1:10" ht="31.2" x14ac:dyDescent="0.3">
      <c r="A14" t="s">
        <v>473</v>
      </c>
      <c r="B14" t="s">
        <v>464</v>
      </c>
      <c r="C14" t="s">
        <v>260</v>
      </c>
      <c r="D14" t="s">
        <v>463</v>
      </c>
      <c r="H14" s="79" t="s">
        <v>502</v>
      </c>
      <c r="I14" s="79" t="s">
        <v>515</v>
      </c>
      <c r="J14" s="79" t="s">
        <v>526</v>
      </c>
    </row>
    <row r="15" spans="1:10" x14ac:dyDescent="0.3">
      <c r="A15" t="s">
        <v>473</v>
      </c>
      <c r="B15" t="s">
        <v>464</v>
      </c>
      <c r="C15" t="s">
        <v>474</v>
      </c>
      <c r="D15" t="s">
        <v>463</v>
      </c>
      <c r="H15" s="79" t="s">
        <v>503</v>
      </c>
      <c r="I15" s="79" t="s">
        <v>516</v>
      </c>
      <c r="J15" s="79" t="s">
        <v>273</v>
      </c>
    </row>
    <row r="16" spans="1:10" x14ac:dyDescent="0.3">
      <c r="A16" t="s">
        <v>473</v>
      </c>
      <c r="B16" t="s">
        <v>464</v>
      </c>
      <c r="C16" t="s">
        <v>201</v>
      </c>
      <c r="D16" t="s">
        <v>463</v>
      </c>
      <c r="H16" s="79" t="s">
        <v>504</v>
      </c>
      <c r="I16" s="79" t="s">
        <v>507</v>
      </c>
      <c r="J16" s="79" t="s">
        <v>306</v>
      </c>
    </row>
    <row r="17" spans="1:10" ht="46.8" x14ac:dyDescent="0.3">
      <c r="A17" t="s">
        <v>475</v>
      </c>
      <c r="B17" t="s">
        <v>464</v>
      </c>
      <c r="C17" t="s">
        <v>469</v>
      </c>
      <c r="D17" t="s">
        <v>463</v>
      </c>
      <c r="H17" s="79" t="s">
        <v>505</v>
      </c>
      <c r="I17" s="79" t="s">
        <v>517</v>
      </c>
      <c r="J17" s="79" t="s">
        <v>527</v>
      </c>
    </row>
    <row r="18" spans="1:10" x14ac:dyDescent="0.3">
      <c r="A18" t="s">
        <v>475</v>
      </c>
      <c r="B18" t="s">
        <v>464</v>
      </c>
      <c r="C18" t="s">
        <v>201</v>
      </c>
      <c r="D18" t="s">
        <v>463</v>
      </c>
    </row>
    <row r="19" spans="1:10" x14ac:dyDescent="0.3">
      <c r="A19" t="s">
        <v>477</v>
      </c>
      <c r="B19" t="s">
        <v>464</v>
      </c>
      <c r="C19" t="s">
        <v>476</v>
      </c>
      <c r="D19" t="s">
        <v>463</v>
      </c>
    </row>
    <row r="20" spans="1:10" x14ac:dyDescent="0.3">
      <c r="A20" t="s">
        <v>477</v>
      </c>
      <c r="B20" t="s">
        <v>464</v>
      </c>
      <c r="C20" t="s">
        <v>201</v>
      </c>
      <c r="D20" t="s">
        <v>463</v>
      </c>
    </row>
    <row r="21" spans="1:10" x14ac:dyDescent="0.3">
      <c r="A21" t="s">
        <v>478</v>
      </c>
      <c r="B21" t="s">
        <v>464</v>
      </c>
      <c r="C21" t="s">
        <v>469</v>
      </c>
      <c r="D21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Table 5.2</vt:lpstr>
      <vt:lpstr>RSE 5.2</vt:lpstr>
      <vt:lpstr>Adjusted</vt:lpstr>
      <vt:lpstr>Adjusted_Py_Input</vt:lpstr>
      <vt:lpstr>Adjusted_PyInput_netelec</vt:lpstr>
      <vt:lpstr>2010 Byproducts</vt:lpstr>
      <vt:lpstr>Cogeneration</vt:lpstr>
      <vt:lpstr>Fuel_Mapping</vt:lpstr>
      <vt:lpstr>Temperature_Buckets</vt:lpstr>
      <vt:lpstr>Operation_Mode</vt:lpstr>
      <vt:lpstr>'Table 5.2'!Print_Area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McMillan, Colin</cp:lastModifiedBy>
  <cp:lastPrinted>2012-11-15T15:46:35Z</cp:lastPrinted>
  <dcterms:created xsi:type="dcterms:W3CDTF">1999-04-01T13:48:46Z</dcterms:created>
  <dcterms:modified xsi:type="dcterms:W3CDTF">2019-03-27T14:04:22Z</dcterms:modified>
</cp:coreProperties>
</file>