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xi\Documents\Jupyter\Solar-for-Industry-Process-Heat-master\Solar-for-Industry-Process-Heat-master\process_parity_calc\calculation_data\"/>
    </mc:Choice>
  </mc:AlternateContent>
  <xr:revisionPtr revIDLastSave="0" documentId="13_ncr:1_{35DD64FB-083A-4D18-AFC4-103087DB4FB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2" l="1"/>
  <c r="A21" i="2"/>
  <c r="A19" i="2"/>
  <c r="B20" i="2" l="1"/>
  <c r="B21" i="2"/>
  <c r="B3" i="2"/>
  <c r="B19" i="2"/>
  <c r="A4" i="2" l="1"/>
  <c r="A5" i="2"/>
  <c r="A6" i="2"/>
  <c r="A7" i="2"/>
  <c r="A8" i="2"/>
  <c r="A9" i="2"/>
  <c r="A10" i="2"/>
  <c r="A11" i="2"/>
  <c r="A12" i="2"/>
  <c r="A3" i="2"/>
  <c r="B4" i="2"/>
  <c r="B5" i="2"/>
  <c r="B6" i="2"/>
  <c r="B7" i="2"/>
  <c r="B8" i="2"/>
  <c r="B9" i="2"/>
  <c r="B10" i="2"/>
  <c r="B11" i="2"/>
  <c r="B12" i="2"/>
  <c r="D8" i="2" l="1"/>
  <c r="D9" i="2"/>
  <c r="C4" i="2"/>
  <c r="D4" i="2" s="1"/>
  <c r="C5" i="2"/>
  <c r="D5" i="2" s="1"/>
  <c r="C6" i="2"/>
  <c r="D6" i="2" s="1"/>
  <c r="C7" i="2"/>
  <c r="D7" i="2" s="1"/>
  <c r="C8" i="2"/>
  <c r="C9" i="2"/>
  <c r="C10" i="2"/>
  <c r="D10" i="2" s="1"/>
  <c r="C11" i="2"/>
  <c r="D11" i="2" s="1"/>
  <c r="C12" i="2"/>
  <c r="D12" i="2" s="1"/>
  <c r="C3" i="2"/>
  <c r="D3" i="2" s="1"/>
</calcChain>
</file>

<file path=xl/sharedStrings.xml><?xml version="1.0" encoding="utf-8"?>
<sst xmlns="http://schemas.openxmlformats.org/spreadsheetml/2006/main" count="19" uniqueCount="18">
  <si>
    <t>Fitted Table Value</t>
  </si>
  <si>
    <t>lb/hr</t>
  </si>
  <si>
    <t>Capital Cost</t>
  </si>
  <si>
    <t>Capital Cost (1998)</t>
  </si>
  <si>
    <t>Digitization from https://apps.automeris.io/wpd/</t>
  </si>
  <si>
    <t>Model Guess</t>
  </si>
  <si>
    <t>Model Error</t>
  </si>
  <si>
    <t>Linear Model R^2 of 0.9996</t>
  </si>
  <si>
    <t>m</t>
  </si>
  <si>
    <t>y-int</t>
  </si>
  <si>
    <t>Predeflate cost using cost index equipment to 1978 to fit into implementation</t>
  </si>
  <si>
    <t>Change lb/hr to fuel input because EPA model is based on fuel firing rate not capacity</t>
  </si>
  <si>
    <t>Assume NG efficiency of 0.75</t>
  </si>
  <si>
    <t>Total Installed Cost</t>
  </si>
  <si>
    <t>Use this from a table in osti</t>
  </si>
  <si>
    <t>Untouched Values</t>
  </si>
  <si>
    <t>Installed Cost 1998</t>
  </si>
  <si>
    <t>MMBtu/hr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</si>
</sst>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34208223972005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Sheet2!$A$3:$A$12</c:f>
              <c:numCache>
                <c:formatCode>General</c:formatCode>
                <c:ptCount val="10"/>
                <c:pt idx="0">
                  <c:v>13333.333333333334</c:v>
                </c:pt>
                <c:pt idx="1">
                  <c:v>26666.666666666668</c:v>
                </c:pt>
                <c:pt idx="2">
                  <c:v>40000</c:v>
                </c:pt>
                <c:pt idx="3">
                  <c:v>53333.333333333336</c:v>
                </c:pt>
                <c:pt idx="4">
                  <c:v>66666.666666666672</c:v>
                </c:pt>
                <c:pt idx="5">
                  <c:v>80000</c:v>
                </c:pt>
                <c:pt idx="6">
                  <c:v>93333.333333333328</c:v>
                </c:pt>
                <c:pt idx="7">
                  <c:v>106666.66666666667</c:v>
                </c:pt>
                <c:pt idx="8">
                  <c:v>120000</c:v>
                </c:pt>
                <c:pt idx="9">
                  <c:v>133333.33333333334</c:v>
                </c:pt>
              </c:numCache>
            </c:numRef>
          </c:xVal>
          <c:yVal>
            <c:numRef>
              <c:f>Sheet2!$B$3:$B$12</c:f>
              <c:numCache>
                <c:formatCode>General</c:formatCode>
                <c:ptCount val="10"/>
                <c:pt idx="0">
                  <c:v>55091.743119266052</c:v>
                </c:pt>
                <c:pt idx="1">
                  <c:v>68864.678899082573</c:v>
                </c:pt>
                <c:pt idx="2">
                  <c:v>82637.614678899088</c:v>
                </c:pt>
                <c:pt idx="3">
                  <c:v>94757.798165137618</c:v>
                </c:pt>
                <c:pt idx="4">
                  <c:v>110183.4862385321</c:v>
                </c:pt>
                <c:pt idx="5">
                  <c:v>123956.42201834862</c:v>
                </c:pt>
                <c:pt idx="6">
                  <c:v>136627.52293577982</c:v>
                </c:pt>
                <c:pt idx="7">
                  <c:v>148747.70642201835</c:v>
                </c:pt>
                <c:pt idx="8">
                  <c:v>165275.22935779818</c:v>
                </c:pt>
                <c:pt idx="9">
                  <c:v>177946.33027522935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D-4611-83DF-25B04D4F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18560"/>
        <c:axId val="349617904"/>
      </c:scatterChart>
      <c:valAx>
        <c:axId val="3496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17904"/>
        <c:crosses val="autoZero"/>
        <c:crossBetween val="midCat"/>
      </c:valAx>
      <c:valAx>
        <c:axId val="349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1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Installed Cost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Sheet2!$A$19:$A$23</c:f>
              <c:numCache>
                <c:formatCode>General</c:formatCode>
                <c:ptCount val="5"/>
                <c:pt idx="0">
                  <c:v>0.98721932367149756</c:v>
                </c:pt>
                <c:pt idx="1">
                  <c:v>2.468048309178744</c:v>
                </c:pt>
                <c:pt idx="2">
                  <c:v>4.9360966183574879</c:v>
                </c:pt>
              </c:numCache>
            </c:numRef>
          </c:xVal>
          <c:yVal>
            <c:numRef>
              <c:f>Sheet2!$B$19:$B$23</c:f>
              <c:numCache>
                <c:formatCode>General</c:formatCode>
                <c:ptCount val="5"/>
                <c:pt idx="0">
                  <c:v>155964.72477064221</c:v>
                </c:pt>
                <c:pt idx="1">
                  <c:v>203233.44036697247</c:v>
                </c:pt>
                <c:pt idx="2">
                  <c:v>258325.18348623853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3-481D-BB1C-95BAA36E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04432"/>
        <c:axId val="634299184"/>
      </c:scatterChart>
      <c:valAx>
        <c:axId val="6343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9184"/>
        <c:crosses val="autoZero"/>
        <c:crossBetween val="midCat"/>
      </c:valAx>
      <c:valAx>
        <c:axId val="6342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322819</xdr:colOff>
      <xdr:row>40</xdr:row>
      <xdr:rowOff>37181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DF0266-D3D7-490A-AE63-643A021D0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47619" cy="7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5</xdr:row>
      <xdr:rowOff>53340</xdr:rowOff>
    </xdr:from>
    <xdr:to>
      <xdr:col>17</xdr:col>
      <xdr:colOff>274320</xdr:colOff>
      <xdr:row>20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593D1-0A1E-4D1B-A579-9205DA1EE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7</xdr:row>
      <xdr:rowOff>15240</xdr:rowOff>
    </xdr:from>
    <xdr:to>
      <xdr:col>13</xdr:col>
      <xdr:colOff>381000</xdr:colOff>
      <xdr:row>22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B5028E-7ADE-4FFA-A5A0-373CC2C9D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zoomScale="70" zoomScaleNormal="70" workbookViewId="0">
      <selection activeCell="Q27" sqref="Q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E36F-85F7-43DE-9E1B-6BE4508F4631}">
  <dimension ref="A1:M21"/>
  <sheetViews>
    <sheetView tabSelected="1" workbookViewId="0">
      <selection activeCell="E25" sqref="E25"/>
    </sheetView>
  </sheetViews>
  <sheetFormatPr defaultRowHeight="14.4" x14ac:dyDescent="0.3"/>
  <cols>
    <col min="2" max="2" width="9.44140625" customWidth="1"/>
    <col min="3" max="3" width="17.109375" customWidth="1"/>
    <col min="4" max="4" width="12.5546875" customWidth="1"/>
  </cols>
  <sheetData>
    <row r="1" spans="1:13" x14ac:dyDescent="0.3">
      <c r="A1" t="s">
        <v>0</v>
      </c>
      <c r="D1" t="s">
        <v>4</v>
      </c>
    </row>
    <row r="2" spans="1:13" x14ac:dyDescent="0.3">
      <c r="A2" t="s">
        <v>1</v>
      </c>
      <c r="B2" t="s">
        <v>3</v>
      </c>
      <c r="C2" t="s">
        <v>5</v>
      </c>
      <c r="D2" t="s">
        <v>6</v>
      </c>
      <c r="E2" t="s">
        <v>2</v>
      </c>
      <c r="F2" t="s">
        <v>10</v>
      </c>
      <c r="M2" t="s">
        <v>11</v>
      </c>
    </row>
    <row r="3" spans="1:13" x14ac:dyDescent="0.3">
      <c r="A3">
        <f>F3/0.75</f>
        <v>13333.333333333334</v>
      </c>
      <c r="B3">
        <f>E3*240.2/436</f>
        <v>55091.743119266052</v>
      </c>
      <c r="C3">
        <f>$A$16*A3+$B$16</f>
        <v>55032</v>
      </c>
      <c r="D3" s="1">
        <f>ABS((B3-C3)/B3)</f>
        <v>1.0844296419649649E-3</v>
      </c>
      <c r="E3">
        <v>100000</v>
      </c>
      <c r="F3">
        <v>10000</v>
      </c>
      <c r="M3" t="s">
        <v>12</v>
      </c>
    </row>
    <row r="4" spans="1:13" x14ac:dyDescent="0.3">
      <c r="A4">
        <f t="shared" ref="A4:A12" si="0">F4/0.75</f>
        <v>26666.666666666668</v>
      </c>
      <c r="B4">
        <f t="shared" ref="B4:B12" si="1">E4*240.2/436</f>
        <v>68864.678899082573</v>
      </c>
      <c r="C4">
        <f t="shared" ref="C4:C12" si="2">$A$16*A4+$B$16</f>
        <v>68672</v>
      </c>
      <c r="D4" s="1">
        <f t="shared" ref="D4:D12" si="3">ABS((B4-C4)/B4)</f>
        <v>2.797935054121633E-3</v>
      </c>
      <c r="E4">
        <v>125000</v>
      </c>
      <c r="F4">
        <v>20000</v>
      </c>
    </row>
    <row r="5" spans="1:13" x14ac:dyDescent="0.3">
      <c r="A5">
        <f t="shared" si="0"/>
        <v>40000</v>
      </c>
      <c r="B5">
        <f t="shared" si="1"/>
        <v>82637.614678899088</v>
      </c>
      <c r="C5">
        <f t="shared" si="2"/>
        <v>82312</v>
      </c>
      <c r="D5" s="1">
        <f t="shared" si="3"/>
        <v>3.9402719955593237E-3</v>
      </c>
      <c r="E5">
        <v>150000</v>
      </c>
      <c r="F5">
        <v>30000</v>
      </c>
    </row>
    <row r="6" spans="1:13" x14ac:dyDescent="0.3">
      <c r="A6">
        <f t="shared" si="0"/>
        <v>53333.333333333336</v>
      </c>
      <c r="B6">
        <f t="shared" si="1"/>
        <v>94757.798165137618</v>
      </c>
      <c r="C6">
        <f t="shared" si="2"/>
        <v>95952</v>
      </c>
      <c r="D6" s="1">
        <f t="shared" si="3"/>
        <v>1.2602676064519846E-2</v>
      </c>
      <c r="E6">
        <v>172000</v>
      </c>
      <c r="F6">
        <v>40000</v>
      </c>
    </row>
    <row r="7" spans="1:13" x14ac:dyDescent="0.3">
      <c r="A7">
        <f t="shared" si="0"/>
        <v>66666.666666666672</v>
      </c>
      <c r="B7">
        <f t="shared" si="1"/>
        <v>110183.4862385321</v>
      </c>
      <c r="C7">
        <f t="shared" si="2"/>
        <v>109592</v>
      </c>
      <c r="D7" s="1">
        <f t="shared" si="3"/>
        <v>5.3681931723563057E-3</v>
      </c>
      <c r="E7">
        <v>200000</v>
      </c>
      <c r="F7">
        <v>50000</v>
      </c>
    </row>
    <row r="8" spans="1:13" x14ac:dyDescent="0.3">
      <c r="A8">
        <f t="shared" si="0"/>
        <v>80000</v>
      </c>
      <c r="B8">
        <f t="shared" si="1"/>
        <v>123956.42201834862</v>
      </c>
      <c r="C8">
        <f t="shared" si="2"/>
        <v>123232</v>
      </c>
      <c r="D8" s="1">
        <f t="shared" si="3"/>
        <v>5.8441668979553581E-3</v>
      </c>
      <c r="E8">
        <v>225000</v>
      </c>
      <c r="F8">
        <v>60000</v>
      </c>
    </row>
    <row r="9" spans="1:13" x14ac:dyDescent="0.3">
      <c r="A9">
        <f t="shared" si="0"/>
        <v>93333.333333333328</v>
      </c>
      <c r="B9">
        <f t="shared" si="1"/>
        <v>136627.52293577982</v>
      </c>
      <c r="C9">
        <f t="shared" si="2"/>
        <v>136872</v>
      </c>
      <c r="D9" s="1">
        <f t="shared" si="3"/>
        <v>1.7893690741585804E-3</v>
      </c>
      <c r="E9">
        <v>248000</v>
      </c>
      <c r="F9">
        <v>70000</v>
      </c>
    </row>
    <row r="10" spans="1:13" x14ac:dyDescent="0.3">
      <c r="A10">
        <f t="shared" si="0"/>
        <v>106666.66666666667</v>
      </c>
      <c r="B10">
        <f t="shared" si="1"/>
        <v>148747.70642201835</v>
      </c>
      <c r="C10">
        <f t="shared" si="2"/>
        <v>150512</v>
      </c>
      <c r="D10" s="1">
        <f t="shared" si="3"/>
        <v>1.1860980047491259E-2</v>
      </c>
      <c r="E10">
        <v>270000</v>
      </c>
      <c r="F10">
        <v>80000</v>
      </c>
    </row>
    <row r="11" spans="1:13" x14ac:dyDescent="0.3">
      <c r="A11">
        <f t="shared" si="0"/>
        <v>120000</v>
      </c>
      <c r="B11">
        <f t="shared" si="1"/>
        <v>165275.22935779818</v>
      </c>
      <c r="C11">
        <f t="shared" si="2"/>
        <v>164152</v>
      </c>
      <c r="D11" s="1">
        <f t="shared" si="3"/>
        <v>6.7961143491535505E-3</v>
      </c>
      <c r="E11">
        <v>300000</v>
      </c>
      <c r="F11">
        <v>90000</v>
      </c>
    </row>
    <row r="12" spans="1:13" x14ac:dyDescent="0.3">
      <c r="A12">
        <f t="shared" si="0"/>
        <v>133333.33333333334</v>
      </c>
      <c r="B12">
        <f t="shared" si="1"/>
        <v>177946.33027522935</v>
      </c>
      <c r="C12">
        <f t="shared" si="2"/>
        <v>177792</v>
      </c>
      <c r="D12" s="1">
        <f t="shared" si="3"/>
        <v>8.6728551800225695E-4</v>
      </c>
      <c r="E12">
        <v>323000</v>
      </c>
      <c r="F12">
        <v>100000</v>
      </c>
    </row>
    <row r="14" spans="1:13" x14ac:dyDescent="0.3">
      <c r="A14" t="s">
        <v>7</v>
      </c>
    </row>
    <row r="15" spans="1:13" x14ac:dyDescent="0.3">
      <c r="A15" t="s">
        <v>8</v>
      </c>
      <c r="B15" t="s">
        <v>9</v>
      </c>
    </row>
    <row r="16" spans="1:13" x14ac:dyDescent="0.3">
      <c r="A16">
        <v>1.0229999999999999</v>
      </c>
      <c r="B16">
        <v>41392</v>
      </c>
    </row>
    <row r="17" spans="1:5" x14ac:dyDescent="0.3">
      <c r="B17" t="s">
        <v>14</v>
      </c>
      <c r="D17" s="2" t="s">
        <v>15</v>
      </c>
      <c r="E17" s="2"/>
    </row>
    <row r="18" spans="1:5" x14ac:dyDescent="0.3">
      <c r="A18" t="s">
        <v>17</v>
      </c>
      <c r="B18" t="s">
        <v>13</v>
      </c>
      <c r="D18" t="s">
        <v>1</v>
      </c>
      <c r="E18" t="s">
        <v>16</v>
      </c>
    </row>
    <row r="19" spans="1:5" x14ac:dyDescent="0.3">
      <c r="A19">
        <f>D19/(0.75*34.5)*2554.43/1000000</f>
        <v>0.98721932367149756</v>
      </c>
      <c r="B19">
        <f>E19*240.2/436</f>
        <v>155964.72477064221</v>
      </c>
      <c r="D19">
        <v>10000</v>
      </c>
      <c r="E19">
        <v>283100</v>
      </c>
    </row>
    <row r="20" spans="1:5" x14ac:dyDescent="0.3">
      <c r="A20">
        <f t="shared" ref="A20:A21" si="4">D20/(0.75*34.5)*2554.43/1000000</f>
        <v>2.468048309178744</v>
      </c>
      <c r="B20">
        <f t="shared" ref="B20:B23" si="5">E20*240.2/436</f>
        <v>203233.44036697247</v>
      </c>
      <c r="D20">
        <v>25000</v>
      </c>
      <c r="E20">
        <v>368900</v>
      </c>
    </row>
    <row r="21" spans="1:5" x14ac:dyDescent="0.3">
      <c r="A21">
        <f t="shared" si="4"/>
        <v>4.9360966183574879</v>
      </c>
      <c r="B21">
        <f t="shared" si="5"/>
        <v>258325.18348623853</v>
      </c>
      <c r="D21">
        <v>50000</v>
      </c>
      <c r="E21">
        <v>468900</v>
      </c>
    </row>
  </sheetData>
  <mergeCells count="1">
    <mergeCell ref="D17:E1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Xi, William</dc:creator>
  <cp:lastModifiedBy>Xi, William</cp:lastModifiedBy>
  <dcterms:created xsi:type="dcterms:W3CDTF">2015-06-05T18:17:20Z</dcterms:created>
  <dcterms:modified xsi:type="dcterms:W3CDTF">2020-04-06T21:10:11Z</dcterms:modified>
</cp:coreProperties>
</file>