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105" windowWidth="22110" windowHeight="9135" activeTab="1"/>
  </bookViews>
  <sheets>
    <sheet name="Values to Use in DW Diffusion" sheetId="11" r:id="rId1"/>
    <sheet name="TO_MODEL" sheetId="12" r:id="rId2"/>
  </sheets>
  <calcPr calcId="145621"/>
</workbook>
</file>

<file path=xl/calcChain.xml><?xml version="1.0" encoding="utf-8"?>
<calcChain xmlns="http://schemas.openxmlformats.org/spreadsheetml/2006/main">
  <c r="T5" i="12" l="1"/>
  <c r="T4" i="12"/>
  <c r="P12" i="12" l="1"/>
  <c r="P11" i="12"/>
  <c r="P10" i="12"/>
  <c r="P8" i="12"/>
  <c r="P7" i="12"/>
  <c r="Q13" i="12" l="1"/>
  <c r="Q9" i="12"/>
  <c r="Q6" i="12"/>
  <c r="Q5" i="12"/>
  <c r="Q4" i="12"/>
  <c r="K12" i="12" l="1"/>
  <c r="K5" i="12"/>
  <c r="K6" i="12"/>
  <c r="K7" i="12"/>
  <c r="K8" i="12"/>
  <c r="K9" i="12"/>
  <c r="K13" i="12"/>
  <c r="K4" i="12"/>
  <c r="X6" i="11" l="1"/>
  <c r="X7" i="11"/>
  <c r="X8" i="11"/>
  <c r="X9" i="11"/>
  <c r="X10" i="11"/>
  <c r="X5" i="11"/>
</calcChain>
</file>

<file path=xl/sharedStrings.xml><?xml version="1.0" encoding="utf-8"?>
<sst xmlns="http://schemas.openxmlformats.org/spreadsheetml/2006/main" count="91" uniqueCount="50">
  <si>
    <t>Turbines 20 kW</t>
  </si>
  <si>
    <t>Turbines 50 kW</t>
  </si>
  <si>
    <t>1603 Database</t>
  </si>
  <si>
    <t>Turbine Sample Description</t>
  </si>
  <si>
    <t>Turbine 2.4 - 2.5 kW</t>
  </si>
  <si>
    <t>Turbines 5-6 kW</t>
  </si>
  <si>
    <t>Turbines 10 kW</t>
  </si>
  <si>
    <t>Turbines 100 kW</t>
  </si>
  <si>
    <t>Turbines 600 kW</t>
  </si>
  <si>
    <t>Turbines 750 kW</t>
  </si>
  <si>
    <t>Turbines 850 kW</t>
  </si>
  <si>
    <t>Turbines 900 kW</t>
  </si>
  <si>
    <t>Turbines 600-900 kW</t>
  </si>
  <si>
    <t>Turbines 1500-1600 kW</t>
  </si>
  <si>
    <t>14m</t>
  </si>
  <si>
    <t>18m</t>
  </si>
  <si>
    <t>30m</t>
  </si>
  <si>
    <t>37m</t>
  </si>
  <si>
    <t>43m</t>
  </si>
  <si>
    <t>34m</t>
  </si>
  <si>
    <t>50m</t>
  </si>
  <si>
    <t>55m</t>
  </si>
  <si>
    <t>75m</t>
  </si>
  <si>
    <t>80m</t>
  </si>
  <si>
    <t>9m-12m</t>
  </si>
  <si>
    <t>15m-17m</t>
  </si>
  <si>
    <t>23m-24m</t>
  </si>
  <si>
    <t>Tower Height (# of Projects)</t>
  </si>
  <si>
    <t>Cost ($/kW)</t>
  </si>
  <si>
    <t>Min Height (m)</t>
  </si>
  <si>
    <t>Ref Height (m)</t>
  </si>
  <si>
    <t>Max Height (m)</t>
  </si>
  <si>
    <t>Rated Power (kW)</t>
  </si>
  <si>
    <t>Unit Cost ($/kW)</t>
  </si>
  <si>
    <t>LN of Unit Cost</t>
  </si>
  <si>
    <t>Tower Height Adjust. ($/kW/m)</t>
  </si>
  <si>
    <t>TBD</t>
  </si>
  <si>
    <t>BACKUP DATA</t>
  </si>
  <si>
    <t>Values to Use in DW Model</t>
  </si>
  <si>
    <t>From Data</t>
  </si>
  <si>
    <t>size (kW)</t>
  </si>
  <si>
    <t>Model (proposed)</t>
  </si>
  <si>
    <t>h1</t>
  </si>
  <si>
    <t>h2</t>
  </si>
  <si>
    <t>h3</t>
  </si>
  <si>
    <t>h4</t>
  </si>
  <si>
    <t>Tower h adjust ($/kW/m)</t>
  </si>
  <si>
    <t>Tower Height Adjust. ($/m)</t>
  </si>
  <si>
    <t>LN Tower h adjust ($/kW/m)</t>
  </si>
  <si>
    <t>fit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</si>
</sst>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00"/>
    <numFmt numFmtId="165" formatCode="0.000"/>
    <numFmt numFmtId="166" formatCode="&quot;$&quot;#,##0"/>
    <numFmt numFmtId="167" formatCode="&quot;$&quot;#,##0.0"/>
  </numFmts>
  <fonts count="4" x14ac:knownFonts="1">
    <font>
      <sz val="11"/>
      <color theme="1"/>
      <name val="Calibri"/>
      <family val="2"/>
      <scheme val="minor"/>
    </font>
    <font>
      <b/>
      <sz val="11"/>
      <color theme="1"/>
      <name val="Calibri"/>
      <family val="2"/>
      <scheme val="minor"/>
    </font>
    <font>
      <i/>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50">
    <xf numFmtId="0" fontId="0" fillId="0" borderId="0" xfId="0"/>
    <xf numFmtId="0" fontId="1" fillId="0" borderId="0" xfId="0" applyFont="1" applyAlignment="1">
      <alignment wrapText="1"/>
    </xf>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1" fillId="0" borderId="0" xfId="0" applyFont="1" applyAlignment="1">
      <alignment vertical="top" wrapText="1"/>
    </xf>
    <xf numFmtId="0" fontId="0" fillId="0" borderId="0" xfId="0" applyFill="1" applyAlignment="1">
      <alignment vertical="top"/>
    </xf>
    <xf numFmtId="0" fontId="0" fillId="0" borderId="0" xfId="0" applyFill="1" applyAlignment="1">
      <alignment vertical="top" wrapText="1"/>
    </xf>
    <xf numFmtId="0" fontId="0" fillId="0" borderId="0" xfId="0" applyAlignment="1">
      <alignment horizontal="right" vertical="top"/>
    </xf>
    <xf numFmtId="164" fontId="0" fillId="0" borderId="0" xfId="0" applyNumberFormat="1" applyFill="1" applyAlignment="1">
      <alignment vertical="top"/>
    </xf>
    <xf numFmtId="164" fontId="1" fillId="0" borderId="0" xfId="0" applyNumberFormat="1" applyFont="1" applyFill="1" applyAlignment="1">
      <alignment vertical="top"/>
    </xf>
    <xf numFmtId="0" fontId="2" fillId="0" borderId="0" xfId="0" applyFont="1" applyAlignment="1">
      <alignment horizontal="left" vertical="top" indent="1"/>
    </xf>
    <xf numFmtId="164" fontId="2" fillId="0" borderId="0" xfId="0" applyNumberFormat="1" applyFont="1" applyFill="1" applyAlignment="1">
      <alignment vertical="top"/>
    </xf>
    <xf numFmtId="0" fontId="0" fillId="2" borderId="0" xfId="0" applyFill="1" applyAlignment="1">
      <alignment vertical="top"/>
    </xf>
    <xf numFmtId="0" fontId="0" fillId="2" borderId="0" xfId="0" applyFill="1" applyAlignment="1">
      <alignment vertical="top" wrapText="1"/>
    </xf>
    <xf numFmtId="0" fontId="0" fillId="0" borderId="0" xfId="0" quotePrefix="1" applyAlignment="1">
      <alignment horizontal="right" vertical="top" wrapText="1"/>
    </xf>
    <xf numFmtId="0" fontId="0" fillId="0" borderId="0" xfId="0" applyAlignment="1">
      <alignment horizontal="right" vertical="top" wrapText="1"/>
    </xf>
    <xf numFmtId="0" fontId="0" fillId="0" borderId="0" xfId="0" applyFill="1" applyAlignment="1">
      <alignment horizontal="right" vertical="top" wrapText="1"/>
    </xf>
    <xf numFmtId="165" fontId="0" fillId="0" borderId="0" xfId="0" applyNumberFormat="1" applyAlignment="1">
      <alignment vertical="top"/>
    </xf>
    <xf numFmtId="164" fontId="0" fillId="0" borderId="0" xfId="0" applyNumberFormat="1" applyFill="1" applyBorder="1" applyAlignment="1">
      <alignment vertical="top"/>
    </xf>
    <xf numFmtId="0" fontId="0" fillId="0" borderId="0" xfId="0" applyBorder="1" applyAlignment="1">
      <alignment horizontal="right" vertical="top"/>
    </xf>
    <xf numFmtId="0" fontId="0" fillId="0" borderId="2" xfId="0" applyBorder="1" applyAlignment="1">
      <alignment horizontal="right" vertical="top"/>
    </xf>
    <xf numFmtId="0" fontId="0" fillId="0" borderId="0" xfId="0" quotePrefix="1" applyBorder="1" applyAlignment="1">
      <alignment horizontal="right" vertical="top" wrapText="1"/>
    </xf>
    <xf numFmtId="0" fontId="0" fillId="0" borderId="2" xfId="0" applyBorder="1" applyAlignment="1">
      <alignment horizontal="right" vertical="top" wrapText="1"/>
    </xf>
    <xf numFmtId="0" fontId="0" fillId="0" borderId="0" xfId="0" applyFill="1" applyBorder="1" applyAlignment="1">
      <alignment horizontal="right" vertical="top" wrapText="1"/>
    </xf>
    <xf numFmtId="0" fontId="0" fillId="0" borderId="2" xfId="0" applyFill="1" applyBorder="1" applyAlignment="1">
      <alignment horizontal="right" vertical="top" wrapText="1"/>
    </xf>
    <xf numFmtId="164" fontId="0" fillId="0" borderId="0" xfId="0" applyNumberFormat="1" applyFont="1" applyFill="1" applyBorder="1" applyAlignment="1">
      <alignment vertical="top"/>
    </xf>
    <xf numFmtId="0" fontId="0" fillId="0" borderId="0" xfId="0" applyFont="1" applyBorder="1" applyAlignment="1">
      <alignment horizontal="right" vertical="top"/>
    </xf>
    <xf numFmtId="164" fontId="2" fillId="0" borderId="0" xfId="0" applyNumberFormat="1" applyFont="1" applyFill="1" applyBorder="1" applyAlignment="1">
      <alignment vertical="top"/>
    </xf>
    <xf numFmtId="164" fontId="0" fillId="0" borderId="3" xfId="0" applyNumberFormat="1" applyFill="1" applyBorder="1" applyAlignment="1">
      <alignment vertical="top"/>
    </xf>
    <xf numFmtId="0" fontId="0" fillId="0" borderId="3" xfId="0" applyBorder="1" applyAlignment="1">
      <alignment horizontal="right" vertical="top"/>
    </xf>
    <xf numFmtId="0" fontId="0" fillId="0" borderId="4" xfId="0" applyBorder="1" applyAlignment="1">
      <alignment horizontal="right" vertical="top"/>
    </xf>
    <xf numFmtId="0" fontId="1" fillId="0" borderId="5" xfId="0" applyFont="1" applyBorder="1" applyAlignment="1">
      <alignment wrapText="1"/>
    </xf>
    <xf numFmtId="0" fontId="1" fillId="0" borderId="6" xfId="0" applyFont="1" applyBorder="1" applyAlignment="1">
      <alignment wrapText="1"/>
    </xf>
    <xf numFmtId="0" fontId="1" fillId="0" borderId="1" xfId="0" applyFont="1" applyBorder="1" applyAlignment="1">
      <alignment wrapText="1"/>
    </xf>
    <xf numFmtId="0" fontId="0" fillId="0" borderId="7" xfId="0" applyFill="1" applyBorder="1" applyAlignment="1">
      <alignment vertical="top"/>
    </xf>
    <xf numFmtId="0" fontId="0" fillId="0" borderId="7" xfId="0" applyFont="1" applyBorder="1" applyAlignment="1">
      <alignment vertical="top"/>
    </xf>
    <xf numFmtId="0" fontId="2" fillId="0" borderId="7" xfId="0" applyFont="1" applyBorder="1" applyAlignment="1">
      <alignment horizontal="left" vertical="top" indent="1"/>
    </xf>
    <xf numFmtId="0" fontId="0" fillId="0" borderId="8" xfId="0" applyBorder="1" applyAlignment="1">
      <alignment vertical="top"/>
    </xf>
    <xf numFmtId="0" fontId="0" fillId="0" borderId="0" xfId="0" applyAlignment="1">
      <alignment wrapText="1"/>
    </xf>
    <xf numFmtId="0" fontId="3" fillId="0" borderId="0" xfId="0" applyFont="1"/>
    <xf numFmtId="166" fontId="0" fillId="0" borderId="0" xfId="0" applyNumberFormat="1"/>
    <xf numFmtId="167" fontId="0" fillId="0" borderId="0" xfId="0" applyNumberFormat="1"/>
    <xf numFmtId="166" fontId="0" fillId="3" borderId="0" xfId="0" applyNumberFormat="1" applyFill="1"/>
    <xf numFmtId="167" fontId="0" fillId="3" borderId="0" xfId="0" applyNumberFormat="1" applyFill="1"/>
    <xf numFmtId="165" fontId="0" fillId="0" borderId="0" xfId="0" applyNumberFormat="1"/>
    <xf numFmtId="0" fontId="0" fillId="3" borderId="0" xfId="0" applyFill="1" applyAlignment="1">
      <alignment horizontal="right"/>
    </xf>
    <xf numFmtId="166" fontId="0" fillId="0" borderId="0" xfId="0" applyNumberFormat="1" applyFill="1"/>
    <xf numFmtId="167" fontId="0" fillId="0" borderId="0" xfId="0" applyNumberFormat="1" applyFill="1"/>
    <xf numFmtId="0" fontId="0" fillId="0" borderId="0" xfId="0" applyFill="1"/>
  </cellXfs>
  <cellStyles count="1">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1"/>
            <c:dispEq val="1"/>
            <c:trendlineLbl>
              <c:layout>
                <c:manualLayout>
                  <c:x val="-1.4080489938757655E-2"/>
                  <c:y val="0.13045753793496229"/>
                </c:manualLayout>
              </c:layout>
              <c:numFmt formatCode="General" sourceLinked="0"/>
            </c:trendlineLbl>
          </c:trendline>
          <c:xVal>
            <c:numRef>
              <c:f>'Values to Use in DW Diffusion'!$W$5:$W$10</c:f>
              <c:numCache>
                <c:formatCode>General</c:formatCode>
                <c:ptCount val="6"/>
                <c:pt idx="0">
                  <c:v>2.4</c:v>
                </c:pt>
                <c:pt idx="1">
                  <c:v>5</c:v>
                </c:pt>
                <c:pt idx="2">
                  <c:v>10</c:v>
                </c:pt>
                <c:pt idx="3">
                  <c:v>20</c:v>
                </c:pt>
                <c:pt idx="4">
                  <c:v>50</c:v>
                </c:pt>
                <c:pt idx="5">
                  <c:v>100</c:v>
                </c:pt>
              </c:numCache>
            </c:numRef>
          </c:xVal>
          <c:yVal>
            <c:numRef>
              <c:f>'Values to Use in DW Diffusion'!$X$5:$X$10</c:f>
              <c:numCache>
                <c:formatCode>0.000</c:formatCode>
                <c:ptCount val="6"/>
                <c:pt idx="0">
                  <c:v>2.1724764076470251</c:v>
                </c:pt>
                <c:pt idx="1">
                  <c:v>2.0528408598826569</c:v>
                </c:pt>
                <c:pt idx="2">
                  <c:v>2.0333976031784289</c:v>
                </c:pt>
                <c:pt idx="3">
                  <c:v>1.9810014688665833</c:v>
                </c:pt>
                <c:pt idx="4">
                  <c:v>1.8562979903656263</c:v>
                </c:pt>
                <c:pt idx="5">
                  <c:v>1.6808279085207734</c:v>
                </c:pt>
              </c:numCache>
            </c:numRef>
          </c:yVal>
          <c:smooth val="0"/>
        </c:ser>
        <c:dLbls>
          <c:showLegendKey val="0"/>
          <c:showVal val="0"/>
          <c:showCatName val="0"/>
          <c:showSerName val="0"/>
          <c:showPercent val="0"/>
          <c:showBubbleSize val="0"/>
        </c:dLbls>
        <c:axId val="179176192"/>
        <c:axId val="179177728"/>
      </c:scatterChart>
      <c:valAx>
        <c:axId val="179176192"/>
        <c:scaling>
          <c:orientation val="minMax"/>
        </c:scaling>
        <c:delete val="0"/>
        <c:axPos val="b"/>
        <c:numFmt formatCode="General" sourceLinked="1"/>
        <c:majorTickMark val="out"/>
        <c:minorTickMark val="none"/>
        <c:tickLblPos val="nextTo"/>
        <c:crossAx val="179177728"/>
        <c:crosses val="autoZero"/>
        <c:crossBetween val="midCat"/>
      </c:valAx>
      <c:valAx>
        <c:axId val="179177728"/>
        <c:scaling>
          <c:orientation val="minMax"/>
        </c:scaling>
        <c:delete val="0"/>
        <c:axPos val="l"/>
        <c:majorGridlines/>
        <c:numFmt formatCode="0.000" sourceLinked="1"/>
        <c:majorTickMark val="out"/>
        <c:minorTickMark val="none"/>
        <c:tickLblPos val="nextTo"/>
        <c:crossAx val="179176192"/>
        <c:crosses val="autoZero"/>
        <c:crossBetween val="midCat"/>
      </c:valAx>
      <c:spPr>
        <a:ln>
          <a:solidFill>
            <a:schemeClr val="tx1"/>
          </a:solidFill>
        </a:ln>
      </c:spPr>
    </c:plotArea>
    <c:legend>
      <c:legendPos val="r"/>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7011811023622054"/>
          <c:y val="2.7777777777777776E-2"/>
        </c:manualLayout>
      </c:layout>
      <c:overlay val="0"/>
    </c:title>
    <c:autoTitleDeleted val="0"/>
    <c:plotArea>
      <c:layout/>
      <c:scatterChart>
        <c:scatterStyle val="lineMarker"/>
        <c:varyColors val="0"/>
        <c:ser>
          <c:idx val="0"/>
          <c:order val="0"/>
          <c:tx>
            <c:strRef>
              <c:f>TO_MODEL!$K$3</c:f>
              <c:strCache>
                <c:ptCount val="1"/>
                <c:pt idx="0">
                  <c:v>Cost ($/kW)</c:v>
                </c:pt>
              </c:strCache>
            </c:strRef>
          </c:tx>
          <c:spPr>
            <a:ln w="28575">
              <a:noFill/>
            </a:ln>
          </c:spPr>
          <c:trendline>
            <c:trendlineType val="log"/>
            <c:dispRSqr val="0"/>
            <c:dispEq val="1"/>
            <c:trendlineLbl>
              <c:layout/>
              <c:numFmt formatCode="General" sourceLinked="0"/>
            </c:trendlineLbl>
          </c:trendline>
          <c:xVal>
            <c:numRef>
              <c:f>TO_MODEL!$J$4:$J$13</c:f>
              <c:numCache>
                <c:formatCode>General</c:formatCode>
                <c:ptCount val="10"/>
                <c:pt idx="0">
                  <c:v>2.5</c:v>
                </c:pt>
                <c:pt idx="1">
                  <c:v>5</c:v>
                </c:pt>
                <c:pt idx="2">
                  <c:v>10</c:v>
                </c:pt>
                <c:pt idx="3">
                  <c:v>20</c:v>
                </c:pt>
                <c:pt idx="4">
                  <c:v>50</c:v>
                </c:pt>
                <c:pt idx="5">
                  <c:v>100</c:v>
                </c:pt>
                <c:pt idx="6">
                  <c:v>250</c:v>
                </c:pt>
                <c:pt idx="7">
                  <c:v>500</c:v>
                </c:pt>
                <c:pt idx="8">
                  <c:v>750</c:v>
                </c:pt>
                <c:pt idx="9">
                  <c:v>1500</c:v>
                </c:pt>
              </c:numCache>
            </c:numRef>
          </c:xVal>
          <c:yVal>
            <c:numRef>
              <c:f>TO_MODEL!$K$4:$K$13</c:f>
              <c:numCache>
                <c:formatCode>General</c:formatCode>
                <c:ptCount val="10"/>
                <c:pt idx="0">
                  <c:v>8.7799999999999994</c:v>
                </c:pt>
                <c:pt idx="1">
                  <c:v>7.79</c:v>
                </c:pt>
                <c:pt idx="2">
                  <c:v>7.64</c:v>
                </c:pt>
                <c:pt idx="3">
                  <c:v>7.25</c:v>
                </c:pt>
                <c:pt idx="4">
                  <c:v>6.4</c:v>
                </c:pt>
                <c:pt idx="5">
                  <c:v>5.37</c:v>
                </c:pt>
                <c:pt idx="6">
                  <c:v>0</c:v>
                </c:pt>
                <c:pt idx="7">
                  <c:v>0</c:v>
                </c:pt>
                <c:pt idx="8">
                  <c:v>2.48</c:v>
                </c:pt>
                <c:pt idx="9">
                  <c:v>1.81</c:v>
                </c:pt>
              </c:numCache>
            </c:numRef>
          </c:yVal>
          <c:smooth val="0"/>
        </c:ser>
        <c:dLbls>
          <c:showLegendKey val="0"/>
          <c:showVal val="0"/>
          <c:showCatName val="0"/>
          <c:showSerName val="0"/>
          <c:showPercent val="0"/>
          <c:showBubbleSize val="0"/>
        </c:dLbls>
        <c:axId val="180891008"/>
        <c:axId val="180892800"/>
      </c:scatterChart>
      <c:valAx>
        <c:axId val="180891008"/>
        <c:scaling>
          <c:orientation val="minMax"/>
        </c:scaling>
        <c:delete val="0"/>
        <c:axPos val="b"/>
        <c:numFmt formatCode="General" sourceLinked="1"/>
        <c:majorTickMark val="out"/>
        <c:minorTickMark val="none"/>
        <c:tickLblPos val="nextTo"/>
        <c:crossAx val="180892800"/>
        <c:crosses val="autoZero"/>
        <c:crossBetween val="midCat"/>
      </c:valAx>
      <c:valAx>
        <c:axId val="180892800"/>
        <c:scaling>
          <c:orientation val="minMax"/>
        </c:scaling>
        <c:delete val="0"/>
        <c:axPos val="l"/>
        <c:majorGridlines/>
        <c:numFmt formatCode="General" sourceLinked="1"/>
        <c:majorTickMark val="out"/>
        <c:minorTickMark val="none"/>
        <c:tickLblPos val="nextTo"/>
        <c:crossAx val="180891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scatterChart>
        <c:scatterStyle val="lineMarker"/>
        <c:varyColors val="0"/>
        <c:ser>
          <c:idx val="0"/>
          <c:order val="0"/>
          <c:tx>
            <c:strRef>
              <c:f>TO_MODEL!$P$3</c:f>
              <c:strCache>
                <c:ptCount val="1"/>
                <c:pt idx="0">
                  <c:v>Tower h adjust ($/kW/m)</c:v>
                </c:pt>
              </c:strCache>
            </c:strRef>
          </c:tx>
          <c:spPr>
            <a:ln w="28575">
              <a:noFill/>
            </a:ln>
          </c:spPr>
          <c:trendline>
            <c:trendlineType val="power"/>
            <c:dispRSqr val="1"/>
            <c:dispEq val="1"/>
            <c:trendlineLbl>
              <c:layout/>
              <c:numFmt formatCode="General" sourceLinked="0"/>
            </c:trendlineLbl>
          </c:trendline>
          <c:xVal>
            <c:numRef>
              <c:f>(TO_MODEL!$J$4:$J$6,TO_MODEL!$J$9,TO_MODEL!$J$13)</c:f>
              <c:numCache>
                <c:formatCode>General</c:formatCode>
                <c:ptCount val="5"/>
                <c:pt idx="0">
                  <c:v>2.5</c:v>
                </c:pt>
                <c:pt idx="1">
                  <c:v>5</c:v>
                </c:pt>
                <c:pt idx="2">
                  <c:v>10</c:v>
                </c:pt>
                <c:pt idx="3">
                  <c:v>100</c:v>
                </c:pt>
                <c:pt idx="4">
                  <c:v>1500</c:v>
                </c:pt>
              </c:numCache>
            </c:numRef>
          </c:xVal>
          <c:yVal>
            <c:numRef>
              <c:f>(TO_MODEL!$P$4:$P$6,TO_MODEL!$P$9,TO_MODEL!$P$13)</c:f>
              <c:numCache>
                <c:formatCode>"$"#,##0</c:formatCode>
                <c:ptCount val="5"/>
                <c:pt idx="0">
                  <c:v>230</c:v>
                </c:pt>
                <c:pt idx="1">
                  <c:v>130</c:v>
                </c:pt>
                <c:pt idx="2">
                  <c:v>80</c:v>
                </c:pt>
                <c:pt idx="3" formatCode="&quot;$&quot;#,##0.0">
                  <c:v>8.4</c:v>
                </c:pt>
                <c:pt idx="4" formatCode="&quot;$&quot;#,##0.0">
                  <c:v>5.5</c:v>
                </c:pt>
              </c:numCache>
            </c:numRef>
          </c:yVal>
          <c:smooth val="0"/>
        </c:ser>
        <c:dLbls>
          <c:showLegendKey val="0"/>
          <c:showVal val="0"/>
          <c:showCatName val="0"/>
          <c:showSerName val="0"/>
          <c:showPercent val="0"/>
          <c:showBubbleSize val="0"/>
        </c:dLbls>
        <c:axId val="180917760"/>
        <c:axId val="180919296"/>
      </c:scatterChart>
      <c:valAx>
        <c:axId val="180917760"/>
        <c:scaling>
          <c:orientation val="minMax"/>
        </c:scaling>
        <c:delete val="0"/>
        <c:axPos val="b"/>
        <c:numFmt formatCode="General" sourceLinked="1"/>
        <c:majorTickMark val="out"/>
        <c:minorTickMark val="none"/>
        <c:tickLblPos val="nextTo"/>
        <c:crossAx val="180919296"/>
        <c:crosses val="autoZero"/>
        <c:crossBetween val="midCat"/>
      </c:valAx>
      <c:valAx>
        <c:axId val="180919296"/>
        <c:scaling>
          <c:orientation val="minMax"/>
        </c:scaling>
        <c:delete val="0"/>
        <c:axPos val="l"/>
        <c:majorGridlines/>
        <c:numFmt formatCode="&quot;$&quot;#,##0" sourceLinked="1"/>
        <c:majorTickMark val="out"/>
        <c:minorTickMark val="none"/>
        <c:tickLblPos val="nextTo"/>
        <c:crossAx val="18091776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a:t>Tower h adjust ($/kW/m) (Up to 100 kW)</a:t>
            </a:r>
          </a:p>
        </c:rich>
      </c:tx>
      <c:layout>
        <c:manualLayout>
          <c:xMode val="edge"/>
          <c:yMode val="edge"/>
          <c:x val="0.13699999999999998"/>
          <c:y val="2.7777777777777776E-2"/>
        </c:manualLayout>
      </c:layout>
      <c:overlay val="0"/>
    </c:title>
    <c:autoTitleDeleted val="0"/>
    <c:plotArea>
      <c:layout>
        <c:manualLayout>
          <c:layoutTarget val="inner"/>
          <c:xMode val="edge"/>
          <c:yMode val="edge"/>
          <c:x val="0.10015507436570428"/>
          <c:y val="0.19480351414406533"/>
          <c:w val="0.52363538932633424"/>
          <c:h val="0.68921660834062404"/>
        </c:manualLayout>
      </c:layout>
      <c:scatterChart>
        <c:scatterStyle val="lineMarker"/>
        <c:varyColors val="0"/>
        <c:ser>
          <c:idx val="0"/>
          <c:order val="0"/>
          <c:tx>
            <c:strRef>
              <c:f>TO_MODEL!$P$3</c:f>
              <c:strCache>
                <c:ptCount val="1"/>
                <c:pt idx="0">
                  <c:v>Tower h adjust ($/kW/m)</c:v>
                </c:pt>
              </c:strCache>
            </c:strRef>
          </c:tx>
          <c:spPr>
            <a:ln w="28575">
              <a:noFill/>
            </a:ln>
          </c:spPr>
          <c:trendline>
            <c:trendlineType val="power"/>
            <c:dispRSqr val="1"/>
            <c:dispEq val="1"/>
            <c:trendlineLbl>
              <c:layout>
                <c:manualLayout>
                  <c:x val="-1.3666447944006999E-2"/>
                  <c:y val="-0.16915901137357831"/>
                </c:manualLayout>
              </c:layout>
              <c:numFmt formatCode="General" sourceLinked="0"/>
            </c:trendlineLbl>
          </c:trendline>
          <c:xVal>
            <c:numRef>
              <c:f>(TO_MODEL!$J$4:$J$6,TO_MODEL!$J$9)</c:f>
              <c:numCache>
                <c:formatCode>General</c:formatCode>
                <c:ptCount val="4"/>
                <c:pt idx="0">
                  <c:v>2.5</c:v>
                </c:pt>
                <c:pt idx="1">
                  <c:v>5</c:v>
                </c:pt>
                <c:pt idx="2">
                  <c:v>10</c:v>
                </c:pt>
                <c:pt idx="3">
                  <c:v>100</c:v>
                </c:pt>
              </c:numCache>
            </c:numRef>
          </c:xVal>
          <c:yVal>
            <c:numRef>
              <c:f>(TO_MODEL!$P$4:$P$6,TO_MODEL!$P$9)</c:f>
              <c:numCache>
                <c:formatCode>"$"#,##0</c:formatCode>
                <c:ptCount val="4"/>
                <c:pt idx="0">
                  <c:v>230</c:v>
                </c:pt>
                <c:pt idx="1">
                  <c:v>130</c:v>
                </c:pt>
                <c:pt idx="2">
                  <c:v>80</c:v>
                </c:pt>
                <c:pt idx="3" formatCode="&quot;$&quot;#,##0.0">
                  <c:v>8.4</c:v>
                </c:pt>
              </c:numCache>
            </c:numRef>
          </c:yVal>
          <c:smooth val="0"/>
        </c:ser>
        <c:dLbls>
          <c:showLegendKey val="0"/>
          <c:showVal val="0"/>
          <c:showCatName val="0"/>
          <c:showSerName val="0"/>
          <c:showPercent val="0"/>
          <c:showBubbleSize val="0"/>
        </c:dLbls>
        <c:axId val="180957184"/>
        <c:axId val="180958720"/>
      </c:scatterChart>
      <c:valAx>
        <c:axId val="180957184"/>
        <c:scaling>
          <c:orientation val="minMax"/>
        </c:scaling>
        <c:delete val="0"/>
        <c:axPos val="b"/>
        <c:numFmt formatCode="General" sourceLinked="1"/>
        <c:majorTickMark val="out"/>
        <c:minorTickMark val="none"/>
        <c:tickLblPos val="nextTo"/>
        <c:crossAx val="180958720"/>
        <c:crosses val="autoZero"/>
        <c:crossBetween val="midCat"/>
      </c:valAx>
      <c:valAx>
        <c:axId val="180958720"/>
        <c:scaling>
          <c:orientation val="minMax"/>
        </c:scaling>
        <c:delete val="0"/>
        <c:axPos val="l"/>
        <c:majorGridlines/>
        <c:numFmt formatCode="&quot;$&quot;#,##0" sourceLinked="1"/>
        <c:majorTickMark val="out"/>
        <c:minorTickMark val="none"/>
        <c:tickLblPos val="nextTo"/>
        <c:crossAx val="180957184"/>
        <c:crosses val="autoZero"/>
        <c:crossBetween val="midCat"/>
      </c:valAx>
      <c:spPr>
        <a:ln>
          <a:solidFill>
            <a:schemeClr val="tx1"/>
          </a:solidFill>
        </a:ln>
      </c:spPr>
    </c:plotArea>
    <c:legend>
      <c:legendPos val="r"/>
      <c:layout>
        <c:manualLayout>
          <c:xMode val="edge"/>
          <c:yMode val="edge"/>
          <c:x val="0.66713757655293093"/>
          <c:y val="0.22834098862642174"/>
          <c:w val="0.30230686789151356"/>
          <c:h val="0.27931321084864391"/>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Tower h adjust ($/kW/m) 100 kW +</a:t>
            </a:r>
          </a:p>
        </c:rich>
      </c:tx>
      <c:layout/>
      <c:overlay val="0"/>
    </c:title>
    <c:autoTitleDeleted val="0"/>
    <c:plotArea>
      <c:layout>
        <c:manualLayout>
          <c:layoutTarget val="inner"/>
          <c:xMode val="edge"/>
          <c:yMode val="edge"/>
          <c:x val="9.3085739282589675E-2"/>
          <c:y val="0.19480351414406533"/>
          <c:w val="0.54588517060367459"/>
          <c:h val="0.68921660834062404"/>
        </c:manualLayout>
      </c:layout>
      <c:scatterChart>
        <c:scatterStyle val="lineMarker"/>
        <c:varyColors val="0"/>
        <c:ser>
          <c:idx val="0"/>
          <c:order val="0"/>
          <c:tx>
            <c:strRef>
              <c:f>TO_MODEL!$P$3</c:f>
              <c:strCache>
                <c:ptCount val="1"/>
                <c:pt idx="0">
                  <c:v>Tower h adjust ($/kW/m)</c:v>
                </c:pt>
              </c:strCache>
            </c:strRef>
          </c:tx>
          <c:spPr>
            <a:ln w="28575">
              <a:noFill/>
            </a:ln>
          </c:spPr>
          <c:trendline>
            <c:trendlineType val="power"/>
            <c:dispRSqr val="1"/>
            <c:dispEq val="1"/>
            <c:trendlineLbl>
              <c:layout>
                <c:manualLayout>
                  <c:x val="-7.8458005249343835E-2"/>
                  <c:y val="0.11913531641878099"/>
                </c:manualLayout>
              </c:layout>
              <c:numFmt formatCode="General" sourceLinked="0"/>
            </c:trendlineLbl>
          </c:trendline>
          <c:xVal>
            <c:numRef>
              <c:f>(TO_MODEL!$J$9,TO_MODEL!$J$13)</c:f>
              <c:numCache>
                <c:formatCode>General</c:formatCode>
                <c:ptCount val="2"/>
                <c:pt idx="0">
                  <c:v>100</c:v>
                </c:pt>
                <c:pt idx="1">
                  <c:v>1500</c:v>
                </c:pt>
              </c:numCache>
            </c:numRef>
          </c:xVal>
          <c:yVal>
            <c:numRef>
              <c:f>(TO_MODEL!$P$9,TO_MODEL!$P$13)</c:f>
              <c:numCache>
                <c:formatCode>"$"#,##0.0</c:formatCode>
                <c:ptCount val="2"/>
                <c:pt idx="0">
                  <c:v>8.4</c:v>
                </c:pt>
                <c:pt idx="1">
                  <c:v>5.5</c:v>
                </c:pt>
              </c:numCache>
            </c:numRef>
          </c:yVal>
          <c:smooth val="0"/>
        </c:ser>
        <c:dLbls>
          <c:showLegendKey val="0"/>
          <c:showVal val="0"/>
          <c:showCatName val="0"/>
          <c:showSerName val="0"/>
          <c:showPercent val="0"/>
          <c:showBubbleSize val="0"/>
        </c:dLbls>
        <c:axId val="180971776"/>
        <c:axId val="180977664"/>
      </c:scatterChart>
      <c:valAx>
        <c:axId val="180971776"/>
        <c:scaling>
          <c:orientation val="minMax"/>
        </c:scaling>
        <c:delete val="0"/>
        <c:axPos val="b"/>
        <c:numFmt formatCode="General" sourceLinked="1"/>
        <c:majorTickMark val="out"/>
        <c:minorTickMark val="none"/>
        <c:tickLblPos val="nextTo"/>
        <c:crossAx val="180977664"/>
        <c:crosses val="autoZero"/>
        <c:crossBetween val="midCat"/>
      </c:valAx>
      <c:valAx>
        <c:axId val="180977664"/>
        <c:scaling>
          <c:orientation val="minMax"/>
        </c:scaling>
        <c:delete val="0"/>
        <c:axPos val="l"/>
        <c:majorGridlines/>
        <c:numFmt formatCode="&quot;$&quot;#,##0.0" sourceLinked="1"/>
        <c:majorTickMark val="out"/>
        <c:minorTickMark val="none"/>
        <c:tickLblPos val="nextTo"/>
        <c:crossAx val="180971776"/>
        <c:crosses val="autoZero"/>
        <c:crossBetween val="midCat"/>
      </c:valAx>
      <c:spPr>
        <a:ln>
          <a:solidFill>
            <a:schemeClr val="tx1"/>
          </a:solidFill>
        </a:ln>
      </c:spPr>
    </c:plotArea>
    <c:legend>
      <c:legendPos val="r"/>
      <c:layout>
        <c:manualLayout>
          <c:xMode val="edge"/>
          <c:yMode val="edge"/>
          <c:x val="0.70324868766404203"/>
          <c:y val="0.43204469233012538"/>
          <c:w val="0.28008464566929137"/>
          <c:h val="0.27931321084864391"/>
        </c:manualLayout>
      </c:layout>
      <c:overlay val="0"/>
      <c:spPr>
        <a:ln>
          <a:solidFill>
            <a:schemeClr val="tx1"/>
          </a:solidFill>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26</xdr:col>
      <xdr:colOff>209550</xdr:colOff>
      <xdr:row>3</xdr:row>
      <xdr:rowOff>280987</xdr:rowOff>
    </xdr:from>
    <xdr:to>
      <xdr:col>35</xdr:col>
      <xdr:colOff>66675</xdr:colOff>
      <xdr:row>16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161925</xdr:colOff>
      <xdr:row>3</xdr:row>
      <xdr:rowOff>123825</xdr:rowOff>
    </xdr:from>
    <xdr:to>
      <xdr:col>18</xdr:col>
      <xdr:colOff>276225</xdr:colOff>
      <xdr:row>13</xdr:row>
      <xdr:rowOff>38100</xdr:rowOff>
    </xdr:to>
    <xdr:sp macro="" textlink="">
      <xdr:nvSpPr>
        <xdr:cNvPr id="4" name="TextBox 3"/>
        <xdr:cNvSpPr txBox="1"/>
      </xdr:nvSpPr>
      <xdr:spPr>
        <a:xfrm>
          <a:off x="5505450" y="314325"/>
          <a:ext cx="3924300" cy="2466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o</a:t>
          </a:r>
          <a:r>
            <a:rPr lang="en-US" sz="1100" baseline="0"/>
            <a:t> Unit cost of 20 kW and 50 kW turbines adjusted to remove cost anomalies.  (Cost of 20 kW increased, and cost of 50 kW slightly decreased to move costs to near the overall cost vs rated power trendline.</a:t>
          </a:r>
        </a:p>
        <a:p>
          <a:r>
            <a:rPr lang="en-US" sz="1100" baseline="0"/>
            <a:t>o Reference height is the hub height for which the listed cost applies.</a:t>
          </a:r>
        </a:p>
        <a:p>
          <a:r>
            <a:rPr lang="en-US" sz="1100" baseline="0"/>
            <a:t>o Tower height adjustment: used to adjust the cost for differenct hub heights.</a:t>
          </a:r>
        </a:p>
        <a:p>
          <a:r>
            <a:rPr lang="en-US" sz="1100" baseline="0"/>
            <a:t>o Turbines in the range 600 kW - 900 kW have the same unit cost, but different reference heights.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24765</xdr:colOff>
      <xdr:row>15</xdr:row>
      <xdr:rowOff>171450</xdr:rowOff>
    </xdr:from>
    <xdr:to>
      <xdr:col>7</xdr:col>
      <xdr:colOff>504825</xdr:colOff>
      <xdr:row>38</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128587</xdr:colOff>
      <xdr:row>16</xdr:row>
      <xdr:rowOff>14287</xdr:rowOff>
    </xdr:from>
    <xdr:to>
      <xdr:col>35</xdr:col>
      <xdr:colOff>433387</xdr:colOff>
      <xdr:row>30</xdr:row>
      <xdr:rowOff>176212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223837</xdr:colOff>
      <xdr:row>15</xdr:row>
      <xdr:rowOff>138112</xdr:rowOff>
    </xdr:from>
    <xdr:to>
      <xdr:col>16</xdr:col>
      <xdr:colOff>452437</xdr:colOff>
      <xdr:row>30</xdr:row>
      <xdr:rowOff>23812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214312</xdr:colOff>
      <xdr:row>15</xdr:row>
      <xdr:rowOff>80962</xdr:rowOff>
    </xdr:from>
    <xdr:to>
      <xdr:col>24</xdr:col>
      <xdr:colOff>423862</xdr:colOff>
      <xdr:row>29</xdr:row>
      <xdr:rowOff>157162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702"/>
  <sheetViews>
    <sheetView topLeftCell="F1" workbookViewId="0">
      <selection activeCell="E21" sqref="E21"/>
    </sheetView>
  </sheetViews>
  <sheetFormatPr defaultColWidth="7.85546875" defaultRowHeight="15" x14ac:dyDescent="0.25"/>
  <cols>
    <col min="1" max="1" width="7.85546875" style="2"/>
    <col min="2" max="2" width="22.7109375" style="2" customWidth="1"/>
    <col min="3" max="5" width="8.7109375" style="2" customWidth="1"/>
    <col min="6" max="6" width="7.85546875" style="2"/>
    <col min="7" max="7" width="9.85546875" style="2" customWidth="1"/>
    <col min="8" max="20" width="5.7109375" style="2" customWidth="1"/>
    <col min="21" max="16384" width="7.85546875" style="2"/>
  </cols>
  <sheetData>
    <row r="2" spans="2:25" x14ac:dyDescent="0.25">
      <c r="B2" s="4" t="s">
        <v>38</v>
      </c>
    </row>
    <row r="4" spans="2:25" s="1" customFormat="1" ht="66" customHeight="1" x14ac:dyDescent="0.25">
      <c r="B4" s="34" t="s">
        <v>3</v>
      </c>
      <c r="C4" s="32" t="s">
        <v>28</v>
      </c>
      <c r="D4" s="32" t="s">
        <v>29</v>
      </c>
      <c r="E4" s="32" t="s">
        <v>30</v>
      </c>
      <c r="F4" s="32" t="s">
        <v>31</v>
      </c>
      <c r="G4" s="33" t="s">
        <v>35</v>
      </c>
      <c r="W4" s="1" t="s">
        <v>32</v>
      </c>
      <c r="X4" s="1" t="s">
        <v>34</v>
      </c>
      <c r="Y4" s="1" t="s">
        <v>33</v>
      </c>
    </row>
    <row r="5" spans="2:25" s="3" customFormat="1" ht="15" customHeight="1" x14ac:dyDescent="0.25">
      <c r="B5" s="35" t="s">
        <v>4</v>
      </c>
      <c r="C5" s="19">
        <v>8.7799999999999994</v>
      </c>
      <c r="D5" s="20">
        <v>14</v>
      </c>
      <c r="E5" s="20">
        <v>14</v>
      </c>
      <c r="F5" s="20">
        <v>30</v>
      </c>
      <c r="G5" s="21" t="s">
        <v>36</v>
      </c>
      <c r="U5" s="2"/>
      <c r="V5" s="2"/>
      <c r="W5" s="2">
        <v>2.4</v>
      </c>
      <c r="X5" s="18">
        <f>LN(Y5)</f>
        <v>2.1724764076470251</v>
      </c>
      <c r="Y5" s="9">
        <v>8.7799999999999994</v>
      </c>
    </row>
    <row r="6" spans="2:25" ht="15" customHeight="1" x14ac:dyDescent="0.25">
      <c r="B6" s="35" t="s">
        <v>5</v>
      </c>
      <c r="C6" s="19">
        <v>7.79</v>
      </c>
      <c r="D6" s="20">
        <v>24</v>
      </c>
      <c r="E6" s="20">
        <v>30</v>
      </c>
      <c r="F6" s="20">
        <v>37</v>
      </c>
      <c r="G6" s="21" t="s">
        <v>36</v>
      </c>
      <c r="U6" s="3"/>
      <c r="V6" s="3"/>
      <c r="W6" s="3">
        <v>5</v>
      </c>
      <c r="X6" s="18">
        <f t="shared" ref="X6:X10" si="0">LN(Y6)</f>
        <v>2.0528408598826569</v>
      </c>
      <c r="Y6" s="9">
        <v>7.79</v>
      </c>
    </row>
    <row r="7" spans="2:25" ht="15" customHeight="1" x14ac:dyDescent="0.25">
      <c r="B7" s="35" t="s">
        <v>6</v>
      </c>
      <c r="C7" s="19">
        <v>7.64</v>
      </c>
      <c r="D7" s="22">
        <v>30</v>
      </c>
      <c r="E7" s="22">
        <v>37</v>
      </c>
      <c r="F7" s="22">
        <v>43</v>
      </c>
      <c r="G7" s="23" t="s">
        <v>36</v>
      </c>
      <c r="U7" s="3"/>
      <c r="V7" s="3"/>
      <c r="W7" s="3">
        <v>10</v>
      </c>
      <c r="X7" s="18">
        <f t="shared" si="0"/>
        <v>2.0333976031784289</v>
      </c>
      <c r="Y7" s="9">
        <v>7.64</v>
      </c>
    </row>
    <row r="8" spans="2:25" s="3" customFormat="1" ht="15" customHeight="1" x14ac:dyDescent="0.25">
      <c r="B8" s="35" t="s">
        <v>0</v>
      </c>
      <c r="C8" s="19">
        <v>7.25</v>
      </c>
      <c r="D8" s="22">
        <v>30</v>
      </c>
      <c r="E8" s="22">
        <v>37</v>
      </c>
      <c r="F8" s="22">
        <v>43</v>
      </c>
      <c r="G8" s="23" t="s">
        <v>36</v>
      </c>
      <c r="U8" s="2"/>
      <c r="V8" s="2"/>
      <c r="W8" s="2">
        <v>20</v>
      </c>
      <c r="X8" s="18">
        <f t="shared" si="0"/>
        <v>1.9810014688665833</v>
      </c>
      <c r="Y8" s="9">
        <v>7.25</v>
      </c>
    </row>
    <row r="9" spans="2:25" s="3" customFormat="1" ht="15" customHeight="1" x14ac:dyDescent="0.25">
      <c r="B9" s="35" t="s">
        <v>1</v>
      </c>
      <c r="C9" s="19">
        <v>6.4</v>
      </c>
      <c r="D9" s="20">
        <v>30</v>
      </c>
      <c r="E9" s="20">
        <v>37</v>
      </c>
      <c r="F9" s="20">
        <v>43</v>
      </c>
      <c r="G9" s="21" t="s">
        <v>36</v>
      </c>
      <c r="U9" s="7"/>
      <c r="V9" s="7"/>
      <c r="W9" s="7">
        <v>50</v>
      </c>
      <c r="X9" s="18">
        <f t="shared" si="0"/>
        <v>1.8562979903656263</v>
      </c>
      <c r="Y9" s="9">
        <v>6.4</v>
      </c>
    </row>
    <row r="10" spans="2:25" ht="15" customHeight="1" x14ac:dyDescent="0.25">
      <c r="B10" s="35" t="s">
        <v>7</v>
      </c>
      <c r="C10" s="19">
        <v>5.37</v>
      </c>
      <c r="D10" s="24">
        <v>37</v>
      </c>
      <c r="E10" s="24">
        <v>37</v>
      </c>
      <c r="F10" s="24">
        <v>50</v>
      </c>
      <c r="G10" s="25" t="s">
        <v>36</v>
      </c>
      <c r="W10" s="2">
        <v>100</v>
      </c>
      <c r="X10" s="18">
        <f t="shared" si="0"/>
        <v>1.6808279085207734</v>
      </c>
      <c r="Y10" s="9">
        <v>5.37</v>
      </c>
    </row>
    <row r="11" spans="2:25" s="7" customFormat="1" ht="15" customHeight="1" x14ac:dyDescent="0.25">
      <c r="B11" s="36" t="s">
        <v>12</v>
      </c>
      <c r="C11" s="26">
        <v>2.48</v>
      </c>
      <c r="D11" s="27"/>
      <c r="E11" s="27"/>
      <c r="F11" s="27"/>
      <c r="G11" s="21"/>
    </row>
    <row r="12" spans="2:25" ht="15" customHeight="1" x14ac:dyDescent="0.25">
      <c r="B12" s="37" t="s">
        <v>8</v>
      </c>
      <c r="C12" s="28"/>
      <c r="D12" s="20">
        <v>50</v>
      </c>
      <c r="E12" s="20">
        <v>50</v>
      </c>
      <c r="F12" s="20">
        <v>70</v>
      </c>
      <c r="G12" s="21" t="s">
        <v>36</v>
      </c>
    </row>
    <row r="13" spans="2:25" s="3" customFormat="1" ht="15" customHeight="1" x14ac:dyDescent="0.25">
      <c r="B13" s="37" t="s">
        <v>11</v>
      </c>
      <c r="C13" s="28"/>
      <c r="D13" s="20">
        <v>55</v>
      </c>
      <c r="E13" s="20">
        <v>65</v>
      </c>
      <c r="F13" s="20">
        <v>80</v>
      </c>
      <c r="G13" s="21" t="s">
        <v>36</v>
      </c>
    </row>
    <row r="14" spans="2:25" ht="15" customHeight="1" x14ac:dyDescent="0.25">
      <c r="B14" s="38" t="s">
        <v>13</v>
      </c>
      <c r="C14" s="29">
        <v>1.81</v>
      </c>
      <c r="D14" s="30">
        <v>70</v>
      </c>
      <c r="E14" s="30">
        <v>80</v>
      </c>
      <c r="F14" s="30">
        <v>100</v>
      </c>
      <c r="G14" s="31" t="s">
        <v>36</v>
      </c>
    </row>
    <row r="15" spans="2:25" ht="15" customHeight="1" x14ac:dyDescent="0.25"/>
    <row r="16" spans="2:25" ht="15" customHeight="1" x14ac:dyDescent="0.25"/>
    <row r="17" spans="2:20" ht="15" customHeight="1" x14ac:dyDescent="0.25"/>
    <row r="18" spans="2:20" s="3" customFormat="1" ht="15" customHeight="1" x14ac:dyDescent="0.25">
      <c r="C18" s="9"/>
      <c r="D18" s="9"/>
      <c r="E18" s="9"/>
      <c r="F18" s="2"/>
      <c r="G18" s="2"/>
      <c r="H18" s="2"/>
    </row>
    <row r="19" spans="2:20" s="3" customFormat="1" x14ac:dyDescent="0.25">
      <c r="B19" s="5" t="s">
        <v>37</v>
      </c>
      <c r="F19" s="2"/>
      <c r="G19" s="2"/>
      <c r="H19" s="2"/>
    </row>
    <row r="20" spans="2:20" x14ac:dyDescent="0.25">
      <c r="H20" s="4" t="s">
        <v>27</v>
      </c>
    </row>
    <row r="21" spans="2:20" s="1" customFormat="1" ht="51" customHeight="1" x14ac:dyDescent="0.25">
      <c r="B21" s="1" t="s">
        <v>3</v>
      </c>
      <c r="C21" s="1" t="s">
        <v>28</v>
      </c>
      <c r="D21" s="1" t="s">
        <v>29</v>
      </c>
      <c r="E21" s="1" t="s">
        <v>30</v>
      </c>
      <c r="F21" s="1" t="s">
        <v>31</v>
      </c>
      <c r="H21" s="1" t="s">
        <v>24</v>
      </c>
      <c r="I21" s="1" t="s">
        <v>14</v>
      </c>
      <c r="J21" s="1" t="s">
        <v>25</v>
      </c>
      <c r="K21" s="1" t="s">
        <v>15</v>
      </c>
      <c r="L21" s="1" t="s">
        <v>26</v>
      </c>
      <c r="M21" s="1" t="s">
        <v>16</v>
      </c>
      <c r="N21" s="1" t="s">
        <v>19</v>
      </c>
      <c r="O21" s="1" t="s">
        <v>17</v>
      </c>
      <c r="P21" s="1" t="s">
        <v>18</v>
      </c>
      <c r="Q21" s="1" t="s">
        <v>20</v>
      </c>
      <c r="R21" s="1" t="s">
        <v>21</v>
      </c>
      <c r="S21" s="1" t="s">
        <v>22</v>
      </c>
      <c r="T21" s="1" t="s">
        <v>23</v>
      </c>
    </row>
    <row r="22" spans="2:20" s="3" customFormat="1" ht="15" customHeight="1" x14ac:dyDescent="0.25">
      <c r="B22" s="2"/>
      <c r="C22" s="2"/>
      <c r="D22" s="2"/>
      <c r="E22" s="2"/>
    </row>
    <row r="23" spans="2:20" ht="15" customHeight="1" x14ac:dyDescent="0.25">
      <c r="B23" s="4" t="s">
        <v>2</v>
      </c>
    </row>
    <row r="24" spans="2:20" ht="15" customHeight="1" x14ac:dyDescent="0.25">
      <c r="B24" s="6" t="s">
        <v>4</v>
      </c>
      <c r="C24" s="9">
        <v>8.7799999999999994</v>
      </c>
      <c r="D24" s="8">
        <v>14</v>
      </c>
      <c r="E24" s="8">
        <v>14</v>
      </c>
      <c r="F24" s="8">
        <v>14</v>
      </c>
      <c r="H24" s="2">
        <v>3</v>
      </c>
      <c r="I24" s="13">
        <v>13</v>
      </c>
      <c r="J24" s="2">
        <v>2</v>
      </c>
      <c r="K24" s="2">
        <v>2</v>
      </c>
      <c r="O24" s="2">
        <v>2</v>
      </c>
    </row>
    <row r="25" spans="2:20" s="3" customFormat="1" ht="15" customHeight="1" x14ac:dyDescent="0.25">
      <c r="B25" s="6" t="s">
        <v>5</v>
      </c>
      <c r="C25" s="9">
        <v>7.79</v>
      </c>
      <c r="D25" s="8">
        <v>24</v>
      </c>
      <c r="E25" s="8">
        <v>24</v>
      </c>
      <c r="F25" s="8">
        <v>37</v>
      </c>
      <c r="G25" s="2"/>
      <c r="H25" s="2">
        <v>1</v>
      </c>
      <c r="M25" s="3">
        <v>1</v>
      </c>
      <c r="O25" s="3">
        <v>1</v>
      </c>
    </row>
    <row r="26" spans="2:20" s="3" customFormat="1" ht="15" customHeight="1" x14ac:dyDescent="0.25">
      <c r="B26" s="6" t="s">
        <v>6</v>
      </c>
      <c r="C26" s="9">
        <v>7.64</v>
      </c>
      <c r="D26" s="15">
        <v>30</v>
      </c>
      <c r="E26" s="15">
        <v>37</v>
      </c>
      <c r="F26" s="15">
        <v>43</v>
      </c>
      <c r="H26" s="3">
        <v>1</v>
      </c>
      <c r="I26" s="3">
        <v>3</v>
      </c>
      <c r="K26" s="3">
        <v>2</v>
      </c>
      <c r="L26" s="3">
        <v>4</v>
      </c>
      <c r="M26" s="14">
        <v>15</v>
      </c>
      <c r="N26" s="14">
        <v>2</v>
      </c>
      <c r="O26" s="14">
        <v>29</v>
      </c>
      <c r="P26" s="14">
        <v>9</v>
      </c>
    </row>
    <row r="27" spans="2:20" ht="15" customHeight="1" x14ac:dyDescent="0.25">
      <c r="B27" s="6" t="s">
        <v>0</v>
      </c>
      <c r="C27" s="9">
        <v>5.59</v>
      </c>
      <c r="D27" s="15">
        <v>30</v>
      </c>
      <c r="E27" s="15">
        <v>37</v>
      </c>
      <c r="F27" s="15">
        <v>43</v>
      </c>
      <c r="G27" s="3"/>
      <c r="H27" s="3"/>
      <c r="L27" s="2">
        <v>1</v>
      </c>
      <c r="M27" s="13">
        <v>8</v>
      </c>
      <c r="N27" s="13"/>
      <c r="O27" s="13">
        <v>10</v>
      </c>
    </row>
    <row r="28" spans="2:20" s="7" customFormat="1" ht="15" customHeight="1" x14ac:dyDescent="0.25">
      <c r="B28" s="6" t="s">
        <v>1</v>
      </c>
      <c r="C28" s="9">
        <v>6.61</v>
      </c>
      <c r="D28" s="8">
        <v>30</v>
      </c>
      <c r="E28" s="8">
        <v>43</v>
      </c>
      <c r="F28" s="8">
        <v>43</v>
      </c>
      <c r="G28" s="2"/>
      <c r="H28" s="2"/>
      <c r="M28" s="7">
        <v>4</v>
      </c>
      <c r="N28" s="7">
        <v>1</v>
      </c>
      <c r="O28" s="7">
        <v>5</v>
      </c>
      <c r="P28" s="14">
        <v>30</v>
      </c>
    </row>
    <row r="29" spans="2:20" ht="15" customHeight="1" x14ac:dyDescent="0.25">
      <c r="B29" s="6" t="s">
        <v>7</v>
      </c>
      <c r="C29" s="9">
        <v>5.37</v>
      </c>
      <c r="D29" s="17">
        <v>37</v>
      </c>
      <c r="E29" s="17">
        <v>37</v>
      </c>
      <c r="F29" s="17">
        <v>50</v>
      </c>
      <c r="G29" s="7"/>
      <c r="H29" s="7"/>
      <c r="O29" s="13">
        <v>23</v>
      </c>
    </row>
    <row r="30" spans="2:20" s="3" customFormat="1" ht="15" customHeight="1" x14ac:dyDescent="0.25">
      <c r="B30" s="4" t="s">
        <v>12</v>
      </c>
      <c r="C30" s="10">
        <v>2.48</v>
      </c>
      <c r="D30" s="8"/>
      <c r="E30" s="8"/>
      <c r="F30" s="8"/>
      <c r="G30" s="2"/>
      <c r="H30" s="2"/>
    </row>
    <row r="31" spans="2:20" ht="15" customHeight="1" x14ac:dyDescent="0.25">
      <c r="B31" s="11" t="s">
        <v>8</v>
      </c>
      <c r="C31" s="12">
        <v>2.6</v>
      </c>
      <c r="D31" s="8">
        <v>50</v>
      </c>
      <c r="E31" s="8">
        <v>50</v>
      </c>
      <c r="F31" s="8">
        <v>70</v>
      </c>
      <c r="Q31" s="2">
        <v>2</v>
      </c>
    </row>
    <row r="32" spans="2:20" ht="15" customHeight="1" x14ac:dyDescent="0.25">
      <c r="B32" s="11" t="s">
        <v>9</v>
      </c>
      <c r="C32" s="12">
        <v>3.61</v>
      </c>
      <c r="D32" s="16">
        <v>50</v>
      </c>
      <c r="E32" s="16">
        <v>50</v>
      </c>
      <c r="F32" s="16">
        <v>70</v>
      </c>
      <c r="G32" s="3"/>
      <c r="H32" s="3"/>
      <c r="Q32" s="2">
        <v>1</v>
      </c>
    </row>
    <row r="33" spans="2:20" ht="15" customHeight="1" x14ac:dyDescent="0.25">
      <c r="B33" s="11" t="s">
        <v>10</v>
      </c>
      <c r="C33" s="12">
        <v>2.71</v>
      </c>
      <c r="D33" s="8">
        <v>55</v>
      </c>
      <c r="E33" s="8">
        <v>55</v>
      </c>
      <c r="F33" s="8">
        <v>80</v>
      </c>
      <c r="R33" s="2">
        <v>1</v>
      </c>
    </row>
    <row r="34" spans="2:20" ht="15" customHeight="1" x14ac:dyDescent="0.25">
      <c r="B34" s="11" t="s">
        <v>11</v>
      </c>
      <c r="C34" s="12">
        <v>2.39</v>
      </c>
      <c r="D34" s="8">
        <v>60</v>
      </c>
      <c r="E34" s="8">
        <v>75</v>
      </c>
      <c r="F34" s="8">
        <v>80</v>
      </c>
      <c r="S34" s="2">
        <v>3</v>
      </c>
    </row>
    <row r="35" spans="2:20" ht="15" customHeight="1" x14ac:dyDescent="0.25">
      <c r="B35" s="2" t="s">
        <v>13</v>
      </c>
      <c r="C35" s="9">
        <v>1.81</v>
      </c>
      <c r="D35" s="8">
        <v>70</v>
      </c>
      <c r="E35" s="8">
        <v>80</v>
      </c>
      <c r="F35" s="8">
        <v>80</v>
      </c>
      <c r="T35" s="2">
        <v>1</v>
      </c>
    </row>
    <row r="37" spans="2:20" s="6" customFormat="1" x14ac:dyDescent="0.25">
      <c r="B37" s="2"/>
      <c r="C37" s="2"/>
      <c r="D37" s="2"/>
      <c r="E37" s="2"/>
    </row>
    <row r="39" spans="2:20" s="3" customFormat="1" x14ac:dyDescent="0.25">
      <c r="B39" s="2"/>
      <c r="C39" s="2"/>
      <c r="D39" s="2"/>
      <c r="E39" s="2"/>
    </row>
    <row r="43" spans="2:20" x14ac:dyDescent="0.25">
      <c r="B43" s="3"/>
      <c r="C43" s="3"/>
      <c r="D43" s="3"/>
      <c r="E43" s="3"/>
    </row>
    <row r="46" spans="2:20" s="3" customFormat="1" x14ac:dyDescent="0.25"/>
    <row r="51" spans="2:5" s="3" customFormat="1" x14ac:dyDescent="0.25">
      <c r="B51" s="2"/>
      <c r="C51" s="2"/>
      <c r="D51" s="2"/>
      <c r="E51" s="2"/>
    </row>
    <row r="57" spans="2:5" x14ac:dyDescent="0.25">
      <c r="B57" s="6"/>
      <c r="C57" s="6"/>
      <c r="D57" s="6"/>
      <c r="E57" s="6"/>
    </row>
    <row r="59" spans="2:5" x14ac:dyDescent="0.25">
      <c r="B59" s="3"/>
      <c r="C59" s="3"/>
      <c r="D59" s="3"/>
      <c r="E59" s="3"/>
    </row>
    <row r="63" spans="2:5" s="3" customFormat="1" x14ac:dyDescent="0.25">
      <c r="B63" s="2"/>
      <c r="C63" s="2"/>
      <c r="D63" s="2"/>
      <c r="E63" s="2"/>
    </row>
    <row r="64" spans="2:5" s="3" customFormat="1" x14ac:dyDescent="0.25">
      <c r="B64" s="2"/>
      <c r="C64" s="2"/>
      <c r="D64" s="2"/>
      <c r="E64" s="2"/>
    </row>
    <row r="66" spans="2:5" x14ac:dyDescent="0.25">
      <c r="B66" s="3"/>
      <c r="C66" s="3"/>
      <c r="D66" s="3"/>
      <c r="E66" s="3"/>
    </row>
    <row r="71" spans="2:5" x14ac:dyDescent="0.25">
      <c r="B71" s="3"/>
      <c r="C71" s="3"/>
      <c r="D71" s="3"/>
      <c r="E71" s="3"/>
    </row>
    <row r="81" spans="2:5" x14ac:dyDescent="0.25">
      <c r="B81" s="3"/>
      <c r="C81" s="3"/>
      <c r="D81" s="3"/>
      <c r="E81" s="3"/>
    </row>
    <row r="82" spans="2:5" x14ac:dyDescent="0.25">
      <c r="B82" s="3"/>
      <c r="C82" s="3"/>
      <c r="D82" s="3"/>
      <c r="E82" s="3"/>
    </row>
    <row r="121" spans="2:5" s="3" customFormat="1" x14ac:dyDescent="0.25">
      <c r="B121" s="2"/>
      <c r="C121" s="2"/>
      <c r="D121" s="2"/>
      <c r="E121" s="2"/>
    </row>
    <row r="124" spans="2:5" s="3" customFormat="1" x14ac:dyDescent="0.25">
      <c r="B124" s="2"/>
      <c r="C124" s="2"/>
      <c r="D124" s="2"/>
      <c r="E124" s="2"/>
    </row>
    <row r="125" spans="2:5" s="3" customFormat="1" x14ac:dyDescent="0.25">
      <c r="B125" s="2"/>
      <c r="C125" s="2"/>
      <c r="D125" s="2"/>
      <c r="E125" s="2"/>
    </row>
    <row r="126" spans="2:5" s="3" customFormat="1" x14ac:dyDescent="0.25">
      <c r="B126" s="2"/>
      <c r="C126" s="2"/>
      <c r="D126" s="2"/>
      <c r="E126" s="2"/>
    </row>
    <row r="127" spans="2:5" s="3" customFormat="1" x14ac:dyDescent="0.25">
      <c r="B127" s="2"/>
      <c r="C127" s="2"/>
      <c r="D127" s="2"/>
      <c r="E127" s="2"/>
    </row>
    <row r="131" spans="2:5" s="3" customFormat="1" x14ac:dyDescent="0.25">
      <c r="B131" s="2"/>
      <c r="C131" s="2"/>
      <c r="D131" s="2"/>
      <c r="E131" s="2"/>
    </row>
    <row r="135" spans="2:5" s="3" customFormat="1" x14ac:dyDescent="0.25">
      <c r="B135" s="2"/>
      <c r="C135" s="2"/>
      <c r="D135" s="2"/>
      <c r="E135" s="2"/>
    </row>
    <row r="137" spans="2:5" x14ac:dyDescent="0.25">
      <c r="B137" s="3"/>
      <c r="C137" s="3"/>
      <c r="D137" s="3"/>
      <c r="E137" s="3"/>
    </row>
    <row r="140" spans="2:5" x14ac:dyDescent="0.25">
      <c r="B140" s="3"/>
      <c r="C140" s="3"/>
      <c r="D140" s="3"/>
      <c r="E140" s="3"/>
    </row>
    <row r="141" spans="2:5" x14ac:dyDescent="0.25">
      <c r="B141" s="3"/>
      <c r="C141" s="3"/>
      <c r="D141" s="3"/>
      <c r="E141" s="3"/>
    </row>
    <row r="142" spans="2:5" x14ac:dyDescent="0.25">
      <c r="B142" s="3"/>
      <c r="C142" s="3"/>
      <c r="D142" s="3"/>
      <c r="E142" s="3"/>
    </row>
    <row r="143" spans="2:5" s="3" customFormat="1" x14ac:dyDescent="0.25"/>
    <row r="145" spans="2:5" s="3" customFormat="1" x14ac:dyDescent="0.25">
      <c r="B145" s="2"/>
      <c r="C145" s="2"/>
      <c r="D145" s="2"/>
      <c r="E145" s="2"/>
    </row>
    <row r="147" spans="2:5" x14ac:dyDescent="0.25">
      <c r="B147" s="3"/>
      <c r="C147" s="3"/>
      <c r="D147" s="3"/>
      <c r="E147" s="3"/>
    </row>
    <row r="151" spans="2:5" x14ac:dyDescent="0.25">
      <c r="B151" s="3"/>
      <c r="C151" s="3"/>
      <c r="D151" s="3"/>
      <c r="E151" s="3"/>
    </row>
    <row r="153" spans="2:5" s="3" customFormat="1" x14ac:dyDescent="0.25">
      <c r="B153" s="2"/>
      <c r="C153" s="2"/>
      <c r="D153" s="2"/>
      <c r="E153" s="2"/>
    </row>
    <row r="155" spans="2:5" s="3" customFormat="1" x14ac:dyDescent="0.25">
      <c r="B155" s="2"/>
      <c r="C155" s="2"/>
      <c r="D155" s="2"/>
      <c r="E155" s="2"/>
    </row>
    <row r="159" spans="2:5" x14ac:dyDescent="0.25">
      <c r="B159" s="3"/>
      <c r="C159" s="3"/>
      <c r="D159" s="3"/>
      <c r="E159" s="3"/>
    </row>
    <row r="161" spans="2:5" x14ac:dyDescent="0.25">
      <c r="B161" s="3"/>
      <c r="C161" s="3"/>
      <c r="D161" s="3"/>
      <c r="E161" s="3"/>
    </row>
    <row r="166" spans="2:5" s="3" customFormat="1" x14ac:dyDescent="0.25">
      <c r="B166" s="2"/>
      <c r="C166" s="2"/>
      <c r="D166" s="2"/>
      <c r="E166" s="2"/>
    </row>
    <row r="168" spans="2:5" s="3" customFormat="1" x14ac:dyDescent="0.25">
      <c r="B168" s="2"/>
      <c r="C168" s="2"/>
      <c r="D168" s="2"/>
      <c r="E168" s="2"/>
    </row>
    <row r="169" spans="2:5" s="3" customFormat="1" x14ac:dyDescent="0.25"/>
    <row r="171" spans="2:5" s="3" customFormat="1" x14ac:dyDescent="0.25"/>
    <row r="174" spans="2:5" s="3" customFormat="1" x14ac:dyDescent="0.25">
      <c r="B174" s="2"/>
      <c r="C174" s="2"/>
      <c r="D174" s="2"/>
      <c r="E174" s="2"/>
    </row>
    <row r="181" spans="2:5" x14ac:dyDescent="0.25">
      <c r="B181" s="3"/>
      <c r="C181" s="3"/>
      <c r="D181" s="3"/>
      <c r="E181" s="3"/>
    </row>
    <row r="184" spans="2:5" s="3" customFormat="1" x14ac:dyDescent="0.25"/>
    <row r="185" spans="2:5" x14ac:dyDescent="0.25">
      <c r="B185" s="3"/>
      <c r="C185" s="3"/>
      <c r="D185" s="3"/>
      <c r="E185" s="3"/>
    </row>
    <row r="186" spans="2:5" s="3" customFormat="1" x14ac:dyDescent="0.25">
      <c r="B186" s="2"/>
      <c r="C186" s="2"/>
      <c r="D186" s="2"/>
      <c r="E186" s="2"/>
    </row>
    <row r="187" spans="2:5" x14ac:dyDescent="0.25">
      <c r="B187" s="3"/>
      <c r="C187" s="3"/>
      <c r="D187" s="3"/>
      <c r="E187" s="3"/>
    </row>
    <row r="190" spans="2:5" x14ac:dyDescent="0.25">
      <c r="B190" s="3"/>
      <c r="C190" s="3"/>
      <c r="D190" s="3"/>
      <c r="E190" s="3"/>
    </row>
    <row r="193" spans="2:5" s="3" customFormat="1" x14ac:dyDescent="0.25">
      <c r="B193" s="2"/>
      <c r="C193" s="2"/>
      <c r="D193" s="2"/>
      <c r="E193" s="2"/>
    </row>
    <row r="200" spans="2:5" s="3" customFormat="1" x14ac:dyDescent="0.25"/>
    <row r="202" spans="2:5" x14ac:dyDescent="0.25">
      <c r="B202" s="3"/>
      <c r="C202" s="3"/>
      <c r="D202" s="3"/>
      <c r="E202" s="3"/>
    </row>
    <row r="204" spans="2:5" s="3" customFormat="1" x14ac:dyDescent="0.25">
      <c r="B204" s="2"/>
      <c r="C204" s="2"/>
      <c r="D204" s="2"/>
      <c r="E204" s="2"/>
    </row>
    <row r="205" spans="2:5" s="3" customFormat="1" x14ac:dyDescent="0.25">
      <c r="B205" s="2"/>
      <c r="C205" s="2"/>
      <c r="D205" s="2"/>
      <c r="E205" s="2"/>
    </row>
    <row r="209" spans="2:5" x14ac:dyDescent="0.25">
      <c r="B209" s="3"/>
      <c r="C209" s="3"/>
      <c r="D209" s="3"/>
      <c r="E209" s="3"/>
    </row>
    <row r="211" spans="2:5" s="3" customFormat="1" x14ac:dyDescent="0.25">
      <c r="B211" s="2"/>
      <c r="C211" s="2"/>
      <c r="D211" s="2"/>
      <c r="E211" s="2"/>
    </row>
    <row r="216" spans="2:5" s="3" customFormat="1" x14ac:dyDescent="0.25"/>
    <row r="218" spans="2:5" s="3" customFormat="1" x14ac:dyDescent="0.25">
      <c r="B218" s="2"/>
      <c r="C218" s="2"/>
      <c r="D218" s="2"/>
      <c r="E218" s="2"/>
    </row>
    <row r="220" spans="2:5" x14ac:dyDescent="0.25">
      <c r="B220" s="3"/>
      <c r="C220" s="3"/>
      <c r="D220" s="3"/>
      <c r="E220" s="3"/>
    </row>
    <row r="221" spans="2:5" x14ac:dyDescent="0.25">
      <c r="B221" s="3"/>
      <c r="C221" s="3"/>
      <c r="D221" s="3"/>
      <c r="E221" s="3"/>
    </row>
    <row r="223" spans="2:5" s="3" customFormat="1" x14ac:dyDescent="0.25">
      <c r="B223" s="2"/>
      <c r="C223" s="2"/>
      <c r="D223" s="2"/>
      <c r="E223" s="2"/>
    </row>
    <row r="226" spans="2:5" x14ac:dyDescent="0.25">
      <c r="B226" s="3"/>
      <c r="C226" s="3"/>
      <c r="D226" s="3"/>
      <c r="E226" s="3"/>
    </row>
    <row r="228" spans="2:5" s="3" customFormat="1" x14ac:dyDescent="0.25">
      <c r="B228" s="2"/>
      <c r="C228" s="2"/>
      <c r="D228" s="2"/>
      <c r="E228" s="2"/>
    </row>
    <row r="231" spans="2:5" s="3" customFormat="1" x14ac:dyDescent="0.25"/>
    <row r="233" spans="2:5" x14ac:dyDescent="0.25">
      <c r="B233" s="3"/>
      <c r="C233" s="3"/>
      <c r="D233" s="3"/>
      <c r="E233" s="3"/>
    </row>
    <row r="238" spans="2:5" x14ac:dyDescent="0.25">
      <c r="B238" s="3"/>
      <c r="C238" s="3"/>
      <c r="D238" s="3"/>
      <c r="E238" s="3"/>
    </row>
    <row r="243" spans="2:5" x14ac:dyDescent="0.25">
      <c r="B243" s="3"/>
      <c r="C243" s="3"/>
      <c r="D243" s="3"/>
      <c r="E243" s="3"/>
    </row>
    <row r="244" spans="2:5" s="3" customFormat="1" x14ac:dyDescent="0.25">
      <c r="B244" s="2"/>
      <c r="C244" s="2"/>
      <c r="D244" s="2"/>
      <c r="E244" s="2"/>
    </row>
    <row r="246" spans="2:5" x14ac:dyDescent="0.25">
      <c r="B246" s="3"/>
      <c r="C246" s="3"/>
      <c r="D246" s="3"/>
      <c r="E246" s="3"/>
    </row>
    <row r="252" spans="2:5" s="3" customFormat="1" x14ac:dyDescent="0.25">
      <c r="B252" s="2"/>
      <c r="C252" s="2"/>
      <c r="D252" s="2"/>
      <c r="E252" s="2"/>
    </row>
    <row r="253" spans="2:5" s="3" customFormat="1" x14ac:dyDescent="0.25">
      <c r="B253" s="2"/>
      <c r="C253" s="2"/>
      <c r="D253" s="2"/>
      <c r="E253" s="2"/>
    </row>
    <row r="254" spans="2:5" s="3" customFormat="1" x14ac:dyDescent="0.25">
      <c r="B254" s="2"/>
      <c r="C254" s="2"/>
      <c r="D254" s="2"/>
      <c r="E254" s="2"/>
    </row>
    <row r="255" spans="2:5" s="3" customFormat="1" x14ac:dyDescent="0.25">
      <c r="B255" s="2"/>
      <c r="C255" s="2"/>
      <c r="D255" s="2"/>
      <c r="E255" s="2"/>
    </row>
    <row r="256" spans="2:5" s="3" customFormat="1" x14ac:dyDescent="0.25">
      <c r="B256" s="2"/>
      <c r="C256" s="2"/>
      <c r="D256" s="2"/>
      <c r="E256" s="2"/>
    </row>
    <row r="258" spans="2:5" x14ac:dyDescent="0.25">
      <c r="B258" s="3"/>
      <c r="C258" s="3"/>
      <c r="D258" s="3"/>
      <c r="E258" s="3"/>
    </row>
    <row r="259" spans="2:5" s="3" customFormat="1" x14ac:dyDescent="0.25">
      <c r="B259" s="2"/>
      <c r="C259" s="2"/>
      <c r="D259" s="2"/>
      <c r="E259" s="2"/>
    </row>
    <row r="266" spans="2:5" s="3" customFormat="1" x14ac:dyDescent="0.25"/>
    <row r="267" spans="2:5" s="3" customFormat="1" x14ac:dyDescent="0.25"/>
    <row r="268" spans="2:5" s="3" customFormat="1" x14ac:dyDescent="0.25"/>
    <row r="269" spans="2:5" x14ac:dyDescent="0.25">
      <c r="B269" s="3"/>
      <c r="C269" s="3"/>
      <c r="D269" s="3"/>
      <c r="E269" s="3"/>
    </row>
    <row r="270" spans="2:5" x14ac:dyDescent="0.25">
      <c r="B270" s="3"/>
      <c r="C270" s="3"/>
      <c r="D270" s="3"/>
      <c r="E270" s="3"/>
    </row>
    <row r="271" spans="2:5" s="3" customFormat="1" x14ac:dyDescent="0.25">
      <c r="B271" s="2"/>
      <c r="C271" s="2"/>
      <c r="D271" s="2"/>
      <c r="E271" s="2"/>
    </row>
    <row r="272" spans="2:5" s="3" customFormat="1" x14ac:dyDescent="0.25">
      <c r="B272" s="2"/>
      <c r="C272" s="2"/>
      <c r="D272" s="2"/>
      <c r="E272" s="2"/>
    </row>
    <row r="273" spans="2:5" s="3" customFormat="1" x14ac:dyDescent="0.25"/>
    <row r="274" spans="2:5" x14ac:dyDescent="0.25">
      <c r="B274" s="3"/>
      <c r="C274" s="3"/>
      <c r="D274" s="3"/>
      <c r="E274" s="3"/>
    </row>
    <row r="275" spans="2:5" s="3" customFormat="1" x14ac:dyDescent="0.25"/>
    <row r="276" spans="2:5" x14ac:dyDescent="0.25">
      <c r="B276" s="3"/>
      <c r="C276" s="3"/>
      <c r="D276" s="3"/>
      <c r="E276" s="3"/>
    </row>
    <row r="277" spans="2:5" s="3" customFormat="1" x14ac:dyDescent="0.25">
      <c r="B277" s="2"/>
      <c r="C277" s="2"/>
      <c r="D277" s="2"/>
      <c r="E277" s="2"/>
    </row>
    <row r="280" spans="2:5" s="3" customFormat="1" x14ac:dyDescent="0.25">
      <c r="B280" s="2"/>
      <c r="C280" s="2"/>
      <c r="D280" s="2"/>
      <c r="E280" s="2"/>
    </row>
    <row r="281" spans="2:5" s="3" customFormat="1" x14ac:dyDescent="0.25">
      <c r="B281" s="2"/>
      <c r="C281" s="2"/>
      <c r="D281" s="2"/>
      <c r="E281" s="2"/>
    </row>
    <row r="284" spans="2:5" x14ac:dyDescent="0.25">
      <c r="B284" s="3"/>
      <c r="C284" s="3"/>
      <c r="D284" s="3"/>
      <c r="E284" s="3"/>
    </row>
    <row r="285" spans="2:5" x14ac:dyDescent="0.25">
      <c r="B285" s="3"/>
      <c r="C285" s="3"/>
      <c r="D285" s="3"/>
      <c r="E285" s="3"/>
    </row>
    <row r="286" spans="2:5" x14ac:dyDescent="0.25">
      <c r="B286" s="3"/>
      <c r="C286" s="3"/>
      <c r="D286" s="3"/>
      <c r="E286" s="3"/>
    </row>
    <row r="289" spans="2:5" x14ac:dyDescent="0.25">
      <c r="B289" s="3"/>
      <c r="C289" s="3"/>
      <c r="D289" s="3"/>
      <c r="E289" s="3"/>
    </row>
    <row r="290" spans="2:5" x14ac:dyDescent="0.25">
      <c r="B290" s="3"/>
      <c r="C290" s="3"/>
      <c r="D290" s="3"/>
      <c r="E290" s="3"/>
    </row>
    <row r="291" spans="2:5" x14ac:dyDescent="0.25">
      <c r="B291" s="3"/>
      <c r="C291" s="3"/>
      <c r="D291" s="3"/>
      <c r="E291" s="3"/>
    </row>
    <row r="293" spans="2:5" x14ac:dyDescent="0.25">
      <c r="B293" s="3"/>
      <c r="C293" s="3"/>
      <c r="D293" s="3"/>
      <c r="E293" s="3"/>
    </row>
    <row r="295" spans="2:5" x14ac:dyDescent="0.25">
      <c r="B295" s="3"/>
      <c r="C295" s="3"/>
      <c r="D295" s="3"/>
      <c r="E295" s="3"/>
    </row>
    <row r="298" spans="2:5" x14ac:dyDescent="0.25">
      <c r="B298" s="3"/>
      <c r="C298" s="3"/>
      <c r="D298" s="3"/>
      <c r="E298" s="3"/>
    </row>
    <row r="299" spans="2:5" x14ac:dyDescent="0.25">
      <c r="B299" s="3"/>
      <c r="C299" s="3"/>
      <c r="D299" s="3"/>
      <c r="E299" s="3"/>
    </row>
    <row r="309" spans="2:5" s="3" customFormat="1" x14ac:dyDescent="0.25">
      <c r="B309" s="2"/>
      <c r="C309" s="2"/>
      <c r="D309" s="2"/>
      <c r="E309" s="2"/>
    </row>
    <row r="311" spans="2:5" s="3" customFormat="1" x14ac:dyDescent="0.25">
      <c r="B311" s="2"/>
      <c r="C311" s="2"/>
      <c r="D311" s="2"/>
      <c r="E311" s="2"/>
    </row>
    <row r="321" spans="2:5" s="3" customFormat="1" x14ac:dyDescent="0.25">
      <c r="B321" s="2"/>
      <c r="C321" s="2"/>
      <c r="D321" s="2"/>
      <c r="E321" s="2"/>
    </row>
    <row r="326" spans="2:5" x14ac:dyDescent="0.25">
      <c r="B326" s="3"/>
      <c r="C326" s="3"/>
      <c r="D326" s="3"/>
      <c r="E326" s="3"/>
    </row>
    <row r="327" spans="2:5" s="6" customFormat="1" x14ac:dyDescent="0.25">
      <c r="B327" s="2"/>
      <c r="C327" s="2"/>
      <c r="D327" s="2"/>
      <c r="E327" s="2"/>
    </row>
    <row r="328" spans="2:5" s="3" customFormat="1" x14ac:dyDescent="0.25"/>
    <row r="329" spans="2:5" s="3" customFormat="1" x14ac:dyDescent="0.25">
      <c r="B329" s="2"/>
      <c r="C329" s="2"/>
      <c r="D329" s="2"/>
      <c r="E329" s="2"/>
    </row>
    <row r="333" spans="2:5" s="3" customFormat="1" x14ac:dyDescent="0.25">
      <c r="B333" s="2"/>
      <c r="C333" s="2"/>
      <c r="D333" s="2"/>
      <c r="E333" s="2"/>
    </row>
    <row r="334" spans="2:5" s="3" customFormat="1" x14ac:dyDescent="0.25">
      <c r="B334" s="2"/>
      <c r="C334" s="2"/>
      <c r="D334" s="2"/>
      <c r="E334" s="2"/>
    </row>
    <row r="338" spans="2:5" x14ac:dyDescent="0.25">
      <c r="B338" s="3"/>
      <c r="C338" s="3"/>
      <c r="D338" s="3"/>
      <c r="E338" s="3"/>
    </row>
    <row r="343" spans="2:5" s="3" customFormat="1" x14ac:dyDescent="0.25">
      <c r="B343" s="2"/>
      <c r="C343" s="2"/>
      <c r="D343" s="2"/>
      <c r="E343" s="2"/>
    </row>
    <row r="346" spans="2:5" x14ac:dyDescent="0.25">
      <c r="B346" s="6"/>
      <c r="C346" s="6"/>
      <c r="D346" s="6"/>
      <c r="E346" s="6"/>
    </row>
    <row r="347" spans="2:5" x14ac:dyDescent="0.25">
      <c r="B347" s="3"/>
      <c r="C347" s="3"/>
      <c r="D347" s="3"/>
      <c r="E347" s="3"/>
    </row>
    <row r="348" spans="2:5" s="3" customFormat="1" x14ac:dyDescent="0.25"/>
    <row r="351" spans="2:5" s="3" customFormat="1" x14ac:dyDescent="0.25">
      <c r="B351" s="2"/>
      <c r="C351" s="2"/>
      <c r="D351" s="2"/>
      <c r="E351" s="2"/>
    </row>
    <row r="352" spans="2:5" x14ac:dyDescent="0.25">
      <c r="B352" s="3"/>
      <c r="C352" s="3"/>
      <c r="D352" s="3"/>
      <c r="E352" s="3"/>
    </row>
    <row r="353" spans="2:5" s="3" customFormat="1" x14ac:dyDescent="0.25"/>
    <row r="362" spans="2:5" x14ac:dyDescent="0.25">
      <c r="B362" s="3"/>
      <c r="C362" s="3"/>
      <c r="D362" s="3"/>
      <c r="E362" s="3"/>
    </row>
    <row r="367" spans="2:5" x14ac:dyDescent="0.25">
      <c r="B367" s="3"/>
      <c r="C367" s="3"/>
      <c r="D367" s="3"/>
      <c r="E367" s="3"/>
    </row>
    <row r="370" spans="2:5" x14ac:dyDescent="0.25">
      <c r="B370" s="3"/>
      <c r="C370" s="3"/>
      <c r="D370" s="3"/>
      <c r="E370" s="3"/>
    </row>
    <row r="372" spans="2:5" x14ac:dyDescent="0.25">
      <c r="B372" s="3"/>
      <c r="C372" s="3"/>
      <c r="D372" s="3"/>
      <c r="E372" s="3"/>
    </row>
    <row r="385" spans="2:5" s="3" customFormat="1" x14ac:dyDescent="0.25">
      <c r="B385" s="2"/>
      <c r="C385" s="2"/>
      <c r="D385" s="2"/>
      <c r="E385" s="2"/>
    </row>
    <row r="391" spans="2:5" s="3" customFormat="1" x14ac:dyDescent="0.25">
      <c r="B391" s="2"/>
      <c r="C391" s="2"/>
      <c r="D391" s="2"/>
      <c r="E391" s="2"/>
    </row>
    <row r="394" spans="2:5" s="3" customFormat="1" x14ac:dyDescent="0.25">
      <c r="B394" s="2"/>
      <c r="C394" s="2"/>
      <c r="D394" s="2"/>
      <c r="E394" s="2"/>
    </row>
    <row r="399" spans="2:5" s="3" customFormat="1" x14ac:dyDescent="0.25">
      <c r="B399" s="2"/>
      <c r="C399" s="2"/>
      <c r="D399" s="2"/>
      <c r="E399" s="2"/>
    </row>
    <row r="402" spans="2:5" s="3" customFormat="1" x14ac:dyDescent="0.25">
      <c r="B402" s="2"/>
      <c r="C402" s="2"/>
      <c r="D402" s="2"/>
      <c r="E402" s="2"/>
    </row>
    <row r="404" spans="2:5" x14ac:dyDescent="0.25">
      <c r="B404" s="3"/>
      <c r="C404" s="3"/>
      <c r="D404" s="3"/>
      <c r="E404" s="3"/>
    </row>
    <row r="408" spans="2:5" x14ac:dyDescent="0.25">
      <c r="B408" s="3"/>
      <c r="C408" s="3"/>
      <c r="D408" s="3"/>
      <c r="E408" s="3"/>
    </row>
    <row r="410" spans="2:5" x14ac:dyDescent="0.25">
      <c r="B410" s="3"/>
      <c r="C410" s="3"/>
      <c r="D410" s="3"/>
      <c r="E410" s="3"/>
    </row>
    <row r="412" spans="2:5" x14ac:dyDescent="0.25">
      <c r="B412" s="6"/>
      <c r="C412" s="6"/>
      <c r="D412" s="6"/>
      <c r="E412" s="6"/>
    </row>
    <row r="413" spans="2:5" s="3" customFormat="1" x14ac:dyDescent="0.25">
      <c r="B413" s="2"/>
      <c r="C413" s="2"/>
      <c r="D413" s="2"/>
      <c r="E413" s="2"/>
    </row>
    <row r="415" spans="2:5" x14ac:dyDescent="0.25">
      <c r="B415" s="3"/>
      <c r="C415" s="3"/>
      <c r="D415" s="3"/>
      <c r="E415" s="3"/>
    </row>
    <row r="418" spans="2:5" x14ac:dyDescent="0.25">
      <c r="B418" s="3"/>
      <c r="C418" s="3"/>
      <c r="D418" s="3"/>
      <c r="E418" s="3"/>
    </row>
    <row r="419" spans="2:5" s="3" customFormat="1" x14ac:dyDescent="0.25">
      <c r="B419" s="2"/>
      <c r="C419" s="2"/>
      <c r="D419" s="2"/>
      <c r="E419" s="2"/>
    </row>
    <row r="429" spans="2:5" x14ac:dyDescent="0.25">
      <c r="B429" s="3"/>
      <c r="C429" s="3"/>
      <c r="D429" s="3"/>
      <c r="E429" s="3"/>
    </row>
    <row r="431" spans="2:5" s="3" customFormat="1" x14ac:dyDescent="0.25">
      <c r="B431" s="2"/>
      <c r="C431" s="2"/>
      <c r="D431" s="2"/>
      <c r="E431" s="2"/>
    </row>
    <row r="435" spans="2:5" x14ac:dyDescent="0.25">
      <c r="B435" s="3"/>
      <c r="C435" s="3"/>
      <c r="D435" s="3"/>
      <c r="E435" s="3"/>
    </row>
    <row r="447" spans="2:5" x14ac:dyDescent="0.25">
      <c r="B447" s="3"/>
      <c r="C447" s="3"/>
      <c r="D447" s="3"/>
      <c r="E447" s="3"/>
    </row>
    <row r="552" spans="2:5" x14ac:dyDescent="0.25">
      <c r="B552" s="3"/>
      <c r="C552" s="3"/>
      <c r="D552" s="3"/>
      <c r="E552" s="3"/>
    </row>
    <row r="583" spans="2:5" x14ac:dyDescent="0.25">
      <c r="B583" s="3"/>
      <c r="C583" s="3"/>
      <c r="D583" s="3"/>
      <c r="E583" s="3"/>
    </row>
    <row r="584" spans="2:5" x14ac:dyDescent="0.25">
      <c r="B584" s="3"/>
      <c r="C584" s="3"/>
      <c r="D584" s="3"/>
      <c r="E584" s="3"/>
    </row>
    <row r="586" spans="2:5" x14ac:dyDescent="0.25">
      <c r="B586" s="3"/>
      <c r="C586" s="3"/>
      <c r="D586" s="3"/>
      <c r="E586" s="3"/>
    </row>
    <row r="607" spans="2:5" x14ac:dyDescent="0.25">
      <c r="B607" s="3"/>
      <c r="C607" s="3"/>
      <c r="D607" s="3"/>
      <c r="E607" s="3"/>
    </row>
    <row r="613" spans="2:5" x14ac:dyDescent="0.25">
      <c r="B613" s="3"/>
      <c r="C613" s="3"/>
      <c r="D613" s="3"/>
      <c r="E613" s="3"/>
    </row>
    <row r="617" spans="2:5" x14ac:dyDescent="0.25">
      <c r="B617" s="3"/>
      <c r="C617" s="3"/>
      <c r="D617" s="3"/>
      <c r="E617" s="3"/>
    </row>
    <row r="620" spans="2:5" x14ac:dyDescent="0.25">
      <c r="B620" s="3"/>
      <c r="C620" s="3"/>
      <c r="D620" s="3"/>
      <c r="E620" s="3"/>
    </row>
    <row r="621" spans="2:5" x14ac:dyDescent="0.25">
      <c r="B621" s="3"/>
      <c r="C621" s="3"/>
      <c r="D621" s="3"/>
      <c r="E621" s="3"/>
    </row>
    <row r="631" spans="2:5" x14ac:dyDescent="0.25">
      <c r="B631" s="3"/>
      <c r="C631" s="3"/>
      <c r="D631" s="3"/>
      <c r="E631" s="3"/>
    </row>
    <row r="633" spans="2:5" x14ac:dyDescent="0.25">
      <c r="B633" s="3"/>
      <c r="C633" s="3"/>
      <c r="D633" s="3"/>
      <c r="E633" s="3"/>
    </row>
    <row r="641" spans="2:5" x14ac:dyDescent="0.25">
      <c r="B641" s="3"/>
      <c r="C641" s="3"/>
      <c r="D641" s="3"/>
      <c r="E641" s="3"/>
    </row>
    <row r="642" spans="2:5" x14ac:dyDescent="0.25">
      <c r="B642" s="3"/>
      <c r="C642" s="3"/>
      <c r="D642" s="3"/>
      <c r="E642" s="3"/>
    </row>
    <row r="643" spans="2:5" x14ac:dyDescent="0.25">
      <c r="B643" s="3"/>
      <c r="C643" s="3"/>
      <c r="D643" s="3"/>
      <c r="E643" s="3"/>
    </row>
    <row r="646" spans="2:5" x14ac:dyDescent="0.25">
      <c r="B646" s="3"/>
      <c r="C646" s="3"/>
      <c r="D646" s="3"/>
      <c r="E646" s="3"/>
    </row>
    <row r="651" spans="2:5" x14ac:dyDescent="0.25">
      <c r="B651" s="3"/>
      <c r="C651" s="3"/>
      <c r="D651" s="3"/>
      <c r="E651" s="3"/>
    </row>
    <row r="658" spans="2:5" x14ac:dyDescent="0.25">
      <c r="B658" s="3"/>
      <c r="C658" s="3"/>
      <c r="D658" s="3"/>
      <c r="E658" s="3"/>
    </row>
    <row r="664" spans="2:5" x14ac:dyDescent="0.25">
      <c r="B664" s="3"/>
      <c r="C664" s="3"/>
      <c r="D664" s="3"/>
      <c r="E664" s="3"/>
    </row>
    <row r="676" spans="2:5" x14ac:dyDescent="0.25">
      <c r="B676" s="3"/>
      <c r="C676" s="3"/>
      <c r="D676" s="3"/>
      <c r="E676" s="3"/>
    </row>
    <row r="690" spans="2:5" x14ac:dyDescent="0.25">
      <c r="B690" s="3"/>
      <c r="C690" s="3"/>
      <c r="D690" s="3"/>
      <c r="E690" s="3"/>
    </row>
    <row r="696" spans="2:5" x14ac:dyDescent="0.25">
      <c r="B696" s="3"/>
      <c r="C696" s="3"/>
      <c r="D696" s="3"/>
      <c r="E696" s="3"/>
    </row>
    <row r="700" spans="2:5" x14ac:dyDescent="0.25">
      <c r="B700" s="3"/>
      <c r="C700" s="3"/>
      <c r="D700" s="3"/>
      <c r="E700" s="3"/>
    </row>
    <row r="702" spans="2:5" x14ac:dyDescent="0.25">
      <c r="B702" s="3"/>
      <c r="C702" s="3"/>
      <c r="D702" s="3"/>
      <c r="E702" s="3"/>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13"/>
  <sheetViews>
    <sheetView tabSelected="1" workbookViewId="0">
      <selection activeCell="I10" sqref="I10"/>
    </sheetView>
  </sheetViews>
  <sheetFormatPr defaultRowHeight="15" x14ac:dyDescent="0.25"/>
  <cols>
    <col min="2" max="2" width="23.28515625" customWidth="1"/>
    <col min="4" max="4" width="12.42578125" customWidth="1"/>
    <col min="5" max="5" width="11.85546875" customWidth="1"/>
    <col min="6" max="6" width="12" customWidth="1"/>
    <col min="7" max="7" width="11.42578125" customWidth="1"/>
    <col min="8" max="8" width="10.7109375" customWidth="1"/>
    <col min="16" max="16" width="10.28515625" customWidth="1"/>
    <col min="17" max="17" width="10.85546875" customWidth="1"/>
    <col min="20" max="20" width="10.5703125" customWidth="1"/>
  </cols>
  <sheetData>
    <row r="2" spans="2:20" s="40" customFormat="1" ht="18.75" x14ac:dyDescent="0.3">
      <c r="C2" s="40" t="s">
        <v>39</v>
      </c>
      <c r="J2" s="40" t="s">
        <v>41</v>
      </c>
    </row>
    <row r="3" spans="2:20" s="39" customFormat="1" ht="58.5" customHeight="1" x14ac:dyDescent="0.25">
      <c r="B3" s="39" t="s">
        <v>3</v>
      </c>
      <c r="C3" s="39" t="s">
        <v>28</v>
      </c>
      <c r="D3" s="39" t="s">
        <v>29</v>
      </c>
      <c r="E3" s="39" t="s">
        <v>30</v>
      </c>
      <c r="F3" s="39" t="s">
        <v>31</v>
      </c>
      <c r="G3" s="39" t="s">
        <v>35</v>
      </c>
      <c r="H3" s="39" t="s">
        <v>47</v>
      </c>
      <c r="J3" s="39" t="s">
        <v>40</v>
      </c>
      <c r="K3" s="39" t="s">
        <v>28</v>
      </c>
      <c r="L3" s="39" t="s">
        <v>42</v>
      </c>
      <c r="M3" s="39" t="s">
        <v>43</v>
      </c>
      <c r="N3" s="39" t="s">
        <v>44</v>
      </c>
      <c r="O3" s="39" t="s">
        <v>45</v>
      </c>
      <c r="P3" s="39" t="s">
        <v>46</v>
      </c>
      <c r="Q3" s="39" t="s">
        <v>48</v>
      </c>
    </row>
    <row r="4" spans="2:20" x14ac:dyDescent="0.25">
      <c r="B4" t="s">
        <v>4</v>
      </c>
      <c r="C4">
        <v>8.7799999999999994</v>
      </c>
      <c r="D4">
        <v>14</v>
      </c>
      <c r="E4">
        <v>14</v>
      </c>
      <c r="F4">
        <v>30</v>
      </c>
      <c r="G4" s="41">
        <v>230</v>
      </c>
      <c r="H4" s="41">
        <v>550</v>
      </c>
      <c r="J4">
        <v>2.5</v>
      </c>
      <c r="K4">
        <f>C4</f>
        <v>8.7799999999999994</v>
      </c>
      <c r="L4">
        <v>30</v>
      </c>
      <c r="P4" s="47">
        <v>230</v>
      </c>
      <c r="Q4" s="45">
        <f>LN(P4)</f>
        <v>5.4380793089231956</v>
      </c>
      <c r="T4" s="48">
        <f>J4*K4*1000</f>
        <v>21950</v>
      </c>
    </row>
    <row r="5" spans="2:20" x14ac:dyDescent="0.25">
      <c r="B5" t="s">
        <v>5</v>
      </c>
      <c r="C5">
        <v>7.79</v>
      </c>
      <c r="D5">
        <v>24</v>
      </c>
      <c r="E5">
        <v>30</v>
      </c>
      <c r="F5">
        <v>37</v>
      </c>
      <c r="G5" s="41">
        <v>130</v>
      </c>
      <c r="H5" s="41"/>
      <c r="J5">
        <v>5</v>
      </c>
      <c r="K5">
        <f t="shared" ref="K5:K13" si="0">C5</f>
        <v>7.79</v>
      </c>
      <c r="L5">
        <v>30</v>
      </c>
      <c r="M5">
        <v>40</v>
      </c>
      <c r="P5" s="47">
        <v>130</v>
      </c>
      <c r="Q5" s="45">
        <f t="shared" ref="Q5:Q6" si="1">LN(P5)</f>
        <v>4.8675344504555822</v>
      </c>
      <c r="T5" s="48">
        <f>P4*2.5*10</f>
        <v>5750</v>
      </c>
    </row>
    <row r="6" spans="2:20" x14ac:dyDescent="0.25">
      <c r="B6" t="s">
        <v>6</v>
      </c>
      <c r="C6">
        <v>7.64</v>
      </c>
      <c r="D6">
        <v>30</v>
      </c>
      <c r="E6">
        <v>37</v>
      </c>
      <c r="F6">
        <v>43</v>
      </c>
      <c r="G6" s="41">
        <v>80</v>
      </c>
      <c r="H6" s="41">
        <v>800</v>
      </c>
      <c r="J6">
        <v>10</v>
      </c>
      <c r="K6">
        <f t="shared" si="0"/>
        <v>7.64</v>
      </c>
      <c r="L6">
        <v>30</v>
      </c>
      <c r="M6">
        <v>40</v>
      </c>
      <c r="N6">
        <v>50</v>
      </c>
      <c r="P6" s="47">
        <v>80</v>
      </c>
      <c r="Q6" s="45">
        <f t="shared" si="1"/>
        <v>4.3820266346738812</v>
      </c>
      <c r="T6" s="47"/>
    </row>
    <row r="7" spans="2:20" x14ac:dyDescent="0.25">
      <c r="B7" t="s">
        <v>0</v>
      </c>
      <c r="C7">
        <v>7.25</v>
      </c>
      <c r="D7">
        <v>30</v>
      </c>
      <c r="E7">
        <v>37</v>
      </c>
      <c r="F7">
        <v>43</v>
      </c>
      <c r="G7" s="41"/>
      <c r="H7" s="41"/>
      <c r="J7">
        <v>20</v>
      </c>
      <c r="K7">
        <f t="shared" si="0"/>
        <v>7.25</v>
      </c>
      <c r="L7">
        <v>30</v>
      </c>
      <c r="M7">
        <v>40</v>
      </c>
      <c r="N7">
        <v>50</v>
      </c>
      <c r="P7" s="43">
        <f>564*J7^-0.904</f>
        <v>37.596549448771725</v>
      </c>
      <c r="Q7" s="45"/>
      <c r="T7" s="47"/>
    </row>
    <row r="8" spans="2:20" x14ac:dyDescent="0.25">
      <c r="B8" t="s">
        <v>1</v>
      </c>
      <c r="C8">
        <v>6.4</v>
      </c>
      <c r="D8">
        <v>30</v>
      </c>
      <c r="E8">
        <v>37</v>
      </c>
      <c r="F8">
        <v>43</v>
      </c>
      <c r="G8" s="41"/>
      <c r="H8" s="41"/>
      <c r="J8">
        <v>50</v>
      </c>
      <c r="K8">
        <f t="shared" si="0"/>
        <v>6.4</v>
      </c>
      <c r="L8">
        <v>30</v>
      </c>
      <c r="M8">
        <v>40</v>
      </c>
      <c r="N8">
        <v>50</v>
      </c>
      <c r="P8" s="43">
        <f>564*J8^-0.904</f>
        <v>16.421401516114997</v>
      </c>
      <c r="Q8" s="45"/>
      <c r="T8" s="47"/>
    </row>
    <row r="9" spans="2:20" x14ac:dyDescent="0.25">
      <c r="B9" t="s">
        <v>7</v>
      </c>
      <c r="C9">
        <v>5.37</v>
      </c>
      <c r="D9">
        <v>37</v>
      </c>
      <c r="E9">
        <v>37</v>
      </c>
      <c r="F9">
        <v>50</v>
      </c>
      <c r="G9" s="42">
        <v>8.4</v>
      </c>
      <c r="H9" s="41">
        <v>840</v>
      </c>
      <c r="J9">
        <v>100</v>
      </c>
      <c r="K9">
        <f t="shared" si="0"/>
        <v>5.37</v>
      </c>
      <c r="M9">
        <v>40</v>
      </c>
      <c r="N9">
        <v>50</v>
      </c>
      <c r="P9" s="48">
        <v>8.4</v>
      </c>
      <c r="Q9" s="45">
        <f>LN(P9)</f>
        <v>2.1282317058492679</v>
      </c>
      <c r="T9" s="49"/>
    </row>
    <row r="10" spans="2:20" x14ac:dyDescent="0.25">
      <c r="B10" t="s">
        <v>12</v>
      </c>
      <c r="C10">
        <v>2.48</v>
      </c>
      <c r="G10" s="41"/>
      <c r="H10" s="41"/>
      <c r="J10">
        <v>250</v>
      </c>
      <c r="K10" s="46" t="s">
        <v>49</v>
      </c>
      <c r="N10">
        <v>50</v>
      </c>
      <c r="P10" s="44">
        <f>17.26*J10^-0.156</f>
        <v>7.2939393877120153</v>
      </c>
      <c r="Q10" s="45"/>
      <c r="T10" s="48"/>
    </row>
    <row r="11" spans="2:20" x14ac:dyDescent="0.25">
      <c r="B11" t="s">
        <v>8</v>
      </c>
      <c r="D11">
        <v>50</v>
      </c>
      <c r="E11">
        <v>50</v>
      </c>
      <c r="F11">
        <v>70</v>
      </c>
      <c r="G11" s="41"/>
      <c r="H11" s="41"/>
      <c r="J11">
        <v>500</v>
      </c>
      <c r="K11" s="46" t="s">
        <v>49</v>
      </c>
      <c r="N11">
        <v>50</v>
      </c>
      <c r="O11">
        <v>80</v>
      </c>
      <c r="P11" s="44">
        <f t="shared" ref="P11:P12" si="2">17.26*J11^-0.156</f>
        <v>6.5463839094293448</v>
      </c>
      <c r="Q11" s="45"/>
      <c r="T11" s="48"/>
    </row>
    <row r="12" spans="2:20" x14ac:dyDescent="0.25">
      <c r="B12" t="s">
        <v>11</v>
      </c>
      <c r="D12">
        <v>55</v>
      </c>
      <c r="E12">
        <v>65</v>
      </c>
      <c r="F12">
        <v>80</v>
      </c>
      <c r="G12" s="41"/>
      <c r="H12" s="41"/>
      <c r="J12">
        <v>750</v>
      </c>
      <c r="K12">
        <f>C10</f>
        <v>2.48</v>
      </c>
      <c r="N12">
        <v>50</v>
      </c>
      <c r="O12">
        <v>80</v>
      </c>
      <c r="P12" s="44">
        <f t="shared" si="2"/>
        <v>6.1451322566852165</v>
      </c>
      <c r="Q12" s="45"/>
      <c r="T12" s="48"/>
    </row>
    <row r="13" spans="2:20" x14ac:dyDescent="0.25">
      <c r="B13" t="s">
        <v>13</v>
      </c>
      <c r="C13">
        <v>1.81</v>
      </c>
      <c r="D13">
        <v>70</v>
      </c>
      <c r="E13">
        <v>80</v>
      </c>
      <c r="F13">
        <v>100</v>
      </c>
      <c r="G13" s="42">
        <v>5.5</v>
      </c>
      <c r="H13" s="41"/>
      <c r="J13">
        <v>1500</v>
      </c>
      <c r="K13">
        <f t="shared" si="0"/>
        <v>1.81</v>
      </c>
      <c r="O13">
        <v>80</v>
      </c>
      <c r="P13" s="48">
        <v>5.5</v>
      </c>
      <c r="Q13" s="45">
        <f>LN(P13)</f>
        <v>1.7047480922384253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 to Use in DW Diffusion</vt:lpstr>
      <vt:lpstr>TO_MODEL</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sreiser</dc:creator>
  <cp:lastModifiedBy>Ben Sigrin - NREL</cp:lastModifiedBy>
  <cp:lastPrinted>2013-11-27T20:01:17Z</cp:lastPrinted>
  <dcterms:created xsi:type="dcterms:W3CDTF">2013-08-01T18:36:55Z</dcterms:created>
  <dcterms:modified xsi:type="dcterms:W3CDTF">2014-03-24T16:56:03Z</dcterms:modified>
</cp:coreProperties>
</file>