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oebric/Documents/NREL-GitHub/dgen_globetrotter/india/reference_data/"/>
    </mc:Choice>
  </mc:AlternateContent>
  <xr:revisionPtr revIDLastSave="0" documentId="13_ncr:1_{E008E010-BF46-8D4E-913E-627998A7AE51}" xr6:coauthVersionLast="45" xr6:coauthVersionMax="45" xr10:uidLastSave="{00000000-0000-0000-0000-000000000000}"/>
  <bookViews>
    <workbookView xWindow="25600" yWindow="460" windowWidth="25600" windowHeight="28340" firstSheet="3" activeTab="6" xr2:uid="{5086BDBA-7B30-3441-A4F9-3DF6238131D9}"/>
  </bookViews>
  <sheets>
    <sheet name="compare" sheetId="18" r:id="rId1"/>
    <sheet name="NEP_ENERGY" sheetId="1" r:id="rId2"/>
    <sheet name="NEP_PEAK" sheetId="2" r:id="rId3"/>
    <sheet name="Growth" sheetId="3" r:id="rId4"/>
    <sheet name="Energy_actual" sheetId="19" r:id="rId5"/>
    <sheet name="Peak_actual" sheetId="20" r:id="rId6"/>
    <sheet name="Growth_NREL_Baseline" sheetId="7" r:id="rId7"/>
    <sheet name="Energy_Baseline" sheetId="8" r:id="rId8"/>
    <sheet name="Peak_Baseline" sheetId="9" r:id="rId9"/>
    <sheet name="Growth_TERI_LShaped" sheetId="12" r:id="rId10"/>
    <sheet name="Energy_LShaped" sheetId="13" r:id="rId11"/>
    <sheet name="Peak_LShaped" sheetId="14" r:id="rId12"/>
    <sheet name="Growth_TERI_VShaped" sheetId="15" r:id="rId13"/>
    <sheet name="Energy_VShaped" sheetId="16" r:id="rId14"/>
    <sheet name="Peak_VShaped" sheetId="17" r:id="rId15"/>
  </sheets>
  <definedNames>
    <definedName name="_xlnm._FilterDatabase" localSheetId="6" hidden="1">Growth_NREL_Baseline!$A$1:$N$77</definedName>
    <definedName name="_xlnm._FilterDatabase" localSheetId="9" hidden="1">Growth_TERI_LShaped!$A$1:$N$77</definedName>
    <definedName name="_xlnm._FilterDatabase" localSheetId="12" hidden="1">Growth_TERI_VShaped!$A$1:$N$77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2" i="9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F2" i="8"/>
  <c r="C2" i="8"/>
  <c r="D2" i="8"/>
  <c r="E2" i="8"/>
  <c r="B2" i="8"/>
  <c r="C17" i="19"/>
  <c r="D17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2" i="19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2" i="20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3" i="7"/>
  <c r="B3" i="9"/>
  <c r="B4" i="9"/>
  <c r="B13" i="9"/>
  <c r="B2" i="9"/>
  <c r="E3" i="9"/>
  <c r="B8" i="9"/>
  <c r="C3" i="9"/>
  <c r="D3" i="9"/>
  <c r="C4" i="9"/>
  <c r="D4" i="9"/>
  <c r="E4" i="9"/>
  <c r="C5" i="9"/>
  <c r="D5" i="9"/>
  <c r="C6" i="9"/>
  <c r="D6" i="9"/>
  <c r="E6" i="9"/>
  <c r="C7" i="9"/>
  <c r="D7" i="9"/>
  <c r="C8" i="9"/>
  <c r="D8" i="9"/>
  <c r="E8" i="9"/>
  <c r="C9" i="9"/>
  <c r="D9" i="9"/>
  <c r="E9" i="9"/>
  <c r="C10" i="9"/>
  <c r="D10" i="9"/>
  <c r="E10" i="9"/>
  <c r="B11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B24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B32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B40" i="9"/>
  <c r="C40" i="9"/>
  <c r="D40" i="9"/>
  <c r="E40" i="9"/>
  <c r="C41" i="9"/>
  <c r="D41" i="9"/>
  <c r="E41" i="9"/>
  <c r="C42" i="9"/>
  <c r="D42" i="9"/>
  <c r="E42" i="9"/>
  <c r="C2" i="9"/>
  <c r="D2" i="9"/>
  <c r="E2" i="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" i="19"/>
  <c r="C40" i="1"/>
  <c r="D40" i="1"/>
  <c r="E40" i="1"/>
  <c r="F40" i="1"/>
  <c r="B40" i="1"/>
  <c r="F4" i="18"/>
  <c r="F5" i="18"/>
  <c r="F6" i="18"/>
  <c r="F3" i="18"/>
  <c r="E4" i="18"/>
  <c r="E5" i="18"/>
  <c r="E6" i="18"/>
  <c r="E3" i="18"/>
  <c r="D3" i="18"/>
  <c r="D4" i="18"/>
  <c r="D5" i="18"/>
  <c r="D6" i="18"/>
  <c r="D2" i="18"/>
  <c r="B39" i="17"/>
  <c r="B39" i="14"/>
  <c r="E7" i="9" l="1"/>
  <c r="E5" i="9"/>
  <c r="B38" i="9"/>
  <c r="B30" i="9"/>
  <c r="B17" i="9"/>
  <c r="B9" i="9"/>
  <c r="B35" i="9"/>
  <c r="B27" i="9"/>
  <c r="B14" i="9"/>
  <c r="B6" i="9"/>
  <c r="B41" i="9"/>
  <c r="B33" i="9"/>
  <c r="B25" i="9"/>
  <c r="B12" i="9"/>
  <c r="B28" i="9"/>
  <c r="B15" i="9"/>
  <c r="B39" i="9"/>
  <c r="B31" i="9"/>
  <c r="B10" i="9"/>
  <c r="B42" i="9"/>
  <c r="B34" i="9"/>
  <c r="B26" i="9"/>
  <c r="B5" i="9"/>
  <c r="B36" i="9"/>
  <c r="B7" i="9"/>
  <c r="B37" i="9"/>
  <c r="B29" i="9"/>
  <c r="B16" i="9"/>
  <c r="B39" i="16"/>
  <c r="B39" i="13"/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D3" i="16"/>
  <c r="E3" i="16" s="1"/>
  <c r="D4" i="16"/>
  <c r="E4" i="16"/>
  <c r="D5" i="16"/>
  <c r="E5" i="16" s="1"/>
  <c r="F5" i="16" s="1"/>
  <c r="D6" i="16"/>
  <c r="E6" i="16"/>
  <c r="F6" i="16" s="1"/>
  <c r="G6" i="16" s="1"/>
  <c r="H6" i="16" s="1"/>
  <c r="I6" i="16" s="1"/>
  <c r="J6" i="16" s="1"/>
  <c r="K6" i="16" s="1"/>
  <c r="L6" i="16" s="1"/>
  <c r="M6" i="16" s="1"/>
  <c r="N6" i="16" s="1"/>
  <c r="D7" i="16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D8" i="16"/>
  <c r="E8" i="16"/>
  <c r="D9" i="16"/>
  <c r="E9" i="16" s="1"/>
  <c r="D10" i="16"/>
  <c r="E10" i="16" s="1"/>
  <c r="D11" i="16"/>
  <c r="E11" i="16" s="1"/>
  <c r="D12" i="16"/>
  <c r="E12" i="16"/>
  <c r="F12" i="16" s="1"/>
  <c r="G12" i="16" s="1"/>
  <c r="D13" i="16"/>
  <c r="E13" i="16" s="1"/>
  <c r="F13" i="16" s="1"/>
  <c r="D14" i="16"/>
  <c r="E14" i="16"/>
  <c r="F14" i="16" s="1"/>
  <c r="G14" i="16" s="1"/>
  <c r="H14" i="16" s="1"/>
  <c r="I14" i="16" s="1"/>
  <c r="J14" i="16" s="1"/>
  <c r="K14" i="16" s="1"/>
  <c r="L14" i="16" s="1"/>
  <c r="M14" i="16" s="1"/>
  <c r="N14" i="16" s="1"/>
  <c r="D15" i="16"/>
  <c r="E15" i="16" s="1"/>
  <c r="D16" i="16"/>
  <c r="E16" i="16"/>
  <c r="D17" i="16"/>
  <c r="E17" i="16" s="1"/>
  <c r="D18" i="16"/>
  <c r="E18" i="16" s="1"/>
  <c r="D19" i="16"/>
  <c r="E19" i="16" s="1"/>
  <c r="F19" i="16" s="1"/>
  <c r="G19" i="16" s="1"/>
  <c r="H19" i="16" s="1"/>
  <c r="I19" i="16" s="1"/>
  <c r="D21" i="16"/>
  <c r="E21" i="16" s="1"/>
  <c r="F21" i="16" s="1"/>
  <c r="G21" i="16" s="1"/>
  <c r="H21" i="16" s="1"/>
  <c r="I21" i="16" s="1"/>
  <c r="J21" i="16" s="1"/>
  <c r="K21" i="16" s="1"/>
  <c r="L21" i="16" s="1"/>
  <c r="M21" i="16" s="1"/>
  <c r="N21" i="16" s="1"/>
  <c r="D22" i="16"/>
  <c r="E22" i="16"/>
  <c r="F22" i="16" s="1"/>
  <c r="D23" i="16"/>
  <c r="E23" i="16" s="1"/>
  <c r="D24" i="16"/>
  <c r="E24" i="16"/>
  <c r="D25" i="16"/>
  <c r="E25" i="16" s="1"/>
  <c r="D26" i="16"/>
  <c r="E26" i="16" s="1"/>
  <c r="D27" i="16"/>
  <c r="E27" i="16" s="1"/>
  <c r="D28" i="16"/>
  <c r="E28" i="16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D30" i="16"/>
  <c r="E30" i="16"/>
  <c r="F30" i="16" s="1"/>
  <c r="G30" i="16" s="1"/>
  <c r="H30" i="16" s="1"/>
  <c r="I30" i="16" s="1"/>
  <c r="J30" i="16" s="1"/>
  <c r="K30" i="16" s="1"/>
  <c r="L30" i="16" s="1"/>
  <c r="M30" i="16" s="1"/>
  <c r="N30" i="16" s="1"/>
  <c r="D31" i="16"/>
  <c r="E31" i="16" s="1"/>
  <c r="F31" i="16" s="1"/>
  <c r="G31" i="16" s="1"/>
  <c r="D32" i="16"/>
  <c r="E32" i="16"/>
  <c r="D33" i="16"/>
  <c r="E33" i="16" s="1"/>
  <c r="D34" i="16"/>
  <c r="E34" i="16" s="1"/>
  <c r="D35" i="16"/>
  <c r="E35" i="16" s="1"/>
  <c r="F35" i="16" s="1"/>
  <c r="G35" i="16" s="1"/>
  <c r="H35" i="16" s="1"/>
  <c r="I35" i="16" s="1"/>
  <c r="D36" i="16"/>
  <c r="E36" i="16"/>
  <c r="D37" i="16"/>
  <c r="E37" i="16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D3" i="13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D4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D5" i="13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D6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D8" i="13"/>
  <c r="E8" i="13"/>
  <c r="F8" i="13" s="1"/>
  <c r="G8" i="13" s="1"/>
  <c r="H8" i="13" s="1"/>
  <c r="I8" i="13" s="1"/>
  <c r="J8" i="13" s="1"/>
  <c r="K8" i="13" s="1"/>
  <c r="L8" i="13" s="1"/>
  <c r="M8" i="13" s="1"/>
  <c r="N8" i="13" s="1"/>
  <c r="D9" i="13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D10" i="13"/>
  <c r="E10" i="13" s="1"/>
  <c r="F10" i="13" s="1"/>
  <c r="G10" i="13" s="1"/>
  <c r="H10" i="13" s="1"/>
  <c r="I10" i="13" s="1"/>
  <c r="J10" i="13" s="1"/>
  <c r="K10" i="13" s="1"/>
  <c r="L10" i="13" s="1"/>
  <c r="M10" i="13" s="1"/>
  <c r="N10" i="13" s="1"/>
  <c r="D11" i="13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D12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D13" i="13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D14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D15" i="13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D16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D17" i="13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D18" i="13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D19" i="13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D21" i="13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D22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D23" i="13"/>
  <c r="E23" i="13" s="1"/>
  <c r="F23" i="13" s="1"/>
  <c r="G23" i="13" s="1"/>
  <c r="H23" i="13" s="1"/>
  <c r="I23" i="13" s="1"/>
  <c r="J23" i="13" s="1"/>
  <c r="K23" i="13" s="1"/>
  <c r="L23" i="13" s="1"/>
  <c r="M23" i="13" s="1"/>
  <c r="N23" i="13" s="1"/>
  <c r="D24" i="13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D25" i="13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D26" i="13"/>
  <c r="E26" i="13" s="1"/>
  <c r="F26" i="13" s="1"/>
  <c r="G26" i="13" s="1"/>
  <c r="H26" i="13" s="1"/>
  <c r="I26" i="13" s="1"/>
  <c r="J26" i="13" s="1"/>
  <c r="K26" i="13" s="1"/>
  <c r="L26" i="13" s="1"/>
  <c r="M26" i="13" s="1"/>
  <c r="N26" i="13" s="1"/>
  <c r="D27" i="13"/>
  <c r="E27" i="13" s="1"/>
  <c r="F27" i="13" s="1"/>
  <c r="G27" i="13" s="1"/>
  <c r="H27" i="13" s="1"/>
  <c r="I27" i="13" s="1"/>
  <c r="J27" i="13" s="1"/>
  <c r="K27" i="13" s="1"/>
  <c r="L27" i="13" s="1"/>
  <c r="M27" i="13" s="1"/>
  <c r="N27" i="13" s="1"/>
  <c r="D28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D29" i="13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D30" i="13"/>
  <c r="E30" i="13"/>
  <c r="F30" i="13" s="1"/>
  <c r="G30" i="13" s="1"/>
  <c r="H30" i="13" s="1"/>
  <c r="I30" i="13" s="1"/>
  <c r="J30" i="13" s="1"/>
  <c r="K30" i="13" s="1"/>
  <c r="L30" i="13" s="1"/>
  <c r="M30" i="13" s="1"/>
  <c r="N30" i="13" s="1"/>
  <c r="D31" i="13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D32" i="13"/>
  <c r="E32" i="13"/>
  <c r="F32" i="13" s="1"/>
  <c r="G32" i="13" s="1"/>
  <c r="H32" i="13" s="1"/>
  <c r="I32" i="13" s="1"/>
  <c r="J32" i="13" s="1"/>
  <c r="K32" i="13" s="1"/>
  <c r="L32" i="13" s="1"/>
  <c r="M32" i="13" s="1"/>
  <c r="N32" i="13" s="1"/>
  <c r="D33" i="13"/>
  <c r="E33" i="13" s="1"/>
  <c r="F33" i="13" s="1"/>
  <c r="G33" i="13" s="1"/>
  <c r="H33" i="13" s="1"/>
  <c r="I33" i="13" s="1"/>
  <c r="J33" i="13" s="1"/>
  <c r="K33" i="13" s="1"/>
  <c r="L33" i="13" s="1"/>
  <c r="M33" i="13" s="1"/>
  <c r="N33" i="13" s="1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D35" i="13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D36" i="13"/>
  <c r="E36" i="13"/>
  <c r="F36" i="13" s="1"/>
  <c r="G36" i="13" s="1"/>
  <c r="H36" i="13" s="1"/>
  <c r="I36" i="13" s="1"/>
  <c r="J36" i="13" s="1"/>
  <c r="K36" i="13" s="1"/>
  <c r="L36" i="13" s="1"/>
  <c r="M36" i="13" s="1"/>
  <c r="N36" i="13" s="1"/>
  <c r="D37" i="13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N37" i="15"/>
  <c r="M37" i="15"/>
  <c r="L37" i="15"/>
  <c r="E37" i="15"/>
  <c r="D37" i="15"/>
  <c r="C37" i="15"/>
  <c r="N36" i="15"/>
  <c r="M36" i="15"/>
  <c r="L36" i="15"/>
  <c r="E36" i="15"/>
  <c r="D36" i="15"/>
  <c r="C36" i="15"/>
  <c r="N35" i="15"/>
  <c r="M35" i="15"/>
  <c r="L35" i="15"/>
  <c r="E35" i="15"/>
  <c r="D35" i="15"/>
  <c r="C35" i="15"/>
  <c r="N34" i="15"/>
  <c r="M34" i="15"/>
  <c r="L34" i="15"/>
  <c r="E34" i="15"/>
  <c r="D34" i="15"/>
  <c r="C34" i="15"/>
  <c r="N33" i="15"/>
  <c r="M33" i="15"/>
  <c r="L33" i="15"/>
  <c r="E33" i="15"/>
  <c r="D33" i="15"/>
  <c r="C33" i="15"/>
  <c r="N32" i="15"/>
  <c r="M32" i="15"/>
  <c r="L32" i="15"/>
  <c r="E32" i="15"/>
  <c r="D32" i="15"/>
  <c r="C32" i="15"/>
  <c r="N31" i="15"/>
  <c r="M31" i="15"/>
  <c r="L31" i="15"/>
  <c r="E31" i="15"/>
  <c r="D31" i="15"/>
  <c r="C31" i="15"/>
  <c r="N30" i="15"/>
  <c r="M30" i="15"/>
  <c r="L30" i="15"/>
  <c r="E30" i="15"/>
  <c r="D30" i="15"/>
  <c r="C30" i="15"/>
  <c r="N29" i="15"/>
  <c r="M29" i="15"/>
  <c r="L29" i="15"/>
  <c r="E29" i="15"/>
  <c r="D29" i="15"/>
  <c r="C29" i="15"/>
  <c r="N28" i="15"/>
  <c r="M28" i="15"/>
  <c r="L28" i="15"/>
  <c r="E28" i="15"/>
  <c r="D28" i="15"/>
  <c r="C28" i="15"/>
  <c r="N27" i="15"/>
  <c r="M27" i="15"/>
  <c r="L27" i="15"/>
  <c r="E27" i="15"/>
  <c r="D27" i="15"/>
  <c r="C27" i="15"/>
  <c r="N26" i="15"/>
  <c r="M26" i="15"/>
  <c r="L26" i="15"/>
  <c r="E26" i="15"/>
  <c r="D26" i="15"/>
  <c r="C26" i="15"/>
  <c r="N25" i="15"/>
  <c r="M25" i="15"/>
  <c r="L25" i="15"/>
  <c r="E25" i="15"/>
  <c r="D25" i="15"/>
  <c r="C25" i="15"/>
  <c r="N24" i="15"/>
  <c r="M24" i="15"/>
  <c r="L24" i="15"/>
  <c r="E24" i="15"/>
  <c r="D24" i="15"/>
  <c r="C24" i="15"/>
  <c r="N23" i="15"/>
  <c r="M23" i="15"/>
  <c r="L23" i="15"/>
  <c r="E23" i="15"/>
  <c r="D23" i="15"/>
  <c r="C23" i="15"/>
  <c r="N22" i="15"/>
  <c r="M22" i="15"/>
  <c r="L22" i="15"/>
  <c r="E22" i="15"/>
  <c r="D22" i="15"/>
  <c r="C22" i="15"/>
  <c r="N21" i="15"/>
  <c r="M21" i="15"/>
  <c r="L21" i="15"/>
  <c r="E21" i="15"/>
  <c r="D21" i="15"/>
  <c r="C21" i="15"/>
  <c r="N19" i="15"/>
  <c r="M19" i="15"/>
  <c r="L19" i="15"/>
  <c r="E19" i="15"/>
  <c r="D19" i="15"/>
  <c r="C19" i="15"/>
  <c r="N18" i="15"/>
  <c r="M18" i="15"/>
  <c r="L18" i="15"/>
  <c r="E18" i="15"/>
  <c r="D18" i="15"/>
  <c r="C18" i="15"/>
  <c r="N17" i="15"/>
  <c r="M17" i="15"/>
  <c r="L17" i="15"/>
  <c r="E17" i="15"/>
  <c r="D17" i="15"/>
  <c r="C17" i="15"/>
  <c r="N16" i="15"/>
  <c r="M16" i="15"/>
  <c r="L16" i="15"/>
  <c r="E16" i="15"/>
  <c r="D16" i="15"/>
  <c r="C16" i="15"/>
  <c r="N15" i="15"/>
  <c r="M15" i="15"/>
  <c r="L15" i="15"/>
  <c r="E15" i="15"/>
  <c r="D15" i="15"/>
  <c r="C15" i="15"/>
  <c r="N14" i="15"/>
  <c r="M14" i="15"/>
  <c r="L14" i="15"/>
  <c r="E14" i="15"/>
  <c r="D14" i="15"/>
  <c r="C14" i="15"/>
  <c r="N13" i="15"/>
  <c r="M13" i="15"/>
  <c r="L13" i="15"/>
  <c r="E13" i="15"/>
  <c r="D13" i="15"/>
  <c r="C13" i="15"/>
  <c r="N12" i="15"/>
  <c r="M12" i="15"/>
  <c r="L12" i="15"/>
  <c r="E12" i="15"/>
  <c r="D12" i="15"/>
  <c r="C12" i="15"/>
  <c r="N11" i="15"/>
  <c r="M11" i="15"/>
  <c r="L11" i="15"/>
  <c r="E11" i="15"/>
  <c r="D11" i="15"/>
  <c r="C11" i="15"/>
  <c r="N10" i="15"/>
  <c r="M10" i="15"/>
  <c r="L10" i="15"/>
  <c r="E10" i="15"/>
  <c r="D10" i="15"/>
  <c r="C10" i="15"/>
  <c r="N9" i="15"/>
  <c r="M9" i="15"/>
  <c r="L9" i="15"/>
  <c r="E9" i="15"/>
  <c r="D9" i="15"/>
  <c r="C9" i="15"/>
  <c r="N8" i="15"/>
  <c r="M8" i="15"/>
  <c r="L8" i="15"/>
  <c r="E8" i="15"/>
  <c r="D8" i="15"/>
  <c r="C8" i="15"/>
  <c r="N7" i="15"/>
  <c r="M7" i="15"/>
  <c r="L7" i="15"/>
  <c r="E7" i="15"/>
  <c r="D7" i="15"/>
  <c r="C7" i="15"/>
  <c r="N6" i="15"/>
  <c r="M6" i="15"/>
  <c r="L6" i="15"/>
  <c r="E6" i="15"/>
  <c r="D6" i="15"/>
  <c r="C6" i="15"/>
  <c r="N5" i="15"/>
  <c r="M5" i="15"/>
  <c r="L5" i="15"/>
  <c r="E5" i="15"/>
  <c r="D5" i="15"/>
  <c r="C5" i="15"/>
  <c r="N4" i="15"/>
  <c r="M4" i="15"/>
  <c r="L4" i="15"/>
  <c r="E4" i="15"/>
  <c r="D4" i="15"/>
  <c r="C4" i="15"/>
  <c r="N3" i="15"/>
  <c r="M3" i="15"/>
  <c r="L3" i="15"/>
  <c r="E3" i="15"/>
  <c r="D3" i="15"/>
  <c r="C3" i="15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N37" i="12"/>
  <c r="M37" i="12"/>
  <c r="L37" i="12"/>
  <c r="E37" i="12"/>
  <c r="D37" i="12"/>
  <c r="C37" i="12"/>
  <c r="N36" i="12"/>
  <c r="M36" i="12"/>
  <c r="L36" i="12"/>
  <c r="E36" i="12"/>
  <c r="D36" i="12"/>
  <c r="C36" i="12"/>
  <c r="N35" i="12"/>
  <c r="M35" i="12"/>
  <c r="L35" i="12"/>
  <c r="E35" i="12"/>
  <c r="D35" i="12"/>
  <c r="C35" i="12"/>
  <c r="N34" i="12"/>
  <c r="M34" i="12"/>
  <c r="L34" i="12"/>
  <c r="E34" i="12"/>
  <c r="D34" i="12"/>
  <c r="C34" i="12"/>
  <c r="N33" i="12"/>
  <c r="M33" i="12"/>
  <c r="L33" i="12"/>
  <c r="E33" i="12"/>
  <c r="D33" i="12"/>
  <c r="C33" i="12"/>
  <c r="N32" i="12"/>
  <c r="M32" i="12"/>
  <c r="L32" i="12"/>
  <c r="E32" i="12"/>
  <c r="D32" i="12"/>
  <c r="C32" i="12"/>
  <c r="N31" i="12"/>
  <c r="M31" i="12"/>
  <c r="L31" i="12"/>
  <c r="E31" i="12"/>
  <c r="D31" i="12"/>
  <c r="C31" i="12"/>
  <c r="N30" i="12"/>
  <c r="M30" i="12"/>
  <c r="L30" i="12"/>
  <c r="E30" i="12"/>
  <c r="D30" i="12"/>
  <c r="C30" i="12"/>
  <c r="N29" i="12"/>
  <c r="M29" i="12"/>
  <c r="L29" i="12"/>
  <c r="E29" i="12"/>
  <c r="D29" i="12"/>
  <c r="C29" i="12"/>
  <c r="N28" i="12"/>
  <c r="M28" i="12"/>
  <c r="L28" i="12"/>
  <c r="E28" i="12"/>
  <c r="D28" i="12"/>
  <c r="C28" i="12"/>
  <c r="N27" i="12"/>
  <c r="M27" i="12"/>
  <c r="L27" i="12"/>
  <c r="E27" i="12"/>
  <c r="D27" i="12"/>
  <c r="C27" i="12"/>
  <c r="N26" i="12"/>
  <c r="M26" i="12"/>
  <c r="L26" i="12"/>
  <c r="E26" i="12"/>
  <c r="D26" i="12"/>
  <c r="C26" i="12"/>
  <c r="N25" i="12"/>
  <c r="M25" i="12"/>
  <c r="L25" i="12"/>
  <c r="E25" i="12"/>
  <c r="D25" i="12"/>
  <c r="C25" i="12"/>
  <c r="N24" i="12"/>
  <c r="M24" i="12"/>
  <c r="L24" i="12"/>
  <c r="E24" i="12"/>
  <c r="D24" i="12"/>
  <c r="C24" i="12"/>
  <c r="N23" i="12"/>
  <c r="M23" i="12"/>
  <c r="L23" i="12"/>
  <c r="E23" i="12"/>
  <c r="D23" i="12"/>
  <c r="C23" i="12"/>
  <c r="N22" i="12"/>
  <c r="M22" i="12"/>
  <c r="L22" i="12"/>
  <c r="E22" i="12"/>
  <c r="D22" i="12"/>
  <c r="C22" i="12"/>
  <c r="N21" i="12"/>
  <c r="M21" i="12"/>
  <c r="L21" i="12"/>
  <c r="E21" i="12"/>
  <c r="D21" i="12"/>
  <c r="C21" i="12"/>
  <c r="N19" i="12"/>
  <c r="M19" i="12"/>
  <c r="L19" i="12"/>
  <c r="E19" i="12"/>
  <c r="D19" i="12"/>
  <c r="C19" i="12"/>
  <c r="N18" i="12"/>
  <c r="M18" i="12"/>
  <c r="L18" i="12"/>
  <c r="E18" i="12"/>
  <c r="D18" i="12"/>
  <c r="C18" i="12"/>
  <c r="N17" i="12"/>
  <c r="M17" i="12"/>
  <c r="L17" i="12"/>
  <c r="E17" i="12"/>
  <c r="D17" i="12"/>
  <c r="C17" i="12"/>
  <c r="N16" i="12"/>
  <c r="M16" i="12"/>
  <c r="L16" i="12"/>
  <c r="E16" i="12"/>
  <c r="D16" i="12"/>
  <c r="C16" i="12"/>
  <c r="N15" i="12"/>
  <c r="M15" i="12"/>
  <c r="L15" i="12"/>
  <c r="E15" i="12"/>
  <c r="D15" i="12"/>
  <c r="C15" i="12"/>
  <c r="N14" i="12"/>
  <c r="M14" i="12"/>
  <c r="L14" i="12"/>
  <c r="E14" i="12"/>
  <c r="D14" i="12"/>
  <c r="C14" i="12"/>
  <c r="N13" i="12"/>
  <c r="M13" i="12"/>
  <c r="L13" i="12"/>
  <c r="E13" i="12"/>
  <c r="D13" i="12"/>
  <c r="C13" i="12"/>
  <c r="N12" i="12"/>
  <c r="M12" i="12"/>
  <c r="L12" i="12"/>
  <c r="E12" i="12"/>
  <c r="D12" i="12"/>
  <c r="C12" i="12"/>
  <c r="N11" i="12"/>
  <c r="M11" i="12"/>
  <c r="L11" i="12"/>
  <c r="E11" i="12"/>
  <c r="D11" i="12"/>
  <c r="C11" i="12"/>
  <c r="N10" i="12"/>
  <c r="M10" i="12"/>
  <c r="L10" i="12"/>
  <c r="E10" i="12"/>
  <c r="D10" i="12"/>
  <c r="C10" i="12"/>
  <c r="N9" i="12"/>
  <c r="M9" i="12"/>
  <c r="L9" i="12"/>
  <c r="E9" i="12"/>
  <c r="D9" i="12"/>
  <c r="C9" i="12"/>
  <c r="N8" i="12"/>
  <c r="M8" i="12"/>
  <c r="L8" i="12"/>
  <c r="E8" i="12"/>
  <c r="D8" i="12"/>
  <c r="C8" i="12"/>
  <c r="N7" i="12"/>
  <c r="M7" i="12"/>
  <c r="L7" i="12"/>
  <c r="E7" i="12"/>
  <c r="D7" i="12"/>
  <c r="C7" i="12"/>
  <c r="N6" i="12"/>
  <c r="M6" i="12"/>
  <c r="L6" i="12"/>
  <c r="E6" i="12"/>
  <c r="D6" i="12"/>
  <c r="C6" i="12"/>
  <c r="N5" i="12"/>
  <c r="M5" i="12"/>
  <c r="L5" i="12"/>
  <c r="E5" i="12"/>
  <c r="D5" i="12"/>
  <c r="C5" i="12"/>
  <c r="N4" i="12"/>
  <c r="M4" i="12"/>
  <c r="L4" i="12"/>
  <c r="E4" i="12"/>
  <c r="D4" i="12"/>
  <c r="C4" i="12"/>
  <c r="N3" i="12"/>
  <c r="M3" i="12"/>
  <c r="L3" i="12"/>
  <c r="E3" i="12"/>
  <c r="D3" i="12"/>
  <c r="C3" i="12"/>
  <c r="J35" i="16" l="1"/>
  <c r="K35" i="16" s="1"/>
  <c r="L35" i="16" s="1"/>
  <c r="M35" i="16" s="1"/>
  <c r="N35" i="16" s="1"/>
  <c r="J19" i="16"/>
  <c r="K19" i="16" s="1"/>
  <c r="L19" i="16" s="1"/>
  <c r="M19" i="16" s="1"/>
  <c r="N19" i="16" s="1"/>
  <c r="H31" i="16"/>
  <c r="I31" i="16" s="1"/>
  <c r="J31" i="16" s="1"/>
  <c r="K31" i="16" s="1"/>
  <c r="L31" i="16" s="1"/>
  <c r="M31" i="16" s="1"/>
  <c r="N31" i="16" s="1"/>
  <c r="H12" i="16"/>
  <c r="I12" i="16" s="1"/>
  <c r="J12" i="16" s="1"/>
  <c r="K12" i="16" s="1"/>
  <c r="L12" i="16" s="1"/>
  <c r="M12" i="16" s="1"/>
  <c r="N12" i="16" s="1"/>
  <c r="G13" i="16"/>
  <c r="H13" i="16" s="1"/>
  <c r="I13" i="16" s="1"/>
  <c r="J13" i="16" s="1"/>
  <c r="K13" i="16" s="1"/>
  <c r="L13" i="16" s="1"/>
  <c r="M13" i="16" s="1"/>
  <c r="N13" i="16" s="1"/>
  <c r="G22" i="16"/>
  <c r="H22" i="16" s="1"/>
  <c r="I22" i="16" s="1"/>
  <c r="J22" i="16" s="1"/>
  <c r="K22" i="16" s="1"/>
  <c r="L22" i="16" s="1"/>
  <c r="M22" i="16" s="1"/>
  <c r="N22" i="16" s="1"/>
  <c r="G5" i="16"/>
  <c r="H5" i="16" s="1"/>
  <c r="I5" i="16" s="1"/>
  <c r="J5" i="16" s="1"/>
  <c r="K5" i="16" s="1"/>
  <c r="L5" i="16" s="1"/>
  <c r="M5" i="16" s="1"/>
  <c r="N5" i="16" s="1"/>
  <c r="F25" i="16"/>
  <c r="G25" i="16" s="1"/>
  <c r="H25" i="16" s="1"/>
  <c r="I25" i="16" s="1"/>
  <c r="J25" i="16" s="1"/>
  <c r="K25" i="16" s="1"/>
  <c r="L25" i="16" s="1"/>
  <c r="M25" i="16" s="1"/>
  <c r="N25" i="16" s="1"/>
  <c r="F37" i="16"/>
  <c r="G37" i="16" s="1"/>
  <c r="H37" i="16" s="1"/>
  <c r="I37" i="16" s="1"/>
  <c r="J37" i="16" s="1"/>
  <c r="K37" i="16" s="1"/>
  <c r="L37" i="16" s="1"/>
  <c r="M37" i="16" s="1"/>
  <c r="N37" i="16" s="1"/>
  <c r="F23" i="16"/>
  <c r="G23" i="16" s="1"/>
  <c r="H23" i="16" s="1"/>
  <c r="I23" i="16" s="1"/>
  <c r="J23" i="16" s="1"/>
  <c r="K23" i="16" s="1"/>
  <c r="L23" i="16" s="1"/>
  <c r="M23" i="16" s="1"/>
  <c r="N23" i="16" s="1"/>
  <c r="F17" i="16"/>
  <c r="G17" i="16" s="1"/>
  <c r="H17" i="16" s="1"/>
  <c r="I17" i="16" s="1"/>
  <c r="J17" i="16" s="1"/>
  <c r="K17" i="16" s="1"/>
  <c r="L17" i="16" s="1"/>
  <c r="M17" i="16" s="1"/>
  <c r="N17" i="16" s="1"/>
  <c r="F33" i="16"/>
  <c r="G33" i="16" s="1"/>
  <c r="H33" i="16" s="1"/>
  <c r="I33" i="16" s="1"/>
  <c r="J33" i="16" s="1"/>
  <c r="K33" i="16" s="1"/>
  <c r="L33" i="16" s="1"/>
  <c r="M33" i="16" s="1"/>
  <c r="N33" i="16" s="1"/>
  <c r="F15" i="16"/>
  <c r="G15" i="16" s="1"/>
  <c r="H15" i="16" s="1"/>
  <c r="I15" i="16" s="1"/>
  <c r="J15" i="16" s="1"/>
  <c r="K15" i="16" s="1"/>
  <c r="L15" i="16" s="1"/>
  <c r="M15" i="16" s="1"/>
  <c r="N15" i="16" s="1"/>
  <c r="F9" i="16"/>
  <c r="G9" i="16" s="1"/>
  <c r="H9" i="16" s="1"/>
  <c r="I9" i="16" s="1"/>
  <c r="J9" i="16" s="1"/>
  <c r="K9" i="16" s="1"/>
  <c r="L9" i="16" s="1"/>
  <c r="M9" i="16" s="1"/>
  <c r="N9" i="16" s="1"/>
  <c r="F4" i="16"/>
  <c r="G4" i="16" s="1"/>
  <c r="H4" i="16" s="1"/>
  <c r="I4" i="16" s="1"/>
  <c r="J4" i="16" s="1"/>
  <c r="K4" i="16" s="1"/>
  <c r="L4" i="16" s="1"/>
  <c r="M4" i="16" s="1"/>
  <c r="N4" i="16" s="1"/>
  <c r="F28" i="16"/>
  <c r="G28" i="16" s="1"/>
  <c r="H28" i="16" s="1"/>
  <c r="I28" i="16" s="1"/>
  <c r="J28" i="16" s="1"/>
  <c r="K28" i="16" s="1"/>
  <c r="L28" i="16" s="1"/>
  <c r="M28" i="16" s="1"/>
  <c r="N28" i="16" s="1"/>
  <c r="F36" i="16"/>
  <c r="G36" i="16" s="1"/>
  <c r="H36" i="16" s="1"/>
  <c r="I36" i="16" s="1"/>
  <c r="J36" i="16" s="1"/>
  <c r="K36" i="16" s="1"/>
  <c r="L36" i="16" s="1"/>
  <c r="M36" i="16" s="1"/>
  <c r="N36" i="16" s="1"/>
  <c r="F24" i="16"/>
  <c r="G24" i="16" s="1"/>
  <c r="H24" i="16" s="1"/>
  <c r="I24" i="16" s="1"/>
  <c r="J24" i="16" s="1"/>
  <c r="K24" i="16" s="1"/>
  <c r="L24" i="16" s="1"/>
  <c r="M24" i="16" s="1"/>
  <c r="N24" i="16" s="1"/>
  <c r="F18" i="16"/>
  <c r="G18" i="16" s="1"/>
  <c r="H18" i="16" s="1"/>
  <c r="I18" i="16" s="1"/>
  <c r="J18" i="16" s="1"/>
  <c r="K18" i="16" s="1"/>
  <c r="L18" i="16" s="1"/>
  <c r="M18" i="16" s="1"/>
  <c r="N18" i="16" s="1"/>
  <c r="F34" i="16"/>
  <c r="G34" i="16" s="1"/>
  <c r="H34" i="16" s="1"/>
  <c r="I34" i="16" s="1"/>
  <c r="J34" i="16" s="1"/>
  <c r="K34" i="16" s="1"/>
  <c r="L34" i="16" s="1"/>
  <c r="M34" i="16" s="1"/>
  <c r="N34" i="16" s="1"/>
  <c r="F16" i="16"/>
  <c r="G16" i="16" s="1"/>
  <c r="H16" i="16" s="1"/>
  <c r="I16" i="16" s="1"/>
  <c r="J16" i="16" s="1"/>
  <c r="K16" i="16" s="1"/>
  <c r="L16" i="16" s="1"/>
  <c r="M16" i="16" s="1"/>
  <c r="N16" i="16" s="1"/>
  <c r="F11" i="16"/>
  <c r="G11" i="16" s="1"/>
  <c r="H11" i="16" s="1"/>
  <c r="I11" i="16" s="1"/>
  <c r="J11" i="16" s="1"/>
  <c r="K11" i="16" s="1"/>
  <c r="L11" i="16" s="1"/>
  <c r="M11" i="16" s="1"/>
  <c r="N11" i="16" s="1"/>
  <c r="F10" i="16"/>
  <c r="G10" i="16" s="1"/>
  <c r="H10" i="16" s="1"/>
  <c r="I10" i="16" s="1"/>
  <c r="J10" i="16" s="1"/>
  <c r="K10" i="16" s="1"/>
  <c r="L10" i="16" s="1"/>
  <c r="M10" i="16" s="1"/>
  <c r="N10" i="16" s="1"/>
  <c r="F32" i="16"/>
  <c r="G32" i="16" s="1"/>
  <c r="H32" i="16" s="1"/>
  <c r="I32" i="16" s="1"/>
  <c r="J32" i="16" s="1"/>
  <c r="K32" i="16" s="1"/>
  <c r="L32" i="16" s="1"/>
  <c r="M32" i="16" s="1"/>
  <c r="N32" i="16" s="1"/>
  <c r="F27" i="16"/>
  <c r="G27" i="16" s="1"/>
  <c r="H27" i="16" s="1"/>
  <c r="I27" i="16" s="1"/>
  <c r="J27" i="16" s="1"/>
  <c r="K27" i="16" s="1"/>
  <c r="L27" i="16" s="1"/>
  <c r="M27" i="16" s="1"/>
  <c r="N27" i="16" s="1"/>
  <c r="F26" i="16"/>
  <c r="G26" i="16" s="1"/>
  <c r="H26" i="16" s="1"/>
  <c r="I26" i="16" s="1"/>
  <c r="J26" i="16" s="1"/>
  <c r="K26" i="16" s="1"/>
  <c r="L26" i="16" s="1"/>
  <c r="M26" i="16" s="1"/>
  <c r="N26" i="16" s="1"/>
  <c r="F8" i="16"/>
  <c r="G8" i="16" s="1"/>
  <c r="H8" i="16" s="1"/>
  <c r="I8" i="16" s="1"/>
  <c r="J8" i="16" s="1"/>
  <c r="K8" i="16" s="1"/>
  <c r="L8" i="16" s="1"/>
  <c r="M8" i="16" s="1"/>
  <c r="N8" i="16" s="1"/>
  <c r="F3" i="16"/>
  <c r="G3" i="16" s="1"/>
  <c r="H3" i="16" s="1"/>
  <c r="I3" i="16" s="1"/>
  <c r="J3" i="16" s="1"/>
  <c r="K3" i="16" s="1"/>
  <c r="L3" i="16" s="1"/>
  <c r="M3" i="16" s="1"/>
  <c r="N3" i="16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C38" i="1" l="1"/>
  <c r="D38" i="1"/>
  <c r="E38" i="1"/>
  <c r="F38" i="1"/>
  <c r="G38" i="1"/>
  <c r="H38" i="1"/>
  <c r="I38" i="1"/>
  <c r="J38" i="1"/>
  <c r="K38" i="1"/>
  <c r="L38" i="1"/>
  <c r="M38" i="1"/>
  <c r="N38" i="1"/>
  <c r="B38" i="1"/>
  <c r="G3" i="8" l="1"/>
  <c r="H3" i="8" s="1"/>
  <c r="I3" i="8" s="1"/>
  <c r="J3" i="8" s="1"/>
  <c r="K3" i="8" s="1"/>
  <c r="L3" i="8" s="1"/>
  <c r="M3" i="8" s="1"/>
  <c r="N3" i="8" s="1"/>
  <c r="G4" i="8"/>
  <c r="H4" i="8" s="1"/>
  <c r="I4" i="8" s="1"/>
  <c r="J4" i="8" s="1"/>
  <c r="K4" i="8" s="1"/>
  <c r="L4" i="8" s="1"/>
  <c r="M4" i="8" s="1"/>
  <c r="N4" i="8" s="1"/>
  <c r="G5" i="8"/>
  <c r="H5" i="8" s="1"/>
  <c r="I5" i="8" s="1"/>
  <c r="J5" i="8" s="1"/>
  <c r="K5" i="8" s="1"/>
  <c r="L5" i="8" s="1"/>
  <c r="M5" i="8" s="1"/>
  <c r="N5" i="8" s="1"/>
  <c r="G6" i="8"/>
  <c r="H6" i="8" s="1"/>
  <c r="I6" i="8" s="1"/>
  <c r="J6" i="8" s="1"/>
  <c r="K6" i="8" s="1"/>
  <c r="L6" i="8" s="1"/>
  <c r="M6" i="8" s="1"/>
  <c r="N6" i="8" s="1"/>
  <c r="G7" i="8"/>
  <c r="H7" i="8" s="1"/>
  <c r="I7" i="8" s="1"/>
  <c r="J7" i="8" s="1"/>
  <c r="K7" i="8" s="1"/>
  <c r="L7" i="8" s="1"/>
  <c r="M7" i="8" s="1"/>
  <c r="N7" i="8" s="1"/>
  <c r="G8" i="8"/>
  <c r="H8" i="8" s="1"/>
  <c r="I8" i="8" s="1"/>
  <c r="J8" i="8" s="1"/>
  <c r="K8" i="8" s="1"/>
  <c r="L8" i="8" s="1"/>
  <c r="M8" i="8" s="1"/>
  <c r="N8" i="8" s="1"/>
  <c r="G9" i="8"/>
  <c r="H9" i="8" s="1"/>
  <c r="I9" i="8" s="1"/>
  <c r="J9" i="8" s="1"/>
  <c r="K9" i="8" s="1"/>
  <c r="L9" i="8" s="1"/>
  <c r="M9" i="8" s="1"/>
  <c r="N9" i="8" s="1"/>
  <c r="G10" i="8"/>
  <c r="H10" i="8" s="1"/>
  <c r="I10" i="8" s="1"/>
  <c r="J10" i="8" s="1"/>
  <c r="K10" i="8" s="1"/>
  <c r="L10" i="8" s="1"/>
  <c r="M10" i="8" s="1"/>
  <c r="N10" i="8" s="1"/>
  <c r="G11" i="8"/>
  <c r="H11" i="8" s="1"/>
  <c r="I11" i="8" s="1"/>
  <c r="J11" i="8" s="1"/>
  <c r="K11" i="8" s="1"/>
  <c r="L11" i="8" s="1"/>
  <c r="M11" i="8" s="1"/>
  <c r="N11" i="8" s="1"/>
  <c r="G12" i="8"/>
  <c r="H12" i="8" s="1"/>
  <c r="I12" i="8" s="1"/>
  <c r="J12" i="8" s="1"/>
  <c r="K12" i="8" s="1"/>
  <c r="L12" i="8" s="1"/>
  <c r="M12" i="8" s="1"/>
  <c r="N12" i="8" s="1"/>
  <c r="G13" i="8"/>
  <c r="H13" i="8" s="1"/>
  <c r="I13" i="8" s="1"/>
  <c r="J13" i="8" s="1"/>
  <c r="K13" i="8" s="1"/>
  <c r="L13" i="8" s="1"/>
  <c r="M13" i="8" s="1"/>
  <c r="N13" i="8" s="1"/>
  <c r="G14" i="8"/>
  <c r="H14" i="8" s="1"/>
  <c r="I14" i="8" s="1"/>
  <c r="J14" i="8" s="1"/>
  <c r="K14" i="8" s="1"/>
  <c r="L14" i="8" s="1"/>
  <c r="M14" i="8" s="1"/>
  <c r="N14" i="8" s="1"/>
  <c r="G15" i="8"/>
  <c r="H15" i="8" s="1"/>
  <c r="I15" i="8" s="1"/>
  <c r="J15" i="8" s="1"/>
  <c r="K15" i="8" s="1"/>
  <c r="L15" i="8" s="1"/>
  <c r="M15" i="8" s="1"/>
  <c r="N15" i="8" s="1"/>
  <c r="G16" i="8"/>
  <c r="H16" i="8" s="1"/>
  <c r="I16" i="8" s="1"/>
  <c r="J16" i="8" s="1"/>
  <c r="K16" i="8" s="1"/>
  <c r="L16" i="8" s="1"/>
  <c r="M16" i="8" s="1"/>
  <c r="N16" i="8" s="1"/>
  <c r="G17" i="8"/>
  <c r="H17" i="8" s="1"/>
  <c r="I17" i="8" s="1"/>
  <c r="J17" i="8" s="1"/>
  <c r="K17" i="8" s="1"/>
  <c r="L17" i="8" s="1"/>
  <c r="M17" i="8" s="1"/>
  <c r="N17" i="8" s="1"/>
  <c r="G24" i="8"/>
  <c r="H24" i="8" s="1"/>
  <c r="I24" i="8" s="1"/>
  <c r="J24" i="8" s="1"/>
  <c r="K24" i="8" s="1"/>
  <c r="L24" i="8" s="1"/>
  <c r="M24" i="8" s="1"/>
  <c r="N24" i="8" s="1"/>
  <c r="G26" i="8"/>
  <c r="H26" i="8" s="1"/>
  <c r="I26" i="8" s="1"/>
  <c r="J26" i="8" s="1"/>
  <c r="K26" i="8" s="1"/>
  <c r="L26" i="8" s="1"/>
  <c r="M26" i="8" s="1"/>
  <c r="N26" i="8" s="1"/>
  <c r="G27" i="8"/>
  <c r="H27" i="8" s="1"/>
  <c r="I27" i="8" s="1"/>
  <c r="J27" i="8" s="1"/>
  <c r="K27" i="8" s="1"/>
  <c r="L27" i="8" s="1"/>
  <c r="M27" i="8" s="1"/>
  <c r="N27" i="8" s="1"/>
  <c r="G28" i="8"/>
  <c r="G29" i="8"/>
  <c r="H29" i="8" s="1"/>
  <c r="I29" i="8" s="1"/>
  <c r="J29" i="8" s="1"/>
  <c r="K29" i="8" s="1"/>
  <c r="L29" i="8" s="1"/>
  <c r="M29" i="8" s="1"/>
  <c r="N29" i="8" s="1"/>
  <c r="G30" i="8"/>
  <c r="G31" i="8"/>
  <c r="H31" i="8" s="1"/>
  <c r="I31" i="8" s="1"/>
  <c r="J31" i="8" s="1"/>
  <c r="K31" i="8" s="1"/>
  <c r="L31" i="8" s="1"/>
  <c r="M31" i="8" s="1"/>
  <c r="N31" i="8" s="1"/>
  <c r="G32" i="8"/>
  <c r="H32" i="8" s="1"/>
  <c r="I32" i="8" s="1"/>
  <c r="J32" i="8" s="1"/>
  <c r="K32" i="8" s="1"/>
  <c r="L32" i="8" s="1"/>
  <c r="M32" i="8" s="1"/>
  <c r="N32" i="8" s="1"/>
  <c r="G33" i="8"/>
  <c r="G34" i="8"/>
  <c r="H34" i="8" s="1"/>
  <c r="I34" i="8" s="1"/>
  <c r="J34" i="8" s="1"/>
  <c r="K34" i="8" s="1"/>
  <c r="L34" i="8" s="1"/>
  <c r="M34" i="8" s="1"/>
  <c r="N34" i="8" s="1"/>
  <c r="G35" i="8"/>
  <c r="H35" i="8" s="1"/>
  <c r="I35" i="8" s="1"/>
  <c r="J35" i="8" s="1"/>
  <c r="K35" i="8" s="1"/>
  <c r="L35" i="8" s="1"/>
  <c r="M35" i="8" s="1"/>
  <c r="N35" i="8" s="1"/>
  <c r="G36" i="8"/>
  <c r="G37" i="8"/>
  <c r="H37" i="8" s="1"/>
  <c r="I37" i="8" s="1"/>
  <c r="J37" i="8" s="1"/>
  <c r="K37" i="8" s="1"/>
  <c r="L37" i="8" s="1"/>
  <c r="M37" i="8" s="1"/>
  <c r="N37" i="8" s="1"/>
  <c r="G38" i="8"/>
  <c r="G39" i="8"/>
  <c r="H39" i="8" s="1"/>
  <c r="I39" i="8" s="1"/>
  <c r="J39" i="8" s="1"/>
  <c r="K39" i="8" s="1"/>
  <c r="L39" i="8" s="1"/>
  <c r="M39" i="8" s="1"/>
  <c r="N39" i="8" s="1"/>
  <c r="G40" i="8"/>
  <c r="H40" i="8" s="1"/>
  <c r="I40" i="8" s="1"/>
  <c r="J40" i="8" s="1"/>
  <c r="K40" i="8" s="1"/>
  <c r="L40" i="8" s="1"/>
  <c r="M40" i="8" s="1"/>
  <c r="N40" i="8" s="1"/>
  <c r="G41" i="8"/>
  <c r="G42" i="8"/>
  <c r="H42" i="8" s="1"/>
  <c r="I42" i="8" s="1"/>
  <c r="J42" i="8" s="1"/>
  <c r="K42" i="8" s="1"/>
  <c r="L42" i="8" s="1"/>
  <c r="M42" i="8" s="1"/>
  <c r="N42" i="8" s="1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D40" i="7" s="1"/>
  <c r="E40" i="3"/>
  <c r="F40" i="3"/>
  <c r="G40" i="3"/>
  <c r="H40" i="3"/>
  <c r="I40" i="3"/>
  <c r="J40" i="3"/>
  <c r="K40" i="3"/>
  <c r="L40" i="3"/>
  <c r="L40" i="7" s="1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C44" i="7" s="1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C46" i="7" s="1"/>
  <c r="D46" i="3"/>
  <c r="D46" i="7" s="1"/>
  <c r="E46" i="3"/>
  <c r="F46" i="3"/>
  <c r="G46" i="3"/>
  <c r="H46" i="3"/>
  <c r="I46" i="3"/>
  <c r="J46" i="3"/>
  <c r="K46" i="3"/>
  <c r="L46" i="3"/>
  <c r="L46" i="7" s="1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C48" i="7" s="1"/>
  <c r="D48" i="3"/>
  <c r="D48" i="7" s="1"/>
  <c r="E48" i="3"/>
  <c r="F48" i="3"/>
  <c r="G48" i="3"/>
  <c r="H48" i="3"/>
  <c r="I48" i="3"/>
  <c r="J48" i="3"/>
  <c r="K48" i="3"/>
  <c r="L48" i="3"/>
  <c r="L48" i="7" s="1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C51" i="3"/>
  <c r="D51" i="3"/>
  <c r="E51" i="3"/>
  <c r="F51" i="3"/>
  <c r="G51" i="3"/>
  <c r="H51" i="3"/>
  <c r="I51" i="3"/>
  <c r="J51" i="3"/>
  <c r="K51" i="3"/>
  <c r="L51" i="3"/>
  <c r="M51" i="3"/>
  <c r="M51" i="7" s="1"/>
  <c r="N51" i="3"/>
  <c r="C52" i="3"/>
  <c r="D52" i="3"/>
  <c r="E52" i="3"/>
  <c r="F52" i="3"/>
  <c r="G52" i="3"/>
  <c r="H52" i="3"/>
  <c r="I52" i="3"/>
  <c r="J52" i="3"/>
  <c r="K52" i="3"/>
  <c r="L52" i="3"/>
  <c r="L52" i="7" s="1"/>
  <c r="M52" i="3"/>
  <c r="N52" i="3"/>
  <c r="C53" i="3"/>
  <c r="D53" i="3"/>
  <c r="E53" i="3"/>
  <c r="F53" i="3"/>
  <c r="G53" i="3"/>
  <c r="H53" i="3"/>
  <c r="I53" i="3"/>
  <c r="J53" i="3"/>
  <c r="K53" i="3"/>
  <c r="L53" i="3"/>
  <c r="M53" i="3"/>
  <c r="M53" i="7" s="1"/>
  <c r="N53" i="3"/>
  <c r="C54" i="3"/>
  <c r="D54" i="3"/>
  <c r="E54" i="3"/>
  <c r="F54" i="3"/>
  <c r="G54" i="3"/>
  <c r="H54" i="3"/>
  <c r="I54" i="3"/>
  <c r="J54" i="3"/>
  <c r="K54" i="3"/>
  <c r="L54" i="3"/>
  <c r="L54" i="7" s="1"/>
  <c r="M54" i="3"/>
  <c r="N54" i="3"/>
  <c r="C55" i="3"/>
  <c r="D55" i="3"/>
  <c r="E55" i="3"/>
  <c r="F55" i="3"/>
  <c r="G55" i="3"/>
  <c r="H55" i="3"/>
  <c r="I55" i="3"/>
  <c r="J55" i="3"/>
  <c r="K55" i="3"/>
  <c r="L55" i="3"/>
  <c r="M55" i="3"/>
  <c r="M55" i="7" s="1"/>
  <c r="N55" i="3"/>
  <c r="C56" i="3"/>
  <c r="D56" i="3"/>
  <c r="E56" i="3"/>
  <c r="F56" i="3"/>
  <c r="G56" i="3"/>
  <c r="H56" i="3"/>
  <c r="I56" i="3"/>
  <c r="J56" i="3"/>
  <c r="K56" i="3"/>
  <c r="L56" i="3"/>
  <c r="M56" i="3"/>
  <c r="N56" i="3"/>
  <c r="C57" i="3"/>
  <c r="D57" i="3"/>
  <c r="E57" i="3"/>
  <c r="E57" i="7" s="1"/>
  <c r="F57" i="3"/>
  <c r="G57" i="3"/>
  <c r="H57" i="3"/>
  <c r="I57" i="3"/>
  <c r="J57" i="3"/>
  <c r="K57" i="3"/>
  <c r="L57" i="3"/>
  <c r="M57" i="3"/>
  <c r="N57" i="3"/>
  <c r="C58" i="3"/>
  <c r="D58" i="3"/>
  <c r="E58" i="3"/>
  <c r="F58" i="3"/>
  <c r="G58" i="3"/>
  <c r="H58" i="3"/>
  <c r="I58" i="3"/>
  <c r="J58" i="3"/>
  <c r="K58" i="3"/>
  <c r="L58" i="3"/>
  <c r="M58" i="3"/>
  <c r="N58" i="3"/>
  <c r="C59" i="3"/>
  <c r="D59" i="3"/>
  <c r="E59" i="3"/>
  <c r="E59" i="7" s="1"/>
  <c r="F59" i="3"/>
  <c r="G59" i="3"/>
  <c r="H59" i="3"/>
  <c r="I59" i="3"/>
  <c r="J59" i="3"/>
  <c r="K59" i="3"/>
  <c r="L59" i="3"/>
  <c r="M59" i="3"/>
  <c r="N59" i="3"/>
  <c r="C60" i="3"/>
  <c r="D60" i="3"/>
  <c r="D60" i="7" s="1"/>
  <c r="E60" i="3"/>
  <c r="F60" i="3"/>
  <c r="G60" i="3"/>
  <c r="H60" i="3"/>
  <c r="I60" i="3"/>
  <c r="J60" i="3"/>
  <c r="K60" i="3"/>
  <c r="L60" i="3"/>
  <c r="L60" i="7" s="1"/>
  <c r="M60" i="3"/>
  <c r="N60" i="3"/>
  <c r="C61" i="3"/>
  <c r="D61" i="3"/>
  <c r="E61" i="3"/>
  <c r="E61" i="7" s="1"/>
  <c r="F61" i="3"/>
  <c r="G61" i="3"/>
  <c r="H61" i="3"/>
  <c r="I61" i="3"/>
  <c r="J61" i="3"/>
  <c r="K61" i="3"/>
  <c r="L61" i="3"/>
  <c r="M61" i="3"/>
  <c r="N61" i="3"/>
  <c r="C62" i="3"/>
  <c r="D62" i="3"/>
  <c r="E62" i="3"/>
  <c r="F62" i="3"/>
  <c r="G62" i="3"/>
  <c r="H62" i="3"/>
  <c r="I62" i="3"/>
  <c r="J62" i="3"/>
  <c r="K62" i="3"/>
  <c r="L62" i="3"/>
  <c r="M62" i="3"/>
  <c r="N62" i="3"/>
  <c r="C63" i="3"/>
  <c r="D63" i="3"/>
  <c r="E63" i="3"/>
  <c r="E63" i="7" s="1"/>
  <c r="F63" i="3"/>
  <c r="G63" i="3"/>
  <c r="H63" i="3"/>
  <c r="I63" i="3"/>
  <c r="J63" i="3"/>
  <c r="K63" i="3"/>
  <c r="L63" i="3"/>
  <c r="M63" i="3"/>
  <c r="N63" i="3"/>
  <c r="C64" i="3"/>
  <c r="D64" i="3"/>
  <c r="D64" i="7" s="1"/>
  <c r="E64" i="3"/>
  <c r="F64" i="3"/>
  <c r="G64" i="3"/>
  <c r="H64" i="3"/>
  <c r="I64" i="3"/>
  <c r="J64" i="3"/>
  <c r="K64" i="3"/>
  <c r="L64" i="3"/>
  <c r="L64" i="7" s="1"/>
  <c r="M64" i="3"/>
  <c r="N64" i="3"/>
  <c r="C65" i="3"/>
  <c r="D65" i="3"/>
  <c r="E65" i="3"/>
  <c r="F65" i="3"/>
  <c r="G65" i="3"/>
  <c r="H65" i="3"/>
  <c r="I65" i="3"/>
  <c r="J65" i="3"/>
  <c r="K65" i="3"/>
  <c r="L65" i="3"/>
  <c r="M65" i="3"/>
  <c r="N65" i="3"/>
  <c r="C66" i="3"/>
  <c r="D66" i="3"/>
  <c r="E66" i="3"/>
  <c r="F66" i="3"/>
  <c r="G66" i="3"/>
  <c r="H66" i="3"/>
  <c r="I66" i="3"/>
  <c r="J66" i="3"/>
  <c r="K66" i="3"/>
  <c r="L66" i="3"/>
  <c r="M66" i="3"/>
  <c r="N66" i="3"/>
  <c r="C67" i="3"/>
  <c r="D67" i="3"/>
  <c r="E67" i="3"/>
  <c r="F67" i="3"/>
  <c r="G67" i="3"/>
  <c r="H67" i="3"/>
  <c r="I67" i="3"/>
  <c r="J67" i="3"/>
  <c r="K67" i="3"/>
  <c r="L67" i="3"/>
  <c r="M67" i="3"/>
  <c r="N67" i="3"/>
  <c r="C68" i="3"/>
  <c r="D68" i="3"/>
  <c r="E68" i="3"/>
  <c r="F68" i="3"/>
  <c r="G68" i="3"/>
  <c r="H68" i="3"/>
  <c r="I68" i="3"/>
  <c r="J68" i="3"/>
  <c r="K68" i="3"/>
  <c r="L68" i="3"/>
  <c r="L68" i="7" s="1"/>
  <c r="M68" i="3"/>
  <c r="N68" i="3"/>
  <c r="C69" i="3"/>
  <c r="D69" i="3"/>
  <c r="E69" i="3"/>
  <c r="F69" i="3"/>
  <c r="G69" i="3"/>
  <c r="H69" i="3"/>
  <c r="I69" i="3"/>
  <c r="J69" i="3"/>
  <c r="K69" i="3"/>
  <c r="L69" i="3"/>
  <c r="M69" i="3"/>
  <c r="N69" i="3"/>
  <c r="C70" i="3"/>
  <c r="C70" i="7" s="1"/>
  <c r="D70" i="3"/>
  <c r="D70" i="7" s="1"/>
  <c r="E70" i="3"/>
  <c r="F70" i="3"/>
  <c r="G70" i="3"/>
  <c r="H70" i="3"/>
  <c r="I70" i="3"/>
  <c r="J70" i="3"/>
  <c r="K70" i="3"/>
  <c r="L70" i="3"/>
  <c r="M70" i="3"/>
  <c r="N70" i="3"/>
  <c r="N70" i="7" s="1"/>
  <c r="C71" i="3"/>
  <c r="D71" i="3"/>
  <c r="E71" i="3"/>
  <c r="F71" i="3"/>
  <c r="G71" i="3"/>
  <c r="H71" i="3"/>
  <c r="I71" i="3"/>
  <c r="J71" i="3"/>
  <c r="K71" i="3"/>
  <c r="L71" i="3"/>
  <c r="M71" i="3"/>
  <c r="N71" i="3"/>
  <c r="C72" i="3"/>
  <c r="C72" i="7" s="1"/>
  <c r="D72" i="3"/>
  <c r="D72" i="7" s="1"/>
  <c r="E72" i="3"/>
  <c r="F72" i="3"/>
  <c r="G72" i="3"/>
  <c r="H72" i="3"/>
  <c r="I72" i="3"/>
  <c r="J72" i="3"/>
  <c r="K72" i="3"/>
  <c r="L72" i="3"/>
  <c r="L72" i="7" s="1"/>
  <c r="M72" i="3"/>
  <c r="N72" i="3"/>
  <c r="C73" i="3"/>
  <c r="D73" i="3"/>
  <c r="E73" i="3"/>
  <c r="F73" i="3"/>
  <c r="G73" i="3"/>
  <c r="H73" i="3"/>
  <c r="I73" i="3"/>
  <c r="J73" i="3"/>
  <c r="K73" i="3"/>
  <c r="L73" i="3"/>
  <c r="M73" i="3"/>
  <c r="N73" i="3"/>
  <c r="N73" i="7" s="1"/>
  <c r="D38" i="3"/>
  <c r="E38" i="3"/>
  <c r="F38" i="3"/>
  <c r="G38" i="3"/>
  <c r="H38" i="3"/>
  <c r="I38" i="3"/>
  <c r="J38" i="3"/>
  <c r="K38" i="3"/>
  <c r="L38" i="3"/>
  <c r="M38" i="3"/>
  <c r="N38" i="3"/>
  <c r="C38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M4" i="7" s="1"/>
  <c r="N4" i="3"/>
  <c r="N4" i="7" s="1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M6" i="7" s="1"/>
  <c r="N6" i="3"/>
  <c r="N6" i="7" s="1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M8" i="7" s="1"/>
  <c r="N8" i="3"/>
  <c r="N8" i="7" s="1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M10" i="7" s="1"/>
  <c r="N10" i="3"/>
  <c r="N10" i="7" s="1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M12" i="7" s="1"/>
  <c r="N12" i="3"/>
  <c r="N12" i="7" s="1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M14" i="7" s="1"/>
  <c r="N14" i="3"/>
  <c r="N14" i="7" s="1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M16" i="7" s="1"/>
  <c r="N16" i="3"/>
  <c r="N16" i="7" s="1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M18" i="7" s="1"/>
  <c r="N18" i="3"/>
  <c r="N18" i="7" s="1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M22" i="7" s="1"/>
  <c r="N22" i="3"/>
  <c r="N22" i="7" s="1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M24" i="7" s="1"/>
  <c r="N24" i="3"/>
  <c r="N24" i="7" s="1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M26" i="7" s="1"/>
  <c r="N26" i="3"/>
  <c r="N26" i="7" s="1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M28" i="7" s="1"/>
  <c r="N28" i="3"/>
  <c r="N28" i="7" s="1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M30" i="7" s="1"/>
  <c r="N30" i="3"/>
  <c r="N30" i="7" s="1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M32" i="7" s="1"/>
  <c r="N32" i="3"/>
  <c r="N32" i="7" s="1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M34" i="7" s="1"/>
  <c r="N34" i="3"/>
  <c r="N34" i="7" s="1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M36" i="7" s="1"/>
  <c r="N36" i="3"/>
  <c r="N36" i="7" s="1"/>
  <c r="C37" i="3"/>
  <c r="D37" i="3"/>
  <c r="E37" i="3"/>
  <c r="F37" i="3"/>
  <c r="G37" i="3"/>
  <c r="H37" i="3"/>
  <c r="I37" i="3"/>
  <c r="J37" i="3"/>
  <c r="K37" i="3"/>
  <c r="L37" i="3"/>
  <c r="M37" i="3"/>
  <c r="N37" i="3"/>
  <c r="D2" i="3"/>
  <c r="E2" i="3"/>
  <c r="F2" i="3"/>
  <c r="G2" i="3"/>
  <c r="H2" i="3"/>
  <c r="I2" i="3"/>
  <c r="J2" i="3"/>
  <c r="K2" i="3"/>
  <c r="L2" i="3"/>
  <c r="M2" i="3"/>
  <c r="N2" i="3"/>
  <c r="C2" i="3"/>
  <c r="C3" i="7"/>
  <c r="D3" i="7"/>
  <c r="E3" i="7"/>
  <c r="L3" i="7"/>
  <c r="M3" i="7"/>
  <c r="N3" i="7"/>
  <c r="C4" i="7"/>
  <c r="D4" i="7"/>
  <c r="E4" i="7"/>
  <c r="L4" i="7"/>
  <c r="C5" i="7"/>
  <c r="D5" i="7"/>
  <c r="E5" i="7"/>
  <c r="L5" i="7"/>
  <c r="M5" i="7"/>
  <c r="N5" i="7"/>
  <c r="C6" i="7"/>
  <c r="D6" i="7"/>
  <c r="E6" i="7"/>
  <c r="L6" i="7"/>
  <c r="C7" i="7"/>
  <c r="D7" i="7"/>
  <c r="E7" i="7"/>
  <c r="L7" i="7"/>
  <c r="M7" i="7"/>
  <c r="N7" i="7"/>
  <c r="C8" i="7"/>
  <c r="D8" i="7"/>
  <c r="E8" i="7"/>
  <c r="L8" i="7"/>
  <c r="C9" i="7"/>
  <c r="D9" i="7"/>
  <c r="E9" i="7"/>
  <c r="L9" i="7"/>
  <c r="M9" i="7"/>
  <c r="N9" i="7"/>
  <c r="C10" i="7"/>
  <c r="D10" i="7"/>
  <c r="E10" i="7"/>
  <c r="L10" i="7"/>
  <c r="C11" i="7"/>
  <c r="D11" i="7"/>
  <c r="E11" i="7"/>
  <c r="L11" i="7"/>
  <c r="M11" i="7"/>
  <c r="N11" i="7"/>
  <c r="C12" i="7"/>
  <c r="D12" i="7"/>
  <c r="E12" i="7"/>
  <c r="L12" i="7"/>
  <c r="C13" i="7"/>
  <c r="D13" i="7"/>
  <c r="E13" i="7"/>
  <c r="L13" i="7"/>
  <c r="M13" i="7"/>
  <c r="N13" i="7"/>
  <c r="C14" i="7"/>
  <c r="D14" i="7"/>
  <c r="E14" i="7"/>
  <c r="L14" i="7"/>
  <c r="C15" i="7"/>
  <c r="D15" i="7"/>
  <c r="E15" i="7"/>
  <c r="L15" i="7"/>
  <c r="M15" i="7"/>
  <c r="N15" i="7"/>
  <c r="C16" i="7"/>
  <c r="D16" i="7"/>
  <c r="E16" i="7"/>
  <c r="L16" i="7"/>
  <c r="C17" i="7"/>
  <c r="D17" i="7"/>
  <c r="E17" i="7"/>
  <c r="L17" i="7"/>
  <c r="M17" i="7"/>
  <c r="N17" i="7"/>
  <c r="C18" i="7"/>
  <c r="D18" i="7"/>
  <c r="E18" i="7"/>
  <c r="L18" i="7"/>
  <c r="C19" i="7"/>
  <c r="D19" i="7"/>
  <c r="E19" i="7"/>
  <c r="L19" i="7"/>
  <c r="M19" i="7"/>
  <c r="N19" i="7"/>
  <c r="C21" i="7"/>
  <c r="D21" i="7"/>
  <c r="E21" i="7"/>
  <c r="L21" i="7"/>
  <c r="M21" i="7"/>
  <c r="N21" i="7"/>
  <c r="C22" i="7"/>
  <c r="D22" i="7"/>
  <c r="E22" i="7"/>
  <c r="L22" i="7"/>
  <c r="C23" i="7"/>
  <c r="D23" i="7"/>
  <c r="E23" i="7"/>
  <c r="L23" i="7"/>
  <c r="M23" i="7"/>
  <c r="N23" i="7"/>
  <c r="C24" i="7"/>
  <c r="D24" i="7"/>
  <c r="E24" i="7"/>
  <c r="L24" i="7"/>
  <c r="C25" i="7"/>
  <c r="D25" i="7"/>
  <c r="E25" i="7"/>
  <c r="L25" i="7"/>
  <c r="M25" i="7"/>
  <c r="N25" i="7"/>
  <c r="C26" i="7"/>
  <c r="D26" i="7"/>
  <c r="E26" i="7"/>
  <c r="L26" i="7"/>
  <c r="C27" i="7"/>
  <c r="D27" i="7"/>
  <c r="E27" i="7"/>
  <c r="L27" i="7"/>
  <c r="M27" i="7"/>
  <c r="N27" i="7"/>
  <c r="C28" i="7"/>
  <c r="D28" i="7"/>
  <c r="E28" i="7"/>
  <c r="L28" i="7"/>
  <c r="C29" i="7"/>
  <c r="D29" i="7"/>
  <c r="E29" i="7"/>
  <c r="L29" i="7"/>
  <c r="M29" i="7"/>
  <c r="N29" i="7"/>
  <c r="C30" i="7"/>
  <c r="D30" i="7"/>
  <c r="E30" i="7"/>
  <c r="L30" i="7"/>
  <c r="C31" i="7"/>
  <c r="D31" i="7"/>
  <c r="E31" i="7"/>
  <c r="L31" i="7"/>
  <c r="M31" i="7"/>
  <c r="N31" i="7"/>
  <c r="C32" i="7"/>
  <c r="D32" i="7"/>
  <c r="E32" i="7"/>
  <c r="L32" i="7"/>
  <c r="C33" i="7"/>
  <c r="D33" i="7"/>
  <c r="E33" i="7"/>
  <c r="L33" i="7"/>
  <c r="M33" i="7"/>
  <c r="N33" i="7"/>
  <c r="C34" i="7"/>
  <c r="D34" i="7"/>
  <c r="E34" i="7"/>
  <c r="L34" i="7"/>
  <c r="C35" i="7"/>
  <c r="D35" i="7"/>
  <c r="E35" i="7"/>
  <c r="L35" i="7"/>
  <c r="M35" i="7"/>
  <c r="N35" i="7"/>
  <c r="C36" i="7"/>
  <c r="D36" i="7"/>
  <c r="E36" i="7"/>
  <c r="L36" i="7"/>
  <c r="C37" i="7"/>
  <c r="D37" i="7"/>
  <c r="E37" i="7"/>
  <c r="L37" i="7"/>
  <c r="M37" i="7"/>
  <c r="N37" i="7"/>
  <c r="C39" i="7"/>
  <c r="D39" i="7"/>
  <c r="E39" i="7"/>
  <c r="L39" i="7"/>
  <c r="M39" i="7"/>
  <c r="N39" i="7"/>
  <c r="C40" i="7"/>
  <c r="N40" i="7"/>
  <c r="C41" i="7"/>
  <c r="D41" i="7"/>
  <c r="E41" i="7"/>
  <c r="L41" i="7"/>
  <c r="M41" i="7"/>
  <c r="N41" i="7"/>
  <c r="C42" i="7"/>
  <c r="N42" i="7"/>
  <c r="C43" i="7"/>
  <c r="D43" i="7"/>
  <c r="E43" i="7"/>
  <c r="L43" i="7"/>
  <c r="M43" i="7"/>
  <c r="N43" i="7"/>
  <c r="N44" i="7"/>
  <c r="C45" i="7"/>
  <c r="D45" i="7"/>
  <c r="E45" i="7"/>
  <c r="L45" i="7"/>
  <c r="M45" i="7"/>
  <c r="N45" i="7"/>
  <c r="N46" i="7"/>
  <c r="C47" i="7"/>
  <c r="D47" i="7"/>
  <c r="E47" i="7"/>
  <c r="L47" i="7"/>
  <c r="M47" i="7"/>
  <c r="N47" i="7"/>
  <c r="N48" i="7"/>
  <c r="C49" i="7"/>
  <c r="D49" i="7"/>
  <c r="E49" i="7"/>
  <c r="L49" i="7"/>
  <c r="M49" i="7"/>
  <c r="N49" i="7"/>
  <c r="C50" i="7"/>
  <c r="N50" i="7"/>
  <c r="C51" i="7"/>
  <c r="D51" i="7"/>
  <c r="E51" i="7"/>
  <c r="L51" i="7"/>
  <c r="N51" i="7"/>
  <c r="C52" i="7"/>
  <c r="N52" i="7"/>
  <c r="C53" i="7"/>
  <c r="D53" i="7"/>
  <c r="E53" i="7"/>
  <c r="L53" i="7"/>
  <c r="N53" i="7"/>
  <c r="C54" i="7"/>
  <c r="N54" i="7"/>
  <c r="C55" i="7"/>
  <c r="D55" i="7"/>
  <c r="E55" i="7"/>
  <c r="L55" i="7"/>
  <c r="N55" i="7"/>
  <c r="C57" i="7"/>
  <c r="D57" i="7"/>
  <c r="L57" i="7"/>
  <c r="M57" i="7"/>
  <c r="N57" i="7"/>
  <c r="C58" i="7"/>
  <c r="N58" i="7"/>
  <c r="C59" i="7"/>
  <c r="D59" i="7"/>
  <c r="L59" i="7"/>
  <c r="M59" i="7"/>
  <c r="N59" i="7"/>
  <c r="C60" i="7"/>
  <c r="N60" i="7"/>
  <c r="C61" i="7"/>
  <c r="D61" i="7"/>
  <c r="L61" i="7"/>
  <c r="M61" i="7"/>
  <c r="N61" i="7"/>
  <c r="C62" i="7"/>
  <c r="N62" i="7"/>
  <c r="C63" i="7"/>
  <c r="D63" i="7"/>
  <c r="L63" i="7"/>
  <c r="M63" i="7"/>
  <c r="N63" i="7"/>
  <c r="C64" i="7"/>
  <c r="N64" i="7"/>
  <c r="C65" i="7"/>
  <c r="D65" i="7"/>
  <c r="E65" i="7"/>
  <c r="L65" i="7"/>
  <c r="M65" i="7"/>
  <c r="N65" i="7"/>
  <c r="C66" i="7"/>
  <c r="N66" i="7"/>
  <c r="C67" i="7"/>
  <c r="D67" i="7"/>
  <c r="E67" i="7"/>
  <c r="L67" i="7"/>
  <c r="M67" i="7"/>
  <c r="N67" i="7"/>
  <c r="C68" i="7"/>
  <c r="N68" i="7"/>
  <c r="C69" i="7"/>
  <c r="D69" i="7"/>
  <c r="E69" i="7"/>
  <c r="L69" i="7"/>
  <c r="M69" i="7"/>
  <c r="N69" i="7"/>
  <c r="C71" i="7"/>
  <c r="D71" i="7"/>
  <c r="E71" i="7"/>
  <c r="L71" i="7"/>
  <c r="M71" i="7"/>
  <c r="N71" i="7"/>
  <c r="N72" i="7"/>
  <c r="C73" i="7"/>
  <c r="D73" i="7"/>
  <c r="E73" i="7"/>
  <c r="L73" i="7"/>
  <c r="M73" i="7"/>
  <c r="K20" i="15" l="1"/>
  <c r="K20" i="12"/>
  <c r="J20" i="15"/>
  <c r="J20" i="12"/>
  <c r="I20" i="12"/>
  <c r="I20" i="15"/>
  <c r="H20" i="15"/>
  <c r="H20" i="12"/>
  <c r="C20" i="12"/>
  <c r="C20" i="13" s="1"/>
  <c r="C20" i="15"/>
  <c r="C20" i="16" s="1"/>
  <c r="D20" i="16" s="1"/>
  <c r="E20" i="16" s="1"/>
  <c r="F20" i="16" s="1"/>
  <c r="G20" i="16" s="1"/>
  <c r="H20" i="16" s="1"/>
  <c r="I20" i="16" s="1"/>
  <c r="J20" i="16" s="1"/>
  <c r="K20" i="16" s="1"/>
  <c r="L20" i="16" s="1"/>
  <c r="M20" i="16" s="1"/>
  <c r="N20" i="16" s="1"/>
  <c r="G20" i="12"/>
  <c r="G20" i="15"/>
  <c r="N20" i="12"/>
  <c r="N20" i="15"/>
  <c r="M20" i="15"/>
  <c r="M20" i="12"/>
  <c r="E20" i="15"/>
  <c r="E20" i="12"/>
  <c r="F20" i="15"/>
  <c r="F20" i="12"/>
  <c r="L20" i="15"/>
  <c r="L20" i="12"/>
  <c r="D20" i="15"/>
  <c r="D20" i="12"/>
  <c r="L2" i="15"/>
  <c r="L2" i="12"/>
  <c r="D2" i="15"/>
  <c r="D2" i="12"/>
  <c r="K2" i="15"/>
  <c r="K2" i="12"/>
  <c r="J2" i="12"/>
  <c r="J2" i="15"/>
  <c r="I2" i="15"/>
  <c r="I2" i="12"/>
  <c r="M2" i="15"/>
  <c r="M2" i="12"/>
  <c r="H2" i="12"/>
  <c r="H2" i="15"/>
  <c r="E2" i="12"/>
  <c r="E2" i="15"/>
  <c r="C2" i="12"/>
  <c r="C2" i="13" s="1"/>
  <c r="C2" i="15"/>
  <c r="C2" i="16" s="1"/>
  <c r="G2" i="15"/>
  <c r="G2" i="12"/>
  <c r="N2" i="15"/>
  <c r="N2" i="12"/>
  <c r="F2" i="12"/>
  <c r="F2" i="15"/>
  <c r="C30" i="17"/>
  <c r="C6" i="17"/>
  <c r="I71" i="15"/>
  <c r="I71" i="12"/>
  <c r="I71" i="7"/>
  <c r="E66" i="7"/>
  <c r="E66" i="15"/>
  <c r="E66" i="12"/>
  <c r="M60" i="7"/>
  <c r="M60" i="15"/>
  <c r="M60" i="12"/>
  <c r="M56" i="15"/>
  <c r="M56" i="12"/>
  <c r="E52" i="7"/>
  <c r="E52" i="15"/>
  <c r="E52" i="12"/>
  <c r="E46" i="7"/>
  <c r="E46" i="15"/>
  <c r="E46" i="12"/>
  <c r="E42" i="7"/>
  <c r="E42" i="15"/>
  <c r="E42" i="12"/>
  <c r="D72" i="15"/>
  <c r="D72" i="12"/>
  <c r="H67" i="15"/>
  <c r="H67" i="12"/>
  <c r="H67" i="7"/>
  <c r="D62" i="15"/>
  <c r="D62" i="12"/>
  <c r="D56" i="15"/>
  <c r="D56" i="12"/>
  <c r="H51" i="15"/>
  <c r="H51" i="12"/>
  <c r="H51" i="7"/>
  <c r="H47" i="15"/>
  <c r="H47" i="12"/>
  <c r="H47" i="7"/>
  <c r="L42" i="15"/>
  <c r="L42" i="12"/>
  <c r="C28" i="17"/>
  <c r="D28" i="17" s="1"/>
  <c r="C4" i="17"/>
  <c r="D4" i="17" s="1"/>
  <c r="L38" i="15"/>
  <c r="L38" i="12"/>
  <c r="D38" i="15"/>
  <c r="D38" i="12"/>
  <c r="G73" i="15"/>
  <c r="G73" i="12"/>
  <c r="G73" i="7"/>
  <c r="K72" i="12"/>
  <c r="K72" i="15"/>
  <c r="K72" i="7"/>
  <c r="C72" i="15"/>
  <c r="C72" i="12"/>
  <c r="C36" i="14" s="1"/>
  <c r="D36" i="14" s="1"/>
  <c r="G71" i="15"/>
  <c r="G71" i="12"/>
  <c r="G71" i="7"/>
  <c r="K70" i="15"/>
  <c r="K70" i="12"/>
  <c r="K70" i="7"/>
  <c r="C70" i="15"/>
  <c r="C70" i="12"/>
  <c r="C34" i="14" s="1"/>
  <c r="G69" i="15"/>
  <c r="G69" i="12"/>
  <c r="G69" i="7"/>
  <c r="K68" i="15"/>
  <c r="K68" i="12"/>
  <c r="K68" i="7"/>
  <c r="C68" i="15"/>
  <c r="C68" i="12"/>
  <c r="C32" i="14" s="1"/>
  <c r="G67" i="15"/>
  <c r="G67" i="12"/>
  <c r="G67" i="7"/>
  <c r="K66" i="12"/>
  <c r="K66" i="15"/>
  <c r="K66" i="7"/>
  <c r="C66" i="15"/>
  <c r="C66" i="12"/>
  <c r="C30" i="14" s="1"/>
  <c r="G65" i="15"/>
  <c r="G65" i="12"/>
  <c r="G65" i="7"/>
  <c r="K64" i="12"/>
  <c r="K64" i="15"/>
  <c r="K64" i="7"/>
  <c r="C64" i="15"/>
  <c r="C64" i="12"/>
  <c r="C28" i="14" s="1"/>
  <c r="G63" i="15"/>
  <c r="G63" i="12"/>
  <c r="G63" i="7"/>
  <c r="K62" i="15"/>
  <c r="K62" i="12"/>
  <c r="K62" i="7"/>
  <c r="C62" i="15"/>
  <c r="C62" i="12"/>
  <c r="C26" i="14" s="1"/>
  <c r="D26" i="14" s="1"/>
  <c r="G61" i="15"/>
  <c r="G61" i="12"/>
  <c r="G61" i="7"/>
  <c r="K60" i="15"/>
  <c r="K60" i="12"/>
  <c r="K60" i="7"/>
  <c r="C60" i="15"/>
  <c r="C60" i="12"/>
  <c r="C24" i="14" s="1"/>
  <c r="G59" i="15"/>
  <c r="G59" i="12"/>
  <c r="G59" i="7"/>
  <c r="K58" i="12"/>
  <c r="K58" i="15"/>
  <c r="K58" i="7"/>
  <c r="C58" i="15"/>
  <c r="C58" i="12"/>
  <c r="C22" i="14" s="1"/>
  <c r="G57" i="15"/>
  <c r="G57" i="12"/>
  <c r="G57" i="7"/>
  <c r="K56" i="12"/>
  <c r="K56" i="15"/>
  <c r="C56" i="15"/>
  <c r="C56" i="12"/>
  <c r="G55" i="15"/>
  <c r="G55" i="12"/>
  <c r="G55" i="7"/>
  <c r="K54" i="15"/>
  <c r="K54" i="12"/>
  <c r="K54" i="7"/>
  <c r="C54" i="15"/>
  <c r="C54" i="12"/>
  <c r="C18" i="14" s="1"/>
  <c r="G53" i="15"/>
  <c r="G53" i="12"/>
  <c r="G53" i="7"/>
  <c r="K52" i="15"/>
  <c r="K52" i="12"/>
  <c r="K52" i="7"/>
  <c r="C52" i="15"/>
  <c r="C52" i="12"/>
  <c r="C16" i="14" s="1"/>
  <c r="G51" i="15"/>
  <c r="G51" i="12"/>
  <c r="G51" i="7"/>
  <c r="K50" i="12"/>
  <c r="K50" i="15"/>
  <c r="K50" i="7"/>
  <c r="C50" i="15"/>
  <c r="C50" i="12"/>
  <c r="C14" i="14" s="1"/>
  <c r="G49" i="15"/>
  <c r="G49" i="12"/>
  <c r="G49" i="7"/>
  <c r="K48" i="12"/>
  <c r="K48" i="15"/>
  <c r="K48" i="7"/>
  <c r="C48" i="15"/>
  <c r="C48" i="12"/>
  <c r="C12" i="14" s="1"/>
  <c r="G47" i="15"/>
  <c r="G47" i="12"/>
  <c r="G47" i="7"/>
  <c r="K46" i="15"/>
  <c r="K46" i="12"/>
  <c r="K46" i="7"/>
  <c r="C46" i="15"/>
  <c r="C46" i="12"/>
  <c r="C10" i="14" s="1"/>
  <c r="G45" i="15"/>
  <c r="G45" i="12"/>
  <c r="G45" i="7"/>
  <c r="K44" i="15"/>
  <c r="K44" i="12"/>
  <c r="K44" i="7"/>
  <c r="C44" i="15"/>
  <c r="C44" i="12"/>
  <c r="C8" i="14" s="1"/>
  <c r="G43" i="15"/>
  <c r="G43" i="12"/>
  <c r="G43" i="7"/>
  <c r="K42" i="12"/>
  <c r="K42" i="15"/>
  <c r="K42" i="7"/>
  <c r="C42" i="15"/>
  <c r="C42" i="12"/>
  <c r="C6" i="14" s="1"/>
  <c r="G41" i="15"/>
  <c r="G41" i="12"/>
  <c r="G41" i="7"/>
  <c r="K40" i="12"/>
  <c r="K40" i="15"/>
  <c r="K40" i="7"/>
  <c r="C40" i="15"/>
  <c r="C40" i="12"/>
  <c r="C4" i="14" s="1"/>
  <c r="G39" i="15"/>
  <c r="G39" i="12"/>
  <c r="G39" i="7"/>
  <c r="N38" i="15"/>
  <c r="N38" i="12"/>
  <c r="I69" i="15"/>
  <c r="I69" i="12"/>
  <c r="I69" i="7"/>
  <c r="E64" i="7"/>
  <c r="E64" i="15"/>
  <c r="E64" i="12"/>
  <c r="I59" i="15"/>
  <c r="I59" i="12"/>
  <c r="I59" i="7"/>
  <c r="M54" i="7"/>
  <c r="M54" i="15"/>
  <c r="M54" i="12"/>
  <c r="I49" i="15"/>
  <c r="I49" i="12"/>
  <c r="I49" i="7"/>
  <c r="I45" i="15"/>
  <c r="I45" i="12"/>
  <c r="I45" i="7"/>
  <c r="I41" i="15"/>
  <c r="I41" i="12"/>
  <c r="I41" i="7"/>
  <c r="H71" i="15"/>
  <c r="H71" i="12"/>
  <c r="H71" i="7"/>
  <c r="D66" i="15"/>
  <c r="D66" i="12"/>
  <c r="L62" i="15"/>
  <c r="L62" i="12"/>
  <c r="L58" i="15"/>
  <c r="L58" i="12"/>
  <c r="D54" i="15"/>
  <c r="D54" i="12"/>
  <c r="D50" i="15"/>
  <c r="D50" i="12"/>
  <c r="L44" i="15"/>
  <c r="L44" i="12"/>
  <c r="D42" i="15"/>
  <c r="D42" i="12"/>
  <c r="H39" i="15"/>
  <c r="H39" i="12"/>
  <c r="H39" i="7"/>
  <c r="C36" i="17"/>
  <c r="D36" i="17" s="1"/>
  <c r="L62" i="7"/>
  <c r="K38" i="15"/>
  <c r="K38" i="12"/>
  <c r="N73" i="15"/>
  <c r="N73" i="12"/>
  <c r="F73" i="15"/>
  <c r="F73" i="12"/>
  <c r="J72" i="15"/>
  <c r="J72" i="12"/>
  <c r="J72" i="7"/>
  <c r="N71" i="15"/>
  <c r="N71" i="12"/>
  <c r="F71" i="15"/>
  <c r="F71" i="12"/>
  <c r="J70" i="15"/>
  <c r="J70" i="12"/>
  <c r="J70" i="7"/>
  <c r="N69" i="15"/>
  <c r="N69" i="12"/>
  <c r="F69" i="15"/>
  <c r="F69" i="12"/>
  <c r="G38" i="9"/>
  <c r="J68" i="15"/>
  <c r="J68" i="12"/>
  <c r="J68" i="7"/>
  <c r="N67" i="15"/>
  <c r="N67" i="12"/>
  <c r="F67" i="15"/>
  <c r="F67" i="12"/>
  <c r="J66" i="12"/>
  <c r="J66" i="15"/>
  <c r="J66" i="7"/>
  <c r="N65" i="15"/>
  <c r="N65" i="12"/>
  <c r="F65" i="15"/>
  <c r="F65" i="12"/>
  <c r="J64" i="12"/>
  <c r="J64" i="15"/>
  <c r="J64" i="7"/>
  <c r="N63" i="15"/>
  <c r="N63" i="12"/>
  <c r="F63" i="15"/>
  <c r="F63" i="12"/>
  <c r="G32" i="9"/>
  <c r="J62" i="15"/>
  <c r="J62" i="12"/>
  <c r="J62" i="7"/>
  <c r="N61" i="15"/>
  <c r="N61" i="12"/>
  <c r="F61" i="15"/>
  <c r="F61" i="12"/>
  <c r="G30" i="9"/>
  <c r="J60" i="15"/>
  <c r="J60" i="12"/>
  <c r="J60" i="7"/>
  <c r="N59" i="15"/>
  <c r="N59" i="12"/>
  <c r="F59" i="15"/>
  <c r="F59" i="12"/>
  <c r="J58" i="12"/>
  <c r="J58" i="15"/>
  <c r="J58" i="7"/>
  <c r="N57" i="15"/>
  <c r="N57" i="12"/>
  <c r="F57" i="15"/>
  <c r="F57" i="12"/>
  <c r="J56" i="12"/>
  <c r="J56" i="15"/>
  <c r="N55" i="12"/>
  <c r="N55" i="15"/>
  <c r="F55" i="15"/>
  <c r="F55" i="12"/>
  <c r="J54" i="15"/>
  <c r="J54" i="12"/>
  <c r="J54" i="7"/>
  <c r="N53" i="15"/>
  <c r="N53" i="12"/>
  <c r="F53" i="15"/>
  <c r="F17" i="17" s="1"/>
  <c r="G17" i="17" s="1"/>
  <c r="F53" i="12"/>
  <c r="J52" i="15"/>
  <c r="J52" i="12"/>
  <c r="J52" i="7"/>
  <c r="N51" i="15"/>
  <c r="N51" i="12"/>
  <c r="F51" i="15"/>
  <c r="F51" i="12"/>
  <c r="G15" i="9"/>
  <c r="H15" i="9" s="1"/>
  <c r="J50" i="12"/>
  <c r="J50" i="15"/>
  <c r="J50" i="7"/>
  <c r="N49" i="15"/>
  <c r="N49" i="12"/>
  <c r="F49" i="15"/>
  <c r="F49" i="12"/>
  <c r="G13" i="9"/>
  <c r="J48" i="12"/>
  <c r="J48" i="15"/>
  <c r="J48" i="7"/>
  <c r="N47" i="15"/>
  <c r="N47" i="12"/>
  <c r="F47" i="15"/>
  <c r="F47" i="12"/>
  <c r="J46" i="15"/>
  <c r="J46" i="12"/>
  <c r="J46" i="7"/>
  <c r="N45" i="15"/>
  <c r="N45" i="12"/>
  <c r="F45" i="15"/>
  <c r="F45" i="12"/>
  <c r="J44" i="15"/>
  <c r="J44" i="12"/>
  <c r="J44" i="7"/>
  <c r="N43" i="15"/>
  <c r="N43" i="12"/>
  <c r="F43" i="15"/>
  <c r="F43" i="12"/>
  <c r="G7" i="9"/>
  <c r="J42" i="12"/>
  <c r="J42" i="15"/>
  <c r="J42" i="7"/>
  <c r="N41" i="15"/>
  <c r="N41" i="12"/>
  <c r="F41" i="15"/>
  <c r="F41" i="12"/>
  <c r="G5" i="9"/>
  <c r="J40" i="12"/>
  <c r="J40" i="15"/>
  <c r="J40" i="7"/>
  <c r="N39" i="15"/>
  <c r="N39" i="12"/>
  <c r="F39" i="15"/>
  <c r="F39" i="12"/>
  <c r="C22" i="17"/>
  <c r="C11" i="17"/>
  <c r="D11" i="17" s="1"/>
  <c r="E11" i="17" s="1"/>
  <c r="I73" i="15"/>
  <c r="I73" i="12"/>
  <c r="I73" i="7"/>
  <c r="E70" i="7"/>
  <c r="E70" i="15"/>
  <c r="E70" i="12"/>
  <c r="M66" i="7"/>
  <c r="M66" i="15"/>
  <c r="M66" i="12"/>
  <c r="M62" i="7"/>
  <c r="M62" i="15"/>
  <c r="M62" i="12"/>
  <c r="M58" i="7"/>
  <c r="M58" i="15"/>
  <c r="M58" i="12"/>
  <c r="I55" i="15"/>
  <c r="I55" i="12"/>
  <c r="I55" i="7"/>
  <c r="I51" i="15"/>
  <c r="I51" i="12"/>
  <c r="I51" i="7"/>
  <c r="M46" i="7"/>
  <c r="M46" i="15"/>
  <c r="M46" i="12"/>
  <c r="M42" i="7"/>
  <c r="M42" i="15"/>
  <c r="M42" i="12"/>
  <c r="M38" i="15"/>
  <c r="M38" i="12"/>
  <c r="D70" i="15"/>
  <c r="D70" i="12"/>
  <c r="L66" i="12"/>
  <c r="L66" i="15"/>
  <c r="H63" i="15"/>
  <c r="H63" i="12"/>
  <c r="H63" i="7"/>
  <c r="H59" i="15"/>
  <c r="H59" i="12"/>
  <c r="H59" i="7"/>
  <c r="H55" i="15"/>
  <c r="H55" i="12"/>
  <c r="H55" i="7"/>
  <c r="D52" i="15"/>
  <c r="D52" i="12"/>
  <c r="D48" i="15"/>
  <c r="D48" i="12"/>
  <c r="H43" i="15"/>
  <c r="H43" i="12"/>
  <c r="H43" i="7"/>
  <c r="G17" i="9"/>
  <c r="C25" i="17"/>
  <c r="D25" i="17" s="1"/>
  <c r="E25" i="17" s="1"/>
  <c r="C17" i="17"/>
  <c r="D17" i="17" s="1"/>
  <c r="E17" i="17" s="1"/>
  <c r="D62" i="7"/>
  <c r="D54" i="7"/>
  <c r="C34" i="17"/>
  <c r="D34" i="17" s="1"/>
  <c r="E34" i="17" s="1"/>
  <c r="C31" i="17"/>
  <c r="D31" i="17" s="1"/>
  <c r="E31" i="17" s="1"/>
  <c r="C26" i="17"/>
  <c r="C23" i="17"/>
  <c r="D23" i="17" s="1"/>
  <c r="E23" i="17" s="1"/>
  <c r="C18" i="17"/>
  <c r="C15" i="17"/>
  <c r="D15" i="17" s="1"/>
  <c r="E15" i="17" s="1"/>
  <c r="C10" i="17"/>
  <c r="D10" i="17" s="1"/>
  <c r="E10" i="17" s="1"/>
  <c r="L44" i="7"/>
  <c r="C7" i="17"/>
  <c r="D7" i="17" s="1"/>
  <c r="E7" i="17" s="1"/>
  <c r="J38" i="15"/>
  <c r="J38" i="12"/>
  <c r="M73" i="15"/>
  <c r="M73" i="12"/>
  <c r="E73" i="15"/>
  <c r="E73" i="12"/>
  <c r="I72" i="15"/>
  <c r="I72" i="12"/>
  <c r="I72" i="7"/>
  <c r="M71" i="15"/>
  <c r="M71" i="12"/>
  <c r="E71" i="15"/>
  <c r="E71" i="12"/>
  <c r="I70" i="15"/>
  <c r="I70" i="12"/>
  <c r="I70" i="7"/>
  <c r="M69" i="15"/>
  <c r="M69" i="12"/>
  <c r="E69" i="15"/>
  <c r="E69" i="12"/>
  <c r="I68" i="15"/>
  <c r="I68" i="12"/>
  <c r="I68" i="7"/>
  <c r="M67" i="15"/>
  <c r="M67" i="12"/>
  <c r="E67" i="15"/>
  <c r="E67" i="12"/>
  <c r="I66" i="15"/>
  <c r="I66" i="12"/>
  <c r="I66" i="7"/>
  <c r="M65" i="15"/>
  <c r="M65" i="12"/>
  <c r="E65" i="15"/>
  <c r="E65" i="12"/>
  <c r="I64" i="15"/>
  <c r="I64" i="12"/>
  <c r="I64" i="7"/>
  <c r="M63" i="15"/>
  <c r="M63" i="12"/>
  <c r="E63" i="15"/>
  <c r="E63" i="12"/>
  <c r="I62" i="15"/>
  <c r="I62" i="12"/>
  <c r="I62" i="7"/>
  <c r="M61" i="15"/>
  <c r="M61" i="12"/>
  <c r="E61" i="15"/>
  <c r="E61" i="12"/>
  <c r="I60" i="15"/>
  <c r="I60" i="12"/>
  <c r="I60" i="7"/>
  <c r="M59" i="15"/>
  <c r="M59" i="12"/>
  <c r="E59" i="15"/>
  <c r="E59" i="12"/>
  <c r="I58" i="15"/>
  <c r="I58" i="12"/>
  <c r="I58" i="7"/>
  <c r="M57" i="15"/>
  <c r="M57" i="12"/>
  <c r="E57" i="15"/>
  <c r="E57" i="12"/>
  <c r="I56" i="15"/>
  <c r="I56" i="12"/>
  <c r="M55" i="15"/>
  <c r="M55" i="12"/>
  <c r="E55" i="15"/>
  <c r="E55" i="12"/>
  <c r="I54" i="15"/>
  <c r="I54" i="12"/>
  <c r="I54" i="7"/>
  <c r="M53" i="15"/>
  <c r="M53" i="12"/>
  <c r="E53" i="15"/>
  <c r="E53" i="12"/>
  <c r="I52" i="15"/>
  <c r="I52" i="12"/>
  <c r="I52" i="7"/>
  <c r="M51" i="15"/>
  <c r="M51" i="12"/>
  <c r="E51" i="15"/>
  <c r="E51" i="12"/>
  <c r="I50" i="15"/>
  <c r="I50" i="12"/>
  <c r="I50" i="7"/>
  <c r="M49" i="15"/>
  <c r="M49" i="12"/>
  <c r="E49" i="15"/>
  <c r="E49" i="12"/>
  <c r="I48" i="15"/>
  <c r="I48" i="12"/>
  <c r="I48" i="7"/>
  <c r="M47" i="15"/>
  <c r="M47" i="12"/>
  <c r="E47" i="15"/>
  <c r="E47" i="12"/>
  <c r="I46" i="15"/>
  <c r="I46" i="12"/>
  <c r="I46" i="7"/>
  <c r="M45" i="15"/>
  <c r="M45" i="12"/>
  <c r="E45" i="15"/>
  <c r="E45" i="12"/>
  <c r="I44" i="15"/>
  <c r="I44" i="12"/>
  <c r="I44" i="7"/>
  <c r="M43" i="15"/>
  <c r="M43" i="12"/>
  <c r="E43" i="15"/>
  <c r="E43" i="12"/>
  <c r="I42" i="15"/>
  <c r="I42" i="12"/>
  <c r="I42" i="7"/>
  <c r="M41" i="15"/>
  <c r="M41" i="12"/>
  <c r="E41" i="15"/>
  <c r="E41" i="12"/>
  <c r="I40" i="15"/>
  <c r="I40" i="12"/>
  <c r="I40" i="7"/>
  <c r="M39" i="15"/>
  <c r="M39" i="12"/>
  <c r="E39" i="15"/>
  <c r="E39" i="12"/>
  <c r="G36" i="9"/>
  <c r="H36" i="9" s="1"/>
  <c r="I36" i="9" s="1"/>
  <c r="G28" i="9"/>
  <c r="H28" i="9" s="1"/>
  <c r="I28" i="9" s="1"/>
  <c r="F38" i="15"/>
  <c r="F38" i="12"/>
  <c r="M70" i="7"/>
  <c r="M70" i="15"/>
  <c r="M70" i="12"/>
  <c r="I67" i="15"/>
  <c r="I67" i="12"/>
  <c r="I67" i="7"/>
  <c r="I63" i="15"/>
  <c r="I63" i="12"/>
  <c r="I63" i="7"/>
  <c r="E60" i="7"/>
  <c r="E60" i="15"/>
  <c r="E60" i="12"/>
  <c r="E56" i="15"/>
  <c r="E56" i="12"/>
  <c r="M52" i="7"/>
  <c r="M52" i="15"/>
  <c r="M52" i="12"/>
  <c r="M48" i="7"/>
  <c r="M48" i="15"/>
  <c r="M48" i="12"/>
  <c r="E44" i="7"/>
  <c r="E44" i="15"/>
  <c r="E44" i="12"/>
  <c r="M40" i="7"/>
  <c r="M40" i="15"/>
  <c r="M40" i="12"/>
  <c r="E38" i="15"/>
  <c r="E38" i="12"/>
  <c r="L70" i="15"/>
  <c r="L70" i="12"/>
  <c r="D68" i="15"/>
  <c r="D68" i="12"/>
  <c r="D64" i="15"/>
  <c r="D64" i="12"/>
  <c r="H61" i="15"/>
  <c r="H61" i="12"/>
  <c r="H61" i="7"/>
  <c r="D58" i="15"/>
  <c r="D58" i="12"/>
  <c r="L54" i="15"/>
  <c r="L54" i="12"/>
  <c r="L50" i="15"/>
  <c r="L50" i="12"/>
  <c r="L46" i="15"/>
  <c r="L46" i="12"/>
  <c r="D44" i="15"/>
  <c r="D44" i="12"/>
  <c r="D40" i="15"/>
  <c r="D40" i="12"/>
  <c r="D68" i="7"/>
  <c r="D52" i="7"/>
  <c r="D44" i="7"/>
  <c r="I38" i="15"/>
  <c r="I38" i="12"/>
  <c r="L73" i="15"/>
  <c r="L73" i="12"/>
  <c r="D73" i="15"/>
  <c r="D73" i="12"/>
  <c r="H72" i="15"/>
  <c r="H72" i="12"/>
  <c r="H72" i="7"/>
  <c r="L71" i="15"/>
  <c r="L71" i="12"/>
  <c r="D71" i="15"/>
  <c r="D71" i="12"/>
  <c r="H70" i="15"/>
  <c r="H70" i="12"/>
  <c r="H70" i="7"/>
  <c r="L69" i="15"/>
  <c r="L69" i="12"/>
  <c r="D69" i="15"/>
  <c r="D69" i="12"/>
  <c r="H68" i="15"/>
  <c r="H68" i="12"/>
  <c r="H68" i="7"/>
  <c r="L67" i="15"/>
  <c r="L67" i="12"/>
  <c r="D67" i="15"/>
  <c r="D67" i="12"/>
  <c r="H66" i="15"/>
  <c r="H66" i="12"/>
  <c r="H66" i="7"/>
  <c r="L65" i="15"/>
  <c r="L65" i="12"/>
  <c r="D65" i="15"/>
  <c r="D65" i="12"/>
  <c r="H64" i="15"/>
  <c r="H64" i="12"/>
  <c r="H64" i="7"/>
  <c r="L63" i="15"/>
  <c r="L63" i="12"/>
  <c r="D63" i="15"/>
  <c r="D63" i="12"/>
  <c r="H62" i="15"/>
  <c r="H62" i="12"/>
  <c r="H62" i="7"/>
  <c r="L61" i="15"/>
  <c r="L61" i="12"/>
  <c r="D61" i="15"/>
  <c r="D61" i="12"/>
  <c r="H60" i="15"/>
  <c r="H60" i="12"/>
  <c r="H60" i="7"/>
  <c r="L59" i="15"/>
  <c r="L59" i="12"/>
  <c r="D59" i="15"/>
  <c r="D59" i="12"/>
  <c r="H58" i="15"/>
  <c r="H58" i="12"/>
  <c r="H58" i="7"/>
  <c r="L57" i="15"/>
  <c r="L57" i="12"/>
  <c r="D57" i="15"/>
  <c r="D57" i="12"/>
  <c r="H56" i="15"/>
  <c r="H56" i="12"/>
  <c r="L55" i="15"/>
  <c r="L55" i="12"/>
  <c r="D55" i="15"/>
  <c r="D55" i="12"/>
  <c r="H54" i="15"/>
  <c r="H54" i="12"/>
  <c r="H54" i="7"/>
  <c r="L53" i="15"/>
  <c r="L53" i="12"/>
  <c r="D53" i="15"/>
  <c r="D53" i="12"/>
  <c r="H52" i="15"/>
  <c r="H52" i="12"/>
  <c r="H52" i="7"/>
  <c r="L51" i="15"/>
  <c r="L51" i="12"/>
  <c r="D51" i="15"/>
  <c r="D51" i="12"/>
  <c r="H50" i="15"/>
  <c r="H50" i="12"/>
  <c r="H50" i="7"/>
  <c r="L49" i="15"/>
  <c r="L49" i="12"/>
  <c r="D49" i="15"/>
  <c r="D49" i="12"/>
  <c r="H48" i="15"/>
  <c r="H48" i="12"/>
  <c r="H48" i="7"/>
  <c r="L47" i="15"/>
  <c r="L47" i="12"/>
  <c r="D47" i="15"/>
  <c r="D47" i="12"/>
  <c r="H46" i="15"/>
  <c r="H46" i="12"/>
  <c r="H46" i="7"/>
  <c r="L45" i="15"/>
  <c r="L45" i="12"/>
  <c r="D45" i="12"/>
  <c r="D45" i="15"/>
  <c r="H44" i="15"/>
  <c r="H44" i="12"/>
  <c r="H44" i="7"/>
  <c r="L43" i="15"/>
  <c r="L43" i="12"/>
  <c r="D43" i="15"/>
  <c r="D43" i="12"/>
  <c r="H42" i="15"/>
  <c r="H42" i="12"/>
  <c r="H42" i="7"/>
  <c r="L41" i="15"/>
  <c r="L41" i="12"/>
  <c r="D41" i="15"/>
  <c r="D41" i="12"/>
  <c r="H40" i="15"/>
  <c r="H40" i="12"/>
  <c r="H40" i="7"/>
  <c r="L39" i="15"/>
  <c r="L39" i="12"/>
  <c r="D39" i="15"/>
  <c r="D39" i="12"/>
  <c r="C27" i="17"/>
  <c r="D27" i="17" s="1"/>
  <c r="E27" i="17" s="1"/>
  <c r="F27" i="17" s="1"/>
  <c r="G27" i="17" s="1"/>
  <c r="C19" i="17"/>
  <c r="D19" i="17" s="1"/>
  <c r="E19" i="17" s="1"/>
  <c r="F19" i="17" s="1"/>
  <c r="G19" i="17" s="1"/>
  <c r="E72" i="7"/>
  <c r="E72" i="15"/>
  <c r="E72" i="12"/>
  <c r="E68" i="7"/>
  <c r="E68" i="15"/>
  <c r="E68" i="12"/>
  <c r="M64" i="7"/>
  <c r="M64" i="15"/>
  <c r="M64" i="12"/>
  <c r="E62" i="7"/>
  <c r="E62" i="15"/>
  <c r="E62" i="12"/>
  <c r="I57" i="15"/>
  <c r="I57" i="12"/>
  <c r="I57" i="7"/>
  <c r="I53" i="15"/>
  <c r="I53" i="12"/>
  <c r="I53" i="7"/>
  <c r="E50" i="7"/>
  <c r="E50" i="15"/>
  <c r="E50" i="12"/>
  <c r="I47" i="15"/>
  <c r="I47" i="12"/>
  <c r="I47" i="7"/>
  <c r="M44" i="7"/>
  <c r="M44" i="15"/>
  <c r="M44" i="12"/>
  <c r="E40" i="7"/>
  <c r="E40" i="15"/>
  <c r="E40" i="12"/>
  <c r="H73" i="15"/>
  <c r="H73" i="12"/>
  <c r="H73" i="7"/>
  <c r="L68" i="15"/>
  <c r="L68" i="12"/>
  <c r="H65" i="15"/>
  <c r="H65" i="12"/>
  <c r="H65" i="7"/>
  <c r="L60" i="15"/>
  <c r="L60" i="12"/>
  <c r="L56" i="15"/>
  <c r="L56" i="12"/>
  <c r="L52" i="15"/>
  <c r="L52" i="12"/>
  <c r="L48" i="15"/>
  <c r="L48" i="12"/>
  <c r="D46" i="15"/>
  <c r="D46" i="12"/>
  <c r="H41" i="15"/>
  <c r="H41" i="12"/>
  <c r="H41" i="7"/>
  <c r="C33" i="17"/>
  <c r="D33" i="17" s="1"/>
  <c r="E33" i="17" s="1"/>
  <c r="F33" i="17" s="1"/>
  <c r="G33" i="17" s="1"/>
  <c r="C9" i="17"/>
  <c r="D9" i="17" s="1"/>
  <c r="E9" i="17" s="1"/>
  <c r="F9" i="17" s="1"/>
  <c r="G9" i="17" s="1"/>
  <c r="C37" i="17"/>
  <c r="D37" i="17" s="1"/>
  <c r="E37" i="17" s="1"/>
  <c r="F37" i="17" s="1"/>
  <c r="G37" i="17" s="1"/>
  <c r="C32" i="17"/>
  <c r="L66" i="7"/>
  <c r="C29" i="17"/>
  <c r="D29" i="17" s="1"/>
  <c r="E29" i="17" s="1"/>
  <c r="F29" i="17" s="1"/>
  <c r="G29" i="17" s="1"/>
  <c r="C24" i="17"/>
  <c r="D24" i="17" s="1"/>
  <c r="E24" i="17" s="1"/>
  <c r="L58" i="7"/>
  <c r="C21" i="17"/>
  <c r="D21" i="17" s="1"/>
  <c r="E21" i="17" s="1"/>
  <c r="C16" i="17"/>
  <c r="L50" i="7"/>
  <c r="C13" i="17"/>
  <c r="D13" i="17" s="1"/>
  <c r="E13" i="17" s="1"/>
  <c r="C8" i="17"/>
  <c r="D8" i="17" s="1"/>
  <c r="E8" i="17" s="1"/>
  <c r="L42" i="7"/>
  <c r="C5" i="17"/>
  <c r="D5" i="17" s="1"/>
  <c r="E5" i="17" s="1"/>
  <c r="F5" i="17" s="1"/>
  <c r="G5" i="17" s="1"/>
  <c r="H38" i="15"/>
  <c r="H38" i="12"/>
  <c r="K73" i="15"/>
  <c r="K73" i="12"/>
  <c r="K73" i="7"/>
  <c r="C73" i="15"/>
  <c r="C73" i="12"/>
  <c r="C37" i="14" s="1"/>
  <c r="G72" i="15"/>
  <c r="G72" i="12"/>
  <c r="G72" i="7"/>
  <c r="K71" i="15"/>
  <c r="K71" i="12"/>
  <c r="K71" i="7"/>
  <c r="C71" i="15"/>
  <c r="C71" i="12"/>
  <c r="C35" i="14" s="1"/>
  <c r="G70" i="15"/>
  <c r="G70" i="12"/>
  <c r="G70" i="7"/>
  <c r="K69" i="15"/>
  <c r="K69" i="12"/>
  <c r="K69" i="7"/>
  <c r="C69" i="15"/>
  <c r="C69" i="12"/>
  <c r="C33" i="14" s="1"/>
  <c r="G68" i="15"/>
  <c r="G68" i="12"/>
  <c r="G68" i="7"/>
  <c r="K67" i="15"/>
  <c r="K67" i="12"/>
  <c r="K67" i="7"/>
  <c r="C67" i="15"/>
  <c r="C67" i="12"/>
  <c r="C31" i="14" s="1"/>
  <c r="G66" i="15"/>
  <c r="G66" i="12"/>
  <c r="G66" i="7"/>
  <c r="K65" i="15"/>
  <c r="K65" i="12"/>
  <c r="K65" i="7"/>
  <c r="C65" i="15"/>
  <c r="C65" i="12"/>
  <c r="C29" i="14" s="1"/>
  <c r="D29" i="14" s="1"/>
  <c r="E29" i="14" s="1"/>
  <c r="F29" i="14" s="1"/>
  <c r="G29" i="14" s="1"/>
  <c r="H29" i="14" s="1"/>
  <c r="G64" i="15"/>
  <c r="G64" i="12"/>
  <c r="G64" i="7"/>
  <c r="K63" i="15"/>
  <c r="K63" i="12"/>
  <c r="K63" i="7"/>
  <c r="C63" i="15"/>
  <c r="C63" i="12"/>
  <c r="C27" i="14" s="1"/>
  <c r="D27" i="14" s="1"/>
  <c r="E27" i="14" s="1"/>
  <c r="F27" i="14" s="1"/>
  <c r="G27" i="14" s="1"/>
  <c r="H27" i="14" s="1"/>
  <c r="I27" i="14" s="1"/>
  <c r="G62" i="15"/>
  <c r="G62" i="12"/>
  <c r="G62" i="7"/>
  <c r="K61" i="15"/>
  <c r="K61" i="12"/>
  <c r="K61" i="7"/>
  <c r="C61" i="15"/>
  <c r="C61" i="12"/>
  <c r="C25" i="14" s="1"/>
  <c r="D25" i="14" s="1"/>
  <c r="G60" i="15"/>
  <c r="G60" i="12"/>
  <c r="G60" i="7"/>
  <c r="K59" i="15"/>
  <c r="K59" i="12"/>
  <c r="K59" i="7"/>
  <c r="C59" i="15"/>
  <c r="C59" i="12"/>
  <c r="C23" i="14" s="1"/>
  <c r="D23" i="14" s="1"/>
  <c r="E23" i="14" s="1"/>
  <c r="F23" i="14" s="1"/>
  <c r="G23" i="14" s="1"/>
  <c r="H23" i="14" s="1"/>
  <c r="I23" i="14" s="1"/>
  <c r="G58" i="15"/>
  <c r="G58" i="12"/>
  <c r="G58" i="7"/>
  <c r="K57" i="15"/>
  <c r="K57" i="12"/>
  <c r="K57" i="7"/>
  <c r="C57" i="15"/>
  <c r="C57" i="12"/>
  <c r="C21" i="14" s="1"/>
  <c r="G56" i="15"/>
  <c r="G56" i="12"/>
  <c r="K55" i="15"/>
  <c r="K55" i="12"/>
  <c r="K55" i="7"/>
  <c r="C55" i="15"/>
  <c r="C55" i="12"/>
  <c r="C19" i="14" s="1"/>
  <c r="G54" i="15"/>
  <c r="G54" i="12"/>
  <c r="G54" i="7"/>
  <c r="K53" i="15"/>
  <c r="K53" i="12"/>
  <c r="K53" i="7"/>
  <c r="C53" i="15"/>
  <c r="C53" i="12"/>
  <c r="C17" i="14" s="1"/>
  <c r="G52" i="15"/>
  <c r="G52" i="12"/>
  <c r="G52" i="7"/>
  <c r="K51" i="15"/>
  <c r="K51" i="12"/>
  <c r="K51" i="7"/>
  <c r="C51" i="15"/>
  <c r="C51" i="12"/>
  <c r="C15" i="14" s="1"/>
  <c r="G50" i="15"/>
  <c r="G50" i="12"/>
  <c r="G50" i="7"/>
  <c r="K49" i="15"/>
  <c r="K49" i="12"/>
  <c r="K49" i="7"/>
  <c r="C49" i="15"/>
  <c r="C49" i="12"/>
  <c r="C13" i="14" s="1"/>
  <c r="D13" i="14" s="1"/>
  <c r="E13" i="14" s="1"/>
  <c r="G48" i="15"/>
  <c r="G48" i="12"/>
  <c r="G48" i="7"/>
  <c r="K47" i="15"/>
  <c r="K47" i="12"/>
  <c r="K47" i="7"/>
  <c r="C47" i="15"/>
  <c r="C47" i="12"/>
  <c r="C11" i="14" s="1"/>
  <c r="D11" i="14" s="1"/>
  <c r="E11" i="14" s="1"/>
  <c r="G46" i="15"/>
  <c r="G46" i="12"/>
  <c r="G46" i="7"/>
  <c r="K45" i="15"/>
  <c r="K45" i="12"/>
  <c r="K45" i="7"/>
  <c r="C45" i="15"/>
  <c r="C45" i="12"/>
  <c r="C9" i="14" s="1"/>
  <c r="D9" i="14" s="1"/>
  <c r="G44" i="15"/>
  <c r="G44" i="12"/>
  <c r="G44" i="7"/>
  <c r="K43" i="15"/>
  <c r="K43" i="12"/>
  <c r="K43" i="7"/>
  <c r="C43" i="15"/>
  <c r="C43" i="12"/>
  <c r="C7" i="14" s="1"/>
  <c r="D7" i="14" s="1"/>
  <c r="E7" i="14" s="1"/>
  <c r="G42" i="15"/>
  <c r="G42" i="12"/>
  <c r="G42" i="7"/>
  <c r="K41" i="15"/>
  <c r="K41" i="12"/>
  <c r="K41" i="7"/>
  <c r="C41" i="15"/>
  <c r="C41" i="12"/>
  <c r="C5" i="14" s="1"/>
  <c r="G40" i="15"/>
  <c r="G40" i="12"/>
  <c r="G40" i="7"/>
  <c r="K39" i="15"/>
  <c r="K39" i="12"/>
  <c r="K39" i="7"/>
  <c r="C39" i="15"/>
  <c r="C39" i="12"/>
  <c r="C3" i="14" s="1"/>
  <c r="G42" i="9"/>
  <c r="H42" i="9" s="1"/>
  <c r="G34" i="9"/>
  <c r="H34" i="9" s="1"/>
  <c r="G26" i="9"/>
  <c r="C35" i="17"/>
  <c r="D35" i="17" s="1"/>
  <c r="E35" i="17" s="1"/>
  <c r="F35" i="17" s="1"/>
  <c r="G35" i="17" s="1"/>
  <c r="H35" i="17" s="1"/>
  <c r="I35" i="17" s="1"/>
  <c r="C14" i="17"/>
  <c r="C3" i="17"/>
  <c r="M72" i="7"/>
  <c r="M72" i="15"/>
  <c r="M72" i="12"/>
  <c r="M68" i="7"/>
  <c r="M68" i="15"/>
  <c r="M68" i="12"/>
  <c r="I65" i="15"/>
  <c r="I65" i="12"/>
  <c r="I65" i="7"/>
  <c r="I61" i="15"/>
  <c r="I61" i="12"/>
  <c r="I61" i="7"/>
  <c r="E58" i="7"/>
  <c r="E58" i="15"/>
  <c r="E58" i="12"/>
  <c r="E54" i="7"/>
  <c r="E54" i="15"/>
  <c r="E54" i="12"/>
  <c r="M50" i="7"/>
  <c r="M50" i="15"/>
  <c r="M50" i="12"/>
  <c r="E48" i="7"/>
  <c r="E48" i="15"/>
  <c r="E48" i="12"/>
  <c r="I43" i="15"/>
  <c r="I43" i="12"/>
  <c r="I43" i="7"/>
  <c r="I39" i="15"/>
  <c r="I39" i="12"/>
  <c r="I39" i="7"/>
  <c r="L72" i="15"/>
  <c r="L72" i="12"/>
  <c r="H69" i="15"/>
  <c r="H69" i="12"/>
  <c r="H69" i="7"/>
  <c r="L64" i="15"/>
  <c r="L64" i="12"/>
  <c r="D60" i="15"/>
  <c r="D60" i="12"/>
  <c r="H57" i="15"/>
  <c r="H57" i="12"/>
  <c r="H57" i="7"/>
  <c r="H53" i="15"/>
  <c r="H53" i="12"/>
  <c r="H53" i="7"/>
  <c r="H49" i="15"/>
  <c r="H49" i="12"/>
  <c r="H49" i="7"/>
  <c r="H45" i="15"/>
  <c r="H45" i="12"/>
  <c r="H45" i="7"/>
  <c r="L40" i="15"/>
  <c r="L40" i="12"/>
  <c r="G9" i="9"/>
  <c r="H9" i="9" s="1"/>
  <c r="L70" i="7"/>
  <c r="C12" i="17"/>
  <c r="D12" i="17" s="1"/>
  <c r="D66" i="7"/>
  <c r="D58" i="7"/>
  <c r="D50" i="7"/>
  <c r="D42" i="7"/>
  <c r="C38" i="15"/>
  <c r="C38" i="12"/>
  <c r="G38" i="15"/>
  <c r="G38" i="12"/>
  <c r="J73" i="15"/>
  <c r="J73" i="12"/>
  <c r="J73" i="7"/>
  <c r="N72" i="15"/>
  <c r="N72" i="12"/>
  <c r="F72" i="15"/>
  <c r="F72" i="12"/>
  <c r="J71" i="15"/>
  <c r="J71" i="12"/>
  <c r="J71" i="7"/>
  <c r="N70" i="15"/>
  <c r="N70" i="12"/>
  <c r="F70" i="15"/>
  <c r="F70" i="12"/>
  <c r="J69" i="15"/>
  <c r="J69" i="12"/>
  <c r="J69" i="7"/>
  <c r="N68" i="15"/>
  <c r="N68" i="12"/>
  <c r="F68" i="15"/>
  <c r="F68" i="12"/>
  <c r="J67" i="15"/>
  <c r="J67" i="12"/>
  <c r="J67" i="7"/>
  <c r="N66" i="15"/>
  <c r="N66" i="12"/>
  <c r="F66" i="15"/>
  <c r="F66" i="12"/>
  <c r="J65" i="15"/>
  <c r="J65" i="12"/>
  <c r="J65" i="7"/>
  <c r="N64" i="15"/>
  <c r="N64" i="12"/>
  <c r="F64" i="15"/>
  <c r="F64" i="12"/>
  <c r="J63" i="15"/>
  <c r="J63" i="12"/>
  <c r="J63" i="7"/>
  <c r="N62" i="15"/>
  <c r="N62" i="12"/>
  <c r="F62" i="15"/>
  <c r="F62" i="12"/>
  <c r="J61" i="15"/>
  <c r="J61" i="12"/>
  <c r="J61" i="7"/>
  <c r="N60" i="15"/>
  <c r="N60" i="12"/>
  <c r="F60" i="15"/>
  <c r="F60" i="12"/>
  <c r="J59" i="15"/>
  <c r="J59" i="12"/>
  <c r="J59" i="7"/>
  <c r="N58" i="15"/>
  <c r="N58" i="12"/>
  <c r="F58" i="15"/>
  <c r="F58" i="12"/>
  <c r="J57" i="15"/>
  <c r="J57" i="12"/>
  <c r="J57" i="7"/>
  <c r="N56" i="15"/>
  <c r="N56" i="12"/>
  <c r="F56" i="15"/>
  <c r="F20" i="17" s="1"/>
  <c r="G20" i="17" s="1"/>
  <c r="H20" i="17" s="1"/>
  <c r="I20" i="17" s="1"/>
  <c r="J20" i="17" s="1"/>
  <c r="K20" i="17" s="1"/>
  <c r="F56" i="12"/>
  <c r="J55" i="15"/>
  <c r="J55" i="12"/>
  <c r="J55" i="7"/>
  <c r="N54" i="15"/>
  <c r="N54" i="12"/>
  <c r="F54" i="15"/>
  <c r="F54" i="12"/>
  <c r="J53" i="15"/>
  <c r="J53" i="12"/>
  <c r="J53" i="7"/>
  <c r="N52" i="15"/>
  <c r="N52" i="12"/>
  <c r="F52" i="15"/>
  <c r="F52" i="12"/>
  <c r="J51" i="15"/>
  <c r="J51" i="12"/>
  <c r="J51" i="7"/>
  <c r="N50" i="15"/>
  <c r="N50" i="12"/>
  <c r="F50" i="15"/>
  <c r="F50" i="12"/>
  <c r="J49" i="15"/>
  <c r="J49" i="12"/>
  <c r="J49" i="7"/>
  <c r="N48" i="15"/>
  <c r="N48" i="12"/>
  <c r="F48" i="15"/>
  <c r="F48" i="12"/>
  <c r="J47" i="15"/>
  <c r="J47" i="12"/>
  <c r="J47" i="7"/>
  <c r="N46" i="15"/>
  <c r="N46" i="12"/>
  <c r="F46" i="15"/>
  <c r="F46" i="12"/>
  <c r="J45" i="15"/>
  <c r="J45" i="12"/>
  <c r="J45" i="7"/>
  <c r="N44" i="15"/>
  <c r="N44" i="12"/>
  <c r="F44" i="15"/>
  <c r="F44" i="12"/>
  <c r="J43" i="15"/>
  <c r="J43" i="12"/>
  <c r="J43" i="7"/>
  <c r="N42" i="15"/>
  <c r="N42" i="12"/>
  <c r="F42" i="15"/>
  <c r="F42" i="12"/>
  <c r="J41" i="15"/>
  <c r="J41" i="12"/>
  <c r="J41" i="7"/>
  <c r="N40" i="15"/>
  <c r="N40" i="12"/>
  <c r="F40" i="15"/>
  <c r="F40" i="12"/>
  <c r="J39" i="15"/>
  <c r="J39" i="12"/>
  <c r="J39" i="7"/>
  <c r="G24" i="9"/>
  <c r="H24" i="9" s="1"/>
  <c r="I24" i="9" s="1"/>
  <c r="J24" i="9" s="1"/>
  <c r="K24" i="9" s="1"/>
  <c r="L24" i="9" s="1"/>
  <c r="M24" i="9" s="1"/>
  <c r="N24" i="9" s="1"/>
  <c r="G11" i="9"/>
  <c r="H11" i="9" s="1"/>
  <c r="I11" i="9" s="1"/>
  <c r="J11" i="9" s="1"/>
  <c r="K11" i="9" s="1"/>
  <c r="L11" i="9" s="1"/>
  <c r="M11" i="9" s="1"/>
  <c r="N11" i="9" s="1"/>
  <c r="H36" i="8"/>
  <c r="I36" i="8" s="1"/>
  <c r="J36" i="8" s="1"/>
  <c r="K36" i="8" s="1"/>
  <c r="L36" i="8" s="1"/>
  <c r="M36" i="8" s="1"/>
  <c r="N36" i="8" s="1"/>
  <c r="H30" i="8"/>
  <c r="I30" i="8" s="1"/>
  <c r="J30" i="8" s="1"/>
  <c r="K30" i="8" s="1"/>
  <c r="L30" i="8" s="1"/>
  <c r="M30" i="8" s="1"/>
  <c r="N30" i="8" s="1"/>
  <c r="H41" i="8"/>
  <c r="I41" i="8" s="1"/>
  <c r="J41" i="8" s="1"/>
  <c r="K41" i="8" s="1"/>
  <c r="L41" i="8" s="1"/>
  <c r="M41" i="8" s="1"/>
  <c r="N41" i="8" s="1"/>
  <c r="H28" i="8"/>
  <c r="I28" i="8" s="1"/>
  <c r="J28" i="8" s="1"/>
  <c r="K28" i="8" s="1"/>
  <c r="L28" i="8" s="1"/>
  <c r="M28" i="8" s="1"/>
  <c r="N28" i="8" s="1"/>
  <c r="H33" i="8"/>
  <c r="I33" i="8" s="1"/>
  <c r="J33" i="8" s="1"/>
  <c r="K33" i="8" s="1"/>
  <c r="L33" i="8" s="1"/>
  <c r="M33" i="8" s="1"/>
  <c r="N33" i="8" s="1"/>
  <c r="H38" i="8"/>
  <c r="I38" i="8" s="1"/>
  <c r="J38" i="8" s="1"/>
  <c r="K38" i="8" s="1"/>
  <c r="L38" i="8" s="1"/>
  <c r="M38" i="8" s="1"/>
  <c r="N38" i="8" s="1"/>
  <c r="D20" i="13" l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D43" i="8"/>
  <c r="C39" i="16"/>
  <c r="D2" i="16"/>
  <c r="C38" i="16"/>
  <c r="C39" i="13"/>
  <c r="D2" i="13"/>
  <c r="C38" i="13"/>
  <c r="F7" i="14"/>
  <c r="G7" i="14" s="1"/>
  <c r="H7" i="14" s="1"/>
  <c r="I7" i="14" s="1"/>
  <c r="J7" i="14" s="1"/>
  <c r="K7" i="14" s="1"/>
  <c r="L7" i="14" s="1"/>
  <c r="M7" i="14" s="1"/>
  <c r="N7" i="14" s="1"/>
  <c r="F11" i="14"/>
  <c r="G11" i="14" s="1"/>
  <c r="H11" i="14" s="1"/>
  <c r="I11" i="14" s="1"/>
  <c r="J11" i="14" s="1"/>
  <c r="K11" i="14" s="1"/>
  <c r="L11" i="14" s="1"/>
  <c r="M11" i="14" s="1"/>
  <c r="N11" i="14" s="1"/>
  <c r="F13" i="14"/>
  <c r="G13" i="14" s="1"/>
  <c r="H13" i="14" s="1"/>
  <c r="I13" i="14" s="1"/>
  <c r="J13" i="14" s="1"/>
  <c r="K13" i="14" s="1"/>
  <c r="L13" i="14" s="1"/>
  <c r="M13" i="14" s="1"/>
  <c r="N13" i="14" s="1"/>
  <c r="D15" i="14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D17" i="14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D19" i="14"/>
  <c r="E19" i="14" s="1"/>
  <c r="F19" i="14" s="1"/>
  <c r="G19" i="14" s="1"/>
  <c r="H19" i="14" s="1"/>
  <c r="I19" i="14" s="1"/>
  <c r="J19" i="14" s="1"/>
  <c r="K19" i="14" s="1"/>
  <c r="L19" i="14" s="1"/>
  <c r="M19" i="14" s="1"/>
  <c r="N19" i="14" s="1"/>
  <c r="D21" i="14"/>
  <c r="E21" i="14" s="1"/>
  <c r="F21" i="14" s="1"/>
  <c r="G21" i="14" s="1"/>
  <c r="H21" i="14" s="1"/>
  <c r="I21" i="14" s="1"/>
  <c r="J21" i="14" s="1"/>
  <c r="K21" i="14" s="1"/>
  <c r="L21" i="14" s="1"/>
  <c r="M21" i="14" s="1"/>
  <c r="N21" i="14" s="1"/>
  <c r="J23" i="14"/>
  <c r="K23" i="14" s="1"/>
  <c r="L23" i="14" s="1"/>
  <c r="M23" i="14" s="1"/>
  <c r="N23" i="14" s="1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I29" i="14"/>
  <c r="D31" i="14"/>
  <c r="E31" i="14" s="1"/>
  <c r="F31" i="14" s="1"/>
  <c r="G31" i="14" s="1"/>
  <c r="H31" i="14" s="1"/>
  <c r="I31" i="14" s="1"/>
  <c r="D33" i="14"/>
  <c r="E33" i="14" s="1"/>
  <c r="F33" i="14" s="1"/>
  <c r="G33" i="14" s="1"/>
  <c r="H33" i="14" s="1"/>
  <c r="I33" i="14" s="1"/>
  <c r="D35" i="14"/>
  <c r="E35" i="14" s="1"/>
  <c r="F35" i="14" s="1"/>
  <c r="G35" i="14" s="1"/>
  <c r="H35" i="14" s="1"/>
  <c r="I35" i="14" s="1"/>
  <c r="D37" i="14"/>
  <c r="E37" i="14" s="1"/>
  <c r="F37" i="14" s="1"/>
  <c r="G37" i="14" s="1"/>
  <c r="H37" i="14" s="1"/>
  <c r="I37" i="14" s="1"/>
  <c r="H19" i="17"/>
  <c r="I19" i="17" s="1"/>
  <c r="J19" i="17" s="1"/>
  <c r="K19" i="17" s="1"/>
  <c r="L19" i="17" s="1"/>
  <c r="M19" i="17" s="1"/>
  <c r="N19" i="17" s="1"/>
  <c r="G12" i="9"/>
  <c r="H12" i="9" s="1"/>
  <c r="I12" i="9" s="1"/>
  <c r="J12" i="9" s="1"/>
  <c r="K12" i="9" s="1"/>
  <c r="L12" i="9" s="1"/>
  <c r="M12" i="9" s="1"/>
  <c r="N12" i="9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D16" i="17"/>
  <c r="E16" i="17" s="1"/>
  <c r="D26" i="17"/>
  <c r="G33" i="9"/>
  <c r="H33" i="9" s="1"/>
  <c r="I33" i="9" s="1"/>
  <c r="J33" i="9" s="1"/>
  <c r="K33" i="9" s="1"/>
  <c r="L33" i="9" s="1"/>
  <c r="M33" i="9" s="1"/>
  <c r="N33" i="9" s="1"/>
  <c r="G29" i="9"/>
  <c r="H29" i="9" s="1"/>
  <c r="I29" i="9" s="1"/>
  <c r="J29" i="9" s="1"/>
  <c r="K29" i="9" s="1"/>
  <c r="L29" i="9" s="1"/>
  <c r="M29" i="9" s="1"/>
  <c r="N29" i="9" s="1"/>
  <c r="G41" i="9"/>
  <c r="H41" i="9" s="1"/>
  <c r="I41" i="9" s="1"/>
  <c r="J41" i="9" s="1"/>
  <c r="K41" i="9" s="1"/>
  <c r="L41" i="9" s="1"/>
  <c r="M41" i="9" s="1"/>
  <c r="N41" i="9" s="1"/>
  <c r="I9" i="9"/>
  <c r="J9" i="9" s="1"/>
  <c r="K9" i="9" s="1"/>
  <c r="L9" i="9" s="1"/>
  <c r="M9" i="9" s="1"/>
  <c r="N9" i="9" s="1"/>
  <c r="D5" i="14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G14" i="9"/>
  <c r="H14" i="9" s="1"/>
  <c r="I14" i="9" s="1"/>
  <c r="J14" i="9" s="1"/>
  <c r="K14" i="9" s="1"/>
  <c r="L14" i="9" s="1"/>
  <c r="M14" i="9" s="1"/>
  <c r="N14" i="9" s="1"/>
  <c r="H27" i="17"/>
  <c r="I27" i="17" s="1"/>
  <c r="G37" i="9"/>
  <c r="H37" i="9" s="1"/>
  <c r="I37" i="9" s="1"/>
  <c r="J37" i="9" s="1"/>
  <c r="K37" i="9" s="1"/>
  <c r="L37" i="9" s="1"/>
  <c r="M37" i="9" s="1"/>
  <c r="N37" i="9" s="1"/>
  <c r="I42" i="9"/>
  <c r="J42" i="9" s="1"/>
  <c r="K42" i="9" s="1"/>
  <c r="L42" i="9" s="1"/>
  <c r="M42" i="9" s="1"/>
  <c r="N42" i="9" s="1"/>
  <c r="D32" i="17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H5" i="9"/>
  <c r="I5" i="9" s="1"/>
  <c r="J5" i="9" s="1"/>
  <c r="K5" i="9" s="1"/>
  <c r="L5" i="9" s="1"/>
  <c r="M5" i="9" s="1"/>
  <c r="N5" i="9" s="1"/>
  <c r="H7" i="9"/>
  <c r="I7" i="9" s="1"/>
  <c r="J7" i="9" s="1"/>
  <c r="K7" i="9" s="1"/>
  <c r="L7" i="9" s="1"/>
  <c r="M7" i="9" s="1"/>
  <c r="N7" i="9" s="1"/>
  <c r="H13" i="9"/>
  <c r="I13" i="9" s="1"/>
  <c r="J13" i="9" s="1"/>
  <c r="K13" i="9" s="1"/>
  <c r="L13" i="9" s="1"/>
  <c r="M13" i="9" s="1"/>
  <c r="N13" i="9" s="1"/>
  <c r="I15" i="9"/>
  <c r="J15" i="9" s="1"/>
  <c r="K15" i="9" s="1"/>
  <c r="L15" i="9" s="1"/>
  <c r="M15" i="9" s="1"/>
  <c r="N15" i="9" s="1"/>
  <c r="H30" i="9"/>
  <c r="I30" i="9" s="1"/>
  <c r="J30" i="9" s="1"/>
  <c r="K30" i="9" s="1"/>
  <c r="L30" i="9" s="1"/>
  <c r="M30" i="9" s="1"/>
  <c r="N30" i="9" s="1"/>
  <c r="H32" i="9"/>
  <c r="I32" i="9" s="1"/>
  <c r="J32" i="9" s="1"/>
  <c r="K32" i="9" s="1"/>
  <c r="L32" i="9" s="1"/>
  <c r="M32" i="9" s="1"/>
  <c r="N32" i="9" s="1"/>
  <c r="H38" i="9"/>
  <c r="I38" i="9" s="1"/>
  <c r="J38" i="9" s="1"/>
  <c r="K38" i="9" s="1"/>
  <c r="L38" i="9" s="1"/>
  <c r="M38" i="9" s="1"/>
  <c r="N38" i="9" s="1"/>
  <c r="G40" i="9"/>
  <c r="H40" i="9" s="1"/>
  <c r="I40" i="9" s="1"/>
  <c r="J40" i="9" s="1"/>
  <c r="K40" i="9" s="1"/>
  <c r="L40" i="9" s="1"/>
  <c r="M40" i="9" s="1"/>
  <c r="N40" i="9" s="1"/>
  <c r="G8" i="9"/>
  <c r="H8" i="9" s="1"/>
  <c r="I8" i="9" s="1"/>
  <c r="J8" i="9" s="1"/>
  <c r="K8" i="9" s="1"/>
  <c r="L8" i="9" s="1"/>
  <c r="M8" i="9" s="1"/>
  <c r="N8" i="9" s="1"/>
  <c r="H26" i="9"/>
  <c r="I26" i="9" s="1"/>
  <c r="J26" i="9" s="1"/>
  <c r="K26" i="9" s="1"/>
  <c r="L26" i="9" s="1"/>
  <c r="M26" i="9" s="1"/>
  <c r="N26" i="9" s="1"/>
  <c r="H37" i="17"/>
  <c r="I37" i="17" s="1"/>
  <c r="J37" i="17" s="1"/>
  <c r="K37" i="17" s="1"/>
  <c r="L37" i="17" s="1"/>
  <c r="M37" i="17" s="1"/>
  <c r="N37" i="17" s="1"/>
  <c r="G16" i="9"/>
  <c r="H16" i="9" s="1"/>
  <c r="I16" i="9" s="1"/>
  <c r="J16" i="9" s="1"/>
  <c r="K16" i="9" s="1"/>
  <c r="L16" i="9" s="1"/>
  <c r="M16" i="9" s="1"/>
  <c r="N16" i="9" s="1"/>
  <c r="D18" i="17"/>
  <c r="F31" i="17"/>
  <c r="G31" i="17" s="1"/>
  <c r="H31" i="17" s="1"/>
  <c r="D6" i="14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D14" i="14"/>
  <c r="D3" i="17"/>
  <c r="C39" i="17"/>
  <c r="C38" i="17"/>
  <c r="H9" i="17"/>
  <c r="I9" i="17" s="1"/>
  <c r="J9" i="17" s="1"/>
  <c r="K9" i="17" s="1"/>
  <c r="L9" i="17" s="1"/>
  <c r="M9" i="17" s="1"/>
  <c r="N9" i="17" s="1"/>
  <c r="F23" i="17"/>
  <c r="G23" i="17" s="1"/>
  <c r="H23" i="17" s="1"/>
  <c r="I23" i="17" s="1"/>
  <c r="J23" i="17" s="1"/>
  <c r="K23" i="17" s="1"/>
  <c r="L23" i="17" s="1"/>
  <c r="M23" i="17" s="1"/>
  <c r="N23" i="17" s="1"/>
  <c r="J27" i="14"/>
  <c r="K27" i="14" s="1"/>
  <c r="L27" i="14" s="1"/>
  <c r="M27" i="14" s="1"/>
  <c r="N27" i="14" s="1"/>
  <c r="J29" i="14"/>
  <c r="K29" i="14" s="1"/>
  <c r="L29" i="14" s="1"/>
  <c r="M29" i="14" s="1"/>
  <c r="N29" i="14" s="1"/>
  <c r="J31" i="14"/>
  <c r="K31" i="14" s="1"/>
  <c r="L31" i="14" s="1"/>
  <c r="M31" i="14" s="1"/>
  <c r="N31" i="14" s="1"/>
  <c r="J33" i="14"/>
  <c r="K33" i="14" s="1"/>
  <c r="L33" i="14" s="1"/>
  <c r="M33" i="14" s="1"/>
  <c r="N33" i="14" s="1"/>
  <c r="J35" i="14"/>
  <c r="K35" i="14" s="1"/>
  <c r="L35" i="14" s="1"/>
  <c r="M35" i="14" s="1"/>
  <c r="N35" i="14" s="1"/>
  <c r="J37" i="14"/>
  <c r="K37" i="14" s="1"/>
  <c r="L37" i="14" s="1"/>
  <c r="M37" i="14" s="1"/>
  <c r="N37" i="14" s="1"/>
  <c r="H29" i="17"/>
  <c r="I29" i="17" s="1"/>
  <c r="J29" i="17" s="1"/>
  <c r="K29" i="17" s="1"/>
  <c r="L29" i="17" s="1"/>
  <c r="M29" i="17" s="1"/>
  <c r="N29" i="17" s="1"/>
  <c r="F11" i="17"/>
  <c r="G11" i="17" s="1"/>
  <c r="H11" i="17" s="1"/>
  <c r="I11" i="17" s="1"/>
  <c r="J11" i="17" s="1"/>
  <c r="K11" i="17" s="1"/>
  <c r="L11" i="17" s="1"/>
  <c r="M11" i="17" s="1"/>
  <c r="N11" i="17" s="1"/>
  <c r="D30" i="17"/>
  <c r="E30" i="17" s="1"/>
  <c r="D14" i="17"/>
  <c r="E14" i="17" s="1"/>
  <c r="H5" i="17"/>
  <c r="I5" i="17" s="1"/>
  <c r="J5" i="17" s="1"/>
  <c r="K5" i="17" s="1"/>
  <c r="L5" i="17" s="1"/>
  <c r="M5" i="17" s="1"/>
  <c r="N5" i="17" s="1"/>
  <c r="F16" i="17"/>
  <c r="G16" i="17" s="1"/>
  <c r="H16" i="17" s="1"/>
  <c r="I16" i="17" s="1"/>
  <c r="J16" i="17" s="1"/>
  <c r="K16" i="17" s="1"/>
  <c r="L16" i="17" s="1"/>
  <c r="M16" i="17" s="1"/>
  <c r="N16" i="17" s="1"/>
  <c r="H33" i="17"/>
  <c r="I33" i="17" s="1"/>
  <c r="J33" i="17" s="1"/>
  <c r="K33" i="17" s="1"/>
  <c r="L33" i="17" s="1"/>
  <c r="M33" i="17" s="1"/>
  <c r="N33" i="17" s="1"/>
  <c r="F10" i="17"/>
  <c r="G10" i="17" s="1"/>
  <c r="H10" i="17" s="1"/>
  <c r="I10" i="17" s="1"/>
  <c r="J10" i="17" s="1"/>
  <c r="K10" i="17" s="1"/>
  <c r="L10" i="17" s="1"/>
  <c r="M10" i="17" s="1"/>
  <c r="N10" i="17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C39" i="14"/>
  <c r="D3" i="14"/>
  <c r="C38" i="14"/>
  <c r="G31" i="9"/>
  <c r="H31" i="9" s="1"/>
  <c r="I31" i="9" s="1"/>
  <c r="J31" i="9" s="1"/>
  <c r="K31" i="9" s="1"/>
  <c r="L31" i="9" s="1"/>
  <c r="M31" i="9" s="1"/>
  <c r="N31" i="9" s="1"/>
  <c r="J27" i="17"/>
  <c r="K27" i="17" s="1"/>
  <c r="L27" i="17" s="1"/>
  <c r="M27" i="17" s="1"/>
  <c r="N27" i="17" s="1"/>
  <c r="D22" i="17"/>
  <c r="E22" i="17" s="1"/>
  <c r="F22" i="17" s="1"/>
  <c r="G22" i="17" s="1"/>
  <c r="H22" i="17" s="1"/>
  <c r="I22" i="17" s="1"/>
  <c r="J22" i="17" s="1"/>
  <c r="K22" i="17" s="1"/>
  <c r="L22" i="17" s="1"/>
  <c r="M22" i="17" s="1"/>
  <c r="N22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J35" i="17"/>
  <c r="K35" i="17" s="1"/>
  <c r="L35" i="17" s="1"/>
  <c r="M35" i="17" s="1"/>
  <c r="N35" i="17" s="1"/>
  <c r="G27" i="9"/>
  <c r="H27" i="9" s="1"/>
  <c r="I27" i="9" s="1"/>
  <c r="J27" i="9" s="1"/>
  <c r="K27" i="9" s="1"/>
  <c r="L27" i="9" s="1"/>
  <c r="M27" i="9" s="1"/>
  <c r="N27" i="9" s="1"/>
  <c r="F15" i="17"/>
  <c r="G15" i="17" s="1"/>
  <c r="H15" i="17" s="1"/>
  <c r="I15" i="17" s="1"/>
  <c r="J15" i="17" s="1"/>
  <c r="K15" i="17" s="1"/>
  <c r="L15" i="17" s="1"/>
  <c r="M15" i="17" s="1"/>
  <c r="N15" i="17" s="1"/>
  <c r="F25" i="17"/>
  <c r="G25" i="17" s="1"/>
  <c r="H25" i="17" s="1"/>
  <c r="I25" i="17" s="1"/>
  <c r="J25" i="17" s="1"/>
  <c r="K25" i="17" s="1"/>
  <c r="L25" i="17" s="1"/>
  <c r="M25" i="17" s="1"/>
  <c r="N25" i="17" s="1"/>
  <c r="G10" i="9"/>
  <c r="H10" i="9" s="1"/>
  <c r="I10" i="9" s="1"/>
  <c r="J10" i="9" s="1"/>
  <c r="K10" i="9" s="1"/>
  <c r="L10" i="9" s="1"/>
  <c r="M10" i="9" s="1"/>
  <c r="N10" i="9" s="1"/>
  <c r="C43" i="9"/>
  <c r="G4" i="9"/>
  <c r="H4" i="9" s="1"/>
  <c r="I4" i="9" s="1"/>
  <c r="J4" i="9" s="1"/>
  <c r="K4" i="9" s="1"/>
  <c r="L4" i="9" s="1"/>
  <c r="M4" i="9" s="1"/>
  <c r="N4" i="9" s="1"/>
  <c r="F8" i="17"/>
  <c r="G8" i="17" s="1"/>
  <c r="H8" i="17" s="1"/>
  <c r="I8" i="17" s="1"/>
  <c r="J8" i="17" s="1"/>
  <c r="K8" i="17" s="1"/>
  <c r="L8" i="17" s="1"/>
  <c r="M8" i="17" s="1"/>
  <c r="N8" i="17" s="1"/>
  <c r="G35" i="9"/>
  <c r="H35" i="9" s="1"/>
  <c r="I35" i="9" s="1"/>
  <c r="J35" i="9" s="1"/>
  <c r="K35" i="9" s="1"/>
  <c r="L35" i="9" s="1"/>
  <c r="M35" i="9" s="1"/>
  <c r="N35" i="9" s="1"/>
  <c r="G6" i="9"/>
  <c r="H6" i="9" s="1"/>
  <c r="I6" i="9" s="1"/>
  <c r="J6" i="9" s="1"/>
  <c r="K6" i="9" s="1"/>
  <c r="L6" i="9" s="1"/>
  <c r="M6" i="9" s="1"/>
  <c r="N6" i="9" s="1"/>
  <c r="H17" i="9"/>
  <c r="I17" i="9" s="1"/>
  <c r="J17" i="9" s="1"/>
  <c r="K17" i="9" s="1"/>
  <c r="L17" i="9" s="1"/>
  <c r="M17" i="9" s="1"/>
  <c r="N17" i="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J28" i="9"/>
  <c r="K28" i="9" s="1"/>
  <c r="L28" i="9" s="1"/>
  <c r="M28" i="9" s="1"/>
  <c r="N28" i="9" s="1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F34" i="17"/>
  <c r="G34" i="17" s="1"/>
  <c r="H34" i="17" s="1"/>
  <c r="I34" i="17" s="1"/>
  <c r="J34" i="17" s="1"/>
  <c r="K34" i="17" s="1"/>
  <c r="L34" i="17" s="1"/>
  <c r="M34" i="17" s="1"/>
  <c r="N34" i="17" s="1"/>
  <c r="F13" i="17"/>
  <c r="G13" i="17" s="1"/>
  <c r="H13" i="17" s="1"/>
  <c r="I13" i="17" s="1"/>
  <c r="J13" i="17" s="1"/>
  <c r="K13" i="17" s="1"/>
  <c r="L13" i="17" s="1"/>
  <c r="M13" i="17" s="1"/>
  <c r="N13" i="17" s="1"/>
  <c r="H17" i="17"/>
  <c r="I17" i="17" s="1"/>
  <c r="J17" i="17" s="1"/>
  <c r="K17" i="17" s="1"/>
  <c r="L17" i="17" s="1"/>
  <c r="M17" i="17" s="1"/>
  <c r="N17" i="17" s="1"/>
  <c r="F21" i="17"/>
  <c r="G21" i="17" s="1"/>
  <c r="H21" i="17" s="1"/>
  <c r="I21" i="17" s="1"/>
  <c r="J21" i="17" s="1"/>
  <c r="K21" i="17" s="1"/>
  <c r="L21" i="17" s="1"/>
  <c r="M21" i="17" s="1"/>
  <c r="N21" i="17" s="1"/>
  <c r="I31" i="17"/>
  <c r="J31" i="17" s="1"/>
  <c r="K31" i="17" s="1"/>
  <c r="L31" i="17" s="1"/>
  <c r="M31" i="17" s="1"/>
  <c r="N31" i="17" s="1"/>
  <c r="D4" i="14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D8" i="14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D10" i="14"/>
  <c r="E10" i="14" s="1"/>
  <c r="F10" i="14" s="1"/>
  <c r="G10" i="14" s="1"/>
  <c r="H10" i="14" s="1"/>
  <c r="I10" i="14" s="1"/>
  <c r="J10" i="14" s="1"/>
  <c r="K10" i="14" s="1"/>
  <c r="L10" i="14" s="1"/>
  <c r="M10" i="14" s="1"/>
  <c r="N10" i="14" s="1"/>
  <c r="D12" i="14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D16" i="14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D18" i="14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D22" i="14"/>
  <c r="E22" i="14" s="1"/>
  <c r="F22" i="14" s="1"/>
  <c r="G22" i="14" s="1"/>
  <c r="H22" i="14" s="1"/>
  <c r="I22" i="14" s="1"/>
  <c r="J22" i="14" s="1"/>
  <c r="K22" i="14" s="1"/>
  <c r="L22" i="14" s="1"/>
  <c r="M22" i="14" s="1"/>
  <c r="N22" i="14" s="1"/>
  <c r="D24" i="14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D28" i="14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D34" i="14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E36" i="14"/>
  <c r="F36" i="14" s="1"/>
  <c r="G36" i="14" s="1"/>
  <c r="H36" i="14" s="1"/>
  <c r="I36" i="14" s="1"/>
  <c r="J36" i="14" s="1"/>
  <c r="K36" i="14" s="1"/>
  <c r="L36" i="14" s="1"/>
  <c r="M36" i="14" s="1"/>
  <c r="N36" i="14" s="1"/>
  <c r="G39" i="9"/>
  <c r="H39" i="9" s="1"/>
  <c r="I39" i="9" s="1"/>
  <c r="J39" i="9" s="1"/>
  <c r="K39" i="9" s="1"/>
  <c r="L39" i="9" s="1"/>
  <c r="M39" i="9" s="1"/>
  <c r="N39" i="9" s="1"/>
  <c r="F14" i="17"/>
  <c r="G14" i="17" s="1"/>
  <c r="H14" i="17" s="1"/>
  <c r="I14" i="17" s="1"/>
  <c r="J14" i="17" s="1"/>
  <c r="K14" i="17" s="1"/>
  <c r="L14" i="17" s="1"/>
  <c r="M14" i="17" s="1"/>
  <c r="N14" i="17" s="1"/>
  <c r="F30" i="17"/>
  <c r="G30" i="17" s="1"/>
  <c r="H30" i="17" s="1"/>
  <c r="I30" i="17" s="1"/>
  <c r="J30" i="17" s="1"/>
  <c r="K30" i="17" s="1"/>
  <c r="L30" i="17" s="1"/>
  <c r="M30" i="17" s="1"/>
  <c r="N30" i="17" s="1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I34" i="9"/>
  <c r="J34" i="9" s="1"/>
  <c r="K34" i="9" s="1"/>
  <c r="L34" i="9" s="1"/>
  <c r="M34" i="9" s="1"/>
  <c r="N34" i="9" s="1"/>
  <c r="F24" i="17"/>
  <c r="G24" i="17" s="1"/>
  <c r="H24" i="17" s="1"/>
  <c r="I24" i="17" s="1"/>
  <c r="J24" i="17" s="1"/>
  <c r="K24" i="17" s="1"/>
  <c r="L24" i="17" s="1"/>
  <c r="M24" i="17" s="1"/>
  <c r="N24" i="17" s="1"/>
  <c r="J36" i="9"/>
  <c r="K36" i="9" s="1"/>
  <c r="L36" i="9" s="1"/>
  <c r="M36" i="9" s="1"/>
  <c r="N36" i="9" s="1"/>
  <c r="F7" i="17"/>
  <c r="G7" i="17" s="1"/>
  <c r="H7" i="17" s="1"/>
  <c r="I7" i="17" s="1"/>
  <c r="J7" i="17" s="1"/>
  <c r="K7" i="17" s="1"/>
  <c r="L7" i="17" s="1"/>
  <c r="M7" i="17" s="1"/>
  <c r="N7" i="17" s="1"/>
  <c r="E36" i="17"/>
  <c r="F36" i="17" s="1"/>
  <c r="G36" i="17" s="1"/>
  <c r="H36" i="17" s="1"/>
  <c r="I36" i="17" s="1"/>
  <c r="J36" i="17" s="1"/>
  <c r="K36" i="17" s="1"/>
  <c r="L36" i="17" s="1"/>
  <c r="M36" i="17" s="1"/>
  <c r="N36" i="17" s="1"/>
  <c r="D6" i="17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E2" i="13" l="1"/>
  <c r="D39" i="13"/>
  <c r="D38" i="13"/>
  <c r="E2" i="16"/>
  <c r="D39" i="16"/>
  <c r="D38" i="16"/>
  <c r="E43" i="8"/>
  <c r="D39" i="14"/>
  <c r="E3" i="14"/>
  <c r="D38" i="14"/>
  <c r="D43" i="9"/>
  <c r="D39" i="17"/>
  <c r="E3" i="17"/>
  <c r="D38" i="17"/>
  <c r="F43" i="8" l="1"/>
  <c r="F2" i="13"/>
  <c r="E39" i="13"/>
  <c r="E38" i="13"/>
  <c r="E39" i="16"/>
  <c r="E38" i="16"/>
  <c r="F2" i="16"/>
  <c r="E39" i="17"/>
  <c r="F3" i="17"/>
  <c r="E38" i="17"/>
  <c r="E43" i="9"/>
  <c r="F3" i="14"/>
  <c r="E39" i="14"/>
  <c r="E38" i="14"/>
  <c r="G2" i="16" l="1"/>
  <c r="F39" i="16"/>
  <c r="F38" i="16"/>
  <c r="G43" i="8"/>
  <c r="G2" i="13"/>
  <c r="F39" i="13"/>
  <c r="F38" i="13"/>
  <c r="F39" i="17"/>
  <c r="G3" i="17"/>
  <c r="F38" i="17"/>
  <c r="G3" i="14"/>
  <c r="F39" i="14"/>
  <c r="F38" i="14"/>
  <c r="G3" i="9"/>
  <c r="F43" i="9"/>
  <c r="H43" i="8" l="1"/>
  <c r="H2" i="13"/>
  <c r="G39" i="13"/>
  <c r="G38" i="13"/>
  <c r="H2" i="16"/>
  <c r="G39" i="16"/>
  <c r="G38" i="16"/>
  <c r="H3" i="14"/>
  <c r="G39" i="14"/>
  <c r="G38" i="14"/>
  <c r="H3" i="9"/>
  <c r="G43" i="9"/>
  <c r="H3" i="17"/>
  <c r="G39" i="17"/>
  <c r="G38" i="17"/>
  <c r="I43" i="8" l="1"/>
  <c r="I2" i="16"/>
  <c r="H39" i="16"/>
  <c r="H38" i="16"/>
  <c r="I2" i="13"/>
  <c r="H39" i="13"/>
  <c r="H38" i="13"/>
  <c r="I3" i="17"/>
  <c r="H39" i="17"/>
  <c r="H38" i="17"/>
  <c r="I3" i="9"/>
  <c r="H43" i="9"/>
  <c r="I3" i="14"/>
  <c r="H39" i="14"/>
  <c r="H38" i="14"/>
  <c r="J43" i="8" l="1"/>
  <c r="J2" i="13"/>
  <c r="I39" i="13"/>
  <c r="I38" i="13"/>
  <c r="J2" i="16"/>
  <c r="I39" i="16"/>
  <c r="I38" i="16"/>
  <c r="J3" i="14"/>
  <c r="I39" i="14"/>
  <c r="I38" i="14"/>
  <c r="J3" i="9"/>
  <c r="I43" i="9"/>
  <c r="J3" i="17"/>
  <c r="I39" i="17"/>
  <c r="I38" i="17"/>
  <c r="K43" i="8" l="1"/>
  <c r="K2" i="16"/>
  <c r="J39" i="16"/>
  <c r="J38" i="16"/>
  <c r="K2" i="13"/>
  <c r="J39" i="13"/>
  <c r="J38" i="13"/>
  <c r="K3" i="9"/>
  <c r="J43" i="9"/>
  <c r="K3" i="17"/>
  <c r="J39" i="17"/>
  <c r="J38" i="17"/>
  <c r="K3" i="14"/>
  <c r="J39" i="14"/>
  <c r="J38" i="14"/>
  <c r="L2" i="16" l="1"/>
  <c r="K39" i="16"/>
  <c r="K38" i="16"/>
  <c r="L2" i="13"/>
  <c r="K39" i="13"/>
  <c r="K38" i="13"/>
  <c r="L43" i="8"/>
  <c r="K39" i="17"/>
  <c r="L3" i="17"/>
  <c r="K38" i="17"/>
  <c r="L3" i="14"/>
  <c r="K39" i="14"/>
  <c r="K38" i="14"/>
  <c r="L3" i="9"/>
  <c r="K43" i="9"/>
  <c r="M2" i="16" l="1"/>
  <c r="L39" i="16"/>
  <c r="L38" i="16"/>
  <c r="M2" i="13"/>
  <c r="L39" i="13"/>
  <c r="L38" i="13"/>
  <c r="M43" i="8"/>
  <c r="M3" i="9"/>
  <c r="L43" i="9"/>
  <c r="M3" i="14"/>
  <c r="L39" i="14"/>
  <c r="L38" i="14"/>
  <c r="L39" i="17"/>
  <c r="M3" i="17"/>
  <c r="L38" i="17"/>
  <c r="N2" i="16" l="1"/>
  <c r="M39" i="16"/>
  <c r="M38" i="16"/>
  <c r="N43" i="8"/>
  <c r="N2" i="13"/>
  <c r="M39" i="13"/>
  <c r="M38" i="13"/>
  <c r="M39" i="17"/>
  <c r="M38" i="17"/>
  <c r="N3" i="17"/>
  <c r="N3" i="14"/>
  <c r="M39" i="14"/>
  <c r="M38" i="14"/>
  <c r="N3" i="9"/>
  <c r="M43" i="9"/>
  <c r="N39" i="13" l="1"/>
  <c r="N38" i="13"/>
  <c r="N39" i="16"/>
  <c r="N38" i="16"/>
  <c r="N38" i="17"/>
  <c r="N39" i="17"/>
  <c r="N43" i="9"/>
  <c r="N39" i="14"/>
  <c r="N38" i="14"/>
  <c r="C43" i="8" l="1"/>
</calcChain>
</file>

<file path=xl/sharedStrings.xml><?xml version="1.0" encoding="utf-8"?>
<sst xmlns="http://schemas.openxmlformats.org/spreadsheetml/2006/main" count="982" uniqueCount="56">
  <si>
    <t>Delhi</t>
  </si>
  <si>
    <t>Haryana</t>
  </si>
  <si>
    <t>Punjab</t>
  </si>
  <si>
    <t>Rajasthan</t>
  </si>
  <si>
    <t>Uttarakhand</t>
  </si>
  <si>
    <t>Chandigarh</t>
  </si>
  <si>
    <t>Goa</t>
  </si>
  <si>
    <t>Gujarat</t>
  </si>
  <si>
    <t>Chhattisgarh</t>
  </si>
  <si>
    <t>Maharashtra</t>
  </si>
  <si>
    <t>Telangana</t>
  </si>
  <si>
    <t>Karnataka</t>
  </si>
  <si>
    <t>Kerala</t>
  </si>
  <si>
    <t>Puducherry</t>
  </si>
  <si>
    <t>Jharkhand</t>
  </si>
  <si>
    <t>Odisha</t>
  </si>
  <si>
    <t>Assam</t>
  </si>
  <si>
    <t>Manipur</t>
  </si>
  <si>
    <t>Tripura</t>
  </si>
  <si>
    <t>Mizoram</t>
  </si>
  <si>
    <t>Andaman&amp;Nicobar islands</t>
  </si>
  <si>
    <t>Lakshadweep</t>
  </si>
  <si>
    <t>Andhra_Pradesh</t>
  </si>
  <si>
    <t>Arunachal_Pradesh</t>
  </si>
  <si>
    <t>Bihar</t>
  </si>
  <si>
    <t>Dadra_Nagar_Haveli</t>
  </si>
  <si>
    <t>Daman_Diu</t>
  </si>
  <si>
    <t>Himachal_Pradesh</t>
  </si>
  <si>
    <t>Jammu_Kashmir</t>
  </si>
  <si>
    <t>Madhya_Pradesh</t>
  </si>
  <si>
    <t>Meghalaya</t>
  </si>
  <si>
    <t>Nagaland</t>
  </si>
  <si>
    <t>Sikkim</t>
  </si>
  <si>
    <t>Tamil_Nadu</t>
  </si>
  <si>
    <t>Uttar_Pradesh</t>
  </si>
  <si>
    <t>West_Bengal</t>
  </si>
  <si>
    <t>BA</t>
  </si>
  <si>
    <t>Annual Energy</t>
  </si>
  <si>
    <t>Peak</t>
  </si>
  <si>
    <t>All India Growth</t>
  </si>
  <si>
    <t>All India</t>
  </si>
  <si>
    <t>Actual</t>
  </si>
  <si>
    <t>CEA actual/forecast</t>
  </si>
  <si>
    <t>Percent difference</t>
  </si>
  <si>
    <t>NEP Energy</t>
  </si>
  <si>
    <t>year</t>
  </si>
  <si>
    <t>Percent diff</t>
  </si>
  <si>
    <t>NEP Energy Growth</t>
  </si>
  <si>
    <t>Actual Growth</t>
  </si>
  <si>
    <t>KA_Bagalkote</t>
  </si>
  <si>
    <t>KA_Bengaluru</t>
  </si>
  <si>
    <t>KA_Hassan</t>
  </si>
  <si>
    <t>KA_Kalaburgi</t>
  </si>
  <si>
    <t>KA_Mysuru</t>
  </si>
  <si>
    <t>KA_Tumakuru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</si>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</sst>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43" fontId="1" fillId="0" borderId="0" applyFont="0" applyFill="0" applyBorder="0" applyAlignment="0" applyProtection="0"/>
    <xf numFmtId="0" fontId="1" fillId="5" borderId="2" applyNumberFormat="0" applyFont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9" fontId="0" fillId="0" borderId="1" xfId="1" applyFont="1" applyBorder="1"/>
    <xf numFmtId="1" fontId="0" fillId="0" borderId="0" xfId="0" applyNumberFormat="1"/>
    <xf numFmtId="1" fontId="0" fillId="0" borderId="1" xfId="0" applyNumberFormat="1" applyBorder="1"/>
    <xf numFmtId="0" fontId="0" fillId="2" borderId="0" xfId="0" applyFill="1"/>
    <xf numFmtId="9" fontId="0" fillId="2" borderId="0" xfId="1" applyFont="1" applyFill="1"/>
    <xf numFmtId="0" fontId="0" fillId="3" borderId="0" xfId="0" applyFill="1" applyBorder="1"/>
    <xf numFmtId="164" fontId="0" fillId="0" borderId="0" xfId="1" applyNumberFormat="1" applyFont="1"/>
    <xf numFmtId="0" fontId="0" fillId="0" borderId="0" xfId="0" applyBorder="1"/>
    <xf numFmtId="0" fontId="2" fillId="4" borderId="0" xfId="2"/>
    <xf numFmtId="0" fontId="0" fillId="0" borderId="1" xfId="0" applyFill="1" applyBorder="1"/>
    <xf numFmtId="49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Fill="1"/>
    <xf numFmtId="3" fontId="0" fillId="0" borderId="0" xfId="0" applyNumberFormat="1"/>
    <xf numFmtId="43" fontId="0" fillId="0" borderId="0" xfId="3" applyFont="1"/>
    <xf numFmtId="165" fontId="0" fillId="0" borderId="0" xfId="3" applyNumberFormat="1" applyFont="1"/>
    <xf numFmtId="165" fontId="0" fillId="0" borderId="0" xfId="0" applyNumberFormat="1"/>
    <xf numFmtId="1" fontId="0" fillId="0" borderId="0" xfId="0" applyNumberFormat="1" applyBorder="1"/>
    <xf numFmtId="49" fontId="0" fillId="5" borderId="2" xfId="4" applyNumberFormat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6" borderId="0" xfId="0" applyFill="1"/>
    <xf numFmtId="165" fontId="0" fillId="6" borderId="0" xfId="3" applyNumberFormat="1" applyFont="1" applyFill="1"/>
    <xf numFmtId="10" fontId="0" fillId="6" borderId="0" xfId="1" applyNumberFormat="1" applyFont="1" applyFill="1"/>
  </cellXfs>
  <cellStyles count="5">
    <cellStyle name="Bad" xfId="2" builtinId="27"/>
    <cellStyle name="Comma" xfId="3" builtinId="3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compare!$B$1</c:f>
              <c:strCache>
                <c:ptCount val="1"/>
                <c:pt idx="0">
                  <c:v> NEP Energy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compare!$B$2:$B$6</c:f>
              <c:numCache>
                <c:formatCode>_(* #,##0_);_(* \(#,##0\);_(* "-"??_);_(@_)</c:formatCode>
                <c:ptCount val="5"/>
                <c:pt idx="0">
                  <c:v>1161853</c:v>
                </c:pt>
                <c:pt idx="1">
                  <c:v>1240350</c:v>
                </c:pt>
                <c:pt idx="2">
                  <c:v>1317523</c:v>
                </c:pt>
                <c:pt idx="3">
                  <c:v>1399440</c:v>
                </c:pt>
                <c:pt idx="4">
                  <c:v>1482750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D-4882-A07B-7F1D5D05AB01}"/>
            </c:ext>
          </c:extLst>
        </c:ser>
        <c:ser>
          <c:idx val="2"/>
          <c:order val="1"/>
          <c:tx>
            <c:strRef>
              <c:f>compare!$C$1</c:f>
              <c:strCache>
                <c:ptCount val="1"/>
                <c:pt idx="0">
                  <c:v> Actual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compare!$C$2:$C$6</c:f>
              <c:numCache>
                <c:formatCode>_(* #,##0_);_(* \(#,##0\);_(* "-"??_);_(@_)</c:formatCode>
                <c:ptCount val="5"/>
                <c:pt idx="0">
                  <c:v>1142929</c:v>
                </c:pt>
                <c:pt idx="1">
                  <c:v>1213325</c:v>
                </c:pt>
                <c:pt idx="2">
                  <c:v>1274595</c:v>
                </c:pt>
                <c:pt idx="3">
                  <c:v>1291010</c:v>
                </c:pt>
                <c:pt idx="4">
                  <c:v>1291010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D-4882-A07B-7F1D5D05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3696"/>
        <c:axId val="552927304"/>
      </c:lineChart>
      <c:catAx>
        <c:axId val="552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7304"/>
        <c:crosses val="autoZero"/>
        <c:auto val="1"/>
        <c:lblAlgn val="ctr"/>
        <c:lblOffset val="100"/>
        <c:noMultiLvlLbl val="0"/>
      </c:catAx>
      <c:valAx>
        <c:axId val="552927304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9</xdr:row>
      <xdr:rowOff>171450</xdr:rowOff>
    </xdr:from>
    <xdr:to>
      <xdr:col>5</xdr:col>
      <xdr:colOff>695325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4B341-558D-4C4E-A0BA-8A199F9A5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9503-5E27-4604-B0C6-0A76AFD559F2}">
  <dimension ref="A1:M6"/>
  <sheetViews>
    <sheetView workbookViewId="0">
      <selection activeCell="H1" sqref="H1:L1048576"/>
    </sheetView>
  </sheetViews>
  <sheetFormatPr baseColWidth="10" defaultColWidth="8.83203125" defaultRowHeight="16" x14ac:dyDescent="0.2"/>
  <cols>
    <col min="2" max="2" width="17.6640625" bestFit="1" customWidth="1"/>
    <col min="3" max="3" width="12.6640625" bestFit="1" customWidth="1"/>
    <col min="4" max="4" width="10.1640625" customWidth="1"/>
    <col min="5" max="5" width="16.6640625" bestFit="1" customWidth="1"/>
    <col min="6" max="6" width="12.33203125" bestFit="1" customWidth="1"/>
    <col min="9" max="9" width="11.5" bestFit="1" customWidth="1"/>
    <col min="10" max="10" width="11.1640625" bestFit="1" customWidth="1"/>
    <col min="11" max="11" width="10.1640625" bestFit="1" customWidth="1"/>
    <col min="12" max="12" width="15" bestFit="1" customWidth="1"/>
  </cols>
  <sheetData>
    <row r="1" spans="1:13" ht="14.25" customHeight="1" x14ac:dyDescent="0.2">
      <c r="A1" t="s">
        <v>45</v>
      </c>
      <c r="B1" s="19" t="s">
        <v>44</v>
      </c>
      <c r="C1" s="19" t="s">
        <v>41</v>
      </c>
      <c r="D1" t="s">
        <v>46</v>
      </c>
      <c r="E1" t="s">
        <v>47</v>
      </c>
      <c r="F1" t="s">
        <v>48</v>
      </c>
    </row>
    <row r="2" spans="1:13" x14ac:dyDescent="0.2">
      <c r="A2">
        <v>2016</v>
      </c>
      <c r="B2" s="19">
        <v>1161853</v>
      </c>
      <c r="C2" s="19">
        <v>1142929</v>
      </c>
      <c r="D2" s="15">
        <f>(C2-B2)/B2</f>
        <v>-1.6287774787344011E-2</v>
      </c>
      <c r="E2" s="15"/>
      <c r="F2" s="15"/>
    </row>
    <row r="3" spans="1:13" x14ac:dyDescent="0.2">
      <c r="A3">
        <v>2017</v>
      </c>
      <c r="B3" s="19">
        <v>1240350</v>
      </c>
      <c r="C3" s="19">
        <v>1213325</v>
      </c>
      <c r="D3" s="15">
        <f t="shared" ref="D3:D6" si="0">(C3-B3)/B3</f>
        <v>-2.1788204942153423E-2</v>
      </c>
      <c r="E3" s="15">
        <f>(B3-B2)/B2</f>
        <v>6.7561903270035015E-2</v>
      </c>
      <c r="F3" s="15">
        <f>(C3-C2)/C2</f>
        <v>6.1592627363554517E-2</v>
      </c>
      <c r="M3" s="15"/>
    </row>
    <row r="4" spans="1:13" x14ac:dyDescent="0.2">
      <c r="A4">
        <v>2018</v>
      </c>
      <c r="B4" s="19">
        <v>1317523</v>
      </c>
      <c r="C4" s="19">
        <v>1274595</v>
      </c>
      <c r="D4" s="15">
        <f t="shared" si="0"/>
        <v>-3.2582353401041195E-2</v>
      </c>
      <c r="E4" s="15">
        <f t="shared" ref="E4:E6" si="1">(B4-B3)/B3</f>
        <v>6.2218728584673678E-2</v>
      </c>
      <c r="F4" s="15">
        <f t="shared" ref="F4:F6" si="2">(C4-C3)/C3</f>
        <v>5.0497599571425626E-2</v>
      </c>
      <c r="M4" s="15"/>
    </row>
    <row r="5" spans="1:13" x14ac:dyDescent="0.2">
      <c r="A5">
        <v>2019</v>
      </c>
      <c r="B5" s="19">
        <v>1399440</v>
      </c>
      <c r="C5" s="19">
        <v>1291010</v>
      </c>
      <c r="D5" s="15">
        <f t="shared" si="0"/>
        <v>-7.7480992396958784E-2</v>
      </c>
      <c r="E5" s="15">
        <f t="shared" si="1"/>
        <v>6.2175005673525241E-2</v>
      </c>
      <c r="F5" s="15">
        <f t="shared" si="2"/>
        <v>1.2878600653540928E-2</v>
      </c>
      <c r="M5" s="15"/>
    </row>
    <row r="6" spans="1:13" x14ac:dyDescent="0.2">
      <c r="A6" s="25">
        <v>2020</v>
      </c>
      <c r="B6" s="26">
        <v>1482750</v>
      </c>
      <c r="C6" s="26">
        <v>1291010</v>
      </c>
      <c r="D6" s="27">
        <f t="shared" si="0"/>
        <v>-0.12931377508008768</v>
      </c>
      <c r="E6" s="27">
        <f t="shared" si="1"/>
        <v>5.9530955239238556E-2</v>
      </c>
      <c r="F6" s="27">
        <f t="shared" si="2"/>
        <v>0</v>
      </c>
      <c r="M6" s="1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C80E-D2AA-46CC-A44F-63D0E8BB82E1}">
  <dimension ref="A1:N73"/>
  <sheetViews>
    <sheetView topLeftCell="E7" workbookViewId="0">
      <selection activeCell="K2" sqref="K2:K73"/>
    </sheetView>
  </sheetViews>
  <sheetFormatPr baseColWidth="10" defaultColWidth="11" defaultRowHeight="16" x14ac:dyDescent="0.2"/>
  <cols>
    <col min="1" max="1" width="23.1640625" bestFit="1" customWidth="1"/>
    <col min="2" max="2" width="12.83203125" bestFit="1" customWidth="1"/>
  </cols>
  <sheetData>
    <row r="1" spans="1:14" ht="18.75" customHeight="1" x14ac:dyDescent="0.2">
      <c r="A1" t="s">
        <v>36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>
        <v>2026</v>
      </c>
      <c r="M1">
        <v>2031</v>
      </c>
      <c r="N1">
        <v>2036</v>
      </c>
    </row>
    <row r="2" spans="1:14" x14ac:dyDescent="0.2">
      <c r="A2" s="11" t="s">
        <v>20</v>
      </c>
      <c r="B2" s="7" t="s">
        <v>37</v>
      </c>
      <c r="C2" s="8" t="e">
        <f>Growth!C2</f>
        <v>#DIV/0!</v>
      </c>
      <c r="D2" s="8" t="e">
        <f>Growth!D2</f>
        <v>#DIV/0!</v>
      </c>
      <c r="E2" s="8" t="e">
        <f>Growth!E2</f>
        <v>#DIV/0!</v>
      </c>
      <c r="F2" s="8" t="e">
        <f>Growth!F2-0.132</f>
        <v>#DIV/0!</v>
      </c>
      <c r="G2" s="8" t="e">
        <f>Growth!G2+0.0095</f>
        <v>#DIV/0!</v>
      </c>
      <c r="H2" s="8" t="e">
        <f>Growth!H2-0.0005</f>
        <v>#DIV/0!</v>
      </c>
      <c r="I2" s="8" t="e">
        <f>Growth!I2+0.002</f>
        <v>#DIV/0!</v>
      </c>
      <c r="J2" s="8" t="e">
        <f>Growth!J2+0.001</f>
        <v>#DIV/0!</v>
      </c>
      <c r="K2" s="8" t="e">
        <f>Growth!K2+0.0002</f>
        <v>#DIV/0!</v>
      </c>
      <c r="L2" s="8" t="e">
        <f>Growth!L2</f>
        <v>#DIV/0!</v>
      </c>
      <c r="M2" s="8" t="e">
        <f>Growth!M2</f>
        <v>#DIV/0!</v>
      </c>
      <c r="N2" s="8" t="e">
        <f>Growth!N2</f>
        <v>#DIV/0!</v>
      </c>
    </row>
    <row r="3" spans="1:14" x14ac:dyDescent="0.2">
      <c r="A3" s="11" t="s">
        <v>22</v>
      </c>
      <c r="B3" s="7" t="s">
        <v>37</v>
      </c>
      <c r="C3" s="8">
        <f>Growth!C3</f>
        <v>7.6326523146708611E-2</v>
      </c>
      <c r="D3" s="8">
        <f>Growth!D3</f>
        <v>7.5519151684056693E-2</v>
      </c>
      <c r="E3" s="8">
        <f>Growth!E3</f>
        <v>7.4956549217885929E-2</v>
      </c>
      <c r="F3" s="8">
        <f>Growth!F3-0.132</f>
        <v>-5.7684216715171835E-2</v>
      </c>
      <c r="G3" s="8">
        <f>Growth!G3+0.0095</f>
        <v>8.4065604049801609E-2</v>
      </c>
      <c r="H3" s="8">
        <f>Growth!H3-0.0005</f>
        <v>7.4480901451489681E-2</v>
      </c>
      <c r="I3" s="8">
        <f>Growth!I3+0.002</f>
        <v>7.7388788212580981E-2</v>
      </c>
      <c r="J3" s="8">
        <f>Growth!J3+0.001</f>
        <v>7.1346058109566707E-2</v>
      </c>
      <c r="K3" s="8">
        <f>Growth!K3+0.0002</f>
        <v>7.1108922526008173E-2</v>
      </c>
      <c r="L3" s="8">
        <f>Growth!L3</f>
        <v>7.1229533399953873E-2</v>
      </c>
      <c r="M3" s="8">
        <f>Growth!M3</f>
        <v>0.30195093510337712</v>
      </c>
      <c r="N3" s="8">
        <f>Growth!N3</f>
        <v>0.24142254801995205</v>
      </c>
    </row>
    <row r="4" spans="1:14" x14ac:dyDescent="0.2">
      <c r="A4" s="11" t="s">
        <v>23</v>
      </c>
      <c r="B4" s="7" t="s">
        <v>37</v>
      </c>
      <c r="C4" s="8">
        <f>Growth!C4</f>
        <v>0.10835214446952596</v>
      </c>
      <c r="D4" s="8">
        <f>Growth!D4</f>
        <v>0.10896130346232179</v>
      </c>
      <c r="E4" s="8">
        <f>Growth!E4</f>
        <v>0.1111111111111111</v>
      </c>
      <c r="F4" s="8">
        <f>Growth!F4-0.132</f>
        <v>-2.0429752066115706E-2</v>
      </c>
      <c r="G4" s="8">
        <f>Growth!G4+0.0095</f>
        <v>0.1232546468401487</v>
      </c>
      <c r="H4" s="8">
        <f>Growth!H4-0.0005</f>
        <v>0.11365220293724966</v>
      </c>
      <c r="I4" s="8">
        <f>Growth!I4+0.002</f>
        <v>0.11823726782504494</v>
      </c>
      <c r="J4" s="8">
        <f>Growth!J4+0.001</f>
        <v>0.11801556629092862</v>
      </c>
      <c r="K4" s="8">
        <f>Growth!K4+0.0002</f>
        <v>0.11793185968284479</v>
      </c>
      <c r="L4" s="8">
        <f>Growth!L4</f>
        <v>0.11822871883061049</v>
      </c>
      <c r="M4" s="8">
        <f>Growth!M4</f>
        <v>0.61553248750480583</v>
      </c>
      <c r="N4" s="8">
        <f>Growth!N4</f>
        <v>0.38362684435982863</v>
      </c>
    </row>
    <row r="5" spans="1:14" x14ac:dyDescent="0.2">
      <c r="A5" s="11" t="s">
        <v>16</v>
      </c>
      <c r="B5" t="s">
        <v>37</v>
      </c>
      <c r="C5" s="8">
        <f>Growth!C5</f>
        <v>9.7032344114704905E-2</v>
      </c>
      <c r="D5" s="8">
        <f>Growth!D5</f>
        <v>9.7365754812563321E-2</v>
      </c>
      <c r="E5" s="8">
        <f>Growth!E5</f>
        <v>9.8144215677222785E-2</v>
      </c>
      <c r="F5" s="8">
        <f>Growth!F5-0.132</f>
        <v>-4.2459054985707081E-2</v>
      </c>
      <c r="G5" s="8">
        <f>Growth!G5+0.0095</f>
        <v>9.3765761247009791E-2</v>
      </c>
      <c r="H5" s="8">
        <f>Growth!H5-0.0005</f>
        <v>7.871144402533628E-2</v>
      </c>
      <c r="I5" s="8">
        <f>Growth!I5+0.002</f>
        <v>8.0541281983645477E-2</v>
      </c>
      <c r="J5" s="8">
        <f>Growth!J5+0.001</f>
        <v>7.9018954448180981E-2</v>
      </c>
      <c r="K5" s="8">
        <f>Growth!K5+0.0002</f>
        <v>7.7733889172480294E-2</v>
      </c>
      <c r="L5" s="8">
        <f>Growth!L5</f>
        <v>7.7060743236130116E-2</v>
      </c>
      <c r="M5" s="8">
        <f>Growth!M5</f>
        <v>0.31375232137620956</v>
      </c>
      <c r="N5" s="8">
        <f>Growth!N5</f>
        <v>0.22409046945911762</v>
      </c>
    </row>
    <row r="6" spans="1:14" x14ac:dyDescent="0.2">
      <c r="A6" s="11" t="s">
        <v>24</v>
      </c>
      <c r="B6" s="7" t="s">
        <v>37</v>
      </c>
      <c r="C6" s="8">
        <f>Growth!C6</f>
        <v>0.26635492383906662</v>
      </c>
      <c r="D6" s="8">
        <f>Growth!D6</f>
        <v>4.6980111143609241E-2</v>
      </c>
      <c r="E6" s="8">
        <f>Growth!E6</f>
        <v>8.3109264238572469E-2</v>
      </c>
      <c r="F6" s="8">
        <f>Growth!F6-0.132</f>
        <v>1.3139891027501016E-3</v>
      </c>
      <c r="G6" s="8">
        <f>Growth!G6+0.0095</f>
        <v>0.10235389167045972</v>
      </c>
      <c r="H6" s="8">
        <f>Growth!H6-0.0005</f>
        <v>7.2178050812161595E-2</v>
      </c>
      <c r="I6" s="8">
        <f>Growth!I6+0.002</f>
        <v>6.7958066394874783E-2</v>
      </c>
      <c r="J6" s="8">
        <f>Growth!J6+0.001</f>
        <v>6.4948458771570364E-2</v>
      </c>
      <c r="K6" s="8">
        <f>Growth!K6+0.0002</f>
        <v>8.5403808708676587E-2</v>
      </c>
      <c r="L6" s="8">
        <f>Growth!L6</f>
        <v>7.1889110160301278E-2</v>
      </c>
      <c r="M6" s="8">
        <f>Growth!M6</f>
        <v>0.25773044166068831</v>
      </c>
      <c r="N6" s="8">
        <f>Growth!N6</f>
        <v>0.21360458653874279</v>
      </c>
    </row>
    <row r="7" spans="1:14" x14ac:dyDescent="0.2">
      <c r="A7" t="s">
        <v>5</v>
      </c>
      <c r="B7" s="7" t="s">
        <v>37</v>
      </c>
      <c r="C7" s="8">
        <f>Growth!C7</f>
        <v>6.4498933901918978E-2</v>
      </c>
      <c r="D7" s="8">
        <f>Growth!D7</f>
        <v>3.6554832248372561E-2</v>
      </c>
      <c r="E7" s="8">
        <f>Growth!E7</f>
        <v>3.6231884057971016E-2</v>
      </c>
      <c r="F7" s="8">
        <f>Growth!F7-0.132</f>
        <v>-9.5636363636363644E-2</v>
      </c>
      <c r="G7" s="8">
        <f>Growth!G7+0.0095</f>
        <v>4.5937246963562751E-2</v>
      </c>
      <c r="H7" s="8">
        <f>Growth!H7-0.0005</f>
        <v>3.5958333333333335E-2</v>
      </c>
      <c r="I7" s="8">
        <f>Growth!I7+0.002</f>
        <v>3.84321608040201E-2</v>
      </c>
      <c r="J7" s="8">
        <f>Growth!J7+0.001</f>
        <v>3.7767676767676769E-2</v>
      </c>
      <c r="K7" s="8">
        <f>Growth!K7+0.0002</f>
        <v>3.6443180046765396E-2</v>
      </c>
      <c r="L7" s="8">
        <f>Growth!L7</f>
        <v>3.6479879654005266E-2</v>
      </c>
      <c r="M7" s="8">
        <f>Growth!M7</f>
        <v>0.20065312046444123</v>
      </c>
      <c r="N7" s="8">
        <f>Growth!N7</f>
        <v>0.21486854034451497</v>
      </c>
    </row>
    <row r="8" spans="1:14" x14ac:dyDescent="0.2">
      <c r="A8" t="s">
        <v>8</v>
      </c>
      <c r="B8" t="s">
        <v>37</v>
      </c>
      <c r="C8" s="8">
        <f>Growth!C8</f>
        <v>7.3765966061766108E-2</v>
      </c>
      <c r="D8" s="8">
        <f>Growth!D8</f>
        <v>7.5828734016660376E-2</v>
      </c>
      <c r="E8" s="8">
        <f>Growth!E8</f>
        <v>6.6277921167511078E-2</v>
      </c>
      <c r="F8" s="8">
        <f>Growth!F8-0.132</f>
        <v>-6.9363655380569586E-2</v>
      </c>
      <c r="G8" s="8">
        <f>Growth!G8+0.0095</f>
        <v>7.3646910768019339E-2</v>
      </c>
      <c r="H8" s="8">
        <f>Growth!H8-0.0005</f>
        <v>6.0678646934460886E-2</v>
      </c>
      <c r="I8" s="8">
        <f>Growth!I8+0.002</f>
        <v>6.4408168347652839E-2</v>
      </c>
      <c r="J8" s="8">
        <f>Growth!J8+0.001</f>
        <v>6.3211387449895684E-2</v>
      </c>
      <c r="K8" s="8">
        <f>Growth!K8+0.0002</f>
        <v>6.2673794549266248E-2</v>
      </c>
      <c r="L8" s="8">
        <f>Growth!L8</f>
        <v>6.1105803181988119E-2</v>
      </c>
      <c r="M8" s="8">
        <f>Growth!M8</f>
        <v>0.24714218603194488</v>
      </c>
      <c r="N8" s="8">
        <f>Growth!N8</f>
        <v>0.2032520325203252</v>
      </c>
    </row>
    <row r="9" spans="1:14" x14ac:dyDescent="0.2">
      <c r="A9" t="s">
        <v>25</v>
      </c>
      <c r="B9" s="7" t="s">
        <v>37</v>
      </c>
      <c r="C9" s="8">
        <f>Growth!C9</f>
        <v>8.3969465648854963E-2</v>
      </c>
      <c r="D9" s="8">
        <f>Growth!D9</f>
        <v>7.7887323943661976E-2</v>
      </c>
      <c r="E9" s="8">
        <f>Growth!E9</f>
        <v>7.2781915588658042E-2</v>
      </c>
      <c r="F9" s="8">
        <f>Growth!F9-0.132</f>
        <v>-6.3181485992691841E-2</v>
      </c>
      <c r="G9" s="8">
        <f>Growth!G9+0.0095</f>
        <v>7.4229344729344726E-2</v>
      </c>
      <c r="H9" s="8">
        <f>Growth!H9-0.0005</f>
        <v>6.1257465482179169E-2</v>
      </c>
      <c r="I9" s="8">
        <f>Growth!I9+0.002</f>
        <v>6.1778225806451613E-2</v>
      </c>
      <c r="J9" s="8">
        <f>Growth!J9+0.001</f>
        <v>5.873803861885285E-2</v>
      </c>
      <c r="K9" s="8">
        <f>Growth!K9+0.0002</f>
        <v>5.6045323741007194E-2</v>
      </c>
      <c r="L9" s="8">
        <f>Growth!L9</f>
        <v>5.3828464355676689E-2</v>
      </c>
      <c r="M9" s="8">
        <f>Growth!M9</f>
        <v>0.26299199870686174</v>
      </c>
      <c r="N9" s="8">
        <f>Growth!N9</f>
        <v>0.20387790362833558</v>
      </c>
    </row>
    <row r="10" spans="1:14" x14ac:dyDescent="0.2">
      <c r="A10" s="11" t="s">
        <v>26</v>
      </c>
      <c r="B10" t="s">
        <v>37</v>
      </c>
      <c r="C10" s="8">
        <f>Growth!C10</f>
        <v>9.4424912104470113E-2</v>
      </c>
      <c r="D10" s="8">
        <f>Growth!D10</f>
        <v>6.7921064708581919E-2</v>
      </c>
      <c r="E10" s="8">
        <f>Growth!E10</f>
        <v>5.2428018908465837E-2</v>
      </c>
      <c r="F10" s="8">
        <f>Growth!F10-0.132</f>
        <v>-7.9733768885259293E-2</v>
      </c>
      <c r="G10" s="8">
        <f>Growth!G10+0.0095</f>
        <v>6.1886495925494764E-2</v>
      </c>
      <c r="H10" s="8">
        <f>Growth!H10-0.0005</f>
        <v>5.2228613569321534E-2</v>
      </c>
      <c r="I10" s="8">
        <f>Growth!I10+0.002</f>
        <v>5.4889667250437833E-2</v>
      </c>
      <c r="J10" s="8">
        <f>Growth!J10+0.001</f>
        <v>5.4226879574184962E-2</v>
      </c>
      <c r="K10" s="8">
        <f>Growth!K10+0.0002</f>
        <v>5.4211370814908399E-2</v>
      </c>
      <c r="L10" s="8">
        <f>Growth!L10</f>
        <v>5.3940665268204978E-2</v>
      </c>
      <c r="M10" s="8">
        <f>Growth!M10</f>
        <v>0.23144725618424794</v>
      </c>
      <c r="N10" s="8">
        <f>Growth!N10</f>
        <v>0.23158623874393905</v>
      </c>
    </row>
    <row r="11" spans="1:14" x14ac:dyDescent="0.2">
      <c r="A11" t="s">
        <v>0</v>
      </c>
      <c r="B11" s="7" t="s">
        <v>37</v>
      </c>
      <c r="C11" s="8">
        <f>Growth!C11</f>
        <v>3.5476093559194663E-2</v>
      </c>
      <c r="D11" s="8">
        <f>Growth!D11</f>
        <v>3.4200181433323255E-2</v>
      </c>
      <c r="E11" s="8">
        <f>Growth!E11</f>
        <v>3.4472676237536914E-2</v>
      </c>
      <c r="F11" s="8">
        <f>Growth!F11-0.132</f>
        <v>-9.8280384397964965E-2</v>
      </c>
      <c r="G11" s="8">
        <f>Growth!G11+0.0095</f>
        <v>4.2447803024088814E-2</v>
      </c>
      <c r="H11" s="8">
        <f>Growth!H11-0.0005</f>
        <v>3.1767457250251471E-2</v>
      </c>
      <c r="I11" s="8">
        <f>Growth!I11+0.002</f>
        <v>3.3463958766058927E-2</v>
      </c>
      <c r="J11" s="8">
        <f>Growth!J11+0.001</f>
        <v>3.4139419252187747E-2</v>
      </c>
      <c r="K11" s="8">
        <f>Growth!K11+0.0002</f>
        <v>3.2613311836754338E-2</v>
      </c>
      <c r="L11" s="8">
        <f>Growth!L11</f>
        <v>3.1768599664366959E-2</v>
      </c>
      <c r="M11" s="8">
        <f>Growth!M11</f>
        <v>0.17130142092303521</v>
      </c>
      <c r="N11" s="8">
        <f>Growth!N11</f>
        <v>0.17810993249758919</v>
      </c>
    </row>
    <row r="12" spans="1:14" x14ac:dyDescent="0.2">
      <c r="A12" s="11" t="s">
        <v>6</v>
      </c>
      <c r="B12" t="s">
        <v>37</v>
      </c>
      <c r="C12" s="8">
        <f>Growth!C12</f>
        <v>6.916902738432483E-2</v>
      </c>
      <c r="D12" s="8">
        <f>Growth!D12</f>
        <v>6.0278207109737247E-2</v>
      </c>
      <c r="E12" s="8">
        <f>Growth!E12</f>
        <v>5.5393586005830907E-2</v>
      </c>
      <c r="F12" s="8">
        <f>Growth!F12-0.132</f>
        <v>-7.9908445146014223E-2</v>
      </c>
      <c r="G12" s="8">
        <f>Growth!G12+0.0095</f>
        <v>5.8449737434358592E-2</v>
      </c>
      <c r="H12" s="8">
        <f>Growth!H12-0.0005</f>
        <v>4.6344269622742712E-2</v>
      </c>
      <c r="I12" s="8">
        <f>Growth!I12+0.002</f>
        <v>4.7260461144321093E-2</v>
      </c>
      <c r="J12" s="8">
        <f>Growth!J12+0.001</f>
        <v>4.4954248366013076E-2</v>
      </c>
      <c r="K12" s="8">
        <f>Growth!K12+0.0002</f>
        <v>4.261665362341524E-2</v>
      </c>
      <c r="L12" s="8">
        <f>Growth!L12</f>
        <v>4.0840840840840838E-2</v>
      </c>
      <c r="M12" s="8">
        <f>Growth!M12</f>
        <v>0.17859203693017889</v>
      </c>
      <c r="N12" s="8">
        <f>Growth!N12</f>
        <v>0.17870257037943696</v>
      </c>
    </row>
    <row r="13" spans="1:14" x14ac:dyDescent="0.2">
      <c r="A13" t="s">
        <v>7</v>
      </c>
      <c r="B13" s="7" t="s">
        <v>37</v>
      </c>
      <c r="C13" s="8">
        <f>Growth!C13</f>
        <v>7.5699357566886227E-2</v>
      </c>
      <c r="D13" s="8">
        <f>Growth!D13</f>
        <v>6.9587896771023311E-2</v>
      </c>
      <c r="E13" s="8">
        <f>Growth!E13</f>
        <v>6.6315036179066505E-2</v>
      </c>
      <c r="F13" s="8">
        <f>Growth!F13-0.132</f>
        <v>-6.8408905238911952E-2</v>
      </c>
      <c r="G13" s="8">
        <f>Growth!G13+0.0095</f>
        <v>7.0192695999002866E-2</v>
      </c>
      <c r="H13" s="8">
        <f>Growth!H13-0.0005</f>
        <v>5.845313567226551E-2</v>
      </c>
      <c r="I13" s="8">
        <f>Growth!I13+0.002</f>
        <v>5.9488244351046569E-2</v>
      </c>
      <c r="J13" s="8">
        <f>Growth!J13+0.001</f>
        <v>5.6838662075750127E-2</v>
      </c>
      <c r="K13" s="8">
        <f>Growth!K13+0.0002</f>
        <v>5.450805831454323E-2</v>
      </c>
      <c r="L13" s="8">
        <f>Growth!L13</f>
        <v>5.2794994461857515E-2</v>
      </c>
      <c r="M13" s="8">
        <f>Growth!M13</f>
        <v>0.2691991292328183</v>
      </c>
      <c r="N13" s="8">
        <f>Growth!N13</f>
        <v>0.20989695630894589</v>
      </c>
    </row>
    <row r="14" spans="1:14" x14ac:dyDescent="0.2">
      <c r="A14" t="s">
        <v>1</v>
      </c>
      <c r="B14" t="s">
        <v>37</v>
      </c>
      <c r="C14" s="8">
        <f>Growth!C14</f>
        <v>4.6192157743258966E-2</v>
      </c>
      <c r="D14" s="8">
        <f>Growth!D14</f>
        <v>5.4785967924454677E-2</v>
      </c>
      <c r="E14" s="8">
        <f>Growth!E14</f>
        <v>5.5880285598017089E-2</v>
      </c>
      <c r="F14" s="8">
        <f>Growth!F14-0.132</f>
        <v>-7.5012805914195124E-2</v>
      </c>
      <c r="G14" s="8">
        <f>Growth!G14+0.0095</f>
        <v>6.389538583929992E-2</v>
      </c>
      <c r="H14" s="8">
        <f>Growth!H14-0.0005</f>
        <v>4.8684193152881257E-2</v>
      </c>
      <c r="I14" s="8">
        <f>Growth!I14+0.002</f>
        <v>5.5725261060422193E-2</v>
      </c>
      <c r="J14" s="8">
        <f>Growth!J14+0.001</f>
        <v>6.8919753174185666E-2</v>
      </c>
      <c r="K14" s="8">
        <f>Growth!K14+0.0002</f>
        <v>6.8486513114099326E-2</v>
      </c>
      <c r="L14" s="8">
        <f>Growth!L14</f>
        <v>6.8595072221737566E-2</v>
      </c>
      <c r="M14" s="8">
        <f>Growth!M14</f>
        <v>0.2345380964043712</v>
      </c>
      <c r="N14" s="8">
        <f>Growth!N14</f>
        <v>0.19102906861402133</v>
      </c>
    </row>
    <row r="15" spans="1:14" x14ac:dyDescent="0.2">
      <c r="A15" t="s">
        <v>27</v>
      </c>
      <c r="B15" s="7" t="s">
        <v>37</v>
      </c>
      <c r="C15" s="8">
        <f>Growth!C15</f>
        <v>4.0098704503392965E-2</v>
      </c>
      <c r="D15" s="8">
        <f>Growth!D15</f>
        <v>4.0233293792012653E-2</v>
      </c>
      <c r="E15" s="8">
        <f>Growth!E15</f>
        <v>4.0482752066901072E-2</v>
      </c>
      <c r="F15" s="8">
        <f>Growth!F15-0.132</f>
        <v>-9.1357018905836154E-2</v>
      </c>
      <c r="G15" s="8">
        <f>Growth!G15+0.0095</f>
        <v>5.0925311567491666E-2</v>
      </c>
      <c r="H15" s="8">
        <f>Growth!H15-0.0005</f>
        <v>4.1131552334400807E-2</v>
      </c>
      <c r="I15" s="8">
        <f>Growth!I15+0.002</f>
        <v>4.3747572815533979E-2</v>
      </c>
      <c r="J15" s="8">
        <f>Growth!J15+0.001</f>
        <v>4.3016154085119607E-2</v>
      </c>
      <c r="K15" s="8">
        <f>Growth!K15+0.0002</f>
        <v>4.2385287322054106E-2</v>
      </c>
      <c r="L15" s="8">
        <f>Growth!L15</f>
        <v>4.2408639061717802E-2</v>
      </c>
      <c r="M15" s="8">
        <f>Growth!M15</f>
        <v>0.21789242590559824</v>
      </c>
      <c r="N15" s="8">
        <f>Growth!N15</f>
        <v>0.22493240198287517</v>
      </c>
    </row>
    <row r="16" spans="1:14" x14ac:dyDescent="0.2">
      <c r="A16" t="s">
        <v>28</v>
      </c>
      <c r="B16" t="s">
        <v>37</v>
      </c>
      <c r="C16" s="8">
        <f>Growth!C16</f>
        <v>4.5188622150494254E-2</v>
      </c>
      <c r="D16" s="8">
        <f>Growth!D16</f>
        <v>4.7609856527053976E-2</v>
      </c>
      <c r="E16" s="8">
        <f>Growth!E16</f>
        <v>5.0727752871092553E-2</v>
      </c>
      <c r="F16" s="8">
        <f>Growth!F16-0.132</f>
        <v>-7.8928517154713898E-2</v>
      </c>
      <c r="G16" s="8">
        <f>Growth!G16+0.0095</f>
        <v>5.4013515013598266E-2</v>
      </c>
      <c r="H16" s="8">
        <f>Growth!H16-0.0005</f>
        <v>6.0289627504118176E-2</v>
      </c>
      <c r="I16" s="8">
        <f>Growth!I16+0.002</f>
        <v>6.2011020387717282E-2</v>
      </c>
      <c r="J16" s="8">
        <f>Growth!J16+0.001</f>
        <v>6.1110580785407119E-2</v>
      </c>
      <c r="K16" s="8">
        <f>Growth!K16+0.0002</f>
        <v>6.0914126510052152E-2</v>
      </c>
      <c r="L16" s="8">
        <f>Growth!L16</f>
        <v>6.1315402395461231E-2</v>
      </c>
      <c r="M16" s="8">
        <f>Growth!M16</f>
        <v>0.28474697077690664</v>
      </c>
      <c r="N16" s="8">
        <f>Growth!N16</f>
        <v>0.20021574973031284</v>
      </c>
    </row>
    <row r="17" spans="1:14" x14ac:dyDescent="0.2">
      <c r="A17" s="11" t="s">
        <v>14</v>
      </c>
      <c r="B17" t="s">
        <v>37</v>
      </c>
      <c r="C17" s="8">
        <f>Growth!C17</f>
        <v>6.2108810784785751E-2</v>
      </c>
      <c r="D17" s="8">
        <f>Growth!D17</f>
        <v>6.6512816286161708E-2</v>
      </c>
      <c r="E17" s="8">
        <f>Growth!E17</f>
        <v>6.2132921174652238E-2</v>
      </c>
      <c r="F17" s="8">
        <f>Growth!F17-0.132</f>
        <v>-7.5102444703143201E-2</v>
      </c>
      <c r="G17" s="8">
        <f>Growth!G17+0.0095</f>
        <v>6.4470397907200883E-2</v>
      </c>
      <c r="H17" s="8">
        <f>Growth!H17-0.0005</f>
        <v>5.0398887402525371E-2</v>
      </c>
      <c r="I17" s="8">
        <f>Growth!I17+0.002</f>
        <v>5.2948492657331807E-2</v>
      </c>
      <c r="J17" s="8">
        <f>Growth!J17+0.001</f>
        <v>5.104431314623338E-2</v>
      </c>
      <c r="K17" s="8">
        <f>Growth!K17+0.0002</f>
        <v>5.1122799909970741E-2</v>
      </c>
      <c r="L17" s="8">
        <f>Growth!L17</f>
        <v>5.0811158108903999E-2</v>
      </c>
      <c r="M17" s="8">
        <f>Growth!M17</f>
        <v>0.21558137164985225</v>
      </c>
      <c r="N17" s="8">
        <f>Growth!N17</f>
        <v>0.21559709938382865</v>
      </c>
    </row>
    <row r="18" spans="1:14" x14ac:dyDescent="0.2">
      <c r="A18" s="1" t="s">
        <v>11</v>
      </c>
      <c r="B18" s="7" t="s">
        <v>37</v>
      </c>
      <c r="C18" s="8">
        <f>Growth!C18</f>
        <v>5.5362380189278262E-2</v>
      </c>
      <c r="D18" s="8">
        <f>Growth!D18</f>
        <v>5.4836121934448777E-2</v>
      </c>
      <c r="E18" s="8">
        <f>Growth!E18</f>
        <v>5.2908903253843231E-2</v>
      </c>
      <c r="F18" s="8">
        <f>Growth!F18-0.132</f>
        <v>-7.9247588092658527E-2</v>
      </c>
      <c r="G18" s="8">
        <f>Growth!G18+0.0095</f>
        <v>6.2304390973021984E-2</v>
      </c>
      <c r="H18" s="8">
        <f>Growth!H18-0.0005</f>
        <v>5.1273495321882419E-2</v>
      </c>
      <c r="I18" s="8">
        <f>Growth!I18+0.002</f>
        <v>5.3570573461236323E-2</v>
      </c>
      <c r="J18" s="8">
        <f>Growth!J18+0.001</f>
        <v>5.2282590854569558E-2</v>
      </c>
      <c r="K18" s="8">
        <f>Growth!K18+0.0002</f>
        <v>5.125288442291525E-2</v>
      </c>
      <c r="L18" s="8">
        <f>Growth!L18</f>
        <v>5.0953655122503973E-2</v>
      </c>
      <c r="M18" s="8">
        <f>Growth!M18</f>
        <v>0.23659031603363292</v>
      </c>
      <c r="N18" s="8">
        <f>Growth!N18</f>
        <v>0.18550703399765534</v>
      </c>
    </row>
    <row r="19" spans="1:14" x14ac:dyDescent="0.2">
      <c r="A19" t="s">
        <v>12</v>
      </c>
      <c r="B19" t="s">
        <v>37</v>
      </c>
      <c r="C19" s="8">
        <f>Growth!C19</f>
        <v>-2.0702444932253424E-2</v>
      </c>
      <c r="D19" s="8">
        <f>Growth!D19</f>
        <v>5.0589371980676326E-2</v>
      </c>
      <c r="E19" s="8">
        <f>Growth!E19</f>
        <v>4.9698351971748086E-2</v>
      </c>
      <c r="F19" s="8">
        <f>Growth!F19-0.132</f>
        <v>-8.3322936744349041E-2</v>
      </c>
      <c r="G19" s="8">
        <f>Growth!G19+0.0095</f>
        <v>5.7855834781446333E-2</v>
      </c>
      <c r="H19" s="8">
        <f>Growth!H19-0.0005</f>
        <v>4.6996095119696532E-2</v>
      </c>
      <c r="I19" s="8">
        <f>Growth!I19+0.002</f>
        <v>4.8620614101822834E-2</v>
      </c>
      <c r="J19" s="8">
        <f>Growth!J19+0.001</f>
        <v>4.6677899572587445E-2</v>
      </c>
      <c r="K19" s="8">
        <f>Growth!K19+0.0002</f>
        <v>4.5189433878322763E-2</v>
      </c>
      <c r="L19" s="8">
        <f>Growth!L19</f>
        <v>4.723005694215316E-2</v>
      </c>
      <c r="M19" s="8">
        <f>Growth!M19</f>
        <v>0.18881012272276851</v>
      </c>
      <c r="N19" s="8">
        <f>Growth!N19</f>
        <v>0.18898008036248612</v>
      </c>
    </row>
    <row r="20" spans="1:14" x14ac:dyDescent="0.2">
      <c r="A20" t="s">
        <v>21</v>
      </c>
      <c r="B20" t="s">
        <v>37</v>
      </c>
      <c r="C20" s="8" t="e">
        <f>Growth!C20</f>
        <v>#DIV/0!</v>
      </c>
      <c r="D20" s="8" t="e">
        <f>Growth!D20</f>
        <v>#DIV/0!</v>
      </c>
      <c r="E20" s="8" t="e">
        <f>Growth!E20</f>
        <v>#DIV/0!</v>
      </c>
      <c r="F20" s="8" t="e">
        <f>Growth!F20-0.132</f>
        <v>#DIV/0!</v>
      </c>
      <c r="G20" s="8" t="e">
        <f>Growth!G20+0.0095</f>
        <v>#DIV/0!</v>
      </c>
      <c r="H20" s="8" t="e">
        <f>Growth!H20-0.0005</f>
        <v>#DIV/0!</v>
      </c>
      <c r="I20" s="8" t="e">
        <f>Growth!I20+0.002</f>
        <v>#DIV/0!</v>
      </c>
      <c r="J20" s="8" t="e">
        <f>Growth!J20+0.001</f>
        <v>#DIV/0!</v>
      </c>
      <c r="K20" s="8" t="e">
        <f>Growth!K20+0.0002</f>
        <v>#DIV/0!</v>
      </c>
      <c r="L20" s="8" t="e">
        <f>Growth!L20</f>
        <v>#DIV/0!</v>
      </c>
      <c r="M20" s="8" t="e">
        <f>Growth!M20</f>
        <v>#DIV/0!</v>
      </c>
      <c r="N20" s="8" t="e">
        <f>Growth!N20</f>
        <v>#DIV/0!</v>
      </c>
    </row>
    <row r="21" spans="1:14" x14ac:dyDescent="0.2">
      <c r="A21" t="s">
        <v>29</v>
      </c>
      <c r="B21" s="7" t="s">
        <v>37</v>
      </c>
      <c r="C21" s="8">
        <f>Growth!C21</f>
        <v>9.6532921210707417E-2</v>
      </c>
      <c r="D21" s="8">
        <f>Growth!D21</f>
        <v>8.6731641159967551E-2</v>
      </c>
      <c r="E21" s="8">
        <f>Growth!E21</f>
        <v>7.6958841090392985E-2</v>
      </c>
      <c r="F21" s="8">
        <f>Growth!F21-0.132</f>
        <v>-6.0665560882506658E-2</v>
      </c>
      <c r="G21" s="8">
        <f>Growth!G21+0.0095</f>
        <v>6.8566181694785844E-2</v>
      </c>
      <c r="H21" s="8">
        <f>Growth!H21-0.0005</f>
        <v>4.8573304562886124E-2</v>
      </c>
      <c r="I21" s="8">
        <f>Growth!I21+0.002</f>
        <v>4.9293169930897572E-2</v>
      </c>
      <c r="J21" s="8">
        <f>Growth!J21+0.001</f>
        <v>4.691395007609795E-2</v>
      </c>
      <c r="K21" s="8">
        <f>Growth!K21+0.0002</f>
        <v>4.6050215658083912E-2</v>
      </c>
      <c r="L21" s="8">
        <f>Growth!L21</f>
        <v>4.4714939138693795E-2</v>
      </c>
      <c r="M21" s="8">
        <f>Growth!M21</f>
        <v>0.23258688613490278</v>
      </c>
      <c r="N21" s="8">
        <f>Growth!N21</f>
        <v>0.18894402784697106</v>
      </c>
    </row>
    <row r="22" spans="1:14" x14ac:dyDescent="0.2">
      <c r="A22" t="s">
        <v>9</v>
      </c>
      <c r="B22" t="s">
        <v>37</v>
      </c>
      <c r="C22" s="8">
        <f>Growth!C22</f>
        <v>5.457509147431841E-2</v>
      </c>
      <c r="D22" s="8">
        <f>Growth!D22</f>
        <v>5.6055200840012781E-2</v>
      </c>
      <c r="E22" s="8">
        <f>Growth!E22</f>
        <v>5.7970924990427726E-2</v>
      </c>
      <c r="F22" s="8">
        <f>Growth!F22-0.132</f>
        <v>-7.9318650656984596E-2</v>
      </c>
      <c r="G22" s="8">
        <f>Growth!G22+0.0095</f>
        <v>6.2982904324102515E-2</v>
      </c>
      <c r="H22" s="8">
        <f>Growth!H22-0.0005</f>
        <v>5.3741695309580333E-2</v>
      </c>
      <c r="I22" s="8">
        <f>Growth!I22+0.002</f>
        <v>5.7015777280715774E-2</v>
      </c>
      <c r="J22" s="8">
        <f>Growth!J22+0.001</f>
        <v>5.7145797346988034E-2</v>
      </c>
      <c r="K22" s="8">
        <f>Growth!K22+0.0002</f>
        <v>5.745654318885518E-2</v>
      </c>
      <c r="L22" s="8">
        <f>Growth!L22</f>
        <v>5.7974392771319223E-2</v>
      </c>
      <c r="M22" s="8">
        <f>Growth!M22</f>
        <v>0.23720896694281091</v>
      </c>
      <c r="N22" s="8">
        <f>Growth!N22</f>
        <v>0.17928584842735121</v>
      </c>
    </row>
    <row r="23" spans="1:14" x14ac:dyDescent="0.2">
      <c r="A23" t="s">
        <v>17</v>
      </c>
      <c r="B23" s="7" t="s">
        <v>37</v>
      </c>
      <c r="C23" s="8">
        <f>Growth!C23</f>
        <v>0.14435483870967741</v>
      </c>
      <c r="D23" s="8">
        <f>Growth!D23</f>
        <v>0.12191684284707541</v>
      </c>
      <c r="E23" s="8">
        <f>Growth!E23</f>
        <v>0.11118090452261306</v>
      </c>
      <c r="F23" s="8">
        <f>Growth!F23-0.132</f>
        <v>-4.3814584511023186E-2</v>
      </c>
      <c r="G23" s="8">
        <f>Growth!G23+0.0095</f>
        <v>0.10196753246753246</v>
      </c>
      <c r="H23" s="8">
        <f>Growth!H23-0.0005</f>
        <v>9.3175701378982401E-2</v>
      </c>
      <c r="I23" s="8">
        <f>Growth!I23+0.002</f>
        <v>9.5478260869565221E-2</v>
      </c>
      <c r="J23" s="8">
        <f>Growth!J23+0.001</f>
        <v>9.8415506958250493E-2</v>
      </c>
      <c r="K23" s="8">
        <f>Growth!K23+0.0002</f>
        <v>9.4402898550724645E-2</v>
      </c>
      <c r="L23" s="8">
        <f>Growth!L23</f>
        <v>9.2715231788079472E-2</v>
      </c>
      <c r="M23" s="8">
        <f>Growth!M23</f>
        <v>0.36757575757575756</v>
      </c>
      <c r="N23" s="8">
        <f>Growth!N23</f>
        <v>0.27919344116995348</v>
      </c>
    </row>
    <row r="24" spans="1:14" x14ac:dyDescent="0.2">
      <c r="A24" t="s">
        <v>30</v>
      </c>
      <c r="B24" t="s">
        <v>37</v>
      </c>
      <c r="C24" s="8">
        <f>Growth!C24</f>
        <v>3.5339063992359122E-2</v>
      </c>
      <c r="D24" s="8">
        <f>Growth!D24</f>
        <v>3.4132841328413287E-2</v>
      </c>
      <c r="E24" s="8">
        <f>Growth!E24</f>
        <v>6.0660124888492414E-2</v>
      </c>
      <c r="F24" s="8">
        <f>Growth!F24-0.132</f>
        <v>-9.3312026913372592E-2</v>
      </c>
      <c r="G24" s="8">
        <f>Growth!G24+0.0095</f>
        <v>4.8366396761133607E-2</v>
      </c>
      <c r="H24" s="8">
        <f>Growth!H24-0.0005</f>
        <v>3.8860872954014032E-2</v>
      </c>
      <c r="I24" s="8">
        <f>Growth!I24+0.002</f>
        <v>4.0995125609298841E-2</v>
      </c>
      <c r="J24" s="8">
        <f>Growth!J24+0.001</f>
        <v>4.7553590761457959E-2</v>
      </c>
      <c r="K24" s="8">
        <f>Growth!K24+0.0002</f>
        <v>4.7096551724137931E-2</v>
      </c>
      <c r="L24" s="8">
        <f>Growth!L24</f>
        <v>4.6442687747035576E-2</v>
      </c>
      <c r="M24" s="8">
        <f>Growth!M24</f>
        <v>0.1501416430594901</v>
      </c>
      <c r="N24" s="8">
        <f>Growth!N24</f>
        <v>0.15435139573070608</v>
      </c>
    </row>
    <row r="25" spans="1:14" x14ac:dyDescent="0.2">
      <c r="A25" t="s">
        <v>19</v>
      </c>
      <c r="B25" t="s">
        <v>37</v>
      </c>
      <c r="C25" s="8">
        <f>Growth!C25</f>
        <v>8.2758620689655171E-2</v>
      </c>
      <c r="D25" s="8">
        <f>Growth!D25</f>
        <v>8.4394904458598721E-2</v>
      </c>
      <c r="E25" s="8">
        <f>Growth!E25</f>
        <v>8.223201174743025E-2</v>
      </c>
      <c r="F25" s="8">
        <f>Growth!F25-0.132</f>
        <v>-4.7875169606512891E-2</v>
      </c>
      <c r="G25" s="8">
        <f>Growth!G25+0.0095</f>
        <v>9.3354818523153943E-2</v>
      </c>
      <c r="H25" s="8">
        <f>Growth!H25-0.0005</f>
        <v>8.148614318706697E-2</v>
      </c>
      <c r="I25" s="8">
        <f>Growth!I25+0.002</f>
        <v>8.3109925293489859E-2</v>
      </c>
      <c r="J25" s="8">
        <f>Growth!J25+0.001</f>
        <v>8.1947680157946692E-2</v>
      </c>
      <c r="K25" s="8">
        <f>Growth!K25+0.0002</f>
        <v>7.8738812785388135E-2</v>
      </c>
      <c r="L25" s="8">
        <f>Growth!L25</f>
        <v>0.10668924640135478</v>
      </c>
      <c r="M25" s="8">
        <f>Growth!M25</f>
        <v>0.34659525631216526</v>
      </c>
      <c r="N25" s="8">
        <f>Growth!N25</f>
        <v>0.25568181818181818</v>
      </c>
    </row>
    <row r="26" spans="1:14" x14ac:dyDescent="0.2">
      <c r="A26" t="s">
        <v>31</v>
      </c>
      <c r="B26" s="7" t="s">
        <v>37</v>
      </c>
      <c r="C26" s="8">
        <f>Growth!C26</f>
        <v>6.2576687116564417E-2</v>
      </c>
      <c r="D26" s="8">
        <f>Growth!D26</f>
        <v>7.3903002309468821E-2</v>
      </c>
      <c r="E26" s="8">
        <f>Growth!E26</f>
        <v>6.6666666666666666E-2</v>
      </c>
      <c r="F26" s="8">
        <f>Growth!F26-0.132</f>
        <v>-6.4459677419354849E-2</v>
      </c>
      <c r="G26" s="8">
        <f>Growth!G26+0.0095</f>
        <v>7.5600094428706327E-2</v>
      </c>
      <c r="H26" s="8">
        <f>Growth!H26-0.0005</f>
        <v>6.2387511071744908E-2</v>
      </c>
      <c r="I26" s="8">
        <f>Growth!I26+0.002</f>
        <v>6.4500000000000002E-2</v>
      </c>
      <c r="J26" s="8">
        <f>Growth!J26+0.001</f>
        <v>6.4529411764705877E-2</v>
      </c>
      <c r="K26" s="8">
        <f>Growth!K26+0.0002</f>
        <v>6.2884365781710916E-2</v>
      </c>
      <c r="L26" s="8">
        <f>Growth!L26</f>
        <v>5.7598889659958359E-2</v>
      </c>
      <c r="M26" s="8">
        <f>Growth!M26</f>
        <v>0.18241469816272965</v>
      </c>
      <c r="N26" s="8">
        <f>Growth!N26</f>
        <v>0.15760266370699222</v>
      </c>
    </row>
    <row r="27" spans="1:14" x14ac:dyDescent="0.2">
      <c r="A27" t="s">
        <v>15</v>
      </c>
      <c r="B27" s="7" t="s">
        <v>37</v>
      </c>
      <c r="C27" s="8">
        <f>Growth!C27</f>
        <v>5.9435992008606116E-2</v>
      </c>
      <c r="D27" s="8">
        <f>Growth!D27</f>
        <v>5.6174070716228465E-2</v>
      </c>
      <c r="E27" s="8">
        <f>Growth!E27</f>
        <v>4.0447740694959482E-2</v>
      </c>
      <c r="F27" s="8">
        <f>Growth!F27-0.132</f>
        <v>-0.10157296548082635</v>
      </c>
      <c r="G27" s="8">
        <f>Growth!G27+0.0095</f>
        <v>3.9605047399436329E-2</v>
      </c>
      <c r="H27" s="8">
        <f>Growth!H27-0.0005</f>
        <v>3.0839385648551175E-2</v>
      </c>
      <c r="I27" s="8">
        <f>Growth!I27+0.002</f>
        <v>3.187459303026649E-2</v>
      </c>
      <c r="J27" s="8">
        <f>Growth!J27+0.001</f>
        <v>3.1910634311974946E-2</v>
      </c>
      <c r="K27" s="8">
        <f>Growth!K27+0.0002</f>
        <v>3.1631897555296856E-2</v>
      </c>
      <c r="L27" s="8">
        <f>Growth!L27</f>
        <v>3.1024610471838354E-2</v>
      </c>
      <c r="M27" s="8">
        <f>Growth!M27</f>
        <v>0.14551571302699384</v>
      </c>
      <c r="N27" s="8">
        <f>Growth!N27</f>
        <v>0.16043167144488729</v>
      </c>
    </row>
    <row r="28" spans="1:14" x14ac:dyDescent="0.2">
      <c r="A28" t="s">
        <v>13</v>
      </c>
      <c r="B28" t="s">
        <v>37</v>
      </c>
      <c r="C28" s="8">
        <f>Growth!C28</f>
        <v>4.3812709030100337E-2</v>
      </c>
      <c r="D28" s="8">
        <f>Growth!D28</f>
        <v>4.2614546619673184E-2</v>
      </c>
      <c r="E28" s="8">
        <f>Growth!E28</f>
        <v>4.0872771972956363E-2</v>
      </c>
      <c r="F28" s="8">
        <f>Growth!F28-0.132</f>
        <v>-9.243696486566283E-2</v>
      </c>
      <c r="G28" s="8">
        <f>Growth!G28+0.0095</f>
        <v>5.0113462084635046E-2</v>
      </c>
      <c r="H28" s="8">
        <f>Growth!H28-0.0005</f>
        <v>3.9074235807860264E-2</v>
      </c>
      <c r="I28" s="8">
        <f>Growth!I28+0.002</f>
        <v>4.138041480703597E-2</v>
      </c>
      <c r="J28" s="8">
        <f>Growth!J28+0.001</f>
        <v>4.0151300833543825E-2</v>
      </c>
      <c r="K28" s="8">
        <f>Growth!K28+0.0002</f>
        <v>4.0306951871657754E-2</v>
      </c>
      <c r="L28" s="8">
        <f>Growth!L28</f>
        <v>3.9495209161018931E-2</v>
      </c>
      <c r="M28" s="8">
        <f>Growth!M28</f>
        <v>0.20683453237410071</v>
      </c>
      <c r="N28" s="8">
        <f>Growth!N28</f>
        <v>0.20696721311475411</v>
      </c>
    </row>
    <row r="29" spans="1:14" x14ac:dyDescent="0.2">
      <c r="A29" t="s">
        <v>2</v>
      </c>
      <c r="B29" s="7" t="s">
        <v>37</v>
      </c>
      <c r="C29" s="8">
        <f>Growth!C29</f>
        <v>6.3380021434642816E-2</v>
      </c>
      <c r="D29" s="8">
        <f>Growth!D29</f>
        <v>6.1305345103218181E-2</v>
      </c>
      <c r="E29" s="8">
        <f>Growth!E29</f>
        <v>5.9827100661470956E-2</v>
      </c>
      <c r="F29" s="8">
        <f>Growth!F29-0.132</f>
        <v>-7.3727174416808289E-2</v>
      </c>
      <c r="G29" s="8">
        <f>Growth!G29+0.0095</f>
        <v>6.6286663163119319E-2</v>
      </c>
      <c r="H29" s="8">
        <f>Growth!H29-0.0005</f>
        <v>6.07498618631893E-2</v>
      </c>
      <c r="I29" s="8">
        <f>Growth!I29+0.002</f>
        <v>6.1133626636815666E-2</v>
      </c>
      <c r="J29" s="8">
        <f>Growth!J29+0.001</f>
        <v>5.8245388292838797E-2</v>
      </c>
      <c r="K29" s="8">
        <f>Growth!K29+0.0002</f>
        <v>5.555471421762935E-2</v>
      </c>
      <c r="L29" s="8">
        <f>Growth!L29</f>
        <v>5.3629845025278393E-2</v>
      </c>
      <c r="M29" s="8">
        <f>Growth!M29</f>
        <v>0.24517552112734953</v>
      </c>
      <c r="N29" s="8">
        <f>Growth!N29</f>
        <v>0.20143395656152666</v>
      </c>
    </row>
    <row r="30" spans="1:14" x14ac:dyDescent="0.2">
      <c r="A30" t="s">
        <v>3</v>
      </c>
      <c r="B30" t="s">
        <v>37</v>
      </c>
      <c r="C30" s="8">
        <f>Growth!C30</f>
        <v>4.5710305645844142E-2</v>
      </c>
      <c r="D30" s="8">
        <f>Growth!D30</f>
        <v>3.8083297418015125E-2</v>
      </c>
      <c r="E30" s="8">
        <f>Growth!E30</f>
        <v>4.6335786626407499E-2</v>
      </c>
      <c r="F30" s="8">
        <f>Growth!F30-0.132</f>
        <v>-8.5311369757599093E-2</v>
      </c>
      <c r="G30" s="8">
        <f>Growth!G30+0.0095</f>
        <v>5.7345515847032201E-2</v>
      </c>
      <c r="H30" s="8">
        <f>Growth!H30-0.0005</f>
        <v>4.9557007542536398E-2</v>
      </c>
      <c r="I30" s="8">
        <f>Growth!I30+0.002</f>
        <v>5.8565951848990418E-2</v>
      </c>
      <c r="J30" s="8">
        <f>Growth!J30+0.001</f>
        <v>7.6177865612648221E-2</v>
      </c>
      <c r="K30" s="8">
        <f>Growth!K30+0.0002</f>
        <v>7.7501301374898912E-2</v>
      </c>
      <c r="L30" s="8">
        <f>Growth!L30</f>
        <v>7.7385065561043853E-2</v>
      </c>
      <c r="M30" s="8">
        <f>Growth!M30</f>
        <v>0.2796420935941088</v>
      </c>
      <c r="N30" s="8">
        <f>Growth!N30</f>
        <v>0.23480563840451468</v>
      </c>
    </row>
    <row r="31" spans="1:14" x14ac:dyDescent="0.2">
      <c r="A31" t="s">
        <v>32</v>
      </c>
      <c r="B31" s="7" t="s">
        <v>37</v>
      </c>
      <c r="C31" s="8">
        <f>Growth!C31</f>
        <v>7.43801652892562E-2</v>
      </c>
      <c r="D31" s="8">
        <f>Growth!D31</f>
        <v>5.3846153846153849E-2</v>
      </c>
      <c r="E31" s="8">
        <f>Growth!E31</f>
        <v>5.2919708029197078E-2</v>
      </c>
      <c r="F31" s="8">
        <f>Growth!F31-0.132</f>
        <v>-8.0006932409012133E-2</v>
      </c>
      <c r="G31" s="8">
        <f>Growth!G31+0.0095</f>
        <v>6.0570840197693578E-2</v>
      </c>
      <c r="H31" s="8">
        <f>Growth!H31-0.0005</f>
        <v>4.8089341692789965E-2</v>
      </c>
      <c r="I31" s="8">
        <f>Growth!I31+0.002</f>
        <v>5.1327354260089685E-2</v>
      </c>
      <c r="J31" s="8">
        <f>Growth!J31+0.001</f>
        <v>5.0857549857549859E-2</v>
      </c>
      <c r="K31" s="8">
        <f>Growth!K31+0.0002</f>
        <v>4.9046675712347353E-2</v>
      </c>
      <c r="L31" s="8">
        <f>Growth!L31</f>
        <v>4.7865459249676584E-2</v>
      </c>
      <c r="M31" s="8">
        <f>Growth!M31</f>
        <v>0.17530864197530865</v>
      </c>
      <c r="N31" s="8">
        <f>Growth!N31</f>
        <v>0.15021008403361344</v>
      </c>
    </row>
    <row r="32" spans="1:14" x14ac:dyDescent="0.2">
      <c r="A32" s="1" t="s">
        <v>33</v>
      </c>
      <c r="B32" s="7" t="s">
        <v>37</v>
      </c>
      <c r="C32" s="8">
        <f>Growth!C32</f>
        <v>5.3435042436486883E-2</v>
      </c>
      <c r="D32" s="8">
        <f>Growth!D32</f>
        <v>5.307260066497585E-2</v>
      </c>
      <c r="E32" s="8">
        <f>Growth!E32</f>
        <v>5.2925407429471084E-2</v>
      </c>
      <c r="F32" s="8">
        <f>Growth!F32-0.132</f>
        <v>-7.9746597264879898E-2</v>
      </c>
      <c r="G32" s="8">
        <f>Growth!G32+0.0095</f>
        <v>5.907408075951117E-2</v>
      </c>
      <c r="H32" s="8">
        <f>Growth!H32-0.0005</f>
        <v>5.4402190379309587E-2</v>
      </c>
      <c r="I32" s="8">
        <f>Growth!I32+0.002</f>
        <v>5.8970411738180309E-2</v>
      </c>
      <c r="J32" s="8">
        <f>Growth!J32+0.001</f>
        <v>6.0019277092617999E-2</v>
      </c>
      <c r="K32" s="8">
        <f>Growth!K32+0.0002</f>
        <v>5.8911240850578556E-2</v>
      </c>
      <c r="L32" s="8">
        <f>Growth!L32</f>
        <v>5.9518094858976009E-2</v>
      </c>
      <c r="M32" s="8">
        <f>Growth!M32</f>
        <v>0.20422788125245181</v>
      </c>
      <c r="N32" s="8">
        <f>Growth!N32</f>
        <v>0.20442574511819117</v>
      </c>
    </row>
    <row r="33" spans="1:14" x14ac:dyDescent="0.2">
      <c r="A33" t="s">
        <v>10</v>
      </c>
      <c r="B33" t="s">
        <v>37</v>
      </c>
      <c r="C33" s="8">
        <f>Growth!C33</f>
        <v>0.15954075339216245</v>
      </c>
      <c r="D33" s="8">
        <f>Growth!D33</f>
        <v>0.10765605053844392</v>
      </c>
      <c r="E33" s="8">
        <f>Growth!E33</f>
        <v>0.11057919621749408</v>
      </c>
      <c r="F33" s="8">
        <f>Growth!F33-0.132</f>
        <v>-5.834771965302539E-2</v>
      </c>
      <c r="G33" s="8">
        <f>Growth!G33+0.0095</f>
        <v>5.7864312267657994E-2</v>
      </c>
      <c r="H33" s="8">
        <f>Growth!H33-0.0005</f>
        <v>4.118882900133565E-2</v>
      </c>
      <c r="I33" s="8">
        <f>Growth!I33+0.002</f>
        <v>4.4051514807670486E-2</v>
      </c>
      <c r="J33" s="8">
        <f>Growth!J33+0.001</f>
        <v>4.3902565442745768E-2</v>
      </c>
      <c r="K33" s="8">
        <f>Growth!K33+0.0002</f>
        <v>4.3728650183762111E-2</v>
      </c>
      <c r="L33" s="8">
        <f>Growth!L33</f>
        <v>4.4024213317324527E-2</v>
      </c>
      <c r="M33" s="8">
        <f>Growth!M33</f>
        <v>0.23064833005893909</v>
      </c>
      <c r="N33" s="8">
        <f>Growth!N33</f>
        <v>0.23084291187739464</v>
      </c>
    </row>
    <row r="34" spans="1:14" x14ac:dyDescent="0.2">
      <c r="A34" t="s">
        <v>18</v>
      </c>
      <c r="B34" t="s">
        <v>37</v>
      </c>
      <c r="C34" s="8">
        <f>Growth!C34</f>
        <v>4.9802371541501973E-2</v>
      </c>
      <c r="D34" s="8">
        <f>Growth!D34</f>
        <v>4.9698795180722892E-2</v>
      </c>
      <c r="E34" s="8">
        <f>Growth!E34</f>
        <v>4.4476327116212341E-2</v>
      </c>
      <c r="F34" s="8">
        <f>Growth!F34-0.132</f>
        <v>-8.4609890109890118E-2</v>
      </c>
      <c r="G34" s="8">
        <f>Growth!G34+0.0095</f>
        <v>5.5401639344262295E-2</v>
      </c>
      <c r="H34" s="8">
        <f>Growth!H34-0.0005</f>
        <v>4.0879310344827585E-2</v>
      </c>
      <c r="I34" s="8">
        <f>Growth!I34+0.002</f>
        <v>4.4143287176399759E-2</v>
      </c>
      <c r="J34" s="8">
        <f>Growth!J34+0.001</f>
        <v>3.8550548815713459E-2</v>
      </c>
      <c r="K34" s="8">
        <f>Growth!K34+0.0002</f>
        <v>3.9175501113585746E-2</v>
      </c>
      <c r="L34" s="8">
        <f>Growth!L34</f>
        <v>3.4297963558413719E-2</v>
      </c>
      <c r="M34" s="8">
        <f>Growth!M34</f>
        <v>0.19222797927461141</v>
      </c>
      <c r="N34" s="8">
        <f>Growth!N34</f>
        <v>0.20773576705780095</v>
      </c>
    </row>
    <row r="35" spans="1:14" x14ac:dyDescent="0.2">
      <c r="A35" t="s">
        <v>34</v>
      </c>
      <c r="B35" s="7" t="s">
        <v>37</v>
      </c>
      <c r="C35" s="8">
        <f>Growth!C35</f>
        <v>7.0491348200240583E-2</v>
      </c>
      <c r="D35" s="8">
        <f>Growth!D35</f>
        <v>7.1424866883341404E-2</v>
      </c>
      <c r="E35" s="8">
        <f>Growth!E35</f>
        <v>6.8777178078434226E-2</v>
      </c>
      <c r="F35" s="8">
        <f>Growth!F35-0.132</f>
        <v>-6.4440593013074074E-2</v>
      </c>
      <c r="G35" s="8">
        <f>Growth!G35+0.0095</f>
        <v>7.5760800701426892E-2</v>
      </c>
      <c r="H35" s="8">
        <f>Growth!H35-0.0005</f>
        <v>5.6629783749013576E-2</v>
      </c>
      <c r="I35" s="8">
        <f>Growth!I35+0.002</f>
        <v>5.4185531829473318E-2</v>
      </c>
      <c r="J35" s="8">
        <f>Growth!J35+0.001</f>
        <v>5.314301470807424E-2</v>
      </c>
      <c r="K35" s="8">
        <f>Growth!K35+0.0002</f>
        <v>5.231443984201907E-2</v>
      </c>
      <c r="L35" s="8">
        <f>Growth!L35</f>
        <v>5.1967426780270796E-2</v>
      </c>
      <c r="M35" s="8">
        <f>Growth!M35</f>
        <v>0.19950031486307296</v>
      </c>
      <c r="N35" s="8">
        <f>Growth!N35</f>
        <v>0.21492594647658883</v>
      </c>
    </row>
    <row r="36" spans="1:14" x14ac:dyDescent="0.2">
      <c r="A36" t="s">
        <v>4</v>
      </c>
      <c r="B36" t="s">
        <v>37</v>
      </c>
      <c r="C36" s="8">
        <f>Growth!C36</f>
        <v>7.6866977829638278E-2</v>
      </c>
      <c r="D36" s="8">
        <f>Growth!D36</f>
        <v>7.5443586617905997E-2</v>
      </c>
      <c r="E36" s="8">
        <f>Growth!E36</f>
        <v>7.0969773299748115E-2</v>
      </c>
      <c r="F36" s="8">
        <f>Growth!F36-0.132</f>
        <v>-6.2969600752631277E-2</v>
      </c>
      <c r="G36" s="8">
        <f>Growth!G36+0.0095</f>
        <v>7.6878032011440514E-2</v>
      </c>
      <c r="H36" s="8">
        <f>Growth!H36-0.0005</f>
        <v>6.5510512212717711E-2</v>
      </c>
      <c r="I36" s="8">
        <f>Growth!I36+0.002</f>
        <v>6.6871658529511283E-2</v>
      </c>
      <c r="J36" s="8">
        <f>Growth!J36+0.001</f>
        <v>6.4961142130827543E-2</v>
      </c>
      <c r="K36" s="8">
        <f>Growth!K36+0.0002</f>
        <v>6.3430651079443651E-2</v>
      </c>
      <c r="L36" s="8">
        <f>Growth!L36</f>
        <v>6.2600321027287326E-2</v>
      </c>
      <c r="M36" s="8">
        <f>Growth!M36</f>
        <v>0.22685045317220545</v>
      </c>
      <c r="N36" s="8">
        <f>Growth!N36</f>
        <v>0.18358112475759533</v>
      </c>
    </row>
    <row r="37" spans="1:14" x14ac:dyDescent="0.2">
      <c r="A37" t="s">
        <v>35</v>
      </c>
      <c r="B37" t="s">
        <v>37</v>
      </c>
      <c r="C37" s="8">
        <f>Growth!C37</f>
        <v>3.1495239091765201E-2</v>
      </c>
      <c r="D37" s="8">
        <f>Growth!D37</f>
        <v>3.9511057009535402E-2</v>
      </c>
      <c r="E37" s="8">
        <f>Growth!E37</f>
        <v>4.0562738879401483E-2</v>
      </c>
      <c r="F37" s="8">
        <f>Growth!F37-0.132</f>
        <v>-9.0502008471529727E-2</v>
      </c>
      <c r="G37" s="8">
        <f>Growth!G37+0.0095</f>
        <v>5.0425053276105296E-2</v>
      </c>
      <c r="H37" s="8">
        <f>Growth!H37-0.0005</f>
        <v>4.0747963553005292E-2</v>
      </c>
      <c r="I37" s="8">
        <f>Growth!I37+0.002</f>
        <v>4.4120129600398773E-2</v>
      </c>
      <c r="J37" s="8">
        <f>Growth!J37+0.001</f>
        <v>4.3503720238095241E-2</v>
      </c>
      <c r="K37" s="8">
        <f>Growth!K37+0.0002</f>
        <v>4.4195258911843796E-2</v>
      </c>
      <c r="L37" s="8">
        <f>Growth!L37</f>
        <v>4.4863578099249221E-2</v>
      </c>
      <c r="M37" s="8">
        <f>Growth!M37</f>
        <v>0.2118471784086926</v>
      </c>
      <c r="N37" s="8">
        <f>Growth!N37</f>
        <v>0.21197045949750293</v>
      </c>
    </row>
    <row r="38" spans="1:14" x14ac:dyDescent="0.2">
      <c r="A38" s="11" t="s">
        <v>20</v>
      </c>
      <c r="B38" s="7" t="s">
        <v>38</v>
      </c>
      <c r="C38" s="8" t="e">
        <f>Growth!C38</f>
        <v>#DIV/0!</v>
      </c>
      <c r="D38" s="8" t="e">
        <f>Growth!D38</f>
        <v>#DIV/0!</v>
      </c>
      <c r="E38" s="8" t="e">
        <f>Growth!E38</f>
        <v>#DIV/0!</v>
      </c>
      <c r="F38" s="8" t="e">
        <f>Growth!F38-0.132</f>
        <v>#DIV/0!</v>
      </c>
      <c r="G38" s="8" t="e">
        <f>Growth!G38+0.0095</f>
        <v>#DIV/0!</v>
      </c>
      <c r="H38" s="8" t="e">
        <f>Growth!H38-0.0005</f>
        <v>#DIV/0!</v>
      </c>
      <c r="I38" s="8" t="e">
        <f>Growth!I38+0.002</f>
        <v>#DIV/0!</v>
      </c>
      <c r="J38" s="8" t="e">
        <f>Growth!J38+0.001</f>
        <v>#DIV/0!</v>
      </c>
      <c r="K38" s="8" t="e">
        <f>Growth!K38+0.0002</f>
        <v>#DIV/0!</v>
      </c>
      <c r="L38" s="8" t="e">
        <f>Growth!L38</f>
        <v>#DIV/0!</v>
      </c>
      <c r="M38" s="8" t="e">
        <f>Growth!M38</f>
        <v>#DIV/0!</v>
      </c>
      <c r="N38" s="8" t="e">
        <f>Growth!N38</f>
        <v>#DIV/0!</v>
      </c>
    </row>
    <row r="39" spans="1:14" x14ac:dyDescent="0.2">
      <c r="A39" s="11" t="s">
        <v>22</v>
      </c>
      <c r="B39" s="7" t="s">
        <v>38</v>
      </c>
      <c r="C39" s="8">
        <f>Growth!C39</f>
        <v>7.628865979381444E-2</v>
      </c>
      <c r="D39" s="8">
        <f>Growth!D39</f>
        <v>7.5501464953797615E-2</v>
      </c>
      <c r="E39" s="8">
        <f>Growth!E39</f>
        <v>7.4916177703269068E-2</v>
      </c>
      <c r="F39" s="8">
        <f>Growth!F39-0.132</f>
        <v>-5.7723754751925149E-2</v>
      </c>
      <c r="G39" s="8">
        <f>Growth!G39+0.0095</f>
        <v>8.4084883404409755E-2</v>
      </c>
      <c r="H39" s="8">
        <f>Growth!H39-0.0005</f>
        <v>7.44810014354471E-2</v>
      </c>
      <c r="I39" s="8">
        <f>Growth!I39+0.002</f>
        <v>7.7327939674809526E-2</v>
      </c>
      <c r="J39" s="8">
        <f>Growth!J39+0.001</f>
        <v>7.1562454346238133E-2</v>
      </c>
      <c r="K39" s="8">
        <f>Growth!K39+0.0002</f>
        <v>7.1297161572052403E-2</v>
      </c>
      <c r="L39" s="8">
        <f>Growth!L39</f>
        <v>7.1474073130335075E-2</v>
      </c>
      <c r="M39" s="8">
        <f>Growth!M39</f>
        <v>0.38067776456599289</v>
      </c>
      <c r="N39" s="8">
        <f>Growth!N39</f>
        <v>0.27722516470740216</v>
      </c>
    </row>
    <row r="40" spans="1:14" x14ac:dyDescent="0.2">
      <c r="A40" s="11" t="s">
        <v>23</v>
      </c>
      <c r="B40" s="7" t="s">
        <v>38</v>
      </c>
      <c r="C40" s="8">
        <f>Growth!C40</f>
        <v>0.10975609756097561</v>
      </c>
      <c r="D40" s="8">
        <f>Growth!D40</f>
        <v>0.10989010989010989</v>
      </c>
      <c r="E40" s="8">
        <f>Growth!E40</f>
        <v>0.10891089108910891</v>
      </c>
      <c r="F40" s="8">
        <f>Growth!F40-0.132</f>
        <v>-2.0392857142857143E-2</v>
      </c>
      <c r="G40" s="8">
        <f>Growth!G40+0.0095</f>
        <v>0.12596586345381527</v>
      </c>
      <c r="H40" s="8">
        <f>Growth!H40-0.0005</f>
        <v>0.11101079136690647</v>
      </c>
      <c r="I40" s="8">
        <f>Growth!I40+0.002</f>
        <v>0.11850485436893204</v>
      </c>
      <c r="J40" s="8">
        <f>Growth!J40+0.001</f>
        <v>0.11984057971014493</v>
      </c>
      <c r="K40" s="8">
        <f>Growth!K40+0.0002</f>
        <v>0.11678031088082902</v>
      </c>
      <c r="L40" s="8">
        <f>Growth!L40</f>
        <v>0.11832946635730858</v>
      </c>
      <c r="M40" s="8">
        <f>Growth!M40</f>
        <v>0.60580912863070535</v>
      </c>
      <c r="N40" s="8">
        <f>Growth!N40</f>
        <v>0.36175710594315247</v>
      </c>
    </row>
    <row r="41" spans="1:14" x14ac:dyDescent="0.2">
      <c r="A41" s="11" t="s">
        <v>16</v>
      </c>
      <c r="B41" t="s">
        <v>38</v>
      </c>
      <c r="C41" s="8">
        <f>Growth!C41</f>
        <v>0.22967741935483871</v>
      </c>
      <c r="D41" s="8">
        <f>Growth!D41</f>
        <v>9.7061909758656875E-2</v>
      </c>
      <c r="E41" s="8">
        <f>Growth!E41</f>
        <v>9.8517455762792916E-2</v>
      </c>
      <c r="F41" s="8">
        <f>Growth!F41-0.132</f>
        <v>-4.2753156290814109E-2</v>
      </c>
      <c r="G41" s="8">
        <f>Growth!G41+0.0095</f>
        <v>9.3832533972821736E-2</v>
      </c>
      <c r="H41" s="8">
        <f>Growth!H41-0.0005</f>
        <v>9.7546443051971993E-2</v>
      </c>
      <c r="I41" s="8">
        <f>Growth!I41+0.002</f>
        <v>0.10001946962067808</v>
      </c>
      <c r="J41" s="8">
        <f>Growth!J41+0.001</f>
        <v>9.8523693060226236E-2</v>
      </c>
      <c r="K41" s="8">
        <f>Growth!K41+0.0002</f>
        <v>7.7637325905292487E-2</v>
      </c>
      <c r="L41" s="8">
        <f>Growth!L41</f>
        <v>7.7042399172699075E-2</v>
      </c>
      <c r="M41" s="8">
        <f>Growth!M41</f>
        <v>0.29236677868458955</v>
      </c>
      <c r="N41" s="8">
        <f>Growth!N41</f>
        <v>0.1825780089153046</v>
      </c>
    </row>
    <row r="42" spans="1:14" x14ac:dyDescent="0.2">
      <c r="A42" s="11" t="s">
        <v>24</v>
      </c>
      <c r="B42" s="7" t="s">
        <v>38</v>
      </c>
      <c r="C42" s="8">
        <f>Growth!C42</f>
        <v>0.31217077904075408</v>
      </c>
      <c r="D42" s="8">
        <f>Growth!D42</f>
        <v>3.6129304880625393E-2</v>
      </c>
      <c r="E42" s="8">
        <f>Growth!E42</f>
        <v>8.2381729200652523E-2</v>
      </c>
      <c r="F42" s="8">
        <f>Growth!F42-0.132</f>
        <v>1.3835719668424951E-3</v>
      </c>
      <c r="G42" s="8">
        <f>Growth!G42+0.0095</f>
        <v>0.10258510638297871</v>
      </c>
      <c r="H42" s="8">
        <f>Growth!H42-0.0005</f>
        <v>7.2188564476885639E-2</v>
      </c>
      <c r="I42" s="8">
        <f>Growth!I42+0.002</f>
        <v>6.8203572441168134E-2</v>
      </c>
      <c r="J42" s="8">
        <f>Growth!J42+0.001</f>
        <v>6.5087222443823964E-2</v>
      </c>
      <c r="K42" s="8">
        <f>Growth!K42+0.0002</f>
        <v>8.4918230663501196E-2</v>
      </c>
      <c r="L42" s="8">
        <f>Growth!L42</f>
        <v>7.2226701992857967E-2</v>
      </c>
      <c r="M42" s="8">
        <f>Growth!M42</f>
        <v>0.28319724967769661</v>
      </c>
      <c r="N42" s="8">
        <f>Growth!N42</f>
        <v>0.21358004018754187</v>
      </c>
    </row>
    <row r="43" spans="1:14" x14ac:dyDescent="0.2">
      <c r="A43" t="s">
        <v>5</v>
      </c>
      <c r="B43" s="7" t="s">
        <v>38</v>
      </c>
      <c r="C43" s="8">
        <f>Growth!C43</f>
        <v>6.25E-2</v>
      </c>
      <c r="D43" s="8">
        <f>Growth!D43</f>
        <v>3.7647058823529408E-2</v>
      </c>
      <c r="E43" s="8">
        <f>Growth!E43</f>
        <v>3.6281179138321996E-2</v>
      </c>
      <c r="F43" s="8">
        <f>Growth!F43-0.132</f>
        <v>-9.4800875273522989E-2</v>
      </c>
      <c r="G43" s="8">
        <f>Growth!G43+0.0095</f>
        <v>4.5364978902953587E-2</v>
      </c>
      <c r="H43" s="8">
        <f>Growth!H43-0.0005</f>
        <v>3.6159877800407331E-2</v>
      </c>
      <c r="I43" s="8">
        <f>Growth!I43+0.002</f>
        <v>3.7363457760314342E-2</v>
      </c>
      <c r="J43" s="8">
        <f>Growth!J43+0.001</f>
        <v>3.7053130929791275E-2</v>
      </c>
      <c r="K43" s="8">
        <f>Growth!K43+0.0002</f>
        <v>3.6830036630036631E-2</v>
      </c>
      <c r="L43" s="8">
        <f>Growth!L43</f>
        <v>3.7102473498233215E-2</v>
      </c>
      <c r="M43" s="8">
        <f>Growth!M43</f>
        <v>0.19080068143100512</v>
      </c>
      <c r="N43" s="8">
        <f>Growth!N43</f>
        <v>0.17167381974248927</v>
      </c>
    </row>
    <row r="44" spans="1:14" x14ac:dyDescent="0.2">
      <c r="A44" t="s">
        <v>8</v>
      </c>
      <c r="B44" t="s">
        <v>38</v>
      </c>
      <c r="C44" s="8">
        <f>Growth!C44</f>
        <v>8.026678932842686E-2</v>
      </c>
      <c r="D44" s="8">
        <f>Growth!D44</f>
        <v>8.1541409410261875E-2</v>
      </c>
      <c r="E44" s="8">
        <f>Growth!E44</f>
        <v>7.1259842519685035E-2</v>
      </c>
      <c r="F44" s="8">
        <f>Growth!F44-0.132</f>
        <v>-6.456155825064315E-2</v>
      </c>
      <c r="G44" s="8">
        <f>Growth!G44+0.0095</f>
        <v>7.8186520915820276E-2</v>
      </c>
      <c r="H44" s="8">
        <f>Growth!H44-0.0005</f>
        <v>6.4738402061855674E-2</v>
      </c>
      <c r="I44" s="8">
        <f>Growth!I44+0.002</f>
        <v>6.8081959776198395E-2</v>
      </c>
      <c r="J44" s="8">
        <f>Growth!J44+0.001</f>
        <v>6.6673758865248234E-2</v>
      </c>
      <c r="K44" s="8">
        <f>Growth!K44+0.0002</f>
        <v>6.5819592705976315E-2</v>
      </c>
      <c r="L44" s="8">
        <f>Growth!L44</f>
        <v>6.3952035973020238E-2</v>
      </c>
      <c r="M44" s="8">
        <f>Growth!M44</f>
        <v>0.26590749002113173</v>
      </c>
      <c r="N44" s="8">
        <f>Growth!N44</f>
        <v>0.2032829453769823</v>
      </c>
    </row>
    <row r="45" spans="1:14" x14ac:dyDescent="0.2">
      <c r="A45" t="s">
        <v>25</v>
      </c>
      <c r="B45" s="7" t="s">
        <v>38</v>
      </c>
      <c r="C45" s="8">
        <f>Growth!C45</f>
        <v>9.5238095238095233E-2</v>
      </c>
      <c r="D45" s="8">
        <f>Growth!D45</f>
        <v>8.8016967126193002E-2</v>
      </c>
      <c r="E45" s="8">
        <f>Growth!E45</f>
        <v>8.3820662768031184E-2</v>
      </c>
      <c r="F45" s="8">
        <f>Growth!F45-0.132</f>
        <v>-5.1964028776978421E-2</v>
      </c>
      <c r="G45" s="8">
        <f>Growth!G45+0.0095</f>
        <v>8.4437552039966696E-2</v>
      </c>
      <c r="H45" s="8">
        <f>Growth!H45-0.0005</f>
        <v>7.2311773818745165E-2</v>
      </c>
      <c r="I45" s="8">
        <f>Growth!I45+0.002</f>
        <v>7.2758122743682319E-2</v>
      </c>
      <c r="J45" s="8">
        <f>Growth!J45+0.001</f>
        <v>6.9105192178017527E-2</v>
      </c>
      <c r="K45" s="8">
        <f>Growth!K45+0.0002</f>
        <v>6.648787878787879E-2</v>
      </c>
      <c r="L45" s="8">
        <f>Growth!L45</f>
        <v>6.4535227945529905E-2</v>
      </c>
      <c r="M45" s="8">
        <f>Growth!M45</f>
        <v>0.38264738598442716</v>
      </c>
      <c r="N45" s="8">
        <f>Growth!N45</f>
        <v>0.23853580048270315</v>
      </c>
    </row>
    <row r="46" spans="1:14" x14ac:dyDescent="0.2">
      <c r="A46" t="s">
        <v>26</v>
      </c>
      <c r="B46" t="s">
        <v>38</v>
      </c>
      <c r="C46" s="8">
        <f>Growth!C46</f>
        <v>9.5846645367412137E-2</v>
      </c>
      <c r="D46" s="8">
        <f>Growth!D46</f>
        <v>6.7055393586005832E-2</v>
      </c>
      <c r="E46" s="8">
        <f>Growth!E46</f>
        <v>5.1912568306010931E-2</v>
      </c>
      <c r="F46" s="8">
        <f>Growth!F46-0.132</f>
        <v>-8.0051948051948055E-2</v>
      </c>
      <c r="G46" s="8">
        <f>Growth!G46+0.0095</f>
        <v>6.1351851851851852E-2</v>
      </c>
      <c r="H46" s="8">
        <f>Growth!H46-0.0005</f>
        <v>5.3490610328638499E-2</v>
      </c>
      <c r="I46" s="8">
        <f>Growth!I46+0.002</f>
        <v>5.5452115812917598E-2</v>
      </c>
      <c r="J46" s="8">
        <f>Growth!J46+0.001</f>
        <v>5.3854122621564485E-2</v>
      </c>
      <c r="K46" s="8">
        <f>Growth!K46+0.0002</f>
        <v>5.4416867469879518E-2</v>
      </c>
      <c r="L46" s="8">
        <f>Growth!L46</f>
        <v>5.3333333333333337E-2</v>
      </c>
      <c r="M46" s="8">
        <f>Growth!M46</f>
        <v>0.27667269439421338</v>
      </c>
      <c r="N46" s="8">
        <f>Growth!N46</f>
        <v>0.23229461756373937</v>
      </c>
    </row>
    <row r="47" spans="1:14" x14ac:dyDescent="0.2">
      <c r="A47" t="s">
        <v>0</v>
      </c>
      <c r="B47" s="7" t="s">
        <v>38</v>
      </c>
      <c r="C47" s="8">
        <f>Growth!C47</f>
        <v>3.5295979740424185E-2</v>
      </c>
      <c r="D47" s="8">
        <f>Growth!D47</f>
        <v>3.40926463843449E-2</v>
      </c>
      <c r="E47" s="8">
        <f>Growth!E47</f>
        <v>3.4447072738024838E-2</v>
      </c>
      <c r="F47" s="8">
        <f>Growth!F47-0.132</f>
        <v>-9.8271259111047601E-2</v>
      </c>
      <c r="G47" s="8">
        <f>Growth!G47+0.0095</f>
        <v>4.2404742154016316E-2</v>
      </c>
      <c r="H47" s="8">
        <f>Growth!H47-0.0005</f>
        <v>3.1758064516129031E-2</v>
      </c>
      <c r="I47" s="8">
        <f>Growth!I47+0.002</f>
        <v>3.3379668049792532E-2</v>
      </c>
      <c r="J47" s="8">
        <f>Growth!J47+0.001</f>
        <v>3.4065124465677644E-2</v>
      </c>
      <c r="K47" s="8">
        <f>Growth!K47+0.0002</f>
        <v>3.2450212973104541E-2</v>
      </c>
      <c r="L47" s="8">
        <f>Growth!L47</f>
        <v>3.1714218344730018E-2</v>
      </c>
      <c r="M47" s="8">
        <f>Growth!M47</f>
        <v>0.15861044452062623</v>
      </c>
      <c r="N47" s="8">
        <f>Growth!N47</f>
        <v>0.13906696912910543</v>
      </c>
    </row>
    <row r="48" spans="1:14" x14ac:dyDescent="0.2">
      <c r="A48" s="11" t="s">
        <v>6</v>
      </c>
      <c r="B48" t="s">
        <v>38</v>
      </c>
      <c r="C48" s="8">
        <f>Growth!C48</f>
        <v>8.0128205128205135E-2</v>
      </c>
      <c r="D48" s="8">
        <f>Growth!D48</f>
        <v>6.9732937685459948E-2</v>
      </c>
      <c r="E48" s="8">
        <f>Growth!E48</f>
        <v>6.3800277392510402E-2</v>
      </c>
      <c r="F48" s="8">
        <f>Growth!F48-0.132</f>
        <v>-7.2026075619295971E-2</v>
      </c>
      <c r="G48" s="8">
        <f>Growth!G48+0.0095</f>
        <v>6.485055350553505E-2</v>
      </c>
      <c r="H48" s="8">
        <f>Growth!H48-0.0005</f>
        <v>5.3113053613053615E-2</v>
      </c>
      <c r="I48" s="8">
        <f>Growth!I48+0.002</f>
        <v>5.3991150442477875E-2</v>
      </c>
      <c r="J48" s="8">
        <f>Growth!J48+0.001</f>
        <v>5.1473186119873816E-2</v>
      </c>
      <c r="K48" s="8">
        <f>Growth!K48+0.0002</f>
        <v>4.8248048048048046E-2</v>
      </c>
      <c r="L48" s="8">
        <f>Growth!L48</f>
        <v>4.6800382043935052E-2</v>
      </c>
      <c r="M48" s="8">
        <f>Growth!M48</f>
        <v>0.24178832116788321</v>
      </c>
      <c r="N48" s="8">
        <f>Growth!N48</f>
        <v>0.17854518736223365</v>
      </c>
    </row>
    <row r="49" spans="1:14" x14ac:dyDescent="0.2">
      <c r="A49" t="s">
        <v>7</v>
      </c>
      <c r="B49" s="7" t="s">
        <v>38</v>
      </c>
      <c r="C49" s="8">
        <f>Growth!C49</f>
        <v>7.708319781434983E-2</v>
      </c>
      <c r="D49" s="8">
        <f>Growth!D49</f>
        <v>7.1143857953859163E-2</v>
      </c>
      <c r="E49" s="8">
        <f>Growth!E49</f>
        <v>6.771538114569238E-2</v>
      </c>
      <c r="F49" s="8">
        <f>Growth!F49-0.132</f>
        <v>-6.6783756666842692E-2</v>
      </c>
      <c r="G49" s="8">
        <f>Growth!G49+0.0095</f>
        <v>7.1814098750743599E-2</v>
      </c>
      <c r="H49" s="8">
        <f>Growth!H49-0.0005</f>
        <v>6.0212119090951512E-2</v>
      </c>
      <c r="I49" s="8">
        <f>Growth!I49+0.002</f>
        <v>6.1348878134623849E-2</v>
      </c>
      <c r="J49" s="8">
        <f>Growth!J49+0.001</f>
        <v>5.8809709705552556E-2</v>
      </c>
      <c r="K49" s="8">
        <f>Growth!K49+0.0002</f>
        <v>5.6617101802049388E-2</v>
      </c>
      <c r="L49" s="8">
        <f>Growth!L49</f>
        <v>5.4965066151330462E-2</v>
      </c>
      <c r="M49" s="8">
        <f>Growth!M49</f>
        <v>0.31606016838693768</v>
      </c>
      <c r="N49" s="8">
        <f>Growth!N49</f>
        <v>0.20990925881313741</v>
      </c>
    </row>
    <row r="50" spans="1:14" x14ac:dyDescent="0.2">
      <c r="A50" t="s">
        <v>1</v>
      </c>
      <c r="B50" t="s">
        <v>38</v>
      </c>
      <c r="C50" s="8">
        <f>Growth!C50</f>
        <v>4.5927025880356388E-2</v>
      </c>
      <c r="D50" s="8">
        <f>Growth!D50</f>
        <v>5.4355542034276443E-2</v>
      </c>
      <c r="E50" s="8">
        <f>Growth!E50</f>
        <v>5.5592959507550256E-2</v>
      </c>
      <c r="F50" s="8">
        <f>Growth!F50-0.132</f>
        <v>-7.541685649202734E-2</v>
      </c>
      <c r="G50" s="8">
        <f>Growth!G50+0.0095</f>
        <v>6.3484132459468781E-2</v>
      </c>
      <c r="H50" s="8">
        <f>Growth!H50-0.0005</f>
        <v>4.834634266077565E-2</v>
      </c>
      <c r="I50" s="8">
        <f>Growth!I50+0.002</f>
        <v>5.5202277868788521E-2</v>
      </c>
      <c r="J50" s="8">
        <f>Growth!J50+0.001</f>
        <v>6.8698688986001039E-2</v>
      </c>
      <c r="K50" s="8">
        <f>Growth!K50+0.0002</f>
        <v>6.8392854665279224E-2</v>
      </c>
      <c r="L50" s="8">
        <f>Growth!L50</f>
        <v>6.838550461098844E-2</v>
      </c>
      <c r="M50" s="8">
        <f>Growth!M50</f>
        <v>0.21852774907300468</v>
      </c>
      <c r="N50" s="8">
        <f>Growth!N50</f>
        <v>0.17160530779207822</v>
      </c>
    </row>
    <row r="51" spans="1:14" x14ac:dyDescent="0.2">
      <c r="A51" t="s">
        <v>27</v>
      </c>
      <c r="B51" s="7" t="s">
        <v>38</v>
      </c>
      <c r="C51" s="8">
        <f>Growth!C51</f>
        <v>4.0514469453376209E-2</v>
      </c>
      <c r="D51" s="8">
        <f>Growth!D51</f>
        <v>4.0173053152039555E-2</v>
      </c>
      <c r="E51" s="8">
        <f>Growth!E51</f>
        <v>4.0404040404040407E-2</v>
      </c>
      <c r="F51" s="8">
        <f>Growth!F51-0.132</f>
        <v>-9.1451741861793265E-2</v>
      </c>
      <c r="G51" s="8">
        <f>Growth!G51+0.0095</f>
        <v>5.121240395170143E-2</v>
      </c>
      <c r="H51" s="8">
        <f>Growth!H51-0.0005</f>
        <v>4.112276080084299E-2</v>
      </c>
      <c r="I51" s="8">
        <f>Growth!I51+0.002</f>
        <v>4.3476985331310065E-2</v>
      </c>
      <c r="J51" s="8">
        <f>Growth!J51+0.001</f>
        <v>4.3253521126760563E-2</v>
      </c>
      <c r="K51" s="8">
        <f>Growth!K51+0.0002</f>
        <v>4.213849021435228E-2</v>
      </c>
      <c r="L51" s="8">
        <f>Growth!L51</f>
        <v>4.2486583184257604E-2</v>
      </c>
      <c r="M51" s="8">
        <f>Growth!M51</f>
        <v>0.24195624195624196</v>
      </c>
      <c r="N51" s="8">
        <f>Growth!N51</f>
        <v>0.22487046632124352</v>
      </c>
    </row>
    <row r="52" spans="1:14" x14ac:dyDescent="0.2">
      <c r="A52" t="s">
        <v>28</v>
      </c>
      <c r="B52" t="s">
        <v>38</v>
      </c>
      <c r="C52" s="8">
        <f>Growth!C52</f>
        <v>5.9701492537313432E-2</v>
      </c>
      <c r="D52" s="8">
        <f>Growth!D52</f>
        <v>6.2551781275890644E-2</v>
      </c>
      <c r="E52" s="8">
        <f>Growth!E52</f>
        <v>6.5497076023391818E-2</v>
      </c>
      <c r="F52" s="8">
        <f>Growth!F52-0.132</f>
        <v>-6.3577021587998536E-2</v>
      </c>
      <c r="G52" s="8">
        <f>Growth!G52+0.0095</f>
        <v>6.9431506849315067E-2</v>
      </c>
      <c r="H52" s="8">
        <f>Growth!H52-0.0005</f>
        <v>7.6075121163166393E-2</v>
      </c>
      <c r="I52" s="8">
        <f>Growth!I52+0.002</f>
        <v>7.7930372148859547E-2</v>
      </c>
      <c r="J52" s="8">
        <f>Growth!J52+0.001</f>
        <v>7.7429567642956762E-2</v>
      </c>
      <c r="K52" s="8">
        <f>Growth!K52+0.0002</f>
        <v>7.7422078258616231E-2</v>
      </c>
      <c r="L52" s="8">
        <f>Growth!L52</f>
        <v>7.818138080346404E-2</v>
      </c>
      <c r="M52" s="8">
        <f>Growth!M52</f>
        <v>0.29116465863453816</v>
      </c>
      <c r="N52" s="8">
        <f>Growth!N52</f>
        <v>0.18178676343528599</v>
      </c>
    </row>
    <row r="53" spans="1:14" x14ac:dyDescent="0.2">
      <c r="A53" t="s">
        <v>14</v>
      </c>
      <c r="B53" t="s">
        <v>38</v>
      </c>
      <c r="C53" s="8">
        <f>Growth!C53</f>
        <v>6.9142125480153652E-2</v>
      </c>
      <c r="D53" s="8">
        <f>Growth!D53</f>
        <v>4.8622754491017967E-2</v>
      </c>
      <c r="E53" s="8">
        <f>Growth!E53</f>
        <v>6.3499314755596156E-2</v>
      </c>
      <c r="F53" s="8">
        <f>Growth!F53-0.132</f>
        <v>-7.6372852233676986E-2</v>
      </c>
      <c r="G53" s="8">
        <f>Growth!G53+0.0095</f>
        <v>6.606154628687691E-2</v>
      </c>
      <c r="H53" s="8">
        <f>Growth!H53-0.0005</f>
        <v>4.8989697669940303E-2</v>
      </c>
      <c r="I53" s="8">
        <f>Growth!I53+0.002</f>
        <v>5.3926605504587159E-2</v>
      </c>
      <c r="J53" s="8">
        <f>Growth!J53+0.001</f>
        <v>4.9840048840048841E-2</v>
      </c>
      <c r="K53" s="8">
        <f>Growth!K53+0.0002</f>
        <v>5.2253883252951938E-2</v>
      </c>
      <c r="L53" s="8">
        <f>Growth!L53</f>
        <v>4.7423332279481506E-2</v>
      </c>
      <c r="M53" s="8">
        <f>Growth!M53</f>
        <v>0.23075762149109569</v>
      </c>
      <c r="N53" s="8">
        <f>Growth!N53</f>
        <v>0.21557326793378295</v>
      </c>
    </row>
    <row r="54" spans="1:14" x14ac:dyDescent="0.2">
      <c r="A54" s="11" t="s">
        <v>11</v>
      </c>
      <c r="B54" s="7" t="s">
        <v>38</v>
      </c>
      <c r="C54" s="8">
        <f>Growth!C54</f>
        <v>5.709040844424048E-2</v>
      </c>
      <c r="D54" s="8">
        <f>Growth!D54</f>
        <v>5.661196492142051E-2</v>
      </c>
      <c r="E54" s="8">
        <f>Growth!E54</f>
        <v>5.4647053989645825E-2</v>
      </c>
      <c r="F54" s="8">
        <f>Growth!F54-0.132</f>
        <v>-7.7457378837462995E-2</v>
      </c>
      <c r="G54" s="8">
        <f>Growth!G54+0.0095</f>
        <v>6.3955445544554457E-2</v>
      </c>
      <c r="H54" s="8">
        <f>Growth!H54-0.0005</f>
        <v>5.2894996846752154E-2</v>
      </c>
      <c r="I54" s="8">
        <f>Growth!I54+0.002</f>
        <v>5.5282777888644982E-2</v>
      </c>
      <c r="J54" s="8">
        <f>Growth!J54+0.001</f>
        <v>5.4050397877984088E-2</v>
      </c>
      <c r="K54" s="8">
        <f>Growth!K54+0.0002</f>
        <v>5.2976778217584258E-2</v>
      </c>
      <c r="L54" s="8">
        <f>Growth!L54</f>
        <v>5.2808476700467129E-2</v>
      </c>
      <c r="M54" s="8">
        <f>Growth!M54</f>
        <v>0.24338509820897136</v>
      </c>
      <c r="N54" s="8">
        <f>Growth!N54</f>
        <v>0.18551721136690022</v>
      </c>
    </row>
    <row r="55" spans="1:14" x14ac:dyDescent="0.2">
      <c r="A55" s="1" t="s">
        <v>12</v>
      </c>
      <c r="B55" t="s">
        <v>38</v>
      </c>
      <c r="C55" s="8">
        <f>Growth!C55</f>
        <v>5.0835148874364564E-2</v>
      </c>
      <c r="D55" s="8">
        <f>Growth!D55</f>
        <v>5.0679566920064499E-2</v>
      </c>
      <c r="E55" s="8">
        <f>Growth!E55</f>
        <v>4.9769787327340498E-2</v>
      </c>
      <c r="F55" s="8">
        <f>Growth!F55-0.132</f>
        <v>-8.3336675020885556E-2</v>
      </c>
      <c r="G55" s="8">
        <f>Growth!G55+0.0095</f>
        <v>5.7697570205138417E-2</v>
      </c>
      <c r="H55" s="8">
        <f>Growth!H55-0.0005</f>
        <v>4.7001425042751281E-2</v>
      </c>
      <c r="I55" s="8">
        <f>Growth!I55+0.002</f>
        <v>4.8617086885543261E-2</v>
      </c>
      <c r="J55" s="8">
        <f>Growth!J55+0.001</f>
        <v>4.6753899480069326E-2</v>
      </c>
      <c r="K55" s="8">
        <f>Growth!K55+0.0002</f>
        <v>4.5112164401723567E-2</v>
      </c>
      <c r="L55" s="8">
        <f>Growth!L55</f>
        <v>4.726407613005551E-2</v>
      </c>
      <c r="M55" s="8">
        <f>Growth!M55</f>
        <v>0.20733000151446312</v>
      </c>
      <c r="N55" s="8">
        <f>Growth!N55</f>
        <v>0.18891118916206723</v>
      </c>
    </row>
    <row r="56" spans="1:14" x14ac:dyDescent="0.2">
      <c r="A56" t="s">
        <v>21</v>
      </c>
      <c r="B56" t="s">
        <v>38</v>
      </c>
      <c r="C56" s="8" t="e">
        <f>Growth!C56</f>
        <v>#DIV/0!</v>
      </c>
      <c r="D56" s="8" t="e">
        <f>Growth!D56</f>
        <v>#DIV/0!</v>
      </c>
      <c r="E56" s="8" t="e">
        <f>Growth!E56</f>
        <v>#DIV/0!</v>
      </c>
      <c r="F56" s="8" t="e">
        <f>Growth!F56-0.132</f>
        <v>#DIV/0!</v>
      </c>
      <c r="G56" s="8" t="e">
        <f>Growth!G56+0.0095</f>
        <v>#DIV/0!</v>
      </c>
      <c r="H56" s="8" t="e">
        <f>Growth!H56-0.0005</f>
        <v>#DIV/0!</v>
      </c>
      <c r="I56" s="8" t="e">
        <f>Growth!I56+0.002</f>
        <v>#DIV/0!</v>
      </c>
      <c r="J56" s="8" t="e">
        <f>Growth!J56+0.001</f>
        <v>#DIV/0!</v>
      </c>
      <c r="K56" s="8" t="e">
        <f>Growth!K56+0.0002</f>
        <v>#DIV/0!</v>
      </c>
      <c r="L56" s="8" t="e">
        <f>Growth!L56</f>
        <v>#DIV/0!</v>
      </c>
      <c r="M56" s="8" t="e">
        <f>Growth!M56</f>
        <v>#DIV/0!</v>
      </c>
      <c r="N56" s="8" t="e">
        <f>Growth!N56</f>
        <v>#DIV/0!</v>
      </c>
    </row>
    <row r="57" spans="1:14" x14ac:dyDescent="0.2">
      <c r="A57" t="s">
        <v>29</v>
      </c>
      <c r="B57" s="7" t="s">
        <v>38</v>
      </c>
      <c r="C57" s="8">
        <f>Growth!C57</f>
        <v>9.6507523685677138E-2</v>
      </c>
      <c r="D57" s="8">
        <f>Growth!D57</f>
        <v>8.6742905548496396E-2</v>
      </c>
      <c r="E57" s="8">
        <f>Growth!E57</f>
        <v>7.6935068984332375E-2</v>
      </c>
      <c r="F57" s="8">
        <f>Growth!F57-0.132</f>
        <v>-6.0633468442385652E-2</v>
      </c>
      <c r="G57" s="8">
        <f>Growth!G57+0.0095</f>
        <v>6.8546074854749353E-2</v>
      </c>
      <c r="H57" s="8">
        <f>Growth!H57-0.0005</f>
        <v>4.8555881602449606E-2</v>
      </c>
      <c r="I57" s="8">
        <f>Growth!I57+0.002</f>
        <v>4.9309212526603835E-2</v>
      </c>
      <c r="J57" s="8">
        <f>Growth!J57+0.001</f>
        <v>4.6926958137374443E-2</v>
      </c>
      <c r="K57" s="8">
        <f>Growth!K57+0.0002</f>
        <v>4.605322526923504E-2</v>
      </c>
      <c r="L57" s="8">
        <f>Growth!L57</f>
        <v>4.4692144373673033E-2</v>
      </c>
      <c r="M57" s="8">
        <f>Growth!M57</f>
        <v>0.28061172645056398</v>
      </c>
      <c r="N57" s="8">
        <f>Growth!N57</f>
        <v>0.18897044237254512</v>
      </c>
    </row>
    <row r="58" spans="1:14" x14ac:dyDescent="0.2">
      <c r="A58" t="s">
        <v>9</v>
      </c>
      <c r="B58" t="s">
        <v>38</v>
      </c>
      <c r="C58" s="8">
        <f>Growth!C58</f>
        <v>0.10001956372884672</v>
      </c>
      <c r="D58" s="8">
        <f>Growth!D58</f>
        <v>6.500377928949358E-2</v>
      </c>
      <c r="E58" s="8">
        <f>Growth!E58</f>
        <v>6.6421742579217638E-2</v>
      </c>
      <c r="F58" s="8">
        <f>Growth!F58-0.132</f>
        <v>-6.9206388975884756E-2</v>
      </c>
      <c r="G58" s="8">
        <f>Growth!G58+0.0095</f>
        <v>7.278274642699277E-2</v>
      </c>
      <c r="H58" s="8">
        <f>Growth!H58-0.0005</f>
        <v>6.3901025427838973E-2</v>
      </c>
      <c r="I58" s="8">
        <f>Growth!I58+0.002</f>
        <v>6.6833197721724982E-2</v>
      </c>
      <c r="J58" s="8">
        <f>Growth!J58+0.001</f>
        <v>6.8059938258397776E-2</v>
      </c>
      <c r="K58" s="8">
        <f>Growth!K58+0.0002</f>
        <v>6.7743181232276364E-2</v>
      </c>
      <c r="L58" s="8">
        <f>Growth!L58</f>
        <v>6.8662963857361342E-2</v>
      </c>
      <c r="M58" s="8">
        <f>Growth!M58</f>
        <v>0.27844732349101137</v>
      </c>
      <c r="N58" s="8">
        <f>Growth!N58</f>
        <v>0.17928826741034604</v>
      </c>
    </row>
    <row r="59" spans="1:14" x14ac:dyDescent="0.2">
      <c r="A59" t="s">
        <v>17</v>
      </c>
      <c r="B59" s="7" t="s">
        <v>38</v>
      </c>
      <c r="C59" s="8">
        <f>Growth!C59</f>
        <v>0.15086206896551724</v>
      </c>
      <c r="D59" s="8">
        <f>Growth!D59</f>
        <v>0.1348314606741573</v>
      </c>
      <c r="E59" s="8">
        <f>Growth!E59</f>
        <v>0.11881188118811881</v>
      </c>
      <c r="F59" s="8">
        <f>Growth!F59-0.132</f>
        <v>-3.4654867256637176E-2</v>
      </c>
      <c r="G59" s="8">
        <f>Growth!G59+0.0095</f>
        <v>0.1116505376344086</v>
      </c>
      <c r="H59" s="8">
        <f>Growth!H59-0.0005</f>
        <v>0.1043780487804878</v>
      </c>
      <c r="I59" s="8">
        <f>Growth!I59+0.002</f>
        <v>0.10354525386313466</v>
      </c>
      <c r="J59" s="8">
        <f>Growth!J59+0.001</f>
        <v>0.10921643286573146</v>
      </c>
      <c r="K59" s="8">
        <f>Growth!K59+0.0002</f>
        <v>0.10508245931283906</v>
      </c>
      <c r="L59" s="8">
        <f>Growth!L59</f>
        <v>9.1653027823240585E-2</v>
      </c>
      <c r="M59" s="8">
        <f>Growth!M59</f>
        <v>0.35532233883058473</v>
      </c>
      <c r="N59" s="8">
        <f>Growth!N59</f>
        <v>0.23561946902654868</v>
      </c>
    </row>
    <row r="60" spans="1:14" x14ac:dyDescent="0.2">
      <c r="A60" t="s">
        <v>30</v>
      </c>
      <c r="B60" t="s">
        <v>38</v>
      </c>
      <c r="C60" s="8">
        <f>Growth!C60</f>
        <v>3.5087719298245612E-2</v>
      </c>
      <c r="D60" s="8">
        <f>Growth!D60</f>
        <v>3.3898305084745763E-2</v>
      </c>
      <c r="E60" s="8">
        <f>Growth!E60</f>
        <v>6.0889929742388757E-2</v>
      </c>
      <c r="F60" s="8">
        <f>Growth!F60-0.132</f>
        <v>-9.4472406181015461E-2</v>
      </c>
      <c r="G60" s="8">
        <f>Growth!G60+0.0095</f>
        <v>4.7797872340425533E-2</v>
      </c>
      <c r="H60" s="8">
        <f>Growth!H60-0.0005</f>
        <v>4.0483606557377046E-2</v>
      </c>
      <c r="I60" s="8">
        <f>Growth!I60+0.002</f>
        <v>4.1370078740157482E-2</v>
      </c>
      <c r="J60" s="8">
        <f>Growth!J60+0.001</f>
        <v>4.6454545454545457E-2</v>
      </c>
      <c r="K60" s="8">
        <f>Growth!K60+0.0002</f>
        <v>4.7301449275362319E-2</v>
      </c>
      <c r="L60" s="8">
        <f>Growth!L60</f>
        <v>4.6712802768166091E-2</v>
      </c>
      <c r="M60" s="8">
        <f>Growth!M60</f>
        <v>0.15537190082644628</v>
      </c>
      <c r="N60" s="8">
        <f>Growth!N60</f>
        <v>0.11731044349070101</v>
      </c>
    </row>
    <row r="61" spans="1:14" x14ac:dyDescent="0.2">
      <c r="A61" t="s">
        <v>19</v>
      </c>
      <c r="B61" t="s">
        <v>38</v>
      </c>
      <c r="C61" s="8">
        <f>Growth!C61</f>
        <v>7.6271186440677971E-2</v>
      </c>
      <c r="D61" s="8">
        <f>Growth!D61</f>
        <v>7.874015748031496E-2</v>
      </c>
      <c r="E61" s="8">
        <f>Growth!E61</f>
        <v>8.0291970802919707E-2</v>
      </c>
      <c r="F61" s="8">
        <f>Growth!F61-0.132</f>
        <v>-5.7675675675675678E-2</v>
      </c>
      <c r="G61" s="8">
        <f>Growth!G61+0.0095</f>
        <v>8.4971698113207539E-2</v>
      </c>
      <c r="H61" s="8">
        <f>Growth!H61-0.0005</f>
        <v>8.1371345029239761E-2</v>
      </c>
      <c r="I61" s="8">
        <f>Growth!I61+0.002</f>
        <v>7.7675675675675682E-2</v>
      </c>
      <c r="J61" s="8">
        <f>Growth!J61+0.001</f>
        <v>7.1351758793969849E-2</v>
      </c>
      <c r="K61" s="8">
        <f>Growth!K61+0.0002</f>
        <v>7.5317370892018787E-2</v>
      </c>
      <c r="L61" s="8">
        <f>Growth!L61</f>
        <v>0.10043668122270742</v>
      </c>
      <c r="M61" s="8">
        <f>Growth!M61</f>
        <v>0.34126984126984128</v>
      </c>
      <c r="N61" s="8">
        <f>Growth!N61</f>
        <v>0.21597633136094674</v>
      </c>
    </row>
    <row r="62" spans="1:14" x14ac:dyDescent="0.2">
      <c r="A62" t="s">
        <v>31</v>
      </c>
      <c r="B62" s="7" t="s">
        <v>38</v>
      </c>
      <c r="C62" s="8">
        <f>Growth!C62</f>
        <v>6.6265060240963861E-2</v>
      </c>
      <c r="D62" s="8">
        <f>Growth!D62</f>
        <v>7.909604519774012E-2</v>
      </c>
      <c r="E62" s="8">
        <f>Growth!E62</f>
        <v>6.8062827225130892E-2</v>
      </c>
      <c r="F62" s="8">
        <f>Growth!F62-0.132</f>
        <v>-5.8470588235294121E-2</v>
      </c>
      <c r="G62" s="8">
        <f>Growth!G62+0.0095</f>
        <v>7.7993150684931498E-2</v>
      </c>
      <c r="H62" s="8">
        <f>Growth!H62-0.0005</f>
        <v>6.7876068376068383E-2</v>
      </c>
      <c r="I62" s="8">
        <f>Growth!I62+0.002</f>
        <v>6.6000000000000003E-2</v>
      </c>
      <c r="J62" s="8">
        <f>Growth!J62+0.001</f>
        <v>6.8669172932330824E-2</v>
      </c>
      <c r="K62" s="8">
        <f>Growth!K62+0.0002</f>
        <v>6.7101408450704225E-2</v>
      </c>
      <c r="L62" s="8">
        <f>Growth!L62</f>
        <v>6.2706270627062702E-2</v>
      </c>
      <c r="M62" s="8">
        <f>Growth!M62</f>
        <v>0.16459627329192547</v>
      </c>
      <c r="N62" s="8">
        <f>Growth!N62</f>
        <v>0.11733333333333333</v>
      </c>
    </row>
    <row r="63" spans="1:14" x14ac:dyDescent="0.2">
      <c r="A63" t="s">
        <v>15</v>
      </c>
      <c r="B63" s="7" t="s">
        <v>38</v>
      </c>
      <c r="C63" s="8">
        <f>Growth!C63</f>
        <v>5.8987459359033906E-2</v>
      </c>
      <c r="D63" s="8">
        <f>Growth!D63</f>
        <v>5.6140350877192984E-2</v>
      </c>
      <c r="E63" s="8">
        <f>Growth!E63</f>
        <v>4.0905315614617938E-2</v>
      </c>
      <c r="F63" s="8">
        <f>Growth!F63-0.132</f>
        <v>-9.948454019549173E-2</v>
      </c>
      <c r="G63" s="8">
        <f>Growth!G63+0.0095</f>
        <v>4.1184698608964454E-2</v>
      </c>
      <c r="H63" s="8">
        <f>Growth!H63-0.0005</f>
        <v>3.264606741573034E-2</v>
      </c>
      <c r="I63" s="8">
        <f>Growth!I63+0.002</f>
        <v>3.3538879825992386E-2</v>
      </c>
      <c r="J63" s="8">
        <f>Growth!J63+0.001</f>
        <v>3.3858900017571608E-2</v>
      </c>
      <c r="K63" s="8">
        <f>Growth!K63+0.0002</f>
        <v>3.3374549166383119E-2</v>
      </c>
      <c r="L63" s="8">
        <f>Growth!L63</f>
        <v>3.2932652725177015E-2</v>
      </c>
      <c r="M63" s="8">
        <f>Growth!M63</f>
        <v>0.15287741112705244</v>
      </c>
      <c r="N63" s="8">
        <f>Growth!N63</f>
        <v>0.16039823008849557</v>
      </c>
    </row>
    <row r="64" spans="1:14" x14ac:dyDescent="0.2">
      <c r="A64" s="11" t="s">
        <v>13</v>
      </c>
      <c r="B64" t="s">
        <v>38</v>
      </c>
      <c r="C64" s="8">
        <f>Growth!C64</f>
        <v>4.4117647058823532E-2</v>
      </c>
      <c r="D64" s="8">
        <f>Growth!D64</f>
        <v>4.2253521126760563E-2</v>
      </c>
      <c r="E64" s="8">
        <f>Growth!E64</f>
        <v>4.0540540540540543E-2</v>
      </c>
      <c r="F64" s="8">
        <f>Growth!F64-0.132</f>
        <v>-9.1183673469387772E-2</v>
      </c>
      <c r="G64" s="8">
        <f>Growth!G64+0.0095</f>
        <v>4.8715686274509805E-2</v>
      </c>
      <c r="H64" s="8">
        <f>Growth!H64-0.0005</f>
        <v>3.8951114922813036E-2</v>
      </c>
      <c r="I64" s="8">
        <f>Growth!I64+0.002</f>
        <v>4.1603960396039606E-2</v>
      </c>
      <c r="J64" s="8">
        <f>Growth!J64+0.001</f>
        <v>4.0682539682539681E-2</v>
      </c>
      <c r="K64" s="8">
        <f>Growth!K64+0.0002</f>
        <v>3.9894656488549618E-2</v>
      </c>
      <c r="L64" s="8">
        <f>Growth!L64</f>
        <v>3.9647577092511016E-2</v>
      </c>
      <c r="M64" s="8">
        <f>Growth!M64</f>
        <v>0.23587570621468926</v>
      </c>
      <c r="N64" s="8">
        <f>Growth!N64</f>
        <v>0.20799999999999999</v>
      </c>
    </row>
    <row r="65" spans="1:14" x14ac:dyDescent="0.2">
      <c r="A65" t="s">
        <v>2</v>
      </c>
      <c r="B65" s="7" t="s">
        <v>38</v>
      </c>
      <c r="C65" s="8">
        <f>Growth!C65</f>
        <v>6.3371136698121375E-2</v>
      </c>
      <c r="D65" s="8">
        <f>Growth!D65</f>
        <v>5.1371814703248392E-2</v>
      </c>
      <c r="E65" s="8">
        <f>Growth!E65</f>
        <v>4.9945795260957097E-2</v>
      </c>
      <c r="F65" s="8">
        <f>Growth!F65-0.132</f>
        <v>-8.3545099196105921E-2</v>
      </c>
      <c r="G65" s="8">
        <f>Growth!G65+0.0095</f>
        <v>5.662999437253799E-2</v>
      </c>
      <c r="H65" s="8">
        <f>Growth!H65-0.0005</f>
        <v>5.1092099959693674E-2</v>
      </c>
      <c r="I65" s="8">
        <f>Growth!I65+0.002</f>
        <v>5.1635875814488315E-2</v>
      </c>
      <c r="J65" s="8">
        <f>Growth!J65+0.001</f>
        <v>4.883640679203944E-2</v>
      </c>
      <c r="K65" s="8">
        <f>Growth!K65+0.0002</f>
        <v>4.6201045478306321E-2</v>
      </c>
      <c r="L65" s="8">
        <f>Growth!L65</f>
        <v>4.4422233327780551E-2</v>
      </c>
      <c r="M65" s="8">
        <f>Growth!M65</f>
        <v>0.22297836142272318</v>
      </c>
      <c r="N65" s="8">
        <f>Growth!N65</f>
        <v>0.16210929009259661</v>
      </c>
    </row>
    <row r="66" spans="1:14" x14ac:dyDescent="0.2">
      <c r="A66" t="s">
        <v>3</v>
      </c>
      <c r="B66" t="s">
        <v>38</v>
      </c>
      <c r="C66" s="8">
        <f>Growth!C66</f>
        <v>4.6380580840918943E-2</v>
      </c>
      <c r="D66" s="8">
        <f>Growth!D66</f>
        <v>3.8939519469759737E-2</v>
      </c>
      <c r="E66" s="8">
        <f>Growth!E66</f>
        <v>4.7288676236044658E-2</v>
      </c>
      <c r="F66" s="8">
        <f>Growth!F66-0.132</f>
        <v>-8.4181527449935289E-2</v>
      </c>
      <c r="G66" s="8">
        <f>Growth!G66+0.0095</f>
        <v>5.847899861928639E-2</v>
      </c>
      <c r="H66" s="8">
        <f>Growth!H66-0.0005</f>
        <v>5.0833564253550401E-2</v>
      </c>
      <c r="I66" s="8">
        <f>Growth!I66+0.002</f>
        <v>5.9459146020031634E-2</v>
      </c>
      <c r="J66" s="8">
        <f>Growth!J66+0.001</f>
        <v>7.789431704885344E-2</v>
      </c>
      <c r="K66" s="8">
        <f>Growth!K66+0.0002</f>
        <v>7.9415368591598201E-2</v>
      </c>
      <c r="L66" s="8">
        <f>Growth!L66</f>
        <v>7.9352313548871373E-2</v>
      </c>
      <c r="M66" s="8">
        <f>Growth!M66</f>
        <v>0.32010332323282498</v>
      </c>
      <c r="N66" s="8">
        <f>Growth!N66</f>
        <v>0.27939793038570082</v>
      </c>
    </row>
    <row r="67" spans="1:14" x14ac:dyDescent="0.2">
      <c r="A67" t="s">
        <v>32</v>
      </c>
      <c r="B67" s="7" t="s">
        <v>38</v>
      </c>
      <c r="C67" s="8">
        <f>Growth!C67</f>
        <v>7.7519379844961239E-2</v>
      </c>
      <c r="D67" s="8">
        <f>Growth!D67</f>
        <v>5.0359712230215826E-2</v>
      </c>
      <c r="E67" s="8">
        <f>Growth!E67</f>
        <v>5.4794520547945202E-2</v>
      </c>
      <c r="F67" s="8">
        <f>Growth!F67-0.132</f>
        <v>-8.0051948051948055E-2</v>
      </c>
      <c r="G67" s="8">
        <f>Growth!G67+0.0095</f>
        <v>5.8882716049382715E-2</v>
      </c>
      <c r="H67" s="8">
        <f>Growth!H67-0.0005</f>
        <v>5.2441176470588234E-2</v>
      </c>
      <c r="I67" s="8">
        <f>Growth!I67+0.002</f>
        <v>4.6692737430167601E-2</v>
      </c>
      <c r="J67" s="8">
        <f>Growth!J67+0.001</f>
        <v>5.4475935828877005E-2</v>
      </c>
      <c r="K67" s="8">
        <f>Growth!K67+0.0002</f>
        <v>3.0656852791878172E-2</v>
      </c>
      <c r="L67" s="8">
        <f>Growth!L67</f>
        <v>6.4039408866995079E-2</v>
      </c>
      <c r="M67" s="8">
        <f>Growth!M67</f>
        <v>0.14351851851851852</v>
      </c>
      <c r="N67" s="8">
        <f>Growth!N67</f>
        <v>0.10121457489878542</v>
      </c>
    </row>
    <row r="68" spans="1:14" x14ac:dyDescent="0.2">
      <c r="A68" t="s">
        <v>33</v>
      </c>
      <c r="B68" s="7" t="s">
        <v>38</v>
      </c>
      <c r="C68" s="8">
        <f>Growth!C68</f>
        <v>5.7552556449519857E-2</v>
      </c>
      <c r="D68" s="8">
        <f>Growth!D68</f>
        <v>5.7120068715872142E-2</v>
      </c>
      <c r="E68" s="8">
        <f>Growth!E68</f>
        <v>5.7051654091700522E-2</v>
      </c>
      <c r="F68" s="8">
        <f>Growth!F68-0.132</f>
        <v>-7.5611705924339773E-2</v>
      </c>
      <c r="G68" s="8">
        <f>Growth!G68+0.0095</f>
        <v>6.3190228690228695E-2</v>
      </c>
      <c r="H68" s="8">
        <f>Growth!H68-0.0005</f>
        <v>5.8593375425442705E-2</v>
      </c>
      <c r="I68" s="8">
        <f>Growth!I68+0.002</f>
        <v>6.3152251874621576E-2</v>
      </c>
      <c r="J68" s="8">
        <f>Growth!J68+0.001</f>
        <v>6.4246137640449438E-2</v>
      </c>
      <c r="K68" s="8">
        <f>Growth!K68+0.0002</f>
        <v>6.3151496388028902E-2</v>
      </c>
      <c r="L68" s="8">
        <f>Growth!L68</f>
        <v>6.3766990291262135E-2</v>
      </c>
      <c r="M68" s="8">
        <f>Growth!M68</f>
        <v>0.25007301401869159</v>
      </c>
      <c r="N68" s="8">
        <f>Growth!N68</f>
        <v>0.23850826470416447</v>
      </c>
    </row>
    <row r="69" spans="1:14" x14ac:dyDescent="0.2">
      <c r="A69" s="1" t="s">
        <v>10</v>
      </c>
      <c r="B69" t="s">
        <v>38</v>
      </c>
      <c r="C69" s="8">
        <f>Growth!C69</f>
        <v>0.206144578313253</v>
      </c>
      <c r="D69" s="8">
        <f>Growth!D69</f>
        <v>0.12496254120467486</v>
      </c>
      <c r="E69" s="8">
        <f>Growth!E69</f>
        <v>0.12875155389806428</v>
      </c>
      <c r="F69" s="8">
        <f>Growth!F69-0.132</f>
        <v>-4.9794210195091254E-2</v>
      </c>
      <c r="G69" s="8">
        <f>Growth!G69+0.0095</f>
        <v>6.3436177945773053E-2</v>
      </c>
      <c r="H69" s="8">
        <f>Growth!H69-0.0005</f>
        <v>5.7366059728257118E-2</v>
      </c>
      <c r="I69" s="8">
        <f>Growth!I69+0.002</f>
        <v>5.0767766331985917E-2</v>
      </c>
      <c r="J69" s="8">
        <f>Growth!J69+0.001</f>
        <v>5.067052094989432E-2</v>
      </c>
      <c r="K69" s="8">
        <f>Growth!K69+0.0002</f>
        <v>5.0718211430263546E-2</v>
      </c>
      <c r="L69" s="8">
        <f>Growth!L69</f>
        <v>5.1584169579433986E-2</v>
      </c>
      <c r="M69" s="8">
        <f>Growth!M69</f>
        <v>0.23041869940492146</v>
      </c>
      <c r="N69" s="8">
        <f>Growth!N69</f>
        <v>0.21188619232277461</v>
      </c>
    </row>
    <row r="70" spans="1:14" x14ac:dyDescent="0.2">
      <c r="A70" t="s">
        <v>18</v>
      </c>
      <c r="B70" t="s">
        <v>38</v>
      </c>
      <c r="C70" s="8">
        <f>Growth!C70</f>
        <v>6.0606060606060608E-2</v>
      </c>
      <c r="D70" s="8">
        <f>Growth!D70</f>
        <v>5.7142857142857141E-2</v>
      </c>
      <c r="E70" s="8">
        <f>Growth!E70</f>
        <v>5.4054054054054057E-2</v>
      </c>
      <c r="F70" s="8">
        <f>Growth!F70-0.132</f>
        <v>-7.5019943019943025E-2</v>
      </c>
      <c r="G70" s="8">
        <f>Growth!G70+0.0095</f>
        <v>6.3408355795148252E-2</v>
      </c>
      <c r="H70" s="8">
        <f>Growth!H70-0.0005</f>
        <v>5.065089514066496E-2</v>
      </c>
      <c r="I70" s="8">
        <f>Growth!I70+0.002</f>
        <v>5.3094890510948907E-2</v>
      </c>
      <c r="J70" s="8">
        <f>Growth!J70+0.001</f>
        <v>4.7296296296296295E-2</v>
      </c>
      <c r="K70" s="8">
        <f>Growth!K70+0.0002</f>
        <v>4.8872566371681414E-2</v>
      </c>
      <c r="L70" s="8">
        <f>Growth!L70</f>
        <v>4.4303797468354431E-2</v>
      </c>
      <c r="M70" s="8">
        <f>Growth!M70</f>
        <v>0.15151515151515152</v>
      </c>
      <c r="N70" s="8">
        <f>Growth!N70</f>
        <v>0.156140350877193</v>
      </c>
    </row>
    <row r="71" spans="1:14" x14ac:dyDescent="0.2">
      <c r="A71" s="11" t="s">
        <v>34</v>
      </c>
      <c r="B71" s="7" t="s">
        <v>38</v>
      </c>
      <c r="C71" s="8">
        <f>Growth!C71</f>
        <v>8.1658056886786581E-2</v>
      </c>
      <c r="D71" s="8">
        <f>Growth!D71</f>
        <v>8.2973703895506068E-2</v>
      </c>
      <c r="E71" s="8">
        <f>Growth!E71</f>
        <v>8.038892726210084E-2</v>
      </c>
      <c r="F71" s="8">
        <f>Growth!F71-0.132</f>
        <v>-5.2625553260548838E-2</v>
      </c>
      <c r="G71" s="8">
        <f>Growth!G71+0.0095</f>
        <v>8.7684800437397473E-2</v>
      </c>
      <c r="H71" s="8">
        <f>Growth!H71-0.0005</f>
        <v>6.994455713319811E-2</v>
      </c>
      <c r="I71" s="8">
        <f>Growth!I71+0.002</f>
        <v>5.4386404010895742E-2</v>
      </c>
      <c r="J71" s="8">
        <f>Growth!J71+0.001</f>
        <v>5.332950708980419E-2</v>
      </c>
      <c r="K71" s="8">
        <f>Growth!K71+0.0002</f>
        <v>5.2565165935907029E-2</v>
      </c>
      <c r="L71" s="8">
        <f>Growth!L71</f>
        <v>5.2232233588510264E-2</v>
      </c>
      <c r="M71" s="8">
        <f>Growth!M71</f>
        <v>0.25177053824362605</v>
      </c>
      <c r="N71" s="8">
        <f>Growth!N71</f>
        <v>0.24721615018644721</v>
      </c>
    </row>
    <row r="72" spans="1:14" x14ac:dyDescent="0.2">
      <c r="A72" t="s">
        <v>4</v>
      </c>
      <c r="B72" t="s">
        <v>38</v>
      </c>
      <c r="C72" s="8">
        <f>Growth!C72</f>
        <v>8.5926614026939158E-2</v>
      </c>
      <c r="D72" s="8">
        <f>Growth!D72</f>
        <v>8.4687767322497859E-2</v>
      </c>
      <c r="E72" s="8">
        <f>Growth!E72</f>
        <v>8.0047318611987384E-2</v>
      </c>
      <c r="F72" s="8">
        <f>Growth!F72-0.132</f>
        <v>-5.3869295363271272E-2</v>
      </c>
      <c r="G72" s="8">
        <f>Growth!G72+0.0095</f>
        <v>8.6370978665763626E-2</v>
      </c>
      <c r="H72" s="8">
        <f>Growth!H72-0.0005</f>
        <v>7.4971698113207544E-2</v>
      </c>
      <c r="I72" s="8">
        <f>Growth!I72+0.002</f>
        <v>7.6561403508771927E-2</v>
      </c>
      <c r="J72" s="8">
        <f>Growth!J72+0.001</f>
        <v>7.4469387755102048E-2</v>
      </c>
      <c r="K72" s="8">
        <f>Growth!K72+0.0002</f>
        <v>7.2950316856780745E-2</v>
      </c>
      <c r="L72" s="8">
        <f>Growth!L72</f>
        <v>7.2306238185255195E-2</v>
      </c>
      <c r="M72" s="8">
        <f>Growth!M72</f>
        <v>0.24944909651829</v>
      </c>
      <c r="N72" s="8">
        <f>Growth!N72</f>
        <v>0.18377425044091711</v>
      </c>
    </row>
    <row r="73" spans="1:14" x14ac:dyDescent="0.2">
      <c r="A73" t="s">
        <v>35</v>
      </c>
      <c r="B73" t="s">
        <v>38</v>
      </c>
      <c r="C73" s="8">
        <f>Growth!C73</f>
        <v>4.1799094673986327E-2</v>
      </c>
      <c r="D73" s="8">
        <f>Growth!D73</f>
        <v>4.1601183322547843E-2</v>
      </c>
      <c r="E73" s="8">
        <f>Growth!E73</f>
        <v>4.056093014999556E-2</v>
      </c>
      <c r="F73" s="8">
        <f>Growth!F73-0.132</f>
        <v>-9.2167178437393388E-2</v>
      </c>
      <c r="G73" s="8">
        <f>Growth!G73+0.0095</f>
        <v>5.0267779509474204E-2</v>
      </c>
      <c r="H73" s="8">
        <f>Growth!H73-0.0005</f>
        <v>4.9153215636822192E-2</v>
      </c>
      <c r="I73" s="8">
        <f>Growth!I73+0.002</f>
        <v>4.3672923862441808E-2</v>
      </c>
      <c r="J73" s="8">
        <f>Growth!J73+0.001</f>
        <v>4.1510343833345349E-2</v>
      </c>
      <c r="K73" s="8">
        <f>Growth!K73+0.0002</f>
        <v>4.3843921025285761E-2</v>
      </c>
      <c r="L73" s="8">
        <f>Growth!L73</f>
        <v>4.0823099900431467E-2</v>
      </c>
      <c r="M73" s="8">
        <f>Growth!M73</f>
        <v>0.20070153061224491</v>
      </c>
      <c r="N73" s="8">
        <f>Growth!N73</f>
        <v>0.19302066181547778</v>
      </c>
    </row>
  </sheetData>
  <autoFilter ref="A1:N77" xr:uid="{10169156-88A7-4543-9989-F20576349A18}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E0F3-4E9F-4554-BC08-0C7ACFAE0EFE}">
  <dimension ref="A1:O40"/>
  <sheetViews>
    <sheetView topLeftCell="A18" workbookViewId="0">
      <selection activeCell="A39" sqref="A39:N40"/>
    </sheetView>
  </sheetViews>
  <sheetFormatPr baseColWidth="10" defaultColWidth="8.83203125" defaultRowHeight="16" x14ac:dyDescent="0.2"/>
  <cols>
    <col min="1" max="1" width="22.6640625" bestFit="1" customWidth="1"/>
    <col min="2" max="2" width="22.6640625" customWidth="1"/>
    <col min="3" max="5" width="10.1640625" bestFit="1" customWidth="1"/>
    <col min="6" max="6" width="10.83203125" bestFit="1" customWidth="1"/>
    <col min="7" max="14" width="11.83203125" bestFit="1" customWidth="1"/>
  </cols>
  <sheetData>
    <row r="1" spans="1:15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>
        <v>2026</v>
      </c>
      <c r="M1">
        <v>2031</v>
      </c>
      <c r="N1">
        <v>2036</v>
      </c>
    </row>
    <row r="2" spans="1:15" x14ac:dyDescent="0.2">
      <c r="A2" s="11" t="s">
        <v>20</v>
      </c>
      <c r="B2" s="11">
        <v>329</v>
      </c>
      <c r="C2" t="e">
        <f>B2+(B2*Growth_TERI_LShaped!C2)</f>
        <v>#DIV/0!</v>
      </c>
      <c r="D2" t="e">
        <f>C2+(C2*Growth_TERI_LShaped!D2)</f>
        <v>#DIV/0!</v>
      </c>
      <c r="E2" t="e">
        <f>D2+(D2*Growth_TERI_LShaped!E2)</f>
        <v>#DIV/0!</v>
      </c>
      <c r="F2" t="e">
        <f>E2+(E2*Growth_TERI_LShaped!F2)</f>
        <v>#DIV/0!</v>
      </c>
      <c r="G2" t="e">
        <f>F2+(F2*Growth_TERI_LShaped!G2)</f>
        <v>#DIV/0!</v>
      </c>
      <c r="H2" t="e">
        <f>G2+(G2*Growth_TERI_LShaped!H2)</f>
        <v>#DIV/0!</v>
      </c>
      <c r="I2" t="e">
        <f>H2+(H2*Growth_TERI_LShaped!I2)</f>
        <v>#DIV/0!</v>
      </c>
      <c r="J2" t="e">
        <f>I2+(I2*Growth_TERI_LShaped!J2)</f>
        <v>#DIV/0!</v>
      </c>
      <c r="K2" t="e">
        <f>J2+(J2*Growth_TERI_LShaped!K2)</f>
        <v>#DIV/0!</v>
      </c>
      <c r="L2" t="e">
        <f>K2+(K2*Growth_TERI_LShaped!L2)</f>
        <v>#DIV/0!</v>
      </c>
      <c r="M2" t="e">
        <f>L2+(L2*Growth_TERI_LShaped!M2)</f>
        <v>#DIV/0!</v>
      </c>
      <c r="N2" t="e">
        <f>M2+(M2*Growth_TERI_LShaped!N2)</f>
        <v>#DIV/0!</v>
      </c>
      <c r="O2" s="10"/>
    </row>
    <row r="3" spans="1:15" x14ac:dyDescent="0.2">
      <c r="A3" s="11" t="s">
        <v>22</v>
      </c>
      <c r="B3" s="11">
        <v>54673</v>
      </c>
      <c r="C3">
        <f>B3+(B3*Growth_TERI_LShaped!C3)</f>
        <v>58846</v>
      </c>
      <c r="D3">
        <f>C3+(C3*Growth_TERI_LShaped!D3)</f>
        <v>63290</v>
      </c>
      <c r="E3">
        <f>D3+(D3*Growth_TERI_LShaped!E3)</f>
        <v>68034</v>
      </c>
      <c r="F3">
        <f>E3+(E3*Growth_TERI_LShaped!F3)</f>
        <v>64109.512000000002</v>
      </c>
      <c r="G3">
        <f>F3+(F3*Growth_TERI_LShaped!G3)</f>
        <v>69498.916851618007</v>
      </c>
      <c r="H3">
        <f>G3+(G3*Growth_TERI_LShaped!H3)</f>
        <v>74675.258828628648</v>
      </c>
      <c r="I3">
        <f>H3+(H3*Growth_TERI_LShaped!I3)</f>
        <v>80454.286618837054</v>
      </c>
      <c r="J3">
        <f>I3+(I3*Growth_TERI_LShaped!J3)</f>
        <v>86194.382827108333</v>
      </c>
      <c r="K3">
        <f>J3+(J3*Growth_TERI_LShaped!K3)</f>
        <v>92323.57251773827</v>
      </c>
      <c r="L3">
        <f>K3+(K3*Growth_TERI_LShaped!L3)</f>
        <v>98899.737509993574</v>
      </c>
      <c r="M3">
        <f>L3+(L3*Growth_TERI_LShaped!M3)</f>
        <v>128762.60573261467</v>
      </c>
      <c r="N3">
        <f>M3+(M3*Growth_TERI_LShaped!N3)</f>
        <v>159848.802098271</v>
      </c>
      <c r="O3" s="10"/>
    </row>
    <row r="4" spans="1:15" x14ac:dyDescent="0.2">
      <c r="A4" s="11" t="s">
        <v>23</v>
      </c>
      <c r="B4">
        <v>886</v>
      </c>
      <c r="C4">
        <f>B4+(B4*Growth_TERI_LShaped!C4)</f>
        <v>982</v>
      </c>
      <c r="D4">
        <f>C4+(C4*Growth_TERI_LShaped!D4)</f>
        <v>1089</v>
      </c>
      <c r="E4">
        <f>D4+(D4*Growth_TERI_LShaped!E4)</f>
        <v>1210</v>
      </c>
      <c r="F4">
        <f>E4+(E4*Growth_TERI_LShaped!F4)</f>
        <v>1185.28</v>
      </c>
      <c r="G4">
        <f>F4+(F4*Growth_TERI_LShaped!G4)</f>
        <v>1331.3712678066913</v>
      </c>
      <c r="H4">
        <f>G4+(G4*Growth_TERI_LShaped!H4)</f>
        <v>1482.6845453202807</v>
      </c>
      <c r="I4">
        <f>H4+(H4*Growth_TERI_LShaped!I4)</f>
        <v>1657.9931150053696</v>
      </c>
      <c r="J4">
        <f>I4+(I4*Growth_TERI_LShaped!J4)</f>
        <v>1853.6621113791891</v>
      </c>
      <c r="K4">
        <f>J4+(J4*Growth_TERI_LShaped!K4)</f>
        <v>2072.2679313977656</v>
      </c>
      <c r="L4">
        <f>K4+(K4*Growth_TERI_LShaped!L4)</f>
        <v>2317.2695140006826</v>
      </c>
      <c r="M4">
        <f>L4+(L4*Growth_TERI_LShaped!M4)</f>
        <v>3743.6241821725753</v>
      </c>
      <c r="N4">
        <f>M4+(M4*Growth_TERI_LShaped!N4)</f>
        <v>5179.7789136485844</v>
      </c>
      <c r="O4" s="10"/>
    </row>
    <row r="5" spans="1:15" x14ac:dyDescent="0.2">
      <c r="A5" s="11" t="s">
        <v>16</v>
      </c>
      <c r="B5" s="11">
        <v>8997</v>
      </c>
      <c r="C5">
        <f>B5+(B5*Growth_TERI_LShaped!C5)</f>
        <v>9870</v>
      </c>
      <c r="D5">
        <f>C5+(C5*Growth_TERI_LShaped!D5)</f>
        <v>10831</v>
      </c>
      <c r="E5">
        <f>D5+(D5*Growth_TERI_LShaped!E5)</f>
        <v>11894</v>
      </c>
      <c r="F5">
        <f>E5+(E5*Growth_TERI_LShaped!F5)</f>
        <v>11388.992</v>
      </c>
      <c r="G5">
        <f>F5+(F5*Growth_TERI_LShaped!G5)</f>
        <v>12456.889504716104</v>
      </c>
      <c r="H5">
        <f>G5+(G5*Growth_TERI_LShaped!H5)</f>
        <v>13437.389265696365</v>
      </c>
      <c r="I5">
        <f>H5+(H5*Growth_TERI_LShaped!I5)</f>
        <v>14519.653823668827</v>
      </c>
      <c r="J5">
        <f>I5+(I5*Growth_TERI_LShaped!J5)</f>
        <v>15666.98168776467</v>
      </c>
      <c r="K5">
        <f>J5+(J5*Growth_TERI_LShaped!K5)</f>
        <v>16884.837105948645</v>
      </c>
      <c r="L5">
        <f>K5+(K5*Growth_TERI_LShaped!L5)</f>
        <v>18185.995202754035</v>
      </c>
      <c r="M5">
        <f>L5+(L5*Growth_TERI_LShaped!M5)</f>
        <v>23891.893414154725</v>
      </c>
      <c r="N5">
        <f>M5+(M5*Growth_TERI_LShaped!N5)</f>
        <v>29245.83902559986</v>
      </c>
      <c r="O5" s="10"/>
    </row>
    <row r="6" spans="1:15" x14ac:dyDescent="0.2">
      <c r="A6" s="11" t="s">
        <v>24</v>
      </c>
      <c r="B6" s="11">
        <v>21599</v>
      </c>
      <c r="C6">
        <f>B6+(B6*Growth_TERI_LShaped!C6)</f>
        <v>27352</v>
      </c>
      <c r="D6">
        <f>C6+(C6*Growth_TERI_LShaped!D6)</f>
        <v>28637</v>
      </c>
      <c r="E6">
        <f>D6+(D6*Growth_TERI_LShaped!E6)</f>
        <v>31017</v>
      </c>
      <c r="F6">
        <f>E6+(E6*Growth_TERI_LShaped!F6)</f>
        <v>31057.756000000001</v>
      </c>
      <c r="G6">
        <f>F6+(F6*Growth_TERI_LShaped!G6)</f>
        <v>34236.638193151572</v>
      </c>
      <c r="H6">
        <f>G6+(G6*Growth_TERI_LShaped!H6)</f>
        <v>36707.772004294457</v>
      </c>
      <c r="I6">
        <f>H6+(H6*Growth_TERI_LShaped!I6)</f>
        <v>39202.361211370226</v>
      </c>
      <c r="J6">
        <f>I6+(I6*Growth_TERI_LShaped!J6)</f>
        <v>41748.494152255116</v>
      </c>
      <c r="K6">
        <f>J6+(J6*Growth_TERI_LShaped!K6)</f>
        <v>45313.974560709612</v>
      </c>
      <c r="L6">
        <f>K6+(K6*Growth_TERI_LShaped!L6)</f>
        <v>48571.555869705553</v>
      </c>
      <c r="M6">
        <f>L6+(L6*Growth_TERI_LShaped!M6)</f>
        <v>61089.924416151567</v>
      </c>
      <c r="N6">
        <f>M6+(M6*Growth_TERI_LShaped!N6)</f>
        <v>74139.012462746672</v>
      </c>
      <c r="O6" s="10"/>
    </row>
    <row r="7" spans="1:15" x14ac:dyDescent="0.2">
      <c r="A7" t="s">
        <v>5</v>
      </c>
      <c r="B7">
        <v>1876</v>
      </c>
      <c r="C7">
        <f>B7+(B7*Growth_TERI_LShaped!C7)</f>
        <v>1997</v>
      </c>
      <c r="D7">
        <f>C7+(C7*Growth_TERI_LShaped!D7)</f>
        <v>2070</v>
      </c>
      <c r="E7">
        <f>D7+(D7*Growth_TERI_LShaped!E7)</f>
        <v>2145</v>
      </c>
      <c r="F7">
        <f>E7+(E7*Growth_TERI_LShaped!F7)</f>
        <v>1939.86</v>
      </c>
      <c r="G7">
        <f>F7+(F7*Growth_TERI_LShaped!G7)</f>
        <v>2028.9718278947366</v>
      </c>
      <c r="H7">
        <f>G7+(G7*Growth_TERI_LShaped!H7)</f>
        <v>2101.9302732061183</v>
      </c>
      <c r="I7">
        <f>H7+(H7*Growth_TERI_LShaped!I7)</f>
        <v>2182.7119954648138</v>
      </c>
      <c r="J7">
        <f>I7+(I7*Growth_TERI_LShaped!J7)</f>
        <v>2265.1479565864597</v>
      </c>
      <c r="K7">
        <f>J7+(J7*Growth_TERI_LShaped!K7)</f>
        <v>2347.6971514009028</v>
      </c>
      <c r="L7">
        <f>K7+(K7*Growth_TERI_LShaped!L7)</f>
        <v>2433.3408609480589</v>
      </c>
      <c r="M7">
        <f>L7+(L7*Growth_TERI_LShaped!M7)</f>
        <v>2921.5982978509169</v>
      </c>
      <c r="N7">
        <f>M7+(M7*Growth_TERI_LShaped!N7)</f>
        <v>3549.3578595831627</v>
      </c>
      <c r="O7" s="10"/>
    </row>
    <row r="8" spans="1:15" x14ac:dyDescent="0.2">
      <c r="A8" t="s">
        <v>8</v>
      </c>
      <c r="B8">
        <v>27167</v>
      </c>
      <c r="C8">
        <f>B8+(B8*Growth_TERI_LShaped!C8)</f>
        <v>29171</v>
      </c>
      <c r="D8">
        <f>C8+(C8*Growth_TERI_LShaped!D8)</f>
        <v>31383</v>
      </c>
      <c r="E8">
        <f>D8+(D8*Growth_TERI_LShaped!E8)</f>
        <v>33463</v>
      </c>
      <c r="F8">
        <f>E8+(E8*Growth_TERI_LShaped!F8)</f>
        <v>31141.883999999998</v>
      </c>
      <c r="G8">
        <f>F8+(F8*Growth_TERI_LShaped!G8)</f>
        <v>33435.387552096006</v>
      </c>
      <c r="H8">
        <f>G8+(G8*Growth_TERI_LShaped!H8)</f>
        <v>35464.201628486509</v>
      </c>
      <c r="I8">
        <f>H8+(H8*Growth_TERI_LShaped!I8)</f>
        <v>37748.385897289176</v>
      </c>
      <c r="J8">
        <f>I8+(I8*Growth_TERI_LShaped!J8)</f>
        <v>40134.513743850897</v>
      </c>
      <c r="K8">
        <f>J8+(J8*Growth_TERI_LShaped!K8)</f>
        <v>42649.896012567711</v>
      </c>
      <c r="L8">
        <f>K8+(K8*Growth_TERI_LShaped!L8)</f>
        <v>45256.052164043933</v>
      </c>
      <c r="M8">
        <f>L8+(L8*Growth_TERI_LShaped!M8)</f>
        <v>56440.731827041483</v>
      </c>
      <c r="N8">
        <f>M8+(M8*Growth_TERI_LShaped!N8)</f>
        <v>67912.425287822276</v>
      </c>
      <c r="O8" s="10"/>
    </row>
    <row r="9" spans="1:15" x14ac:dyDescent="0.2">
      <c r="A9" t="s">
        <v>25</v>
      </c>
      <c r="B9">
        <v>6550</v>
      </c>
      <c r="C9">
        <f>B9+(B9*Growth_TERI_LShaped!C9)</f>
        <v>7100</v>
      </c>
      <c r="D9">
        <f>C9+(C9*Growth_TERI_LShaped!D9)</f>
        <v>7653</v>
      </c>
      <c r="E9">
        <f>D9+(D9*Growth_TERI_LShaped!E9)</f>
        <v>8210</v>
      </c>
      <c r="F9">
        <f>E9+(E9*Growth_TERI_LShaped!F9)</f>
        <v>7691.28</v>
      </c>
      <c r="G9">
        <f>F9+(F9*Growth_TERI_LShaped!G9)</f>
        <v>8262.1986745299146</v>
      </c>
      <c r="H9">
        <f>G9+(G9*Growth_TERI_LShaped!H9)</f>
        <v>8768.3200246418364</v>
      </c>
      <c r="I9">
        <f>H9+(H9*Growth_TERI_LShaped!I9)</f>
        <v>9310.011279067392</v>
      </c>
      <c r="J9">
        <f>I9+(I9*Growth_TERI_LShaped!J9)</f>
        <v>9856.8630811192088</v>
      </c>
      <c r="K9">
        <f>J9+(J9*Growth_TERI_LShaped!K9)</f>
        <v>10409.294163571316</v>
      </c>
      <c r="L9">
        <f>K9+(K9*Growth_TERI_LShaped!L9)</f>
        <v>10969.610483422868</v>
      </c>
      <c r="M9">
        <f>L9+(L9*Growth_TERI_LShaped!M9)</f>
        <v>13854.530269493993</v>
      </c>
      <c r="N9">
        <f>M9+(M9*Growth_TERI_LShaped!N9)</f>
        <v>16679.162856593746</v>
      </c>
      <c r="O9" s="10"/>
    </row>
    <row r="10" spans="1:15" x14ac:dyDescent="0.2">
      <c r="A10" s="11" t="s">
        <v>26</v>
      </c>
      <c r="B10" s="1">
        <v>1991</v>
      </c>
      <c r="C10">
        <f>B10+(B10*Growth_TERI_LShaped!C10)</f>
        <v>2179</v>
      </c>
      <c r="D10">
        <f>C10+(C10*Growth_TERI_LShaped!D10)</f>
        <v>2327</v>
      </c>
      <c r="E10">
        <f>D10+(D10*Growth_TERI_LShaped!E10)</f>
        <v>2449</v>
      </c>
      <c r="F10">
        <f>E10+(E10*Growth_TERI_LShaped!F10)</f>
        <v>2253.732</v>
      </c>
      <c r="G10">
        <f>F10+(F10*Growth_TERI_LShaped!G10)</f>
        <v>2393.2075762351569</v>
      </c>
      <c r="H10">
        <f>G10+(G10*Growth_TERI_LShaped!H10)</f>
        <v>2518.2014899255155</v>
      </c>
      <c r="I10">
        <f>H10+(H10*Growth_TERI_LShaped!I10)</f>
        <v>2656.4247317770837</v>
      </c>
      <c r="J10">
        <f>I10+(I10*Growth_TERI_LShaped!J10)</f>
        <v>2800.4743558050463</v>
      </c>
      <c r="K10">
        <f>J10+(J10*Growth_TERI_LShaped!K10)</f>
        <v>2952.2919095652355</v>
      </c>
      <c r="L10">
        <f>K10+(K10*Growth_TERI_LShaped!L10)</f>
        <v>3111.5404992331237</v>
      </c>
      <c r="M10">
        <f>L10+(L10*Growth_TERI_LShaped!M10)</f>
        <v>3831.6980102867951</v>
      </c>
      <c r="N10">
        <f>M10+(M10*Growth_TERI_LShaped!N10)</f>
        <v>4719.066540491749</v>
      </c>
      <c r="O10" s="10"/>
    </row>
    <row r="11" spans="1:15" x14ac:dyDescent="0.2">
      <c r="A11" t="s">
        <v>0</v>
      </c>
      <c r="B11">
        <v>31937</v>
      </c>
      <c r="C11">
        <f>B11+(B11*Growth_TERI_LShaped!C11)</f>
        <v>33070</v>
      </c>
      <c r="D11">
        <f>C11+(C11*Growth_TERI_LShaped!D11)</f>
        <v>34201</v>
      </c>
      <c r="E11">
        <f>D11+(D11*Growth_TERI_LShaped!E11)</f>
        <v>35380</v>
      </c>
      <c r="F11">
        <f>E11+(E11*Growth_TERI_LShaped!F11)</f>
        <v>31902.84</v>
      </c>
      <c r="G11">
        <f>F11+(F11*Growth_TERI_LShaped!G11)</f>
        <v>33257.045468229022</v>
      </c>
      <c r="H11">
        <f>G11+(G11*Growth_TERI_LShaped!H11)</f>
        <v>34313.537238410659</v>
      </c>
      <c r="I11">
        <f>H11+(H11*Growth_TERI_LShaped!I11)</f>
        <v>35461.80403367446</v>
      </c>
      <c r="J11">
        <f>I11+(I11*Growth_TERI_LShaped!J11)</f>
        <v>36672.449429018998</v>
      </c>
      <c r="K11">
        <f>J11+(J11*Growth_TERI_LShaped!K11)</f>
        <v>37868.459458065197</v>
      </c>
      <c r="L11">
        <f>K11+(K11*Growth_TERI_LShaped!L11)</f>
        <v>39071.48738649478</v>
      </c>
      <c r="M11">
        <f>L11+(L11*Growth_TERI_LShaped!M11)</f>
        <v>45764.488693377782</v>
      </c>
      <c r="N11">
        <f>M11+(M11*Growth_TERI_LShaped!N11)</f>
        <v>53915.598685341982</v>
      </c>
      <c r="O11" s="10"/>
    </row>
    <row r="12" spans="1:15" x14ac:dyDescent="0.2">
      <c r="A12" s="11" t="s">
        <v>6</v>
      </c>
      <c r="B12" s="11">
        <v>4236</v>
      </c>
      <c r="C12">
        <f>B12+(B12*Growth_TERI_LShaped!C12)</f>
        <v>4529</v>
      </c>
      <c r="D12">
        <f>C12+(C12*Growth_TERI_LShaped!D12)</f>
        <v>4802</v>
      </c>
      <c r="E12">
        <f>D12+(D12*Growth_TERI_LShaped!E12)</f>
        <v>5068</v>
      </c>
      <c r="F12">
        <f>E12+(E12*Growth_TERI_LShaped!F12)</f>
        <v>4663.0240000000003</v>
      </c>
      <c r="G12">
        <f>F12+(F12*Growth_TERI_LShaped!G12)</f>
        <v>4935.5765284501131</v>
      </c>
      <c r="H12">
        <f>G12+(G12*Growth_TERI_LShaped!H12)</f>
        <v>5164.3122178282856</v>
      </c>
      <c r="I12">
        <f>H12+(H12*Growth_TERI_LShaped!I12)</f>
        <v>5408.3799947361022</v>
      </c>
      <c r="J12">
        <f>I12+(I12*Growth_TERI_LShaped!J12)</f>
        <v>5651.5096522772456</v>
      </c>
      <c r="K12">
        <f>J12+(J12*Growth_TERI_LShaped!K12)</f>
        <v>5892.3580815777332</v>
      </c>
      <c r="L12">
        <f>K12+(K12*Growth_TERI_LShaped!L12)</f>
        <v>6133.0069401646915</v>
      </c>
      <c r="M12">
        <f>L12+(L12*Growth_TERI_LShaped!M12)</f>
        <v>7228.3131421156277</v>
      </c>
      <c r="N12">
        <f>M12+(M12*Growth_TERI_LShaped!N12)</f>
        <v>8520.031280119154</v>
      </c>
      <c r="O12" s="10"/>
    </row>
    <row r="13" spans="1:15" x14ac:dyDescent="0.2">
      <c r="A13" t="s">
        <v>7</v>
      </c>
      <c r="B13">
        <v>98376</v>
      </c>
      <c r="C13">
        <f>B13+(B13*Growth_TERI_LShaped!C13)</f>
        <v>105823</v>
      </c>
      <c r="D13">
        <f>C13+(C13*Growth_TERI_LShaped!D13)</f>
        <v>113187</v>
      </c>
      <c r="E13">
        <f>D13+(D13*Growth_TERI_LShaped!E13)</f>
        <v>120693</v>
      </c>
      <c r="F13">
        <f>E13+(E13*Growth_TERI_LShaped!F13)</f>
        <v>112436.524</v>
      </c>
      <c r="G13">
        <f>F13+(F13*Growth_TERI_LShaped!G13)</f>
        <v>120328.7467483166</v>
      </c>
      <c r="H13">
        <f>G13+(G13*Growth_TERI_LShaped!H13)</f>
        <v>127362.33930726962</v>
      </c>
      <c r="I13">
        <f>H13+(H13*Growth_TERI_LShaped!I13)</f>
        <v>134938.90126910139</v>
      </c>
      <c r="J13">
        <f>I13+(I13*Growth_TERI_LShaped!J13)</f>
        <v>142608.64787920885</v>
      </c>
      <c r="K13">
        <f>J13+(J13*Growth_TERI_LShaped!K13)</f>
        <v>150381.96837396693</v>
      </c>
      <c r="L13">
        <f>K13+(K13*Growth_TERI_LShaped!L13)</f>
        <v>158321.38356143373</v>
      </c>
      <c r="M13">
        <f>L13+(L13*Growth_TERI_LShaped!M13)</f>
        <v>200941.36215510673</v>
      </c>
      <c r="N13">
        <f>M13+(M13*Growth_TERI_LShaped!N13)</f>
        <v>243118.34246803724</v>
      </c>
      <c r="O13" s="10"/>
    </row>
    <row r="14" spans="1:15" x14ac:dyDescent="0.2">
      <c r="A14" t="s">
        <v>1</v>
      </c>
      <c r="B14">
        <v>48991</v>
      </c>
      <c r="C14">
        <f>B14+(B14*Growth_TERI_LShaped!C14)</f>
        <v>51254</v>
      </c>
      <c r="D14">
        <f>C14+(C14*Growth_TERI_LShaped!D14)</f>
        <v>54062</v>
      </c>
      <c r="E14">
        <f>D14+(D14*Growth_TERI_LShaped!E14)</f>
        <v>57083</v>
      </c>
      <c r="F14">
        <f>E14+(E14*Growth_TERI_LShaped!F14)</f>
        <v>52801.044000000002</v>
      </c>
      <c r="G14">
        <f>F14+(F14*Growth_TERI_LShaped!G14)</f>
        <v>56174.787079097856</v>
      </c>
      <c r="H14">
        <f>G14+(G14*Growth_TERI_LShaped!H14)</f>
        <v>58909.611263578634</v>
      </c>
      <c r="I14">
        <f>H14+(H14*Growth_TERI_LShaped!I14)</f>
        <v>62192.364730209541</v>
      </c>
      <c r="J14">
        <f>I14+(I14*Growth_TERI_LShaped!J14)</f>
        <v>66478.647156734514</v>
      </c>
      <c r="K14">
        <f>J14+(J14*Growth_TERI_LShaped!K14)</f>
        <v>71031.537897041795</v>
      </c>
      <c r="L14">
        <f>K14+(K14*Growth_TERI_LShaped!L14)</f>
        <v>75903.951369110466</v>
      </c>
      <c r="M14">
        <f>L14+(L14*Growth_TERI_LShaped!M14)</f>
        <v>93706.319632791594</v>
      </c>
      <c r="N14">
        <f>M14+(M14*Growth_TERI_LShaped!N14)</f>
        <v>111606.95059549155</v>
      </c>
      <c r="O14" s="10"/>
    </row>
    <row r="15" spans="1:15" x14ac:dyDescent="0.2">
      <c r="A15" t="s">
        <v>27</v>
      </c>
      <c r="B15">
        <v>9726</v>
      </c>
      <c r="C15">
        <f>B15+(B15*Growth_TERI_LShaped!C15)</f>
        <v>10116</v>
      </c>
      <c r="D15">
        <f>C15+(C15*Growth_TERI_LShaped!D15)</f>
        <v>10523</v>
      </c>
      <c r="E15">
        <f>D15+(D15*Growth_TERI_LShaped!E15)</f>
        <v>10949</v>
      </c>
      <c r="F15">
        <f>E15+(E15*Growth_TERI_LShaped!F15)</f>
        <v>9948.732</v>
      </c>
      <c r="G15">
        <f>F15+(F15*Growth_TERI_LShaped!G15)</f>
        <v>10455.374276801474</v>
      </c>
      <c r="H15">
        <f>G15+(G15*Growth_TERI_LShaped!H15)</f>
        <v>10885.420051043482</v>
      </c>
      <c r="I15">
        <f>H15+(H15*Growth_TERI_LShaped!I15)</f>
        <v>11361.63075735418</v>
      </c>
      <c r="J15">
        <f>I15+(I15*Growth_TERI_LShaped!J15)</f>
        <v>11850.364416670762</v>
      </c>
      <c r="K15">
        <f>J15+(J15*Growth_TERI_LShaped!K15)</f>
        <v>12352.645517342398</v>
      </c>
      <c r="L15">
        <f>K15+(K15*Growth_TERI_LShaped!L15)</f>
        <v>12876.504402544719</v>
      </c>
      <c r="M15">
        <f>L15+(L15*Growth_TERI_LShaped!M15)</f>
        <v>15682.197183999304</v>
      </c>
      <c r="N15">
        <f>M15+(M15*Growth_TERI_LShaped!N15)</f>
        <v>19209.631464965347</v>
      </c>
      <c r="O15" s="10"/>
    </row>
    <row r="16" spans="1:15" x14ac:dyDescent="0.2">
      <c r="A16" t="s">
        <v>28</v>
      </c>
      <c r="B16">
        <v>14871</v>
      </c>
      <c r="C16">
        <f>B16+(B16*Growth_TERI_LShaped!C16)</f>
        <v>15543</v>
      </c>
      <c r="D16">
        <f>C16+(C16*Growth_TERI_LShaped!D16)</f>
        <v>16283</v>
      </c>
      <c r="E16">
        <f>D16+(D16*Growth_TERI_LShaped!E16)</f>
        <v>17109</v>
      </c>
      <c r="F16">
        <f>E16+(E16*Growth_TERI_LShaped!F16)</f>
        <v>15758.611999999999</v>
      </c>
      <c r="G16">
        <f>F16+(F16*Growth_TERI_LShaped!G16)</f>
        <v>16609.790025855469</v>
      </c>
      <c r="H16">
        <f>G16+(G16*Growth_TERI_LShaped!H16)</f>
        <v>17611.188079435913</v>
      </c>
      <c r="I16">
        <f>H16+(H16*Growth_TERI_LShaped!I16)</f>
        <v>18703.275822481737</v>
      </c>
      <c r="J16">
        <f>I16+(I16*Growth_TERI_LShaped!J16)</f>
        <v>19846.243870583261</v>
      </c>
      <c r="K16">
        <f>J16+(J16*Growth_TERI_LShaped!K16)</f>
        <v>21055.160480465318</v>
      </c>
      <c r="L16">
        <f>K16+(K16*Growth_TERI_LShaped!L16)</f>
        <v>22346.166117826062</v>
      </c>
      <c r="M16">
        <f>L16+(L16*Growth_TERI_LShaped!M16)</f>
        <v>28709.169228354582</v>
      </c>
      <c r="N16">
        <f>M16+(M16*Growth_TERI_LShaped!N16)</f>
        <v>34457.197069544025</v>
      </c>
      <c r="O16" s="10"/>
    </row>
    <row r="17" spans="1:15" x14ac:dyDescent="0.2">
      <c r="A17" s="11" t="s">
        <v>14</v>
      </c>
      <c r="B17" s="1">
        <v>22847</v>
      </c>
      <c r="C17">
        <f>B17+(B17*Growth_TERI_LShaped!C17)</f>
        <v>24266</v>
      </c>
      <c r="D17">
        <f>C17+(C17*Growth_TERI_LShaped!D17)</f>
        <v>25880</v>
      </c>
      <c r="E17">
        <f>D17+(D17*Growth_TERI_LShaped!E17)</f>
        <v>27488</v>
      </c>
      <c r="F17">
        <f>E17+(E17*Growth_TERI_LShaped!F17)</f>
        <v>25423.583999999999</v>
      </c>
      <c r="G17">
        <f>F17+(F17*Growth_TERI_LShaped!G17)</f>
        <v>27062.652576707143</v>
      </c>
      <c r="H17">
        <f>G17+(G17*Growth_TERI_LShaped!H17)</f>
        <v>28426.580156734271</v>
      </c>
      <c r="I17">
        <f>H17+(H17*Growth_TERI_LShaped!I17)</f>
        <v>29931.724727436169</v>
      </c>
      <c r="J17">
        <f>I17+(I17*Growth_TERI_LShaped!J17)</f>
        <v>31459.569057430279</v>
      </c>
      <c r="K17">
        <f>J17+(J17*Growth_TERI_LShaped!K17)</f>
        <v>33067.870311607192</v>
      </c>
      <c r="L17">
        <f>K17+(K17*Growth_TERI_LShaped!L17)</f>
        <v>34748.087098334996</v>
      </c>
      <c r="M17">
        <f>L17+(L17*Growth_TERI_LShaped!M17)</f>
        <v>42239.127377202589</v>
      </c>
      <c r="N17">
        <f>M17+(M17*Growth_TERI_LShaped!N17)</f>
        <v>51345.760720231534</v>
      </c>
      <c r="O17" s="10"/>
    </row>
    <row r="18" spans="1:15" x14ac:dyDescent="0.2">
      <c r="A18" s="1" t="s">
        <v>11</v>
      </c>
      <c r="B18">
        <v>66146</v>
      </c>
      <c r="C18">
        <f>B18+(B18*Growth_TERI_LShaped!C18)</f>
        <v>69808</v>
      </c>
      <c r="D18">
        <f>C18+(C18*Growth_TERI_LShaped!D18)</f>
        <v>73636</v>
      </c>
      <c r="E18">
        <f>D18+(D18*Growth_TERI_LShaped!E18)</f>
        <v>77532</v>
      </c>
      <c r="F18">
        <f>E18+(E18*Growth_TERI_LShaped!F18)</f>
        <v>71387.775999999998</v>
      </c>
      <c r="G18">
        <f>F18+(F18*Growth_TERI_LShaped!G18)</f>
        <v>75835.547906598513</v>
      </c>
      <c r="H18">
        <f>G18+(G18*Growth_TERI_LShaped!H18)</f>
        <v>79723.901517419887</v>
      </c>
      <c r="I18">
        <f>H18+(H18*Growth_TERI_LShaped!I18)</f>
        <v>83994.756640275198</v>
      </c>
      <c r="J18">
        <f>I18+(I18*Growth_TERI_LShaped!J18)</f>
        <v>88386.220135627838</v>
      </c>
      <c r="K18">
        <f>J18+(J18*Growth_TERI_LShaped!K18)</f>
        <v>92916.268860817523</v>
      </c>
      <c r="L18">
        <f>K18+(K18*Growth_TERI_LShaped!L18)</f>
        <v>97650.692379621469</v>
      </c>
      <c r="M18">
        <f>L18+(L18*Growth_TERI_LShaped!M18)</f>
        <v>120753.90055061918</v>
      </c>
      <c r="N18">
        <f>M18+(M18*Growth_TERI_LShaped!N18)</f>
        <v>143154.59848541237</v>
      </c>
      <c r="O18" s="10"/>
    </row>
    <row r="19" spans="1:15" x14ac:dyDescent="0.2">
      <c r="A19" t="s">
        <v>12</v>
      </c>
      <c r="B19">
        <v>26422</v>
      </c>
      <c r="C19">
        <f>B19+(B19*Growth_TERI_LShaped!C19)</f>
        <v>25875</v>
      </c>
      <c r="D19">
        <f>C19+(C19*Growth_TERI_LShaped!D19)</f>
        <v>27184</v>
      </c>
      <c r="E19">
        <f>D19+(D19*Growth_TERI_LShaped!E19)</f>
        <v>28535</v>
      </c>
      <c r="F19">
        <f>E19+(E19*Growth_TERI_LShaped!F19)</f>
        <v>26157.38</v>
      </c>
      <c r="G19">
        <f>F19+(F19*Growth_TERI_LShaped!G19)</f>
        <v>27670.737055595509</v>
      </c>
      <c r="H19">
        <f>G19+(G19*Growth_TERI_LShaped!H19)</f>
        <v>28971.153646292387</v>
      </c>
      <c r="I19">
        <f>H19+(H19*Growth_TERI_LShaped!I19)</f>
        <v>30379.748927813387</v>
      </c>
      <c r="J19">
        <f>I19+(I19*Growth_TERI_LShaped!J19)</f>
        <v>31797.81179730628</v>
      </c>
      <c r="K19">
        <f>J19+(J19*Growth_TERI_LShaped!K19)</f>
        <v>33234.736910996005</v>
      </c>
      <c r="L19">
        <f>K19+(K19*Growth_TERI_LShaped!L19)</f>
        <v>34804.415427759828</v>
      </c>
      <c r="M19">
        <f>L19+(L19*Growth_TERI_LShaped!M19)</f>
        <v>41375.841375969379</v>
      </c>
      <c r="N19">
        <f>M19+(M19*Growth_TERI_LShaped!N19)</f>
        <v>49195.051204265554</v>
      </c>
      <c r="O19" s="10"/>
    </row>
    <row r="20" spans="1:15" x14ac:dyDescent="0.2">
      <c r="A20" t="s">
        <v>21</v>
      </c>
      <c r="B20">
        <v>52</v>
      </c>
      <c r="C20" t="e">
        <f>B20+(B20*Growth_TERI_LShaped!C20)</f>
        <v>#DIV/0!</v>
      </c>
      <c r="D20" t="e">
        <f>C20+(C20*Growth_TERI_LShaped!D20)</f>
        <v>#DIV/0!</v>
      </c>
      <c r="E20" t="e">
        <f>D20+(D20*Growth_TERI_LShaped!E20)</f>
        <v>#DIV/0!</v>
      </c>
      <c r="F20" t="e">
        <f>E20+(E20*Growth_TERI_LShaped!F20)</f>
        <v>#DIV/0!</v>
      </c>
      <c r="G20" t="e">
        <f>F20+(F20*Growth_TERI_LShaped!G20)</f>
        <v>#DIV/0!</v>
      </c>
      <c r="H20" t="e">
        <f>G20+(G20*Growth_TERI_LShaped!H20)</f>
        <v>#DIV/0!</v>
      </c>
      <c r="I20" t="e">
        <f>H20+(H20*Growth_TERI_LShaped!I20)</f>
        <v>#DIV/0!</v>
      </c>
      <c r="J20" t="e">
        <f>I20+(I20*Growth_TERI_LShaped!J20)</f>
        <v>#DIV/0!</v>
      </c>
      <c r="K20" t="e">
        <f>J20+(J20*Growth_TERI_LShaped!K20)</f>
        <v>#DIV/0!</v>
      </c>
      <c r="L20" t="e">
        <f>K20+(K20*Growth_TERI_LShaped!L20)</f>
        <v>#DIV/0!</v>
      </c>
      <c r="M20" t="e">
        <f>L20+(L20*Growth_TERI_LShaped!M20)</f>
        <v>#DIV/0!</v>
      </c>
      <c r="N20" t="e">
        <f>M20+(M20*Growth_TERI_LShaped!N20)</f>
        <v>#DIV/0!</v>
      </c>
      <c r="O20" s="10"/>
    </row>
    <row r="21" spans="1:15" x14ac:dyDescent="0.2">
      <c r="A21" t="s">
        <v>29</v>
      </c>
      <c r="B21">
        <v>68588</v>
      </c>
      <c r="C21">
        <f>B21+(B21*Growth_TERI_LShaped!C21)</f>
        <v>75209</v>
      </c>
      <c r="D21">
        <f>C21+(C21*Growth_TERI_LShaped!D21)</f>
        <v>81732</v>
      </c>
      <c r="E21">
        <f>D21+(D21*Growth_TERI_LShaped!E21)</f>
        <v>88022</v>
      </c>
      <c r="F21">
        <f>E21+(E21*Growth_TERI_LShaped!F21)</f>
        <v>82682.096000000005</v>
      </c>
      <c r="G21">
        <f>F21+(F21*Growth_TERI_LShaped!G21)</f>
        <v>88351.291617241732</v>
      </c>
      <c r="H21">
        <f>G21+(G21*Growth_TERI_LShaped!H21)</f>
        <v>92642.805813490384</v>
      </c>
      <c r="I21">
        <f>H21+(H21*Growth_TERI_LShaped!I21)</f>
        <v>97209.463383329916</v>
      </c>
      <c r="J21">
        <f>I21+(I21*Growth_TERI_LShaped!J21)</f>
        <v>101769.94329541973</v>
      </c>
      <c r="K21">
        <f>J21+(J21*Growth_TERI_LShaped!K21)</f>
        <v>106456.47113168478</v>
      </c>
      <c r="L21">
        <f>K21+(K21*Growth_TERI_LShaped!L21)</f>
        <v>111216.66575925818</v>
      </c>
      <c r="M21">
        <f>L21+(L21*Growth_TERI_LShaped!M21)</f>
        <v>137084.20373451029</v>
      </c>
      <c r="N21">
        <f>M21+(M21*Growth_TERI_LShaped!N21)</f>
        <v>162985.44534230346</v>
      </c>
      <c r="O21" s="10"/>
    </row>
    <row r="22" spans="1:15" x14ac:dyDescent="0.2">
      <c r="A22" t="s">
        <v>9</v>
      </c>
      <c r="B22">
        <v>145396</v>
      </c>
      <c r="C22">
        <f>B22+(B22*Growth_TERI_LShaped!C22)</f>
        <v>153331</v>
      </c>
      <c r="D22">
        <f>C22+(C22*Growth_TERI_LShaped!D22)</f>
        <v>161926</v>
      </c>
      <c r="E22">
        <f>D22+(D22*Growth_TERI_LShaped!E22)</f>
        <v>171313</v>
      </c>
      <c r="F22">
        <f>E22+(E22*Growth_TERI_LShaped!F22)</f>
        <v>157724.68400000001</v>
      </c>
      <c r="G22">
        <f>F22+(F22*Growth_TERI_LShaped!G22)</f>
        <v>167658.64268192131</v>
      </c>
      <c r="H22">
        <f>G22+(G22*Growth_TERI_LShaped!H22)</f>
        <v>176668.90237295092</v>
      </c>
      <c r="I22">
        <f>H22+(H22*Growth_TERI_LShaped!I22)</f>
        <v>186741.81716307561</v>
      </c>
      <c r="J22">
        <f>I22+(I22*Growth_TERI_LShaped!J22)</f>
        <v>197413.32720288503</v>
      </c>
      <c r="K22">
        <f>J22+(J22*Growth_TERI_LShaped!K22)</f>
        <v>208756.0145633732</v>
      </c>
      <c r="L22">
        <f>K22+(K22*Growth_TERI_LShaped!L22)</f>
        <v>220858.51774504542</v>
      </c>
      <c r="M22">
        <f>L22+(L22*Growth_TERI_LShaped!M22)</f>
        <v>273248.13857986813</v>
      </c>
      <c r="N22">
        <f>M22+(M22*Growth_TERI_LShaped!N22)</f>
        <v>322237.66293635423</v>
      </c>
      <c r="O22" s="10"/>
    </row>
    <row r="23" spans="1:15" x14ac:dyDescent="0.2">
      <c r="A23" t="s">
        <v>17</v>
      </c>
      <c r="B23" s="1">
        <v>1240</v>
      </c>
      <c r="C23">
        <f>B23+(B23*Growth_TERI_LShaped!C23)</f>
        <v>1419</v>
      </c>
      <c r="D23">
        <f>C23+(C23*Growth_TERI_LShaped!D23)</f>
        <v>1592</v>
      </c>
      <c r="E23">
        <f>D23+(D23*Growth_TERI_LShaped!E23)</f>
        <v>1769</v>
      </c>
      <c r="F23">
        <f>E23+(E23*Growth_TERI_LShaped!F23)</f>
        <v>1691.492</v>
      </c>
      <c r="G23">
        <f>F23+(F23*Growth_TERI_LShaped!G23)</f>
        <v>1863.9692654285714</v>
      </c>
      <c r="H23">
        <f>G23+(G23*Growth_TERI_LShaped!H23)</f>
        <v>2037.6459090837452</v>
      </c>
      <c r="I23">
        <f>H23+(H23*Growth_TERI_LShaped!I23)</f>
        <v>2232.1967967510454</v>
      </c>
      <c r="J23">
        <f>I23+(I23*Growth_TERI_LShaped!J23)</f>
        <v>2451.8795761338824</v>
      </c>
      <c r="K23">
        <f>J23+(J23*Growth_TERI_LShaped!K23)</f>
        <v>2683.344115018243</v>
      </c>
      <c r="L23">
        <f>K23+(K23*Growth_TERI_LShaped!L23)</f>
        <v>2932.1309866093384</v>
      </c>
      <c r="M23">
        <f>L23+(L23*Growth_TERI_LShaped!M23)</f>
        <v>4009.9112553236191</v>
      </c>
      <c r="N23">
        <f>M23+(M23*Growth_TERI_LShaped!N23)</f>
        <v>5129.4521774835484</v>
      </c>
      <c r="O23" s="10"/>
    </row>
    <row r="24" spans="1:15" x14ac:dyDescent="0.2">
      <c r="A24" t="s">
        <v>30</v>
      </c>
      <c r="B24">
        <v>2094</v>
      </c>
      <c r="C24">
        <f>B24+(B24*Growth_TERI_LShaped!C24)</f>
        <v>2168</v>
      </c>
      <c r="D24">
        <f>C24+(C24*Growth_TERI_LShaped!D24)</f>
        <v>2242</v>
      </c>
      <c r="E24">
        <f>D24+(D24*Growth_TERI_LShaped!E24)</f>
        <v>2378</v>
      </c>
      <c r="F24">
        <f>E24+(E24*Growth_TERI_LShaped!F24)</f>
        <v>2156.1039999999998</v>
      </c>
      <c r="G24">
        <f>F24+(F24*Growth_TERI_LShaped!G24)</f>
        <v>2260.386981522267</v>
      </c>
      <c r="H24">
        <f>G24+(G24*Growth_TERI_LShaped!H24)</f>
        <v>2348.2275928381109</v>
      </c>
      <c r="I24">
        <f>H24+(H24*Growth_TERI_LShaped!I24)</f>
        <v>2444.4934779657306</v>
      </c>
      <c r="J24">
        <f>I24+(I24*Growth_TERI_LShaped!J24)</f>
        <v>2560.7379204359659</v>
      </c>
      <c r="K24">
        <f>J24+(J24*Growth_TERI_LShaped!K24)</f>
        <v>2681.3398463577396</v>
      </c>
      <c r="L24">
        <f>K24+(K24*Growth_TERI_LShaped!L24)</f>
        <v>2805.8684755858167</v>
      </c>
      <c r="M24">
        <f>L24+(L24*Growth_TERI_LShaped!M24)</f>
        <v>3227.1461787190979</v>
      </c>
      <c r="N24">
        <f>M24+(M24*Growth_TERI_LShaped!N24)</f>
        <v>3725.2606956314053</v>
      </c>
      <c r="O24" s="10"/>
    </row>
    <row r="25" spans="1:15" x14ac:dyDescent="0.2">
      <c r="A25" t="s">
        <v>19</v>
      </c>
      <c r="B25">
        <v>580</v>
      </c>
      <c r="C25">
        <f>B25+(B25*Growth_TERI_LShaped!C25)</f>
        <v>628</v>
      </c>
      <c r="D25">
        <f>C25+(C25*Growth_TERI_LShaped!D25)</f>
        <v>681</v>
      </c>
      <c r="E25">
        <f>D25+(D25*Growth_TERI_LShaped!E25)</f>
        <v>737</v>
      </c>
      <c r="F25">
        <f>E25+(E25*Growth_TERI_LShaped!F25)</f>
        <v>701.71600000000001</v>
      </c>
      <c r="G25">
        <f>F25+(F25*Growth_TERI_LShaped!G25)</f>
        <v>767.22456983479356</v>
      </c>
      <c r="H25">
        <f>G25+(G25*Growth_TERI_LShaped!H25)</f>
        <v>829.74274098898741</v>
      </c>
      <c r="I25">
        <f>H25+(H25*Growth_TERI_LShaped!I25)</f>
        <v>898.70259820539763</v>
      </c>
      <c r="J25">
        <f>I25+(I25*Growth_TERI_LShaped!J25)</f>
        <v>972.34919128024922</v>
      </c>
      <c r="K25">
        <f>J25+(J25*Growth_TERI_LShaped!K25)</f>
        <v>1048.9108122144883</v>
      </c>
      <c r="L25">
        <f>K25+(K25*Growth_TERI_LShaped!L25)</f>
        <v>1160.8183163118849</v>
      </c>
      <c r="M25">
        <f>L25+(L25*Growth_TERI_LShaped!M25)</f>
        <v>1563.1524381858587</v>
      </c>
      <c r="N25">
        <f>M25+(M25*Growth_TERI_LShaped!N25)</f>
        <v>1962.8220956765613</v>
      </c>
      <c r="O25" s="10"/>
    </row>
    <row r="26" spans="1:15" x14ac:dyDescent="0.2">
      <c r="A26" t="s">
        <v>31</v>
      </c>
      <c r="B26">
        <v>815</v>
      </c>
      <c r="C26">
        <f>B26+(B26*Growth_TERI_LShaped!C26)</f>
        <v>866</v>
      </c>
      <c r="D26">
        <f>C26+(C26*Growth_TERI_LShaped!D26)</f>
        <v>930</v>
      </c>
      <c r="E26">
        <f>D26+(D26*Growth_TERI_LShaped!E26)</f>
        <v>992</v>
      </c>
      <c r="F26">
        <f>E26+(E26*Growth_TERI_LShaped!F26)</f>
        <v>928.05600000000004</v>
      </c>
      <c r="G26">
        <f>F26+(F26*Growth_TERI_LShaped!G26)</f>
        <v>998.21712123512748</v>
      </c>
      <c r="H26">
        <f>G26+(G26*Growth_TERI_LShaped!H26)</f>
        <v>1060.4934029381893</v>
      </c>
      <c r="I26">
        <f>H26+(H26*Growth_TERI_LShaped!I26)</f>
        <v>1128.8952274277026</v>
      </c>
      <c r="J26">
        <f>I26+(I26*Growth_TERI_LShaped!J26)</f>
        <v>1201.7421723975961</v>
      </c>
      <c r="K26">
        <f>J26+(J26*Growth_TERI_LShaped!K26)</f>
        <v>1277.3129667419544</v>
      </c>
      <c r="L26">
        <f>K26+(K26*Growth_TERI_LShaped!L26)</f>
        <v>1350.8847753745583</v>
      </c>
      <c r="M26">
        <f>L26+(L26*Growth_TERI_LShaped!M26)</f>
        <v>1597.3060139271352</v>
      </c>
      <c r="N26">
        <f>M26+(M26*Growth_TERI_LShaped!N26)</f>
        <v>1849.0456964772497</v>
      </c>
      <c r="O26" s="10"/>
    </row>
    <row r="27" spans="1:15" x14ac:dyDescent="0.2">
      <c r="A27" t="s">
        <v>15</v>
      </c>
      <c r="B27">
        <v>26028</v>
      </c>
      <c r="C27">
        <f>B27+(B27*Growth_TERI_LShaped!C27)</f>
        <v>27575</v>
      </c>
      <c r="D27">
        <f>C27+(C27*Growth_TERI_LShaped!D27)</f>
        <v>29124</v>
      </c>
      <c r="E27">
        <f>D27+(D27*Growth_TERI_LShaped!E27)</f>
        <v>30302</v>
      </c>
      <c r="F27">
        <f>E27+(E27*Growth_TERI_LShaped!F27)</f>
        <v>27224.135999999999</v>
      </c>
      <c r="G27">
        <f>F27+(F27*Growth_TERI_LShaped!G27)</f>
        <v>28302.349196688701</v>
      </c>
      <c r="H27">
        <f>G27+(G27*Growth_TERI_LShaped!H27)</f>
        <v>29175.176258325348</v>
      </c>
      <c r="I27">
        <f>H27+(H27*Growth_TERI_LShaped!I27)</f>
        <v>30105.123128145762</v>
      </c>
      <c r="J27">
        <f>I27+(I27*Growth_TERI_LShaped!J27)</f>
        <v>31065.796703205</v>
      </c>
      <c r="K27">
        <f>J27+(J27*Growth_TERI_LShaped!K27)</f>
        <v>32048.466801994458</v>
      </c>
      <c r="L27">
        <f>K27+(K27*Growth_TERI_LShaped!L27)</f>
        <v>33042.758000745976</v>
      </c>
      <c r="M27">
        <f>L27+(L27*Growth_TERI_LShaped!M27)</f>
        <v>37850.998491602935</v>
      </c>
      <c r="N27">
        <f>M27+(M27*Growth_TERI_LShaped!N27)</f>
        <v>43923.497445468704</v>
      </c>
      <c r="O27" s="10"/>
    </row>
    <row r="28" spans="1:15" x14ac:dyDescent="0.2">
      <c r="A28" t="s">
        <v>13</v>
      </c>
      <c r="B28" s="1">
        <v>2990</v>
      </c>
      <c r="C28">
        <f>B28+(B28*Growth_TERI_LShaped!C28)</f>
        <v>3121</v>
      </c>
      <c r="D28">
        <f>C28+(C28*Growth_TERI_LShaped!D28)</f>
        <v>3254</v>
      </c>
      <c r="E28">
        <f>D28+(D28*Growth_TERI_LShaped!E28)</f>
        <v>3387</v>
      </c>
      <c r="F28">
        <f>E28+(E28*Growth_TERI_LShaped!F28)</f>
        <v>3073.9160000000002</v>
      </c>
      <c r="G28">
        <f>F28+(F28*Growth_TERI_LShaped!G28)</f>
        <v>3227.9605729173531</v>
      </c>
      <c r="H28">
        <f>G28+(G28*Growth_TERI_LShaped!H28)</f>
        <v>3354.0906655220015</v>
      </c>
      <c r="I28">
        <f>H28+(H28*Growth_TERI_LShaped!I28)</f>
        <v>3492.884328561709</v>
      </c>
      <c r="J28">
        <f>I28+(I28*Growth_TERI_LShaped!J28)</f>
        <v>3633.1281780145609</v>
      </c>
      <c r="K28">
        <f>J28+(J28*Growth_TERI_LShaped!K28)</f>
        <v>3779.5685006293575</v>
      </c>
      <c r="L28">
        <f>K28+(K28*Growth_TERI_LShaped!L28)</f>
        <v>3928.8433491001128</v>
      </c>
      <c r="M28">
        <f>L28+(L28*Growth_TERI_LShaped!M28)</f>
        <v>4741.4638259823305</v>
      </c>
      <c r="N28">
        <f>M28+(M28*Growth_TERI_LShaped!N28)</f>
        <v>5722.791380130313</v>
      </c>
      <c r="O28" s="10"/>
    </row>
    <row r="29" spans="1:15" x14ac:dyDescent="0.2">
      <c r="A29" t="s">
        <v>2</v>
      </c>
      <c r="B29">
        <v>54118</v>
      </c>
      <c r="C29">
        <f>B29+(B29*Growth_TERI_LShaped!C29)</f>
        <v>57548</v>
      </c>
      <c r="D29">
        <f>C29+(C29*Growth_TERI_LShaped!D29)</f>
        <v>61076</v>
      </c>
      <c r="E29">
        <f>D29+(D29*Growth_TERI_LShaped!E29)</f>
        <v>64730</v>
      </c>
      <c r="F29">
        <f>E29+(E29*Growth_TERI_LShaped!F29)</f>
        <v>59957.64</v>
      </c>
      <c r="G29">
        <f>F29+(F29*Growth_TERI_LShaped!G29)</f>
        <v>63932.031886735567</v>
      </c>
      <c r="H29">
        <f>G29+(G29*Growth_TERI_LShaped!H29)</f>
        <v>67815.893992487763</v>
      </c>
      <c r="I29">
        <f>H29+(H29*Growth_TERI_LShaped!I29)</f>
        <v>71961.725535866382</v>
      </c>
      <c r="J29">
        <f>I29+(I29*Growth_TERI_LShaped!J29)</f>
        <v>76153.164181925618</v>
      </c>
      <c r="K29">
        <f>J29+(J29*Growth_TERI_LShaped!K29)</f>
        <v>80383.831454820698</v>
      </c>
      <c r="L29">
        <f>K29+(K29*Growth_TERI_LShaped!L29)</f>
        <v>84694.803878280829</v>
      </c>
      <c r="M29">
        <f>L29+(L29*Growth_TERI_LShaped!M29)</f>
        <v>105459.89655591699</v>
      </c>
      <c r="N29">
        <f>M29+(M29*Growth_TERI_LShaped!N29)</f>
        <v>126703.10077774466</v>
      </c>
      <c r="O29" s="10"/>
    </row>
    <row r="30" spans="1:15" x14ac:dyDescent="0.2">
      <c r="A30" t="s">
        <v>3</v>
      </c>
      <c r="B30">
        <v>73222</v>
      </c>
      <c r="C30">
        <f>B30+(B30*Growth_TERI_LShaped!C30)</f>
        <v>76569</v>
      </c>
      <c r="D30">
        <f>C30+(C30*Growth_TERI_LShaped!D30)</f>
        <v>79485</v>
      </c>
      <c r="E30">
        <f>D30+(D30*Growth_TERI_LShaped!E30)</f>
        <v>83168</v>
      </c>
      <c r="F30">
        <f>E30+(E30*Growth_TERI_LShaped!F30)</f>
        <v>76072.823999999993</v>
      </c>
      <c r="G30">
        <f>F30+(F30*Growth_TERI_LShaped!G30)</f>
        <v>80435.259334220478</v>
      </c>
      <c r="H30">
        <f>G30+(G30*Growth_TERI_LShaped!H30)</f>
        <v>84421.390087732318</v>
      </c>
      <c r="I30">
        <f>H30+(H30*Growth_TERI_LShaped!I30)</f>
        <v>89365.609154635284</v>
      </c>
      <c r="J30">
        <f>I30+(I30*Growth_TERI_LShaped!J30)</f>
        <v>96173.290519209535</v>
      </c>
      <c r="K30">
        <f>J30+(J30*Growth_TERI_LShaped!K30)</f>
        <v>103626.8456919545</v>
      </c>
      <c r="L30">
        <f>K30+(K30*Growth_TERI_LShaped!L30)</f>
        <v>111646.01593971057</v>
      </c>
      <c r="M30">
        <f>L30+(L30*Growth_TERI_LShaped!M30)</f>
        <v>142866.94157853248</v>
      </c>
      <c r="N30">
        <f>M30+(M30*Growth_TERI_LShaped!N30)</f>
        <v>176412.90500278032</v>
      </c>
      <c r="O30" s="10"/>
    </row>
    <row r="31" spans="1:15" x14ac:dyDescent="0.2">
      <c r="A31" t="s">
        <v>32</v>
      </c>
      <c r="B31">
        <v>484</v>
      </c>
      <c r="C31">
        <f>B31+(B31*Growth_TERI_LShaped!C31)</f>
        <v>520</v>
      </c>
      <c r="D31">
        <f>C31+(C31*Growth_TERI_LShaped!D31)</f>
        <v>548</v>
      </c>
      <c r="E31">
        <f>D31+(D31*Growth_TERI_LShaped!E31)</f>
        <v>577</v>
      </c>
      <c r="F31">
        <f>E31+(E31*Growth_TERI_LShaped!F31)</f>
        <v>530.83600000000001</v>
      </c>
      <c r="G31">
        <f>F31+(F31*Growth_TERI_LShaped!G31)</f>
        <v>562.98918252718283</v>
      </c>
      <c r="H31">
        <f>G31+(G31*Growth_TERI_LShaped!H31)</f>
        <v>590.06296169507698</v>
      </c>
      <c r="I31">
        <f>H31+(H31*Growth_TERI_LShaped!I31)</f>
        <v>620.34933236575796</v>
      </c>
      <c r="J31">
        <f>I31+(I31*Growth_TERI_LShaped!J31)</f>
        <v>651.89877946564729</v>
      </c>
      <c r="K31">
        <f>J31+(J31*Growth_TERI_LShaped!K31)</f>
        <v>683.872247499374</v>
      </c>
      <c r="L31">
        <f>K31+(K31*Growth_TERI_LShaped!L31)</f>
        <v>716.60610669404002</v>
      </c>
      <c r="M31">
        <f>L31+(L31*Growth_TERI_LShaped!M31)</f>
        <v>842.23335008978529</v>
      </c>
      <c r="N31">
        <f>M31+(M31*Growth_TERI_LShaped!N31)</f>
        <v>968.74529238268372</v>
      </c>
      <c r="O31" s="10"/>
    </row>
    <row r="32" spans="1:15" x14ac:dyDescent="0.2">
      <c r="A32" s="1" t="s">
        <v>33</v>
      </c>
      <c r="B32">
        <v>105923</v>
      </c>
      <c r="C32">
        <f>B32+(B32*Growth_TERI_LShaped!C32)</f>
        <v>111583</v>
      </c>
      <c r="D32">
        <f>C32+(C32*Growth_TERI_LShaped!D32)</f>
        <v>117505</v>
      </c>
      <c r="E32">
        <f>D32+(D32*Growth_TERI_LShaped!E32)</f>
        <v>123724</v>
      </c>
      <c r="F32">
        <f>E32+(E32*Growth_TERI_LShaped!F32)</f>
        <v>113857.432</v>
      </c>
      <c r="G32">
        <f>F32+(F32*Growth_TERI_LShaped!G32)</f>
        <v>120583.45513303856</v>
      </c>
      <c r="H32">
        <f>G32+(G32*Growth_TERI_LShaped!H32)</f>
        <v>127143.45921578105</v>
      </c>
      <c r="I32">
        <f>H32+(H32*Growth_TERI_LShaped!I32)</f>
        <v>134641.16135555221</v>
      </c>
      <c r="J32">
        <f>I32+(I32*Growth_TERI_LShaped!J32)</f>
        <v>142722.22652702298</v>
      </c>
      <c r="K32">
        <f>J32+(J32*Growth_TERI_LShaped!K32)</f>
        <v>151130.16998868727</v>
      </c>
      <c r="L32">
        <f>K32+(K32*Growth_TERI_LShaped!L32)</f>
        <v>160125.14978212712</v>
      </c>
      <c r="M32">
        <f>L32+(L32*Growth_TERI_LShaped!M32)</f>
        <v>192827.16985736243</v>
      </c>
      <c r="N32">
        <f>M32+(M32*Growth_TERI_LShaped!N32)</f>
        <v>232246.00773448576</v>
      </c>
      <c r="O32" s="10"/>
    </row>
    <row r="33" spans="1:15" x14ac:dyDescent="0.2">
      <c r="A33" t="s">
        <v>10</v>
      </c>
      <c r="B33">
        <v>52695</v>
      </c>
      <c r="C33">
        <f>B33+(B33*Growth_TERI_LShaped!C33)</f>
        <v>61102</v>
      </c>
      <c r="D33">
        <f>C33+(C33*Growth_TERI_LShaped!D33)</f>
        <v>67680</v>
      </c>
      <c r="E33">
        <f>D33+(D33*Growth_TERI_LShaped!E33)</f>
        <v>75164</v>
      </c>
      <c r="F33">
        <f>E33+(E33*Growth_TERI_LShaped!F33)</f>
        <v>70778.351999999999</v>
      </c>
      <c r="G33">
        <f>F33+(F33*Growth_TERI_LShaped!G33)</f>
        <v>74873.892661918217</v>
      </c>
      <c r="H33">
        <f>G33+(G33*Growth_TERI_LShaped!H33)</f>
        <v>77957.860623434332</v>
      </c>
      <c r="I33">
        <f>H33+(H33*Growth_TERI_LShaped!I33)</f>
        <v>81392.022475061865</v>
      </c>
      <c r="J33">
        <f>I33+(I33*Growth_TERI_LShaped!J33)</f>
        <v>84965.341068290698</v>
      </c>
      <c r="K33">
        <f>J33+(J33*Growth_TERI_LShaped!K33)</f>
        <v>88680.760745610023</v>
      </c>
      <c r="L33">
        <f>K33+(K33*Growth_TERI_LShaped!L33)</f>
        <v>92584.861473817378</v>
      </c>
      <c r="M33">
        <f>L33+(L33*Growth_TERI_LShaped!M33)</f>
        <v>113939.40516149157</v>
      </c>
      <c r="N33">
        <f>M33+(M33*Growth_TERI_LShaped!N33)</f>
        <v>140241.50922654854</v>
      </c>
      <c r="O33" s="10"/>
    </row>
    <row r="34" spans="1:15" x14ac:dyDescent="0.2">
      <c r="A34" t="s">
        <v>18</v>
      </c>
      <c r="B34">
        <v>1265</v>
      </c>
      <c r="C34">
        <f>B34+(B34*Growth_TERI_LShaped!C34)</f>
        <v>1328</v>
      </c>
      <c r="D34">
        <f>C34+(C34*Growth_TERI_LShaped!D34)</f>
        <v>1394</v>
      </c>
      <c r="E34">
        <f>D34+(D34*Growth_TERI_LShaped!E34)</f>
        <v>1456</v>
      </c>
      <c r="F34">
        <f>E34+(E34*Growth_TERI_LShaped!F34)</f>
        <v>1332.808</v>
      </c>
      <c r="G34">
        <f>F34+(F34*Growth_TERI_LShaped!G34)</f>
        <v>1406.6477481311476</v>
      </c>
      <c r="H34">
        <f>G34+(G34*Growth_TERI_LShaped!H34)</f>
        <v>1464.1505379728537</v>
      </c>
      <c r="I34">
        <f>H34+(H34*Growth_TERI_LShaped!I34)</f>
        <v>1528.7829556400695</v>
      </c>
      <c r="J34">
        <f>I34+(I34*Growth_TERI_LShaped!J34)</f>
        <v>1587.7183776001027</v>
      </c>
      <c r="K34">
        <f>J34+(J34*Growth_TERI_LShaped!K34)</f>
        <v>1649.918040669836</v>
      </c>
      <c r="L34">
        <f>K34+(K34*Growth_TERI_LShaped!L34)</f>
        <v>1706.5068695030996</v>
      </c>
      <c r="M34">
        <f>L34+(L34*Growth_TERI_LShaped!M34)</f>
        <v>2034.5452366459233</v>
      </c>
      <c r="N34">
        <f>M34+(M34*Growth_TERI_LShaped!N34)</f>
        <v>2457.1930519943594</v>
      </c>
      <c r="O34" s="10"/>
    </row>
    <row r="35" spans="1:15" x14ac:dyDescent="0.2">
      <c r="A35" t="s">
        <v>34</v>
      </c>
      <c r="B35" s="1">
        <v>108070</v>
      </c>
      <c r="C35">
        <f>B35+(B35*Growth_TERI_LShaped!C35)</f>
        <v>115688</v>
      </c>
      <c r="D35">
        <f>C35+(C35*Growth_TERI_LShaped!D35)</f>
        <v>123951</v>
      </c>
      <c r="E35">
        <f>D35+(D35*Growth_TERI_LShaped!E35)</f>
        <v>132476</v>
      </c>
      <c r="F35">
        <f>E35+(E35*Growth_TERI_LShaped!F35)</f>
        <v>123939.16800000001</v>
      </c>
      <c r="G35">
        <f>F35+(F35*Growth_TERI_LShaped!G35)</f>
        <v>133328.89860594866</v>
      </c>
      <c r="H35">
        <f>G35+(G35*Growth_TERI_LShaped!H35)</f>
        <v>140879.2853014977</v>
      </c>
      <c r="I35">
        <f>H35+(H35*Growth_TERI_LShaped!I35)</f>
        <v>148512.90429931544</v>
      </c>
      <c r="J35">
        <f>I35+(I35*Growth_TERI_LShaped!J35)</f>
        <v>156405.32775683279</v>
      </c>
      <c r="K35">
        <f>J35+(J35*Growth_TERI_LShaped!K35)</f>
        <v>164587.58486673891</v>
      </c>
      <c r="L35">
        <f>K35+(K35*Growth_TERI_LShaped!L35)</f>
        <v>173140.77813224276</v>
      </c>
      <c r="M35">
        <f>L35+(L35*Growth_TERI_LShaped!M35)</f>
        <v>207682.41788526264</v>
      </c>
      <c r="N35">
        <f>M35+(M35*Growth_TERI_LShaped!N35)</f>
        <v>252318.75811579914</v>
      </c>
      <c r="O35" s="10"/>
    </row>
    <row r="36" spans="1:15" x14ac:dyDescent="0.2">
      <c r="A36" t="s">
        <v>4</v>
      </c>
      <c r="B36">
        <v>13712</v>
      </c>
      <c r="C36">
        <f>B36+(B36*Growth_TERI_LShaped!C36)</f>
        <v>14766</v>
      </c>
      <c r="D36">
        <f>C36+(C36*Growth_TERI_LShaped!D36)</f>
        <v>15880</v>
      </c>
      <c r="E36">
        <f>D36+(D36*Growth_TERI_LShaped!E36)</f>
        <v>17007</v>
      </c>
      <c r="F36">
        <f>E36+(E36*Growth_TERI_LShaped!F36)</f>
        <v>15936.075999999999</v>
      </c>
      <c r="G36">
        <f>F36+(F36*Growth_TERI_LShaped!G36)</f>
        <v>17161.210160864746</v>
      </c>
      <c r="H36">
        <f>G36+(G36*Growth_TERI_LShaped!H36)</f>
        <v>18285.44982869309</v>
      </c>
      <c r="I36">
        <f>H36+(H36*Growth_TERI_LShaped!I36)</f>
        <v>19508.228185695963</v>
      </c>
      <c r="J36">
        <f>I36+(I36*Growth_TERI_LShaped!J36)</f>
        <v>20775.504969587575</v>
      </c>
      <c r="K36">
        <f>J36+(J36*Growth_TERI_LShaped!K36)</f>
        <v>22093.308776312733</v>
      </c>
      <c r="L36">
        <f>K36+(K36*Growth_TERI_LShaped!L36)</f>
        <v>23476.356998264895</v>
      </c>
      <c r="M36">
        <f>L36+(L36*Growth_TERI_LShaped!M36)</f>
        <v>28801.979222153765</v>
      </c>
      <c r="N36">
        <f>M36+(M36*Growth_TERI_LShaped!N36)</f>
        <v>34089.478963001646</v>
      </c>
      <c r="O36" s="10"/>
    </row>
    <row r="37" spans="1:15" x14ac:dyDescent="0.2">
      <c r="A37" t="s">
        <v>35</v>
      </c>
      <c r="B37">
        <v>57342</v>
      </c>
      <c r="C37">
        <f>B37+(B37*Growth_TERI_LShaped!C37)</f>
        <v>59148</v>
      </c>
      <c r="D37">
        <f>C37+(C37*Growth_TERI_LShaped!D37)</f>
        <v>61485</v>
      </c>
      <c r="E37">
        <f>D37+(D37*Growth_TERI_LShaped!E37)</f>
        <v>63979</v>
      </c>
      <c r="F37">
        <f>E37+(E37*Growth_TERI_LShaped!F37)</f>
        <v>58188.771999999997</v>
      </c>
      <c r="G37">
        <f>F37+(F37*Growth_TERI_LShaped!G37)</f>
        <v>61122.943928171138</v>
      </c>
      <c r="H37">
        <f>G37+(G37*Growth_TERI_LShaped!H37)</f>
        <v>63613.579419608643</v>
      </c>
      <c r="I37">
        <f>H37+(H37*Growth_TERI_LShaped!I37)</f>
        <v>66420.218787947029</v>
      </c>
      <c r="J37">
        <f>I37+(I37*Growth_TERI_LShaped!J37)</f>
        <v>69309.745404250949</v>
      </c>
      <c r="K37">
        <f>J37+(J37*Growth_TERI_LShaped!K37)</f>
        <v>72372.907547505791</v>
      </c>
      <c r="L37">
        <f>K37+(K37*Growth_TERI_LShaped!L37)</f>
        <v>75619.815137533064</v>
      </c>
      <c r="M37">
        <f>L37+(L37*Growth_TERI_LShaped!M37)</f>
        <v>91639.659606206376</v>
      </c>
      <c r="N37">
        <f>M37+(M37*Growth_TERI_LShaped!N37)</f>
        <v>111064.56036112871</v>
      </c>
      <c r="O37" s="10"/>
    </row>
    <row r="38" spans="1:15" x14ac:dyDescent="0.2">
      <c r="A38" t="s">
        <v>39</v>
      </c>
      <c r="C38" s="15" t="e">
        <f>(SUM(C2:C37)-SUM(B2:B37))/SUM(B2:B37)</f>
        <v>#DIV/0!</v>
      </c>
      <c r="D38" s="15" t="e">
        <f>(SUM(D2:D37)-SUM(C2:C37))/SUM(C2:C37)</f>
        <v>#DIV/0!</v>
      </c>
      <c r="E38" s="15" t="e">
        <f t="shared" ref="E38:N38" si="0">(SUM(E2:E37)-SUM(D2:D37))/SUM(D2:D37)</f>
        <v>#DIV/0!</v>
      </c>
      <c r="F38" s="15" t="e">
        <f t="shared" si="0"/>
        <v>#DIV/0!</v>
      </c>
      <c r="G38" s="15" t="e">
        <f t="shared" si="0"/>
        <v>#DIV/0!</v>
      </c>
      <c r="H38" s="15" t="e">
        <f t="shared" si="0"/>
        <v>#DIV/0!</v>
      </c>
      <c r="I38" s="16" t="e">
        <f t="shared" si="0"/>
        <v>#DIV/0!</v>
      </c>
      <c r="J38" s="16" t="e">
        <f t="shared" si="0"/>
        <v>#DIV/0!</v>
      </c>
      <c r="K38" s="16" t="e">
        <f t="shared" si="0"/>
        <v>#DIV/0!</v>
      </c>
      <c r="L38" s="15" t="e">
        <f t="shared" si="0"/>
        <v>#DIV/0!</v>
      </c>
      <c r="M38" s="15" t="e">
        <f t="shared" si="0"/>
        <v>#DIV/0!</v>
      </c>
      <c r="N38" s="15" t="e">
        <f t="shared" si="0"/>
        <v>#DIV/0!</v>
      </c>
    </row>
    <row r="39" spans="1:15" x14ac:dyDescent="0.2">
      <c r="A39" t="s">
        <v>40</v>
      </c>
      <c r="B39" s="19">
        <f>SUM(B2:B37)</f>
        <v>1162234</v>
      </c>
      <c r="C39" s="19" t="e">
        <f t="shared" ref="C39:N39" si="1">SUM(C2:C37)</f>
        <v>#DIV/0!</v>
      </c>
      <c r="D39" s="19" t="e">
        <f t="shared" si="1"/>
        <v>#DIV/0!</v>
      </c>
      <c r="E39" s="19" t="e">
        <f t="shared" si="1"/>
        <v>#DIV/0!</v>
      </c>
      <c r="F39" s="19" t="e">
        <f t="shared" si="1"/>
        <v>#DIV/0!</v>
      </c>
      <c r="G39" s="19" t="e">
        <f t="shared" si="1"/>
        <v>#DIV/0!</v>
      </c>
      <c r="H39" s="19" t="e">
        <f t="shared" si="1"/>
        <v>#DIV/0!</v>
      </c>
      <c r="I39" s="19" t="e">
        <f t="shared" si="1"/>
        <v>#DIV/0!</v>
      </c>
      <c r="J39" s="19" t="e">
        <f t="shared" si="1"/>
        <v>#DIV/0!</v>
      </c>
      <c r="K39" s="19" t="e">
        <f t="shared" si="1"/>
        <v>#DIV/0!</v>
      </c>
      <c r="L39" s="19" t="e">
        <f t="shared" si="1"/>
        <v>#DIV/0!</v>
      </c>
      <c r="M39" s="19" t="e">
        <f t="shared" si="1"/>
        <v>#DIV/0!</v>
      </c>
      <c r="N39" s="19" t="e">
        <f t="shared" si="1"/>
        <v>#DIV/0!</v>
      </c>
    </row>
    <row r="40" spans="1:15" x14ac:dyDescent="0.2">
      <c r="A40" t="s">
        <v>42</v>
      </c>
      <c r="F40" s="17">
        <v>1407527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412D-988D-493A-B577-BE4BE05AF39B}">
  <dimension ref="A1:O40"/>
  <sheetViews>
    <sheetView topLeftCell="A9" workbookViewId="0">
      <selection activeCell="A39" sqref="A39:N40"/>
    </sheetView>
  </sheetViews>
  <sheetFormatPr baseColWidth="10" defaultColWidth="8.83203125" defaultRowHeight="16" x14ac:dyDescent="0.2"/>
  <cols>
    <col min="1" max="1" width="22.6640625" bestFit="1" customWidth="1"/>
    <col min="2" max="6" width="11.1640625" bestFit="1" customWidth="1"/>
  </cols>
  <sheetData>
    <row r="1" spans="1:15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>
        <v>2025</v>
      </c>
      <c r="L1">
        <v>2026</v>
      </c>
      <c r="M1">
        <v>2031</v>
      </c>
      <c r="N1">
        <v>2036</v>
      </c>
    </row>
    <row r="2" spans="1:15" x14ac:dyDescent="0.2">
      <c r="A2" s="11" t="s">
        <v>20</v>
      </c>
      <c r="B2" s="11"/>
      <c r="O2" s="10"/>
    </row>
    <row r="3" spans="1:15" x14ac:dyDescent="0.2">
      <c r="A3" s="11" t="s">
        <v>22</v>
      </c>
      <c r="B3" s="11">
        <v>8245</v>
      </c>
      <c r="C3">
        <f>B3+(B3*Growth_TERI_LShaped!C39)</f>
        <v>8874</v>
      </c>
      <c r="D3">
        <f>C3+(C3*Growth_TERI_LShaped!D39)</f>
        <v>9544</v>
      </c>
      <c r="E3">
        <f>D3+(D3*Growth_TERI_LShaped!E39)</f>
        <v>10259</v>
      </c>
      <c r="F3">
        <f>E3+(E3*Growth_TERI_LShaped!F39)</f>
        <v>9666.8119999999999</v>
      </c>
      <c r="G3">
        <f>F3+(F3*Growth_TERI_LShaped!G39)</f>
        <v>10479.644759912349</v>
      </c>
      <c r="H3">
        <f>G3+(G3*Growth_TERI_LShaped!H39)</f>
        <v>11260.179196318357</v>
      </c>
      <c r="I3">
        <f>H3+(H3*Growth_TERI_LShaped!I39)</f>
        <v>12130.905653938808</v>
      </c>
      <c r="J3">
        <f>I3+(I3*Growth_TERI_LShaped!J39)</f>
        <v>12999.023035977325</v>
      </c>
      <c r="K3">
        <f>J3+(J3*Growth_TERI_LShaped!K39)</f>
        <v>13925.816481652231</v>
      </c>
      <c r="L3">
        <f>K3+(K3*Growth_TERI_LShaped!L39)</f>
        <v>14921.151307261469</v>
      </c>
      <c r="M3">
        <f>L3+(L3*Growth_TERI_LShaped!M39)</f>
        <v>20601.301831660709</v>
      </c>
      <c r="N3">
        <f>M3+(M3*Growth_TERI_LShaped!N39)</f>
        <v>26312.501125129755</v>
      </c>
      <c r="O3" s="10"/>
    </row>
    <row r="4" spans="1:15" x14ac:dyDescent="0.2">
      <c r="A4" s="11" t="s">
        <v>23</v>
      </c>
      <c r="B4" s="2">
        <v>164</v>
      </c>
      <c r="C4">
        <f>B4+(B4*Growth_TERI_LShaped!C40)</f>
        <v>182</v>
      </c>
      <c r="D4">
        <f>C4+(C4*Growth_TERI_LShaped!D40)</f>
        <v>202</v>
      </c>
      <c r="E4">
        <f>D4+(D4*Growth_TERI_LShaped!E40)</f>
        <v>224</v>
      </c>
      <c r="F4">
        <f>E4+(E4*Growth_TERI_LShaped!F40)</f>
        <v>219.43199999999999</v>
      </c>
      <c r="G4">
        <f>F4+(F4*Growth_TERI_LShaped!G40)</f>
        <v>247.07294134939758</v>
      </c>
      <c r="H4">
        <f>G4+(G4*Growth_TERI_LShaped!H40)</f>
        <v>274.50070409394345</v>
      </c>
      <c r="I4">
        <f>H4+(H4*Growth_TERI_LShaped!I40)</f>
        <v>307.03037005676555</v>
      </c>
      <c r="J4">
        <f>I4+(I4*Growth_TERI_LShaped!J40)</f>
        <v>343.82506759298866</v>
      </c>
      <c r="K4">
        <f>J4+(J4*Growth_TERI_LShaped!K40)</f>
        <v>383.97706587511993</v>
      </c>
      <c r="L4">
        <f>K4+(K4*Growth_TERI_LShaped!L40)</f>
        <v>429.41286717356797</v>
      </c>
      <c r="M4">
        <f>L4+(L4*Growth_TERI_LShaped!M40)</f>
        <v>689.5551020588</v>
      </c>
      <c r="N4">
        <f>M4+(M4*Growth_TERI_LShaped!N40)</f>
        <v>939.00656016792664</v>
      </c>
      <c r="O4" s="10"/>
    </row>
    <row r="5" spans="1:15" x14ac:dyDescent="0.2">
      <c r="A5" s="11" t="s">
        <v>16</v>
      </c>
      <c r="B5" s="11">
        <v>1550</v>
      </c>
      <c r="C5">
        <f>B5+(B5*Growth_TERI_LShaped!C41)</f>
        <v>1906</v>
      </c>
      <c r="D5">
        <f>C5+(C5*Growth_TERI_LShaped!D41)</f>
        <v>2091</v>
      </c>
      <c r="E5">
        <f>D5+(D5*Growth_TERI_LShaped!E41)</f>
        <v>2297</v>
      </c>
      <c r="F5">
        <f>E5+(E5*Growth_TERI_LShaped!F41)</f>
        <v>2198.7959999999998</v>
      </c>
      <c r="G5">
        <f>F5+(F5*Growth_TERI_LShaped!G41)</f>
        <v>2405.1146003693043</v>
      </c>
      <c r="H5">
        <f>G5+(G5*Growth_TERI_LShaped!H41)</f>
        <v>2639.7249747676951</v>
      </c>
      <c r="I5">
        <f>H5+(H5*Growth_TERI_LShaped!I41)</f>
        <v>2903.7488666884178</v>
      </c>
      <c r="J5">
        <f>I5+(I5*Growth_TERI_LShaped!J41)</f>
        <v>3189.8369287540072</v>
      </c>
      <c r="K5">
        <f>J5+(J5*Growth_TERI_LShaped!K41)</f>
        <v>3437.4873379764194</v>
      </c>
      <c r="L5">
        <f>K5+(K5*Growth_TERI_LShaped!L41)</f>
        <v>3702.3196096198976</v>
      </c>
      <c r="M5">
        <f>L5+(L5*Growth_TERI_LShaped!M41)</f>
        <v>4784.7548675452545</v>
      </c>
      <c r="N5">
        <f>M5+(M5*Growth_TERI_LShaped!N41)</f>
        <v>5658.3458844094794</v>
      </c>
      <c r="O5" s="10"/>
    </row>
    <row r="6" spans="1:15" x14ac:dyDescent="0.2">
      <c r="A6" s="11" t="s">
        <v>24</v>
      </c>
      <c r="B6" s="11">
        <v>3607</v>
      </c>
      <c r="C6">
        <f>B6+(B6*Growth_TERI_LShaped!C42)</f>
        <v>4733</v>
      </c>
      <c r="D6">
        <f>C6+(C6*Growth_TERI_LShaped!D42)</f>
        <v>4904</v>
      </c>
      <c r="E6">
        <f>D6+(D6*Growth_TERI_LShaped!E42)</f>
        <v>5308</v>
      </c>
      <c r="F6">
        <f>E6+(E6*Growth_TERI_LShaped!F42)</f>
        <v>5315.3440000000001</v>
      </c>
      <c r="G6">
        <f>F6+(F6*Growth_TERI_LShaped!G42)</f>
        <v>5860.6191297021278</v>
      </c>
      <c r="H6">
        <f>G6+(G6*Growth_TERI_LShaped!H42)</f>
        <v>6283.6888116210994</v>
      </c>
      <c r="I6">
        <f>H6+(H6*Growth_TERI_LShaped!I42)</f>
        <v>6712.2588366822565</v>
      </c>
      <c r="J6">
        <f>I6+(I6*Growth_TERI_LShaped!J42)</f>
        <v>7149.1411206859175</v>
      </c>
      <c r="K6">
        <f>J6+(J6*Growth_TERI_LShaped!K42)</f>
        <v>7756.233535418246</v>
      </c>
      <c r="L6">
        <f>K6+(K6*Growth_TERI_LShaped!L42)</f>
        <v>8316.4407035679105</v>
      </c>
      <c r="M6">
        <f>L6+(L6*Growth_TERI_LShaped!M42)</f>
        <v>10671.633837925991</v>
      </c>
      <c r="N6">
        <f>M6+(M6*Growth_TERI_LShaped!N42)</f>
        <v>12950.881821896955</v>
      </c>
      <c r="O6" s="10"/>
    </row>
    <row r="7" spans="1:15" x14ac:dyDescent="0.2">
      <c r="A7" t="s">
        <v>5</v>
      </c>
      <c r="B7">
        <v>400</v>
      </c>
      <c r="C7">
        <f>B7+(B7*Growth_TERI_LShaped!C43)</f>
        <v>425</v>
      </c>
      <c r="D7">
        <f>C7+(C7*Growth_TERI_LShaped!D43)</f>
        <v>441</v>
      </c>
      <c r="E7">
        <f>D7+(D7*Growth_TERI_LShaped!E43)</f>
        <v>457</v>
      </c>
      <c r="F7">
        <f>E7+(E7*Growth_TERI_LShaped!F43)</f>
        <v>413.67599999999999</v>
      </c>
      <c r="G7">
        <f>F7+(F7*Growth_TERI_LShaped!G43)</f>
        <v>432.44240301265819</v>
      </c>
      <c r="H7">
        <f>G7+(G7*Growth_TERI_LShaped!H43)</f>
        <v>448.0794674613104</v>
      </c>
      <c r="I7">
        <f>H7+(H7*Growth_TERI_LShaped!I43)</f>
        <v>464.82126571706522</v>
      </c>
      <c r="J7">
        <f>I7+(I7*Growth_TERI_LShaped!J43)</f>
        <v>482.04434893463093</v>
      </c>
      <c r="K7">
        <f>J7+(J7*Growth_TERI_LShaped!K43)</f>
        <v>499.79805996319556</v>
      </c>
      <c r="L7">
        <f>K7+(K7*Growth_TERI_LShaped!L43)</f>
        <v>518.3418042374484</v>
      </c>
      <c r="M7">
        <f>L7+(L7*Growth_TERI_LShaped!M43)</f>
        <v>617.24177370013024</v>
      </c>
      <c r="N7">
        <f>M7+(M7*Growth_TERI_LShaped!N43)</f>
        <v>723.20602669586071</v>
      </c>
      <c r="O7" s="10"/>
    </row>
    <row r="8" spans="1:15" x14ac:dyDescent="0.2">
      <c r="A8" t="s">
        <v>8</v>
      </c>
      <c r="B8" s="2">
        <v>4348</v>
      </c>
      <c r="C8">
        <f>B8+(B8*Growth_TERI_LShaped!C44)</f>
        <v>4697</v>
      </c>
      <c r="D8">
        <f>C8+(C8*Growth_TERI_LShaped!D44)</f>
        <v>5080</v>
      </c>
      <c r="E8">
        <f>D8+(D8*Growth_TERI_LShaped!E44)</f>
        <v>5442</v>
      </c>
      <c r="F8">
        <f>E8+(E8*Growth_TERI_LShaped!F44)</f>
        <v>5090.6559999999999</v>
      </c>
      <c r="G8">
        <f>F8+(F8*Growth_TERI_LShaped!G44)</f>
        <v>5488.6766818192464</v>
      </c>
      <c r="H8">
        <f>G8+(G8*Growth_TERI_LShaped!H44)</f>
        <v>5844.0048396343927</v>
      </c>
      <c r="I8">
        <f>H8+(H8*Growth_TERI_LShaped!I44)</f>
        <v>6241.8761420582905</v>
      </c>
      <c r="J8">
        <f>I8+(I8*Growth_TERI_LShaped!J44)</f>
        <v>6658.0454868206307</v>
      </c>
      <c r="K8">
        <f>J8+(J8*Growth_TERI_LShaped!K44)</f>
        <v>7096.275328981028</v>
      </c>
      <c r="L8">
        <f>K8+(K8*Growth_TERI_LShaped!L44)</f>
        <v>7550.0965840944791</v>
      </c>
      <c r="M8">
        <f>L8+(L8*Growth_TERI_LShaped!M44)</f>
        <v>9557.7238161881633</v>
      </c>
      <c r="N8">
        <f>M8+(M8*Growth_TERI_LShaped!N44)</f>
        <v>11500.646064642624</v>
      </c>
      <c r="O8" s="10"/>
    </row>
    <row r="9" spans="1:15" x14ac:dyDescent="0.2">
      <c r="A9" t="s">
        <v>25</v>
      </c>
      <c r="B9" s="2">
        <v>861</v>
      </c>
      <c r="C9">
        <f>B9+(B9*Growth_TERI_LShaped!C45)</f>
        <v>943</v>
      </c>
      <c r="D9">
        <f>C9+(C9*Growth_TERI_LShaped!D45)</f>
        <v>1026</v>
      </c>
      <c r="E9">
        <f>D9+(D9*Growth_TERI_LShaped!E45)</f>
        <v>1112</v>
      </c>
      <c r="F9">
        <f>E9+(E9*Growth_TERI_LShaped!F45)</f>
        <v>1054.2159999999999</v>
      </c>
      <c r="G9">
        <f>F9+(F9*Growth_TERI_LShaped!G45)</f>
        <v>1143.2314183613655</v>
      </c>
      <c r="H9">
        <f>G9+(G9*Growth_TERI_LShaped!H45)</f>
        <v>1225.9005101083958</v>
      </c>
      <c r="I9">
        <f>H9+(H9*Growth_TERI_LShaped!I45)</f>
        <v>1315.0947298944052</v>
      </c>
      <c r="J9">
        <f>I9+(I9*Growth_TERI_LShaped!J45)</f>
        <v>1405.9746039360562</v>
      </c>
      <c r="K9">
        <f>J9+(J9*Growth_TERI_LShaped!K45)</f>
        <v>1499.4548729813926</v>
      </c>
      <c r="L9">
        <f>K9+(K9*Growth_TERI_LShaped!L45)</f>
        <v>1596.2225350032822</v>
      </c>
      <c r="M9">
        <f>L9+(L9*Growth_TERI_LShaped!M45)</f>
        <v>2207.0129154717242</v>
      </c>
      <c r="N9">
        <f>M9+(M9*Growth_TERI_LShaped!N45)</f>
        <v>2733.4645079394363</v>
      </c>
      <c r="O9" s="10"/>
    </row>
    <row r="10" spans="1:15" x14ac:dyDescent="0.2">
      <c r="A10" s="11" t="s">
        <v>26</v>
      </c>
      <c r="B10" s="13">
        <v>313</v>
      </c>
      <c r="C10">
        <f>B10+(B10*Growth_TERI_LShaped!C46)</f>
        <v>343</v>
      </c>
      <c r="D10">
        <f>C10+(C10*Growth_TERI_LShaped!D46)</f>
        <v>366</v>
      </c>
      <c r="E10">
        <f>D10+(D10*Growth_TERI_LShaped!E46)</f>
        <v>385</v>
      </c>
      <c r="F10">
        <f>E10+(E10*Growth_TERI_LShaped!F46)</f>
        <v>354.18</v>
      </c>
      <c r="G10">
        <f>F10+(F10*Growth_TERI_LShaped!G46)</f>
        <v>375.90959888888892</v>
      </c>
      <c r="H10">
        <f>G10+(G10*Growth_TERI_LShaped!H46)</f>
        <v>396.0172327618493</v>
      </c>
      <c r="I10">
        <f>H10+(H10*Growth_TERI_LShaped!I46)</f>
        <v>417.97722621687052</v>
      </c>
      <c r="J10">
        <f>I10+(I10*Growth_TERI_LShaped!J46)</f>
        <v>440.48702301057529</v>
      </c>
      <c r="K10">
        <f>J10+(J10*Growth_TERI_LShaped!K46)</f>
        <v>464.45694696394355</v>
      </c>
      <c r="L10">
        <f>K10+(K10*Growth_TERI_LShaped!L46)</f>
        <v>489.22798413535389</v>
      </c>
      <c r="M10">
        <f>L10+(L10*Growth_TERI_LShaped!M46)</f>
        <v>624.58400867913178</v>
      </c>
      <c r="N10">
        <f>M10+(M10*Growth_TERI_LShaped!N46)</f>
        <v>769.671512111678</v>
      </c>
      <c r="O10" s="10"/>
    </row>
    <row r="11" spans="1:15" x14ac:dyDescent="0.2">
      <c r="A11" t="s">
        <v>0</v>
      </c>
      <c r="B11">
        <v>6318</v>
      </c>
      <c r="C11">
        <f>B11+(B11*Growth_TERI_LShaped!C47)</f>
        <v>6541</v>
      </c>
      <c r="D11">
        <f>C11+(C11*Growth_TERI_LShaped!D47)</f>
        <v>6764</v>
      </c>
      <c r="E11">
        <f>D11+(D11*Growth_TERI_LShaped!E47)</f>
        <v>6997</v>
      </c>
      <c r="F11">
        <f>E11+(E11*Growth_TERI_LShaped!F47)</f>
        <v>6309.3959999999997</v>
      </c>
      <c r="G11">
        <f>F11+(F11*Growth_TERI_LShaped!G47)</f>
        <v>6576.9443105275814</v>
      </c>
      <c r="H11">
        <f>G11+(G11*Growth_TERI_LShaped!H47)</f>
        <v>6785.8153322603039</v>
      </c>
      <c r="I11">
        <f>H11+(H11*Growth_TERI_LShaped!I47)</f>
        <v>7012.3235954983456</v>
      </c>
      <c r="J11">
        <f>I11+(I11*Growth_TERI_LShaped!J47)</f>
        <v>7251.1992715726046</v>
      </c>
      <c r="K11">
        <f>J11+(J11*Growth_TERI_LShaped!K47)</f>
        <v>7486.5022322455561</v>
      </c>
      <c r="L11">
        <f>K11+(K11*Growth_TERI_LShaped!L47)</f>
        <v>7723.9307986773001</v>
      </c>
      <c r="M11">
        <f>L11+(L11*Growth_TERI_LShaped!M47)</f>
        <v>8949.0268961020629</v>
      </c>
      <c r="N11">
        <f>M11+(M11*Growth_TERI_LShaped!N47)</f>
        <v>10193.540943197822</v>
      </c>
      <c r="O11" s="10"/>
    </row>
    <row r="12" spans="1:15" x14ac:dyDescent="0.2">
      <c r="A12" s="11" t="s">
        <v>6</v>
      </c>
      <c r="B12" s="11">
        <v>624</v>
      </c>
      <c r="C12">
        <f>B12+(B12*Growth_TERI_LShaped!C48)</f>
        <v>674</v>
      </c>
      <c r="D12">
        <f>C12+(C12*Growth_TERI_LShaped!D48)</f>
        <v>721</v>
      </c>
      <c r="E12">
        <f>D12+(D12*Growth_TERI_LShaped!E48)</f>
        <v>767</v>
      </c>
      <c r="F12">
        <f>E12+(E12*Growth_TERI_LShaped!F48)</f>
        <v>711.75599999999997</v>
      </c>
      <c r="G12">
        <f>F12+(F12*Growth_TERI_LShaped!G48)</f>
        <v>757.91377056088561</v>
      </c>
      <c r="H12">
        <f>G12+(G12*Growth_TERI_LShaped!H48)</f>
        <v>798.16888529075754</v>
      </c>
      <c r="I12">
        <f>H12+(H12*Growth_TERI_LShaped!I48)</f>
        <v>841.26294165499576</v>
      </c>
      <c r="J12">
        <f>I12+(I12*Growth_TERI_LShaped!J48)</f>
        <v>884.56542562655591</v>
      </c>
      <c r="K12">
        <f>J12+(J12*Growth_TERI_LShaped!K48)</f>
        <v>927.24398078382808</v>
      </c>
      <c r="L12">
        <f>K12+(K12*Growth_TERI_LShaped!L48)</f>
        <v>970.63935333245036</v>
      </c>
      <c r="M12">
        <f>L12+(L12*Growth_TERI_LShaped!M48)</f>
        <v>1205.3286130341833</v>
      </c>
      <c r="N12">
        <f>M12+(M12*Growth_TERI_LShaped!N48)</f>
        <v>1420.5342360814327</v>
      </c>
      <c r="O12" s="10"/>
    </row>
    <row r="13" spans="1:15" x14ac:dyDescent="0.2">
      <c r="A13" t="s">
        <v>7</v>
      </c>
      <c r="B13" s="2">
        <v>15373</v>
      </c>
      <c r="C13">
        <f>B13+(B13*Growth_TERI_LShaped!C49)</f>
        <v>16558</v>
      </c>
      <c r="D13">
        <f>C13+(C13*Growth_TERI_LShaped!D49)</f>
        <v>17736</v>
      </c>
      <c r="E13">
        <f>D13+(D13*Growth_TERI_LShaped!E49)</f>
        <v>18937</v>
      </c>
      <c r="F13">
        <f>E13+(E13*Growth_TERI_LShaped!F49)</f>
        <v>17672.315999999999</v>
      </c>
      <c r="G13">
        <f>F13+(F13*Growth_TERI_LShaped!G49)</f>
        <v>18941.437446378346</v>
      </c>
      <c r="H13">
        <f>G13+(G13*Growth_TERI_LShaped!H49)</f>
        <v>20081.941533653488</v>
      </c>
      <c r="I13">
        <f>H13+(H13*Growth_TERI_LShaped!I49)</f>
        <v>21313.946117508236</v>
      </c>
      <c r="J13">
        <f>I13+(I13*Growth_TERI_LShaped!J49)</f>
        <v>22567.413101358685</v>
      </c>
      <c r="K13">
        <f>J13+(J13*Growth_TERI_LShaped!K49)</f>
        <v>23845.114626327213</v>
      </c>
      <c r="L13">
        <f>K13+(K13*Growth_TERI_LShaped!L49)</f>
        <v>25155.762929149347</v>
      </c>
      <c r="M13">
        <f>L13+(L13*Growth_TERI_LShaped!M49)</f>
        <v>33106.497596438174</v>
      </c>
      <c r="N13">
        <f>M13+(M13*Growth_TERI_LShaped!N49)</f>
        <v>40055.857968805423</v>
      </c>
      <c r="O13" s="10"/>
    </row>
    <row r="14" spans="1:15" x14ac:dyDescent="0.2">
      <c r="A14" t="s">
        <v>1</v>
      </c>
      <c r="B14">
        <v>9428</v>
      </c>
      <c r="C14">
        <f>B14+(B14*Growth_TERI_LShaped!C50)</f>
        <v>9861</v>
      </c>
      <c r="D14">
        <f>C14+(C14*Growth_TERI_LShaped!D50)</f>
        <v>10397</v>
      </c>
      <c r="E14">
        <f>D14+(D14*Growth_TERI_LShaped!E50)</f>
        <v>10975</v>
      </c>
      <c r="F14">
        <f>E14+(E14*Growth_TERI_LShaped!F50)</f>
        <v>10147.299999999999</v>
      </c>
      <c r="G14">
        <f>F14+(F14*Growth_TERI_LShaped!G50)</f>
        <v>10791.492537305967</v>
      </c>
      <c r="H14">
        <f>G14+(G14*Growth_TERI_LShaped!H50)</f>
        <v>11313.221733335764</v>
      </c>
      <c r="I14">
        <f>H14+(H14*Growth_TERI_LShaped!I50)</f>
        <v>11937.737343050581</v>
      </c>
      <c r="J14">
        <f>I14+(I14*Growth_TERI_LShaped!J50)</f>
        <v>12757.844247977384</v>
      </c>
      <c r="K14">
        <f>J14+(J14*Growth_TERI_LShaped!K50)</f>
        <v>13630.389635471569</v>
      </c>
      <c r="L14">
        <f>K14+(K14*Growth_TERI_LShaped!L50)</f>
        <v>14562.510708737678</v>
      </c>
      <c r="M14">
        <f>L14+(L14*Growth_TERI_LShaped!M50)</f>
        <v>17744.82339476965</v>
      </c>
      <c r="N14">
        <f>M14+(M14*Growth_TERI_LShaped!N50)</f>
        <v>20789.929275145165</v>
      </c>
      <c r="O14" s="10"/>
    </row>
    <row r="15" spans="1:15" x14ac:dyDescent="0.2">
      <c r="A15" t="s">
        <v>27</v>
      </c>
      <c r="B15">
        <v>1555</v>
      </c>
      <c r="C15">
        <f>B15+(B15*Growth_TERI_LShaped!C51)</f>
        <v>1618</v>
      </c>
      <c r="D15">
        <f>C15+(C15*Growth_TERI_LShaped!D51)</f>
        <v>1683</v>
      </c>
      <c r="E15">
        <f>D15+(D15*Growth_TERI_LShaped!E51)</f>
        <v>1751</v>
      </c>
      <c r="F15">
        <f>E15+(E15*Growth_TERI_LShaped!F51)</f>
        <v>1590.8679999999999</v>
      </c>
      <c r="G15">
        <f>F15+(F15*Growth_TERI_LShaped!G51)</f>
        <v>1672.3401746498353</v>
      </c>
      <c r="H15">
        <f>G15+(G15*Growth_TERI_LShaped!H51)</f>
        <v>1741.1114196296005</v>
      </c>
      <c r="I15">
        <f>H15+(H15*Growth_TERI_LShaped!I51)</f>
        <v>1816.8096952810131</v>
      </c>
      <c r="J15">
        <f>I15+(I15*Growth_TERI_LShaped!J51)</f>
        <v>1895.3931118191538</v>
      </c>
      <c r="K15">
        <f>J15+(J15*Growth_TERI_LShaped!K51)</f>
        <v>1975.262115913896</v>
      </c>
      <c r="L15">
        <f>K15+(K15*Growth_TERI_LShaped!L51)</f>
        <v>2059.1842541123842</v>
      </c>
      <c r="M15">
        <f>L15+(L15*Growth_TERI_LShaped!M51)</f>
        <v>2557.416737732884</v>
      </c>
      <c r="N15">
        <f>M15+(M15*Growth_TERI_LShaped!N51)</f>
        <v>3132.504232124631</v>
      </c>
      <c r="O15" s="10"/>
    </row>
    <row r="16" spans="1:15" x14ac:dyDescent="0.2">
      <c r="A16" t="s">
        <v>28</v>
      </c>
      <c r="B16">
        <v>2278</v>
      </c>
      <c r="C16">
        <f>B16+(B16*Growth_TERI_LShaped!C52)</f>
        <v>2414</v>
      </c>
      <c r="D16">
        <f>C16+(C16*Growth_TERI_LShaped!D52)</f>
        <v>2565</v>
      </c>
      <c r="E16">
        <f>D16+(D16*Growth_TERI_LShaped!E52)</f>
        <v>2733</v>
      </c>
      <c r="F16">
        <f>E16+(E16*Growth_TERI_LShaped!F52)</f>
        <v>2559.2440000000001</v>
      </c>
      <c r="G16">
        <f>F16+(F16*Growth_TERI_LShaped!G52)</f>
        <v>2736.9361673150688</v>
      </c>
      <c r="H16">
        <f>G16+(G16*Growth_TERI_LShaped!H52)</f>
        <v>2945.1489178594147</v>
      </c>
      <c r="I16">
        <f>H16+(H16*Growth_TERI_LShaped!I52)</f>
        <v>3174.6654690620098</v>
      </c>
      <c r="J16">
        <f>I16+(I16*Growth_TERI_LShaped!J52)</f>
        <v>3420.478443742506</v>
      </c>
      <c r="K16">
        <f>J16+(J16*Growth_TERI_LShaped!K52)</f>
        <v>3685.2989934958482</v>
      </c>
      <c r="L16">
        <f>K16+(K16*Growth_TERI_LShaped!L52)</f>
        <v>3973.4207574809698</v>
      </c>
      <c r="M16">
        <f>L16+(L16*Growth_TERI_LShaped!M52)</f>
        <v>5130.3404559443043</v>
      </c>
      <c r="N16">
        <f>M16+(M16*Growth_TERI_LShaped!N52)</f>
        <v>6062.9684427515285</v>
      </c>
      <c r="O16" s="10"/>
    </row>
    <row r="17" spans="1:15" x14ac:dyDescent="0.2">
      <c r="A17" s="11" t="s">
        <v>14</v>
      </c>
      <c r="B17" s="13">
        <v>3905</v>
      </c>
      <c r="C17">
        <f>B17+(B17*Growth_TERI_LShaped!C53)</f>
        <v>4175</v>
      </c>
      <c r="D17">
        <f>C17+(C17*Growth_TERI_LShaped!D53)</f>
        <v>4378</v>
      </c>
      <c r="E17">
        <f>D17+(D17*Growth_TERI_LShaped!E53)</f>
        <v>4656</v>
      </c>
      <c r="F17">
        <f>E17+(E17*Growth_TERI_LShaped!F53)</f>
        <v>4300.4080000000004</v>
      </c>
      <c r="G17">
        <f>F17+(F17*Growth_TERI_LShaped!G53)</f>
        <v>4584.4996021444558</v>
      </c>
      <c r="H17">
        <f>G17+(G17*Growth_TERI_LShaped!H53)</f>
        <v>4809.0928516214744</v>
      </c>
      <c r="I17">
        <f>H17+(H17*Growth_TERI_LShaped!I53)</f>
        <v>5068.4309046657954</v>
      </c>
      <c r="J17">
        <f>I17+(I17*Growth_TERI_LShaped!J53)</f>
        <v>5321.041748496752</v>
      </c>
      <c r="K17">
        <f>J17+(J17*Growth_TERI_LShaped!K53)</f>
        <v>5599.0868428067843</v>
      </c>
      <c r="L17">
        <f>K17+(K17*Growth_TERI_LShaped!L53)</f>
        <v>5864.6141986148832</v>
      </c>
      <c r="M17">
        <f>L17+(L17*Growth_TERI_LShaped!M53)</f>
        <v>7217.9186220501615</v>
      </c>
      <c r="N17">
        <f>M17+(M17*Growth_TERI_LShaped!N53)</f>
        <v>8773.9089270856221</v>
      </c>
      <c r="O17" s="10"/>
    </row>
    <row r="18" spans="1:15" x14ac:dyDescent="0.2">
      <c r="A18" s="1" t="s">
        <v>11</v>
      </c>
      <c r="B18" s="2">
        <v>10895</v>
      </c>
      <c r="C18">
        <f>B18+(B18*Growth_TERI_LShaped!C54)</f>
        <v>11517</v>
      </c>
      <c r="D18">
        <f>C18+(C18*Growth_TERI_LShaped!D54)</f>
        <v>12169</v>
      </c>
      <c r="E18">
        <f>D18+(D18*Growth_TERI_LShaped!E54)</f>
        <v>12834</v>
      </c>
      <c r="F18">
        <f>E18+(E18*Growth_TERI_LShaped!F54)</f>
        <v>11839.912</v>
      </c>
      <c r="G18">
        <f>F18+(F18*Growth_TERI_LShaped!G54)</f>
        <v>12597.138847168317</v>
      </c>
      <c r="H18">
        <f>G18+(G18*Growth_TERI_LShaped!H54)</f>
        <v>13263.464466767384</v>
      </c>
      <c r="I18">
        <f>H18+(H18*Growth_TERI_LShaped!I54)</f>
        <v>13996.705626917621</v>
      </c>
      <c r="J18">
        <f>I18+(I18*Growth_TERI_LShaped!J54)</f>
        <v>14753.233135033537</v>
      </c>
      <c r="K18">
        <f>J18+(J18*Growth_TERI_LShaped!K54)</f>
        <v>15534.811894820525</v>
      </c>
      <c r="L18">
        <f>K18+(K18*Growth_TERI_LShaped!L54)</f>
        <v>16355.181646814293</v>
      </c>
      <c r="M18">
        <f>L18+(L18*Growth_TERI_LShaped!M54)</f>
        <v>20335.789138149757</v>
      </c>
      <c r="N18">
        <f>M18+(M18*Growth_TERI_LShaped!N54)</f>
        <v>24108.428030004601</v>
      </c>
      <c r="O18" s="10"/>
    </row>
    <row r="19" spans="1:15" x14ac:dyDescent="0.2">
      <c r="A19" t="s">
        <v>12</v>
      </c>
      <c r="B19" s="2">
        <v>4131</v>
      </c>
      <c r="C19">
        <f>B19+(B19*Growth_TERI_LShaped!C55)</f>
        <v>4341</v>
      </c>
      <c r="D19">
        <f>C19+(C19*Growth_TERI_LShaped!D55)</f>
        <v>4561</v>
      </c>
      <c r="E19">
        <f>D19+(D19*Growth_TERI_LShaped!E55)</f>
        <v>4788</v>
      </c>
      <c r="F19">
        <f>E19+(E19*Growth_TERI_LShaped!F55)</f>
        <v>4388.9840000000004</v>
      </c>
      <c r="G19">
        <f>F19+(F19*Growth_TERI_LShaped!G55)</f>
        <v>4642.2177124692298</v>
      </c>
      <c r="H19">
        <f>G19+(G19*Growth_TERI_LShaped!H55)</f>
        <v>4860.4085603139847</v>
      </c>
      <c r="I19">
        <f>H19+(H19*Growth_TERI_LShaped!I55)</f>
        <v>5096.7074655900078</v>
      </c>
      <c r="J19">
        <f>I19+(I19*Growth_TERI_LShaped!J55)</f>
        <v>5334.9984141155219</v>
      </c>
      <c r="K19">
        <f>J19+(J19*Growth_TERI_LShaped!K55)</f>
        <v>5575.6717396560362</v>
      </c>
      <c r="L19">
        <f>K19+(K19*Growth_TERI_LShaped!L55)</f>
        <v>5839.2007132353383</v>
      </c>
      <c r="M19">
        <f>L19+(L19*Growth_TERI_LShaped!M55)</f>
        <v>7049.8422059536751</v>
      </c>
      <c r="N19">
        <f>M19+(M19*Growth_TERI_LShaped!N55)</f>
        <v>8381.6362804853161</v>
      </c>
      <c r="O19" s="10"/>
    </row>
    <row r="20" spans="1:15" x14ac:dyDescent="0.2">
      <c r="A20" t="s">
        <v>21</v>
      </c>
      <c r="B20" s="2"/>
      <c r="O20" s="10"/>
    </row>
    <row r="21" spans="1:15" x14ac:dyDescent="0.2">
      <c r="A21" t="s">
        <v>29</v>
      </c>
      <c r="B21" s="2">
        <v>10766</v>
      </c>
      <c r="C21">
        <f>B21+(B21*Growth_TERI_LShaped!C57)</f>
        <v>11805</v>
      </c>
      <c r="D21">
        <f>C21+(C21*Growth_TERI_LShaped!D57)</f>
        <v>12829</v>
      </c>
      <c r="E21">
        <f>D21+(D21*Growth_TERI_LShaped!E57)</f>
        <v>13816</v>
      </c>
      <c r="F21">
        <f>E21+(E21*Growth_TERI_LShaped!F57)</f>
        <v>12978.288</v>
      </c>
      <c r="G21">
        <f>F21+(F21*Growth_TERI_LShaped!G57)</f>
        <v>13867.898700734495</v>
      </c>
      <c r="H21">
        <f>G21+(G21*Growth_TERI_LShaped!H57)</f>
        <v>14541.266748122123</v>
      </c>
      <c r="I21">
        <f>H21+(H21*Growth_TERI_LShaped!I57)</f>
        <v>15258.285160611314</v>
      </c>
      <c r="J21">
        <f>I21+(I21*Growth_TERI_LShaped!J57)</f>
        <v>15974.310069591444</v>
      </c>
      <c r="K21">
        <f>J21+(J21*Growth_TERI_LShaped!K57)</f>
        <v>16709.978569746949</v>
      </c>
      <c r="L21">
        <f>K21+(K21*Growth_TERI_LShaped!L57)</f>
        <v>17456.783344467061</v>
      </c>
      <c r="M21">
        <f>L21+(L21*Growth_TERI_LShaped!M57)</f>
        <v>22355.361457031413</v>
      </c>
      <c r="N21">
        <f>M21+(M21*Growth_TERI_LShaped!N57)</f>
        <v>26579.864000964786</v>
      </c>
      <c r="O21" s="10"/>
    </row>
    <row r="22" spans="1:15" x14ac:dyDescent="0.2">
      <c r="A22" t="s">
        <v>9</v>
      </c>
      <c r="B22" s="2">
        <v>20446</v>
      </c>
      <c r="C22">
        <f>B22+(B22*Growth_TERI_LShaped!C58)</f>
        <v>22491</v>
      </c>
      <c r="D22">
        <f>C22+(C22*Growth_TERI_LShaped!D58)</f>
        <v>23953</v>
      </c>
      <c r="E22">
        <f>D22+(D22*Growth_TERI_LShaped!E58)</f>
        <v>25544</v>
      </c>
      <c r="F22">
        <f>E22+(E22*Growth_TERI_LShaped!F58)</f>
        <v>23776.191999999999</v>
      </c>
      <c r="G22">
        <f>F22+(F22*Growth_TERI_LShaped!G58)</f>
        <v>25506.688553335494</v>
      </c>
      <c r="H22">
        <f>G22+(G22*Growth_TERI_LShaped!H58)</f>
        <v>27136.592107162156</v>
      </c>
      <c r="I22">
        <f>H22+(H22*Growth_TERI_LShaped!I58)</f>
        <v>28950.217332953926</v>
      </c>
      <c r="J22">
        <f>I22+(I22*Growth_TERI_LShaped!J58)</f>
        <v>30920.567337201966</v>
      </c>
      <c r="K22">
        <f>J22+(J22*Growth_TERI_LShaped!K58)</f>
        <v>33015.224934130842</v>
      </c>
      <c r="L22">
        <f>K22+(K22*Growth_TERI_LShaped!L58)</f>
        <v>35282.148130525726</v>
      </c>
      <c r="M22">
        <f>L22+(L22*Growth_TERI_LShaped!M58)</f>
        <v>45106.367844484004</v>
      </c>
      <c r="N22">
        <f>M22+(M22*Growth_TERI_LShaped!N58)</f>
        <v>53193.410384495284</v>
      </c>
      <c r="O22" s="10"/>
    </row>
    <row r="23" spans="1:15" x14ac:dyDescent="0.2">
      <c r="A23" t="s">
        <v>17</v>
      </c>
      <c r="B23" s="13">
        <v>232</v>
      </c>
      <c r="C23">
        <f>B23+(B23*Growth_TERI_LShaped!C59)</f>
        <v>267</v>
      </c>
      <c r="D23">
        <f>C23+(C23*Growth_TERI_LShaped!D59)</f>
        <v>303</v>
      </c>
      <c r="E23">
        <f>D23+(D23*Growth_TERI_LShaped!E59)</f>
        <v>339</v>
      </c>
      <c r="F23">
        <f>E23+(E23*Growth_TERI_LShaped!F59)</f>
        <v>327.25200000000001</v>
      </c>
      <c r="G23">
        <f>F23+(F23*Growth_TERI_LShaped!G59)</f>
        <v>363.78986174193551</v>
      </c>
      <c r="H23">
        <f>G23+(G23*Growth_TERI_LShaped!H59)</f>
        <v>401.76153767668217</v>
      </c>
      <c r="I23">
        <f>H23+(H23*Growth_TERI_LShaped!I59)</f>
        <v>443.36203808785757</v>
      </c>
      <c r="J23">
        <f>I23+(I23*Growth_TERI_LShaped!J59)</f>
        <v>491.78445835589395</v>
      </c>
      <c r="K23">
        <f>J23+(J23*Growth_TERI_LShaped!K59)</f>
        <v>543.46237869176377</v>
      </c>
      <c r="L23">
        <f>K23+(K23*Growth_TERI_LShaped!L59)</f>
        <v>593.27235120688454</v>
      </c>
      <c r="M23">
        <f>L23+(L23*Growth_TERI_LShaped!M59)</f>
        <v>804.07527060123482</v>
      </c>
      <c r="N23">
        <f>M23+(M23*Growth_TERI_LShaped!N59)</f>
        <v>993.53105891767621</v>
      </c>
      <c r="O23" s="10"/>
    </row>
    <row r="24" spans="1:15" x14ac:dyDescent="0.2">
      <c r="A24" t="s">
        <v>30</v>
      </c>
      <c r="B24" s="2">
        <v>399</v>
      </c>
      <c r="C24">
        <f>B24+(B24*Growth_TERI_LShaped!C60)</f>
        <v>413</v>
      </c>
      <c r="D24">
        <f>C24+(C24*Growth_TERI_LShaped!D60)</f>
        <v>427</v>
      </c>
      <c r="E24">
        <f>D24+(D24*Growth_TERI_LShaped!E60)</f>
        <v>453</v>
      </c>
      <c r="F24">
        <f>E24+(E24*Growth_TERI_LShaped!F60)</f>
        <v>410.20400000000001</v>
      </c>
      <c r="G24">
        <f>F24+(F24*Growth_TERI_LShaped!G60)</f>
        <v>429.81087842553194</v>
      </c>
      <c r="H24">
        <f>G24+(G24*Growth_TERI_LShaped!H60)</f>
        <v>447.21117292179179</v>
      </c>
      <c r="I24">
        <f>H24+(H24*Growth_TERI_LShaped!I60)</f>
        <v>465.71233435904452</v>
      </c>
      <c r="J24">
        <f>I24+(I24*Growth_TERI_LShaped!J60)</f>
        <v>487.34678916426924</v>
      </c>
      <c r="K24">
        <f>J24+(J24*Growth_TERI_LShaped!K60)</f>
        <v>510.39899859143361</v>
      </c>
      <c r="L24">
        <f>K24+(K24*Growth_TERI_LShaped!L60)</f>
        <v>534.24116634570476</v>
      </c>
      <c r="M24">
        <f>L24+(L24*Growth_TERI_LShaped!M60)</f>
        <v>617.24723186057463</v>
      </c>
      <c r="N24">
        <f>M24+(M24*Growth_TERI_LShaped!N60)</f>
        <v>689.65677837354622</v>
      </c>
      <c r="O24" s="10"/>
    </row>
    <row r="25" spans="1:15" x14ac:dyDescent="0.2">
      <c r="A25" t="s">
        <v>19</v>
      </c>
      <c r="B25" s="2">
        <v>118</v>
      </c>
      <c r="C25">
        <f>B25+(B25*Growth_TERI_LShaped!C61)</f>
        <v>127</v>
      </c>
      <c r="D25">
        <f>C25+(C25*Growth_TERI_LShaped!D61)</f>
        <v>137</v>
      </c>
      <c r="E25">
        <f>D25+(D25*Growth_TERI_LShaped!E61)</f>
        <v>148</v>
      </c>
      <c r="F25">
        <f>E25+(E25*Growth_TERI_LShaped!F61)</f>
        <v>139.464</v>
      </c>
      <c r="G25">
        <f>F25+(F25*Growth_TERI_LShaped!G61)</f>
        <v>151.31449290566039</v>
      </c>
      <c r="H25">
        <f>G25+(G25*Growth_TERI_LShaped!H61)</f>
        <v>163.62715671581134</v>
      </c>
      <c r="I25">
        <f>H25+(H25*Growth_TERI_LShaped!I61)</f>
        <v>176.33700667260166</v>
      </c>
      <c r="J25">
        <f>I25+(I25*Growth_TERI_LShaped!J61)</f>
        <v>188.91896223915577</v>
      </c>
      <c r="K25">
        <f>J25+(J25*Growth_TERI_LShaped!K61)</f>
        <v>203.14784178665755</v>
      </c>
      <c r="L25">
        <f>K25+(K25*Growth_TERI_LShaped!L61)</f>
        <v>223.55133681326507</v>
      </c>
      <c r="M25">
        <f>L25+(L25*Growth_TERI_LShaped!M61)</f>
        <v>299.84266604318884</v>
      </c>
      <c r="N25">
        <f>M25+(M25*Growth_TERI_LShaped!N61)</f>
        <v>364.60158504068227</v>
      </c>
      <c r="O25" s="10"/>
    </row>
    <row r="26" spans="1:15" x14ac:dyDescent="0.2">
      <c r="A26" t="s">
        <v>31</v>
      </c>
      <c r="B26" s="2">
        <v>166</v>
      </c>
      <c r="C26">
        <f>B26+(B26*Growth_TERI_LShaped!C62)</f>
        <v>177</v>
      </c>
      <c r="D26">
        <f>C26+(C26*Growth_TERI_LShaped!D62)</f>
        <v>191</v>
      </c>
      <c r="E26">
        <f>D26+(D26*Growth_TERI_LShaped!E62)</f>
        <v>204</v>
      </c>
      <c r="F26">
        <f>E26+(E26*Growth_TERI_LShaped!F62)</f>
        <v>192.072</v>
      </c>
      <c r="G26">
        <f>F26+(F26*Growth_TERI_LShaped!G62)</f>
        <v>207.05230043835616</v>
      </c>
      <c r="H26">
        <f>G26+(G26*Growth_TERI_LShaped!H62)</f>
        <v>221.10619654033226</v>
      </c>
      <c r="I26">
        <f>H26+(H26*Growth_TERI_LShaped!I62)</f>
        <v>235.69920551199419</v>
      </c>
      <c r="J26">
        <f>I26+(I26*Growth_TERI_LShaped!J62)</f>
        <v>251.8844750153103</v>
      </c>
      <c r="K26">
        <f>J26+(J26*Growth_TERI_LShaped!K62)</f>
        <v>268.78627805570386</v>
      </c>
      <c r="L26">
        <f>K26+(K26*Growth_TERI_LShaped!L62)</f>
        <v>285.64086314830575</v>
      </c>
      <c r="M26">
        <f>L26+(L26*Growth_TERI_LShaped!M62)</f>
        <v>332.65628472240576</v>
      </c>
      <c r="N26">
        <f>M26+(M26*Growth_TERI_LShaped!N62)</f>
        <v>371.68795546316801</v>
      </c>
      <c r="O26" s="10"/>
    </row>
    <row r="27" spans="1:15" x14ac:dyDescent="0.2">
      <c r="A27" t="s">
        <v>15</v>
      </c>
      <c r="B27" s="2">
        <v>4306</v>
      </c>
      <c r="C27">
        <f>B27+(B27*Growth_TERI_LShaped!C63)</f>
        <v>4560</v>
      </c>
      <c r="D27">
        <f>C27+(C27*Growth_TERI_LShaped!D63)</f>
        <v>4816</v>
      </c>
      <c r="E27">
        <f>D27+(D27*Growth_TERI_LShaped!E63)</f>
        <v>5013</v>
      </c>
      <c r="F27">
        <f>E27+(E27*Growth_TERI_LShaped!F63)</f>
        <v>4514.2839999999997</v>
      </c>
      <c r="G27">
        <f>F27+(F27*Growth_TERI_LShaped!G63)</f>
        <v>4700.20342597527</v>
      </c>
      <c r="H27">
        <f>G27+(G27*Growth_TERI_LShaped!H63)</f>
        <v>4853.6465838873055</v>
      </c>
      <c r="I27">
        <f>H27+(H27*Growth_TERI_LShaped!I63)</f>
        <v>5016.43245338214</v>
      </c>
      <c r="J27">
        <f>I27+(I27*Growth_TERI_LShaped!J63)</f>
        <v>5186.2833382661074</v>
      </c>
      <c r="K27">
        <f>J27+(J27*Growth_TERI_LShaped!K63)</f>
        <v>5359.3732065298627</v>
      </c>
      <c r="L27">
        <f>K27+(K27*Growth_TERI_LShaped!L63)</f>
        <v>5535.8715831651289</v>
      </c>
      <c r="M27">
        <f>L27+(L27*Growth_TERI_LShaped!M63)</f>
        <v>6382.1812991312308</v>
      </c>
      <c r="N27">
        <f>M27+(M27*Growth_TERI_LShaped!N63)</f>
        <v>7405.8718836157759</v>
      </c>
      <c r="O27" s="10"/>
    </row>
    <row r="28" spans="1:15" x14ac:dyDescent="0.2">
      <c r="A28" t="s">
        <v>13</v>
      </c>
      <c r="B28" s="13">
        <v>476</v>
      </c>
      <c r="C28">
        <f>B28+(B28*Growth_TERI_LShaped!C64)</f>
        <v>497</v>
      </c>
      <c r="D28">
        <f>C28+(C28*Growth_TERI_LShaped!D64)</f>
        <v>518</v>
      </c>
      <c r="E28">
        <f>D28+(D28*Growth_TERI_LShaped!E64)</f>
        <v>539</v>
      </c>
      <c r="F28">
        <f>E28+(E28*Growth_TERI_LShaped!F64)</f>
        <v>489.85199999999998</v>
      </c>
      <c r="G28">
        <f>F28+(F28*Growth_TERI_LShaped!G64)</f>
        <v>513.7154763529411</v>
      </c>
      <c r="H28">
        <f>G28+(G28*Growth_TERI_LShaped!H64)</f>
        <v>533.72526690999211</v>
      </c>
      <c r="I28">
        <f>H28+(H28*Growth_TERI_LShaped!I64)</f>
        <v>555.93035177688114</v>
      </c>
      <c r="J28">
        <f>I28+(I28*Growth_TERI_LShaped!J64)</f>
        <v>578.54701037377231</v>
      </c>
      <c r="K28">
        <f>J28+(J28*Growth_TERI_LShaped!K64)</f>
        <v>601.62794461511135</v>
      </c>
      <c r="L28">
        <f>K28+(K28*Growth_TERI_LShaped!L64)</f>
        <v>625.48103493024792</v>
      </c>
      <c r="M28">
        <f>L28+(L28*Growth_TERI_LShaped!M64)</f>
        <v>773.01681576831493</v>
      </c>
      <c r="N28">
        <f>M28+(M28*Growth_TERI_LShaped!N64)</f>
        <v>933.80431344812439</v>
      </c>
      <c r="O28" s="10"/>
    </row>
    <row r="29" spans="1:15" x14ac:dyDescent="0.2">
      <c r="A29" t="s">
        <v>2</v>
      </c>
      <c r="B29">
        <v>11551</v>
      </c>
      <c r="C29">
        <f>B29+(B29*Growth_TERI_LShaped!C65)</f>
        <v>12283</v>
      </c>
      <c r="D29">
        <f>C29+(C29*Growth_TERI_LShaped!D65)</f>
        <v>12914</v>
      </c>
      <c r="E29">
        <f>D29+(D29*Growth_TERI_LShaped!E65)</f>
        <v>13559</v>
      </c>
      <c r="F29">
        <f>E29+(E29*Growth_TERI_LShaped!F65)</f>
        <v>12426.212</v>
      </c>
      <c r="G29">
        <f>F29+(F29*Growth_TERI_LShaped!G65)</f>
        <v>13129.908315631963</v>
      </c>
      <c r="H29">
        <f>G29+(G29*Growth_TERI_LShaped!H65)</f>
        <v>13800.742903755845</v>
      </c>
      <c r="I29">
        <f>H29+(H29*Growth_TERI_LShaped!I65)</f>
        <v>14513.356350481863</v>
      </c>
      <c r="J29">
        <f>I29+(I29*Growth_TERI_LShaped!J65)</f>
        <v>15222.136525131824</v>
      </c>
      <c r="K29">
        <f>J29+(J29*Growth_TERI_LShaped!K65)</f>
        <v>15925.415147006426</v>
      </c>
      <c r="L29">
        <f>K29+(K29*Growth_TERI_LShaped!L65)</f>
        <v>16632.857654508516</v>
      </c>
      <c r="M29">
        <f>L29+(L29*Growth_TERI_LShaped!M65)</f>
        <v>20341.625000088225</v>
      </c>
      <c r="N29">
        <f>M29+(M29*Growth_TERI_LShaped!N65)</f>
        <v>23639.191388182342</v>
      </c>
      <c r="O29" s="10"/>
    </row>
    <row r="30" spans="1:15" x14ac:dyDescent="0.2">
      <c r="A30" t="s">
        <v>3</v>
      </c>
      <c r="B30">
        <v>11535</v>
      </c>
      <c r="C30">
        <f>B30+(B30*Growth_TERI_LShaped!C66)</f>
        <v>12070</v>
      </c>
      <c r="D30">
        <f>C30+(C30*Growth_TERI_LShaped!D66)</f>
        <v>12540</v>
      </c>
      <c r="E30">
        <f>D30+(D30*Growth_TERI_LShaped!E66)</f>
        <v>13133</v>
      </c>
      <c r="F30">
        <f>E30+(E30*Growth_TERI_LShaped!F66)</f>
        <v>12027.444</v>
      </c>
      <c r="G30">
        <f>F30+(F30*Growth_TERI_LShaped!G66)</f>
        <v>12730.796881069544</v>
      </c>
      <c r="H30">
        <f>G30+(G30*Growth_TERI_LShaped!H66)</f>
        <v>13377.948662322291</v>
      </c>
      <c r="I30">
        <f>H30+(H30*Growth_TERI_LShaped!I66)</f>
        <v>14173.390065283798</v>
      </c>
      <c r="J30">
        <f>I30+(I30*Growth_TERI_LShaped!J66)</f>
        <v>15277.416604686085</v>
      </c>
      <c r="K30">
        <f>J30+(J30*Growth_TERI_LShaped!K66)</f>
        <v>16490.678275474631</v>
      </c>
      <c r="L30">
        <f>K30+(K30*Growth_TERI_LShaped!L66)</f>
        <v>17799.251748623654</v>
      </c>
      <c r="M30">
        <f>L30+(L30*Growth_TERI_LShaped!M66)</f>
        <v>23496.851384415757</v>
      </c>
      <c r="N30">
        <f>M30+(M30*Growth_TERI_LShaped!N66)</f>
        <v>30061.823031801909</v>
      </c>
      <c r="O30" s="10"/>
    </row>
    <row r="31" spans="1:15" x14ac:dyDescent="0.2">
      <c r="A31" t="s">
        <v>32</v>
      </c>
      <c r="B31" s="2">
        <v>129</v>
      </c>
      <c r="C31">
        <f>B31+(B31*Growth_TERI_LShaped!C67)</f>
        <v>139</v>
      </c>
      <c r="D31">
        <f>C31+(C31*Growth_TERI_LShaped!D67)</f>
        <v>146</v>
      </c>
      <c r="E31">
        <f>D31+(D31*Growth_TERI_LShaped!E67)</f>
        <v>154</v>
      </c>
      <c r="F31">
        <f>E31+(E31*Growth_TERI_LShaped!F67)</f>
        <v>141.672</v>
      </c>
      <c r="G31">
        <f>F31+(F31*Growth_TERI_LShaped!G67)</f>
        <v>150.01403214814815</v>
      </c>
      <c r="H31">
        <f>G31+(G31*Growth_TERI_LShaped!H67)</f>
        <v>157.88094448109368</v>
      </c>
      <c r="I31">
        <f>H31+(H31*Growth_TERI_LShaped!I67)</f>
        <v>165.25283796697624</v>
      </c>
      <c r="J31">
        <f>I31+(I31*Growth_TERI_LShaped!J67)</f>
        <v>174.25514096360504</v>
      </c>
      <c r="K31">
        <f>J31+(J31*Growth_TERI_LShaped!K67)</f>
        <v>179.59725516835425</v>
      </c>
      <c r="L31">
        <f>K31+(K31*Growth_TERI_LShaped!L67)</f>
        <v>191.09855722347055</v>
      </c>
      <c r="M31">
        <f>L31+(L31*Growth_TERI_LShaped!M67)</f>
        <v>218.52473904720938</v>
      </c>
      <c r="N31">
        <f>M31+(M31*Growth_TERI_LShaped!N67)</f>
        <v>240.64262761474069</v>
      </c>
      <c r="O31" s="10"/>
    </row>
    <row r="32" spans="1:15" x14ac:dyDescent="0.2">
      <c r="A32" s="1" t="s">
        <v>33</v>
      </c>
      <c r="B32" s="2">
        <v>15412</v>
      </c>
      <c r="C32">
        <f>B32+(B32*Growth_TERI_LShaped!C68)</f>
        <v>16299</v>
      </c>
      <c r="D32">
        <f>C32+(C32*Growth_TERI_LShaped!D68)</f>
        <v>17230</v>
      </c>
      <c r="E32">
        <f>D32+(D32*Growth_TERI_LShaped!E68)</f>
        <v>18213</v>
      </c>
      <c r="F32">
        <f>E32+(E32*Growth_TERI_LShaped!F68)</f>
        <v>16835.883999999998</v>
      </c>
      <c r="G32">
        <f>F32+(F32*Growth_TERI_LShaped!G68)</f>
        <v>17899.74736016216</v>
      </c>
      <c r="H32">
        <f>G32+(G32*Growth_TERI_LShaped!H68)</f>
        <v>18948.553977256721</v>
      </c>
      <c r="I32">
        <f>H32+(H32*Growth_TERI_LShaped!I68)</f>
        <v>20145.197830688299</v>
      </c>
      <c r="J32">
        <f>I32+(I32*Growth_TERI_LShaped!J68)</f>
        <v>21439.448983312785</v>
      </c>
      <c r="K32">
        <f>J32+(J32*Growth_TERI_LShaped!K68)</f>
        <v>22793.38226834379</v>
      </c>
      <c r="L32">
        <f>K32+(K32*Growth_TERI_LShaped!L68)</f>
        <v>24246.847654154295</v>
      </c>
      <c r="M32">
        <f>L32+(L32*Growth_TERI_LShaped!M68)</f>
        <v>30310.3299274807</v>
      </c>
      <c r="N32">
        <f>M32+(M32*Growth_TERI_LShaped!N68)</f>
        <v>37539.594121094822</v>
      </c>
      <c r="O32" s="10"/>
    </row>
    <row r="33" spans="1:15" x14ac:dyDescent="0.2">
      <c r="A33" t="s">
        <v>10</v>
      </c>
      <c r="B33" s="2">
        <v>8300</v>
      </c>
      <c r="C33">
        <f>B33+(B33*Growth_TERI_LShaped!C69)</f>
        <v>10011</v>
      </c>
      <c r="D33">
        <f>C33+(C33*Growth_TERI_LShaped!D69)</f>
        <v>11262</v>
      </c>
      <c r="E33">
        <f>D33+(D33*Growth_TERI_LShaped!E69)</f>
        <v>12712</v>
      </c>
      <c r="F33">
        <f>E33+(E33*Growth_TERI_LShaped!F69)</f>
        <v>12079.016</v>
      </c>
      <c r="G33">
        <f>F33+(F33*Growth_TERI_LShaped!G69)</f>
        <v>12845.262608385839</v>
      </c>
      <c r="H33">
        <f>G33+(G33*Growth_TERI_LShaped!H69)</f>
        <v>13582.144710403649</v>
      </c>
      <c r="I33">
        <f>H33+(H33*Growth_TERI_LShaped!I69)</f>
        <v>14271.67985934864</v>
      </c>
      <c r="J33">
        <f>I33+(I33*Growth_TERI_LShaped!J69)</f>
        <v>14994.83331265195</v>
      </c>
      <c r="K33">
        <f>J33+(J33*Growth_TERI_LShaped!K69)</f>
        <v>15755.34443896459</v>
      </c>
      <c r="L33">
        <f>K33+(K33*Growth_TERI_LShaped!L69)</f>
        <v>16568.070798286531</v>
      </c>
      <c r="M33">
        <f>L33+(L33*Growth_TERI_LShaped!M69)</f>
        <v>20385.664123276372</v>
      </c>
      <c r="N33">
        <f>M33+(M33*Growth_TERI_LShaped!N69)</f>
        <v>24705.104872328397</v>
      </c>
      <c r="O33" s="10"/>
    </row>
    <row r="34" spans="1:15" x14ac:dyDescent="0.2">
      <c r="A34" t="s">
        <v>18</v>
      </c>
      <c r="B34" s="2">
        <v>297</v>
      </c>
      <c r="C34">
        <f>B34+(B34*Growth_TERI_LShaped!C70)</f>
        <v>315</v>
      </c>
      <c r="D34">
        <f>C34+(C34*Growth_TERI_LShaped!D70)</f>
        <v>333</v>
      </c>
      <c r="E34">
        <f>D34+(D34*Growth_TERI_LShaped!E70)</f>
        <v>351</v>
      </c>
      <c r="F34">
        <f>E34+(E34*Growth_TERI_LShaped!F70)</f>
        <v>324.66800000000001</v>
      </c>
      <c r="G34">
        <f>F34+(F34*Growth_TERI_LShaped!G70)</f>
        <v>345.25466405929922</v>
      </c>
      <c r="H34">
        <f>G34+(G34*Growth_TERI_LShaped!H70)</f>
        <v>362.74212184539226</v>
      </c>
      <c r="I34">
        <f>H34+(H34*Growth_TERI_LShaped!I70)</f>
        <v>382.00187508848268</v>
      </c>
      <c r="J34">
        <f>I34+(I34*Growth_TERI_LShaped!J70)</f>
        <v>400.06914895840833</v>
      </c>
      <c r="K34">
        <f>J34+(J34*Growth_TERI_LShaped!K70)</f>
        <v>419.62155499414024</v>
      </c>
      <c r="L34">
        <f>K34+(K34*Growth_TERI_LShaped!L70)</f>
        <v>438.21238337995658</v>
      </c>
      <c r="M34">
        <f>L34+(L34*Growth_TERI_LShaped!M70)</f>
        <v>504.60819904358635</v>
      </c>
      <c r="N34">
        <f>M34+(M34*Growth_TERI_LShaped!N70)</f>
        <v>583.39790029776032</v>
      </c>
      <c r="O34" s="10"/>
    </row>
    <row r="35" spans="1:15" x14ac:dyDescent="0.2">
      <c r="A35" t="s">
        <v>34</v>
      </c>
      <c r="B35" s="1">
        <v>16067</v>
      </c>
      <c r="C35">
        <f>B35+(B35*Growth_TERI_LShaped!C71)</f>
        <v>17379</v>
      </c>
      <c r="D35">
        <f>C35+(C35*Growth_TERI_LShaped!D71)</f>
        <v>18821</v>
      </c>
      <c r="E35">
        <f>D35+(D35*Growth_TERI_LShaped!E71)</f>
        <v>20334</v>
      </c>
      <c r="F35">
        <f>E35+(E35*Growth_TERI_LShaped!F71)</f>
        <v>19263.912</v>
      </c>
      <c r="G35">
        <f>F35+(F35*Growth_TERI_LShaped!G71)</f>
        <v>20953.064279363585</v>
      </c>
      <c r="H35">
        <f>G35+(G35*Growth_TERI_LShaped!H71)</f>
        <v>22418.617080967102</v>
      </c>
      <c r="I35">
        <f>H35+(H35*Growth_TERI_LShaped!I71)</f>
        <v>23637.885046898147</v>
      </c>
      <c r="J35">
        <f>I35+(I35*Growth_TERI_LShaped!J71)</f>
        <v>24898.481805094678</v>
      </c>
      <c r="K35">
        <f>J35+(J35*Growth_TERI_LShaped!K71)</f>
        <v>26207.274632731642</v>
      </c>
      <c r="L35">
        <f>K35+(K35*Growth_TERI_LShaped!L71)</f>
        <v>27576.139123066721</v>
      </c>
      <c r="M35">
        <f>L35+(L35*Growth_TERI_LShaped!M71)</f>
        <v>34518.998512762344</v>
      </c>
      <c r="N35">
        <f>M35+(M35*Growth_TERI_LShaped!N71)</f>
        <v>43052.652433379146</v>
      </c>
      <c r="O35" s="10"/>
    </row>
    <row r="36" spans="1:15" x14ac:dyDescent="0.2">
      <c r="A36" t="s">
        <v>4</v>
      </c>
      <c r="B36">
        <v>2153</v>
      </c>
      <c r="C36">
        <f>B36+(B36*Growth_TERI_LShaped!C72)</f>
        <v>2338</v>
      </c>
      <c r="D36">
        <f>C36+(C36*Growth_TERI_LShaped!D72)</f>
        <v>2536</v>
      </c>
      <c r="E36">
        <f>D36+(D36*Growth_TERI_LShaped!E72)</f>
        <v>2739</v>
      </c>
      <c r="F36">
        <f>E36+(E36*Growth_TERI_LShaped!F72)</f>
        <v>2591.4520000000002</v>
      </c>
      <c r="G36">
        <f>F36+(F36*Growth_TERI_LShaped!G72)</f>
        <v>2815.2782454053508</v>
      </c>
      <c r="H36">
        <f>G36+(G36*Growth_TERI_LShaped!H72)</f>
        <v>3026.3444361245615</v>
      </c>
      <c r="I36">
        <f>H36+(H36*Growth_TERI_LShaped!I72)</f>
        <v>3258.0456136552211</v>
      </c>
      <c r="J36">
        <f>I36+(I36*Growth_TERI_LShaped!J72)</f>
        <v>3500.6702757823214</v>
      </c>
      <c r="K36">
        <f>J36+(J36*Growth_TERI_LShaped!K72)</f>
        <v>3756.0452816117559</v>
      </c>
      <c r="L36">
        <f>K36+(K36*Growth_TERI_LShaped!L72)</f>
        <v>4027.6307863785796</v>
      </c>
      <c r="M36">
        <f>L36+(L36*Growth_TERI_LShaped!M72)</f>
        <v>5032.3196471499659</v>
      </c>
      <c r="N36">
        <f>M36+(M36*Growth_TERI_LShaped!N72)</f>
        <v>5957.1304182840513</v>
      </c>
      <c r="O36" s="10"/>
    </row>
    <row r="37" spans="1:15" x14ac:dyDescent="0.2">
      <c r="A37" t="s">
        <v>35</v>
      </c>
      <c r="B37" s="2">
        <v>10383</v>
      </c>
      <c r="C37">
        <f>B37+(B37*Growth_TERI_LShaped!C73)</f>
        <v>10817</v>
      </c>
      <c r="D37">
        <f>C37+(C37*Growth_TERI_LShaped!D73)</f>
        <v>11267</v>
      </c>
      <c r="E37">
        <f>D37+(D37*Growth_TERI_LShaped!E73)</f>
        <v>11724</v>
      </c>
      <c r="F37">
        <f>E37+(E37*Growth_TERI_LShaped!F73)</f>
        <v>10643.432000000001</v>
      </c>
      <c r="G37">
        <f>F37+(F37*Growth_TERI_LShaped!G73)</f>
        <v>11178.453693000083</v>
      </c>
      <c r="H37">
        <f>G37+(G37*Growth_TERI_LShaped!H73)</f>
        <v>11727.910637858347</v>
      </c>
      <c r="I37">
        <f>H37+(H37*Growth_TERI_LShaped!I73)</f>
        <v>12240.102786211057</v>
      </c>
      <c r="J37">
        <f>I37+(I37*Growth_TERI_LShaped!J73)</f>
        <v>12748.193661422167</v>
      </c>
      <c r="K37">
        <f>J37+(J37*Growth_TERI_LShaped!K73)</f>
        <v>13307.124457528609</v>
      </c>
      <c r="L37">
        <f>K37+(K37*Growth_TERI_LShaped!L73)</f>
        <v>13850.362528645774</v>
      </c>
      <c r="M37">
        <f>L37+(L37*Growth_TERI_LShaped!M73)</f>
        <v>16630.151487679464</v>
      </c>
      <c r="N37">
        <f>M37+(M37*Growth_TERI_LShaped!N73)</f>
        <v>19840.114333923008</v>
      </c>
      <c r="O37" s="10"/>
    </row>
    <row r="38" spans="1:15" x14ac:dyDescent="0.2">
      <c r="A38" t="s">
        <v>39</v>
      </c>
      <c r="C38" s="15">
        <f>(SUM(C2:C37)-SUM(B2:B37))/SUM(B2:B37)</f>
        <v>8.064542041760607E-2</v>
      </c>
      <c r="D38" s="15">
        <f t="shared" ref="D38:N38" si="0">(SUM(D2:D37)-SUM(C2:C37))/SUM(C2:C37)</f>
        <v>6.4725704940780018E-2</v>
      </c>
      <c r="E38" s="15">
        <f t="shared" si="0"/>
        <v>6.5375539327254706E-2</v>
      </c>
      <c r="F38" s="15">
        <f t="shared" si="0"/>
        <v>-6.9474060385238942E-2</v>
      </c>
      <c r="G38" s="15">
        <f t="shared" si="0"/>
        <v>6.8204969252228076E-2</v>
      </c>
      <c r="H38" s="15">
        <f t="shared" si="0"/>
        <v>5.7798421286080467E-2</v>
      </c>
      <c r="I38" s="15">
        <f t="shared" si="0"/>
        <v>5.8041158869423792E-2</v>
      </c>
      <c r="J38" s="15">
        <f t="shared" si="0"/>
        <v>5.8704178969462062E-2</v>
      </c>
      <c r="K38" s="15">
        <f t="shared" si="0"/>
        <v>5.8532181257975151E-2</v>
      </c>
      <c r="L38" s="15">
        <f t="shared" si="0"/>
        <v>5.7910051542565268E-2</v>
      </c>
      <c r="M38" s="15">
        <f t="shared" si="0"/>
        <v>0.2625597060209317</v>
      </c>
      <c r="N38" s="15">
        <f t="shared" si="0"/>
        <v>0.20856954880350881</v>
      </c>
    </row>
    <row r="39" spans="1:15" x14ac:dyDescent="0.2">
      <c r="A39" t="s">
        <v>40</v>
      </c>
      <c r="B39" s="18">
        <f>SUM(B2:B37)</f>
        <v>186731</v>
      </c>
      <c r="C39" s="18">
        <f t="shared" ref="C39:N39" si="1">SUM(C2:C37)</f>
        <v>201790</v>
      </c>
      <c r="D39" s="18">
        <f t="shared" si="1"/>
        <v>214851</v>
      </c>
      <c r="E39" s="18">
        <f t="shared" si="1"/>
        <v>228897</v>
      </c>
      <c r="F39" s="18">
        <f t="shared" si="1"/>
        <v>212994.59599999996</v>
      </c>
      <c r="G39" s="18">
        <f t="shared" si="1"/>
        <v>227521.8858710707</v>
      </c>
      <c r="H39" s="18">
        <f t="shared" si="1"/>
        <v>240672.29168245036</v>
      </c>
      <c r="I39" s="18">
        <f t="shared" si="1"/>
        <v>254641.19039945977</v>
      </c>
      <c r="J39" s="18">
        <f t="shared" si="1"/>
        <v>269589.69241366652</v>
      </c>
      <c r="K39" s="18">
        <f t="shared" si="1"/>
        <v>285369.36515530501</v>
      </c>
      <c r="L39" s="18">
        <f t="shared" si="1"/>
        <v>301895.11980011786</v>
      </c>
      <c r="M39" s="18">
        <f t="shared" si="1"/>
        <v>381160.61370399076</v>
      </c>
      <c r="N39" s="18">
        <f t="shared" si="1"/>
        <v>460659.11092590063</v>
      </c>
    </row>
    <row r="40" spans="1:15" x14ac:dyDescent="0.2">
      <c r="F40" s="17">
        <v>199348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EEB6-D38E-4F04-88D5-E29AB0F1969B}">
  <dimension ref="A1:N73"/>
  <sheetViews>
    <sheetView topLeftCell="B1" workbookViewId="0">
      <selection activeCell="K2" sqref="K2:K73"/>
    </sheetView>
  </sheetViews>
  <sheetFormatPr baseColWidth="10" defaultColWidth="11" defaultRowHeight="16" x14ac:dyDescent="0.2"/>
  <cols>
    <col min="1" max="1" width="23.1640625" bestFit="1" customWidth="1"/>
    <col min="2" max="2" width="12.83203125" bestFit="1" customWidth="1"/>
  </cols>
  <sheetData>
    <row r="1" spans="1:14" ht="18.75" customHeight="1" x14ac:dyDescent="0.2">
      <c r="A1" t="s">
        <v>36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>
        <v>2026</v>
      </c>
      <c r="M1">
        <v>2031</v>
      </c>
      <c r="N1">
        <v>2036</v>
      </c>
    </row>
    <row r="2" spans="1:14" x14ac:dyDescent="0.2">
      <c r="A2" s="11" t="s">
        <v>20</v>
      </c>
      <c r="B2" s="7" t="s">
        <v>37</v>
      </c>
      <c r="C2" s="8" t="e">
        <f>Growth!C2</f>
        <v>#DIV/0!</v>
      </c>
      <c r="D2" s="8" t="e">
        <f>Growth!D2</f>
        <v>#DIV/0!</v>
      </c>
      <c r="E2" s="8" t="e">
        <f>Growth!E2</f>
        <v>#DIV/0!</v>
      </c>
      <c r="F2" s="8" t="e">
        <f>Growth!F2-0.113</f>
        <v>#DIV/0!</v>
      </c>
      <c r="G2" s="8" t="e">
        <f>Growth!G2+0.036</f>
        <v>#DIV/0!</v>
      </c>
      <c r="H2" s="8" t="e">
        <f>Growth!H2+0.021</f>
        <v>#DIV/0!</v>
      </c>
      <c r="I2" s="8" t="e">
        <f>Growth!I2+0.025</f>
        <v>#DIV/0!</v>
      </c>
      <c r="J2" s="8" t="e">
        <f>Growth!J2+0.0242</f>
        <v>#DIV/0!</v>
      </c>
      <c r="K2" s="8" t="e">
        <f>Growth!K2+0.0239</f>
        <v>#DIV/0!</v>
      </c>
      <c r="L2" s="8" t="e">
        <f>Growth!L2</f>
        <v>#DIV/0!</v>
      </c>
      <c r="M2" s="8" t="e">
        <f>Growth!M2</f>
        <v>#DIV/0!</v>
      </c>
      <c r="N2" s="8" t="e">
        <f>Growth!N2</f>
        <v>#DIV/0!</v>
      </c>
    </row>
    <row r="3" spans="1:14" x14ac:dyDescent="0.2">
      <c r="A3" s="11" t="s">
        <v>22</v>
      </c>
      <c r="B3" s="7" t="s">
        <v>37</v>
      </c>
      <c r="C3" s="8">
        <f>Growth!C3</f>
        <v>7.6326523146708611E-2</v>
      </c>
      <c r="D3" s="8">
        <f>Growth!D3</f>
        <v>7.5519151684056693E-2</v>
      </c>
      <c r="E3" s="8">
        <f>Growth!E3</f>
        <v>7.4956549217885929E-2</v>
      </c>
      <c r="F3" s="8">
        <f>Growth!F3-0.113</f>
        <v>-3.8684216715171832E-2</v>
      </c>
      <c r="G3" s="8">
        <f>Growth!G3+0.036</f>
        <v>0.11056560404980162</v>
      </c>
      <c r="H3" s="8">
        <f>Growth!H3+0.021</f>
        <v>9.5980901451489686E-2</v>
      </c>
      <c r="I3" s="8">
        <f>Growth!I3+0.025</f>
        <v>0.10038878821258099</v>
      </c>
      <c r="J3" s="8">
        <f>Growth!J3+0.0242</f>
        <v>9.4546058109566705E-2</v>
      </c>
      <c r="K3" s="8">
        <f>Growth!K3+0.0239</f>
        <v>9.4808922526008171E-2</v>
      </c>
      <c r="L3" s="8">
        <f>Growth!L3</f>
        <v>7.1229533399953873E-2</v>
      </c>
      <c r="M3" s="8">
        <f>Growth!M3</f>
        <v>0.30195093510337712</v>
      </c>
      <c r="N3" s="8">
        <f>Growth!N3</f>
        <v>0.24142254801995205</v>
      </c>
    </row>
    <row r="4" spans="1:14" x14ac:dyDescent="0.2">
      <c r="A4" s="11" t="s">
        <v>23</v>
      </c>
      <c r="B4" s="7" t="s">
        <v>37</v>
      </c>
      <c r="C4" s="8">
        <f>Growth!C4</f>
        <v>0.10835214446952596</v>
      </c>
      <c r="D4" s="8">
        <f>Growth!D4</f>
        <v>0.10896130346232179</v>
      </c>
      <c r="E4" s="8">
        <f>Growth!E4</f>
        <v>0.1111111111111111</v>
      </c>
      <c r="F4" s="8">
        <f>Growth!F4-0.113</f>
        <v>-1.4297520661157026E-3</v>
      </c>
      <c r="G4" s="8">
        <f>Growth!G4+0.036</f>
        <v>0.14975464684014869</v>
      </c>
      <c r="H4" s="8">
        <f>Growth!H4+0.021</f>
        <v>0.13515220293724967</v>
      </c>
      <c r="I4" s="8">
        <f>Growth!I4+0.025</f>
        <v>0.14123726782504495</v>
      </c>
      <c r="J4" s="8">
        <f>Growth!J4+0.0242</f>
        <v>0.14121556629092863</v>
      </c>
      <c r="K4" s="8">
        <f>Growth!K4+0.0239</f>
        <v>0.14163185968284478</v>
      </c>
      <c r="L4" s="8">
        <f>Growth!L4</f>
        <v>0.11822871883061049</v>
      </c>
      <c r="M4" s="8">
        <f>Growth!M4</f>
        <v>0.61553248750480583</v>
      </c>
      <c r="N4" s="8">
        <f>Growth!N4</f>
        <v>0.38362684435982863</v>
      </c>
    </row>
    <row r="5" spans="1:14" x14ac:dyDescent="0.2">
      <c r="A5" s="11" t="s">
        <v>16</v>
      </c>
      <c r="B5" t="s">
        <v>37</v>
      </c>
      <c r="C5" s="8">
        <f>Growth!C5</f>
        <v>9.7032344114704905E-2</v>
      </c>
      <c r="D5" s="8">
        <f>Growth!D5</f>
        <v>9.7365754812563321E-2</v>
      </c>
      <c r="E5" s="8">
        <f>Growth!E5</f>
        <v>9.8144215677222785E-2</v>
      </c>
      <c r="F5" s="8">
        <f>Growth!F5-0.113</f>
        <v>-2.3459054985707078E-2</v>
      </c>
      <c r="G5" s="8">
        <f>Growth!G5+0.036</f>
        <v>0.1202657612470098</v>
      </c>
      <c r="H5" s="8">
        <f>Growth!H5+0.021</f>
        <v>0.10021144402533629</v>
      </c>
      <c r="I5" s="8">
        <f>Growth!I5+0.025</f>
        <v>0.10354128198364548</v>
      </c>
      <c r="J5" s="8">
        <f>Growth!J5+0.0242</f>
        <v>0.10221895444818098</v>
      </c>
      <c r="K5" s="8">
        <f>Growth!K5+0.0239</f>
        <v>0.10143388917248029</v>
      </c>
      <c r="L5" s="8">
        <f>Growth!L5</f>
        <v>7.7060743236130116E-2</v>
      </c>
      <c r="M5" s="8">
        <f>Growth!M5</f>
        <v>0.31375232137620956</v>
      </c>
      <c r="N5" s="8">
        <f>Growth!N5</f>
        <v>0.22409046945911762</v>
      </c>
    </row>
    <row r="6" spans="1:14" x14ac:dyDescent="0.2">
      <c r="A6" s="11" t="s">
        <v>24</v>
      </c>
      <c r="B6" s="7" t="s">
        <v>37</v>
      </c>
      <c r="C6" s="8">
        <f>Growth!C6</f>
        <v>0.26635492383906662</v>
      </c>
      <c r="D6" s="8">
        <f>Growth!D6</f>
        <v>4.6980111143609241E-2</v>
      </c>
      <c r="E6" s="8">
        <f>Growth!E6</f>
        <v>8.3109264238572469E-2</v>
      </c>
      <c r="F6" s="8">
        <f>Growth!F6-0.113</f>
        <v>2.0313989102750105E-2</v>
      </c>
      <c r="G6" s="8">
        <f>Growth!G6+0.036</f>
        <v>0.12885389167045971</v>
      </c>
      <c r="H6" s="8">
        <f>Growth!H6+0.021</f>
        <v>9.3678050812161601E-2</v>
      </c>
      <c r="I6" s="8">
        <f>Growth!I6+0.025</f>
        <v>9.0958066394874776E-2</v>
      </c>
      <c r="J6" s="8">
        <f>Growth!J6+0.0242</f>
        <v>8.8148458771570362E-2</v>
      </c>
      <c r="K6" s="8">
        <f>Growth!K6+0.0239</f>
        <v>0.10910380870867659</v>
      </c>
      <c r="L6" s="8">
        <f>Growth!L6</f>
        <v>7.1889110160301278E-2</v>
      </c>
      <c r="M6" s="8">
        <f>Growth!M6</f>
        <v>0.25773044166068831</v>
      </c>
      <c r="N6" s="8">
        <f>Growth!N6</f>
        <v>0.21360458653874279</v>
      </c>
    </row>
    <row r="7" spans="1:14" x14ac:dyDescent="0.2">
      <c r="A7" t="s">
        <v>5</v>
      </c>
      <c r="B7" s="7" t="s">
        <v>37</v>
      </c>
      <c r="C7" s="8">
        <f>Growth!C7</f>
        <v>6.4498933901918978E-2</v>
      </c>
      <c r="D7" s="8">
        <f>Growth!D7</f>
        <v>3.6554832248372561E-2</v>
      </c>
      <c r="E7" s="8">
        <f>Growth!E7</f>
        <v>3.6231884057971016E-2</v>
      </c>
      <c r="F7" s="8">
        <f>Growth!F7-0.113</f>
        <v>-7.6636363636363641E-2</v>
      </c>
      <c r="G7" s="8">
        <f>Growth!G7+0.036</f>
        <v>7.243724696356274E-2</v>
      </c>
      <c r="H7" s="8">
        <f>Growth!H7+0.021</f>
        <v>5.7458333333333333E-2</v>
      </c>
      <c r="I7" s="8">
        <f>Growth!I7+0.025</f>
        <v>6.14321608040201E-2</v>
      </c>
      <c r="J7" s="8">
        <f>Growth!J7+0.0242</f>
        <v>6.0967676767676768E-2</v>
      </c>
      <c r="K7" s="8">
        <f>Growth!K7+0.0239</f>
        <v>6.0143180046765402E-2</v>
      </c>
      <c r="L7" s="8">
        <f>Growth!L7</f>
        <v>3.6479879654005266E-2</v>
      </c>
      <c r="M7" s="8">
        <f>Growth!M7</f>
        <v>0.20065312046444123</v>
      </c>
      <c r="N7" s="8">
        <f>Growth!N7</f>
        <v>0.21486854034451497</v>
      </c>
    </row>
    <row r="8" spans="1:14" x14ac:dyDescent="0.2">
      <c r="A8" t="s">
        <v>8</v>
      </c>
      <c r="B8" t="s">
        <v>37</v>
      </c>
      <c r="C8" s="8">
        <f>Growth!C8</f>
        <v>7.3765966061766108E-2</v>
      </c>
      <c r="D8" s="8">
        <f>Growth!D8</f>
        <v>7.5828734016660376E-2</v>
      </c>
      <c r="E8" s="8">
        <f>Growth!E8</f>
        <v>6.6277921167511078E-2</v>
      </c>
      <c r="F8" s="8">
        <f>Growth!F8-0.113</f>
        <v>-5.0363655380569583E-2</v>
      </c>
      <c r="G8" s="8">
        <f>Growth!G8+0.036</f>
        <v>0.10014691076801935</v>
      </c>
      <c r="H8" s="8">
        <f>Growth!H8+0.021</f>
        <v>8.2178646934460892E-2</v>
      </c>
      <c r="I8" s="8">
        <f>Growth!I8+0.025</f>
        <v>8.7408168347652845E-2</v>
      </c>
      <c r="J8" s="8">
        <f>Growth!J8+0.0242</f>
        <v>8.6411387449895682E-2</v>
      </c>
      <c r="K8" s="8">
        <f>Growth!K8+0.0239</f>
        <v>8.6373794549266247E-2</v>
      </c>
      <c r="L8" s="8">
        <f>Growth!L8</f>
        <v>6.1105803181988119E-2</v>
      </c>
      <c r="M8" s="8">
        <f>Growth!M8</f>
        <v>0.24714218603194488</v>
      </c>
      <c r="N8" s="8">
        <f>Growth!N8</f>
        <v>0.2032520325203252</v>
      </c>
    </row>
    <row r="9" spans="1:14" x14ac:dyDescent="0.2">
      <c r="A9" t="s">
        <v>25</v>
      </c>
      <c r="B9" s="7" t="s">
        <v>37</v>
      </c>
      <c r="C9" s="8">
        <f>Growth!C9</f>
        <v>8.3969465648854963E-2</v>
      </c>
      <c r="D9" s="8">
        <f>Growth!D9</f>
        <v>7.7887323943661976E-2</v>
      </c>
      <c r="E9" s="8">
        <f>Growth!E9</f>
        <v>7.2781915588658042E-2</v>
      </c>
      <c r="F9" s="8">
        <f>Growth!F9-0.113</f>
        <v>-4.4181485992691838E-2</v>
      </c>
      <c r="G9" s="8">
        <f>Growth!G9+0.036</f>
        <v>0.10072934472934472</v>
      </c>
      <c r="H9" s="8">
        <f>Growth!H9+0.021</f>
        <v>8.2757465482179174E-2</v>
      </c>
      <c r="I9" s="8">
        <f>Growth!I9+0.025</f>
        <v>8.4778225806451613E-2</v>
      </c>
      <c r="J9" s="8">
        <f>Growth!J9+0.0242</f>
        <v>8.1938038618852849E-2</v>
      </c>
      <c r="K9" s="8">
        <f>Growth!K9+0.0239</f>
        <v>7.9745323741007193E-2</v>
      </c>
      <c r="L9" s="8">
        <f>Growth!L9</f>
        <v>5.3828464355676689E-2</v>
      </c>
      <c r="M9" s="8">
        <f>Growth!M9</f>
        <v>0.26299199870686174</v>
      </c>
      <c r="N9" s="8">
        <f>Growth!N9</f>
        <v>0.20387790362833558</v>
      </c>
    </row>
    <row r="10" spans="1:14" x14ac:dyDescent="0.2">
      <c r="A10" s="11" t="s">
        <v>26</v>
      </c>
      <c r="B10" t="s">
        <v>37</v>
      </c>
      <c r="C10" s="8">
        <f>Growth!C10</f>
        <v>9.4424912104470113E-2</v>
      </c>
      <c r="D10" s="8">
        <f>Growth!D10</f>
        <v>6.7921064708581919E-2</v>
      </c>
      <c r="E10" s="8">
        <f>Growth!E10</f>
        <v>5.2428018908465837E-2</v>
      </c>
      <c r="F10" s="8">
        <f>Growth!F10-0.113</f>
        <v>-6.073376888525929E-2</v>
      </c>
      <c r="G10" s="8">
        <f>Growth!G10+0.036</f>
        <v>8.838649592549476E-2</v>
      </c>
      <c r="H10" s="8">
        <f>Growth!H10+0.021</f>
        <v>7.3728613569321533E-2</v>
      </c>
      <c r="I10" s="8">
        <f>Growth!I10+0.025</f>
        <v>7.7889667250437833E-2</v>
      </c>
      <c r="J10" s="8">
        <f>Growth!J10+0.0242</f>
        <v>7.7426879574184954E-2</v>
      </c>
      <c r="K10" s="8">
        <f>Growth!K10+0.0239</f>
        <v>7.7911370814908398E-2</v>
      </c>
      <c r="L10" s="8">
        <f>Growth!L10</f>
        <v>5.3940665268204978E-2</v>
      </c>
      <c r="M10" s="8">
        <f>Growth!M10</f>
        <v>0.23144725618424794</v>
      </c>
      <c r="N10" s="8">
        <f>Growth!N10</f>
        <v>0.23158623874393905</v>
      </c>
    </row>
    <row r="11" spans="1:14" x14ac:dyDescent="0.2">
      <c r="A11" t="s">
        <v>0</v>
      </c>
      <c r="B11" s="7" t="s">
        <v>37</v>
      </c>
      <c r="C11" s="8">
        <f>Growth!C11</f>
        <v>3.5476093559194663E-2</v>
      </c>
      <c r="D11" s="8">
        <f>Growth!D11</f>
        <v>3.4200181433323255E-2</v>
      </c>
      <c r="E11" s="8">
        <f>Growth!E11</f>
        <v>3.4472676237536914E-2</v>
      </c>
      <c r="F11" s="8">
        <f>Growth!F11-0.113</f>
        <v>-7.9280384397964948E-2</v>
      </c>
      <c r="G11" s="8">
        <f>Growth!G11+0.036</f>
        <v>6.8947803024088816E-2</v>
      </c>
      <c r="H11" s="8">
        <f>Growth!H11+0.021</f>
        <v>5.3267457250251476E-2</v>
      </c>
      <c r="I11" s="8">
        <f>Growth!I11+0.025</f>
        <v>5.6463958766058926E-2</v>
      </c>
      <c r="J11" s="8">
        <f>Growth!J11+0.0242</f>
        <v>5.7339419252187745E-2</v>
      </c>
      <c r="K11" s="8">
        <f>Growth!K11+0.0239</f>
        <v>5.6313311836754337E-2</v>
      </c>
      <c r="L11" s="8">
        <f>Growth!L11</f>
        <v>3.1768599664366959E-2</v>
      </c>
      <c r="M11" s="8">
        <f>Growth!M11</f>
        <v>0.17130142092303521</v>
      </c>
      <c r="N11" s="8">
        <f>Growth!N11</f>
        <v>0.17810993249758919</v>
      </c>
    </row>
    <row r="12" spans="1:14" x14ac:dyDescent="0.2">
      <c r="A12" s="11" t="s">
        <v>6</v>
      </c>
      <c r="B12" t="s">
        <v>37</v>
      </c>
      <c r="C12" s="8">
        <f>Growth!C12</f>
        <v>6.916902738432483E-2</v>
      </c>
      <c r="D12" s="8">
        <f>Growth!D12</f>
        <v>6.0278207109737247E-2</v>
      </c>
      <c r="E12" s="8">
        <f>Growth!E12</f>
        <v>5.5393586005830907E-2</v>
      </c>
      <c r="F12" s="8">
        <f>Growth!F12-0.113</f>
        <v>-6.0908445146014213E-2</v>
      </c>
      <c r="G12" s="8">
        <f>Growth!G12+0.036</f>
        <v>8.4949737434358588E-2</v>
      </c>
      <c r="H12" s="8">
        <f>Growth!H12+0.021</f>
        <v>6.7844269622742717E-2</v>
      </c>
      <c r="I12" s="8">
        <f>Growth!I12+0.025</f>
        <v>7.0260461144321093E-2</v>
      </c>
      <c r="J12" s="8">
        <f>Growth!J12+0.0242</f>
        <v>6.8154248366013082E-2</v>
      </c>
      <c r="K12" s="8">
        <f>Growth!K12+0.0239</f>
        <v>6.6316653623415239E-2</v>
      </c>
      <c r="L12" s="8">
        <f>Growth!L12</f>
        <v>4.0840840840840838E-2</v>
      </c>
      <c r="M12" s="8">
        <f>Growth!M12</f>
        <v>0.17859203693017889</v>
      </c>
      <c r="N12" s="8">
        <f>Growth!N12</f>
        <v>0.17870257037943696</v>
      </c>
    </row>
    <row r="13" spans="1:14" x14ac:dyDescent="0.2">
      <c r="A13" t="s">
        <v>7</v>
      </c>
      <c r="B13" s="7" t="s">
        <v>37</v>
      </c>
      <c r="C13" s="8">
        <f>Growth!C13</f>
        <v>7.5699357566886227E-2</v>
      </c>
      <c r="D13" s="8">
        <f>Growth!D13</f>
        <v>6.9587896771023311E-2</v>
      </c>
      <c r="E13" s="8">
        <f>Growth!E13</f>
        <v>6.6315036179066505E-2</v>
      </c>
      <c r="F13" s="8">
        <f>Growth!F13-0.113</f>
        <v>-4.9408905238911949E-2</v>
      </c>
      <c r="G13" s="8">
        <f>Growth!G13+0.036</f>
        <v>9.6692695999002862E-2</v>
      </c>
      <c r="H13" s="8">
        <f>Growth!H13+0.021</f>
        <v>7.9953135672265516E-2</v>
      </c>
      <c r="I13" s="8">
        <f>Growth!I13+0.025</f>
        <v>8.2488244351046569E-2</v>
      </c>
      <c r="J13" s="8">
        <f>Growth!J13+0.0242</f>
        <v>8.0038662075750125E-2</v>
      </c>
      <c r="K13" s="8">
        <f>Growth!K13+0.0239</f>
        <v>7.8208058314543236E-2</v>
      </c>
      <c r="L13" s="8">
        <f>Growth!L13</f>
        <v>5.2794994461857515E-2</v>
      </c>
      <c r="M13" s="8">
        <f>Growth!M13</f>
        <v>0.2691991292328183</v>
      </c>
      <c r="N13" s="8">
        <f>Growth!N13</f>
        <v>0.20989695630894589</v>
      </c>
    </row>
    <row r="14" spans="1:14" x14ac:dyDescent="0.2">
      <c r="A14" t="s">
        <v>1</v>
      </c>
      <c r="B14" t="s">
        <v>37</v>
      </c>
      <c r="C14" s="8">
        <f>Growth!C14</f>
        <v>4.6192157743258966E-2</v>
      </c>
      <c r="D14" s="8">
        <f>Growth!D14</f>
        <v>5.4785967924454677E-2</v>
      </c>
      <c r="E14" s="8">
        <f>Growth!E14</f>
        <v>5.5880285598017089E-2</v>
      </c>
      <c r="F14" s="8">
        <f>Growth!F14-0.113</f>
        <v>-5.6012805914195121E-2</v>
      </c>
      <c r="G14" s="8">
        <f>Growth!G14+0.036</f>
        <v>9.0395385839299916E-2</v>
      </c>
      <c r="H14" s="8">
        <f>Growth!H14+0.021</f>
        <v>7.0184193152881255E-2</v>
      </c>
      <c r="I14" s="8">
        <f>Growth!I14+0.025</f>
        <v>7.8725261060422186E-2</v>
      </c>
      <c r="J14" s="8">
        <f>Growth!J14+0.0242</f>
        <v>9.2119753174185665E-2</v>
      </c>
      <c r="K14" s="8">
        <f>Growth!K14+0.0239</f>
        <v>9.2186513114099325E-2</v>
      </c>
      <c r="L14" s="8">
        <f>Growth!L14</f>
        <v>6.8595072221737566E-2</v>
      </c>
      <c r="M14" s="8">
        <f>Growth!M14</f>
        <v>0.2345380964043712</v>
      </c>
      <c r="N14" s="8">
        <f>Growth!N14</f>
        <v>0.19102906861402133</v>
      </c>
    </row>
    <row r="15" spans="1:14" x14ac:dyDescent="0.2">
      <c r="A15" t="s">
        <v>27</v>
      </c>
      <c r="B15" s="7" t="s">
        <v>37</v>
      </c>
      <c r="C15" s="8">
        <f>Growth!C15</f>
        <v>4.0098704503392965E-2</v>
      </c>
      <c r="D15" s="8">
        <f>Growth!D15</f>
        <v>4.0233293792012653E-2</v>
      </c>
      <c r="E15" s="8">
        <f>Growth!E15</f>
        <v>4.0482752066901072E-2</v>
      </c>
      <c r="F15" s="8">
        <f>Growth!F15-0.113</f>
        <v>-7.2357018905836151E-2</v>
      </c>
      <c r="G15" s="8">
        <f>Growth!G15+0.036</f>
        <v>7.7425311567491661E-2</v>
      </c>
      <c r="H15" s="8">
        <f>Growth!H15+0.021</f>
        <v>6.2631552334400806E-2</v>
      </c>
      <c r="I15" s="8">
        <f>Growth!I15+0.025</f>
        <v>6.6747572815533979E-2</v>
      </c>
      <c r="J15" s="8">
        <f>Growth!J15+0.0242</f>
        <v>6.6216154085119605E-2</v>
      </c>
      <c r="K15" s="8">
        <f>Growth!K15+0.0239</f>
        <v>6.6085287322054112E-2</v>
      </c>
      <c r="L15" s="8">
        <f>Growth!L15</f>
        <v>4.2408639061717802E-2</v>
      </c>
      <c r="M15" s="8">
        <f>Growth!M15</f>
        <v>0.21789242590559824</v>
      </c>
      <c r="N15" s="8">
        <f>Growth!N15</f>
        <v>0.22493240198287517</v>
      </c>
    </row>
    <row r="16" spans="1:14" x14ac:dyDescent="0.2">
      <c r="A16" t="s">
        <v>28</v>
      </c>
      <c r="B16" t="s">
        <v>37</v>
      </c>
      <c r="C16" s="8">
        <f>Growth!C16</f>
        <v>4.5188622150494254E-2</v>
      </c>
      <c r="D16" s="8">
        <f>Growth!D16</f>
        <v>4.7609856527053976E-2</v>
      </c>
      <c r="E16" s="8">
        <f>Growth!E16</f>
        <v>5.0727752871092553E-2</v>
      </c>
      <c r="F16" s="8">
        <f>Growth!F16-0.113</f>
        <v>-5.9928517154713895E-2</v>
      </c>
      <c r="G16" s="8">
        <f>Growth!G16+0.036</f>
        <v>8.0513515013598269E-2</v>
      </c>
      <c r="H16" s="8">
        <f>Growth!H16+0.021</f>
        <v>8.1789627504118181E-2</v>
      </c>
      <c r="I16" s="8">
        <f>Growth!I16+0.025</f>
        <v>8.5011020387717282E-2</v>
      </c>
      <c r="J16" s="8">
        <f>Growth!J16+0.0242</f>
        <v>8.4310580785407124E-2</v>
      </c>
      <c r="K16" s="8">
        <f>Growth!K16+0.0239</f>
        <v>8.4614126510052151E-2</v>
      </c>
      <c r="L16" s="8">
        <f>Growth!L16</f>
        <v>6.1315402395461231E-2</v>
      </c>
      <c r="M16" s="8">
        <f>Growth!M16</f>
        <v>0.28474697077690664</v>
      </c>
      <c r="N16" s="8">
        <f>Growth!N16</f>
        <v>0.20021574973031284</v>
      </c>
    </row>
    <row r="17" spans="1:14" x14ac:dyDescent="0.2">
      <c r="A17" s="11" t="s">
        <v>14</v>
      </c>
      <c r="B17" t="s">
        <v>37</v>
      </c>
      <c r="C17" s="8">
        <f>Growth!C17</f>
        <v>6.2108810784785751E-2</v>
      </c>
      <c r="D17" s="8">
        <f>Growth!D17</f>
        <v>6.6512816286161708E-2</v>
      </c>
      <c r="E17" s="8">
        <f>Growth!E17</f>
        <v>6.2132921174652238E-2</v>
      </c>
      <c r="F17" s="8">
        <f>Growth!F17-0.113</f>
        <v>-5.6102444703143191E-2</v>
      </c>
      <c r="G17" s="8">
        <f>Growth!G17+0.036</f>
        <v>9.0970397907200878E-2</v>
      </c>
      <c r="H17" s="8">
        <f>Growth!H17+0.021</f>
        <v>7.1898887402525369E-2</v>
      </c>
      <c r="I17" s="8">
        <f>Growth!I17+0.025</f>
        <v>7.5948492657331806E-2</v>
      </c>
      <c r="J17" s="8">
        <f>Growth!J17+0.0242</f>
        <v>7.4244313146233379E-2</v>
      </c>
      <c r="K17" s="8">
        <f>Growth!K17+0.0239</f>
        <v>7.4822799909970747E-2</v>
      </c>
      <c r="L17" s="8">
        <f>Growth!L17</f>
        <v>5.0811158108903999E-2</v>
      </c>
      <c r="M17" s="8">
        <f>Growth!M17</f>
        <v>0.21558137164985225</v>
      </c>
      <c r="N17" s="8">
        <f>Growth!N17</f>
        <v>0.21559709938382865</v>
      </c>
    </row>
    <row r="18" spans="1:14" x14ac:dyDescent="0.2">
      <c r="A18" s="1" t="s">
        <v>11</v>
      </c>
      <c r="B18" s="7" t="s">
        <v>37</v>
      </c>
      <c r="C18" s="8">
        <f>Growth!C18</f>
        <v>5.5362380189278262E-2</v>
      </c>
      <c r="D18" s="8">
        <f>Growth!D18</f>
        <v>5.4836121934448777E-2</v>
      </c>
      <c r="E18" s="8">
        <f>Growth!E18</f>
        <v>5.2908903253843231E-2</v>
      </c>
      <c r="F18" s="8">
        <f>Growth!F18-0.113</f>
        <v>-6.0247588092658518E-2</v>
      </c>
      <c r="G18" s="8">
        <f>Growth!G18+0.036</f>
        <v>8.8804390973021979E-2</v>
      </c>
      <c r="H18" s="8">
        <f>Growth!H18+0.021</f>
        <v>7.2773495321882417E-2</v>
      </c>
      <c r="I18" s="8">
        <f>Growth!I18+0.025</f>
        <v>7.657057346123633E-2</v>
      </c>
      <c r="J18" s="8">
        <f>Growth!J18+0.0242</f>
        <v>7.5482590854569556E-2</v>
      </c>
      <c r="K18" s="8">
        <f>Growth!K18+0.0239</f>
        <v>7.4952884422915256E-2</v>
      </c>
      <c r="L18" s="8">
        <f>Growth!L18</f>
        <v>5.0953655122503973E-2</v>
      </c>
      <c r="M18" s="8">
        <f>Growth!M18</f>
        <v>0.23659031603363292</v>
      </c>
      <c r="N18" s="8">
        <f>Growth!N18</f>
        <v>0.18550703399765534</v>
      </c>
    </row>
    <row r="19" spans="1:14" x14ac:dyDescent="0.2">
      <c r="A19" t="s">
        <v>12</v>
      </c>
      <c r="B19" t="s">
        <v>37</v>
      </c>
      <c r="C19" s="8">
        <f>Growth!C19</f>
        <v>-2.0702444932253424E-2</v>
      </c>
      <c r="D19" s="8">
        <f>Growth!D19</f>
        <v>5.0589371980676326E-2</v>
      </c>
      <c r="E19" s="8">
        <f>Growth!E19</f>
        <v>4.9698351971748086E-2</v>
      </c>
      <c r="F19" s="8">
        <f>Growth!F19-0.113</f>
        <v>-6.4322936744349052E-2</v>
      </c>
      <c r="G19" s="8">
        <f>Growth!G19+0.036</f>
        <v>8.4355834781446329E-2</v>
      </c>
      <c r="H19" s="8">
        <f>Growth!H19+0.021</f>
        <v>6.8496095119696537E-2</v>
      </c>
      <c r="I19" s="8">
        <f>Growth!I19+0.025</f>
        <v>7.1620614101822827E-2</v>
      </c>
      <c r="J19" s="8">
        <f>Growth!J19+0.0242</f>
        <v>6.9877899572587443E-2</v>
      </c>
      <c r="K19" s="8">
        <f>Growth!K19+0.0239</f>
        <v>6.8889433878322762E-2</v>
      </c>
      <c r="L19" s="8">
        <f>Growth!L19</f>
        <v>4.723005694215316E-2</v>
      </c>
      <c r="M19" s="8">
        <f>Growth!M19</f>
        <v>0.18881012272276851</v>
      </c>
      <c r="N19" s="8">
        <f>Growth!N19</f>
        <v>0.18898008036248612</v>
      </c>
    </row>
    <row r="20" spans="1:14" x14ac:dyDescent="0.2">
      <c r="A20" t="s">
        <v>21</v>
      </c>
      <c r="B20" t="s">
        <v>37</v>
      </c>
      <c r="C20" s="8" t="e">
        <f>Growth!C20</f>
        <v>#DIV/0!</v>
      </c>
      <c r="D20" s="8" t="e">
        <f>Growth!D20</f>
        <v>#DIV/0!</v>
      </c>
      <c r="E20" s="8" t="e">
        <f>Growth!E20</f>
        <v>#DIV/0!</v>
      </c>
      <c r="F20" s="8" t="e">
        <f>Growth!F20-0.113</f>
        <v>#DIV/0!</v>
      </c>
      <c r="G20" s="8" t="e">
        <f>Growth!G20+0.036</f>
        <v>#DIV/0!</v>
      </c>
      <c r="H20" s="8" t="e">
        <f>Growth!H20+0.021</f>
        <v>#DIV/0!</v>
      </c>
      <c r="I20" s="8" t="e">
        <f>Growth!I20+0.025</f>
        <v>#DIV/0!</v>
      </c>
      <c r="J20" s="8" t="e">
        <f>Growth!J20+0.0242</f>
        <v>#DIV/0!</v>
      </c>
      <c r="K20" s="8" t="e">
        <f>Growth!K20+0.0239</f>
        <v>#DIV/0!</v>
      </c>
      <c r="L20" s="8" t="e">
        <f>Growth!L20</f>
        <v>#DIV/0!</v>
      </c>
      <c r="M20" s="8" t="e">
        <f>Growth!M20</f>
        <v>#DIV/0!</v>
      </c>
      <c r="N20" s="8" t="e">
        <f>Growth!N20</f>
        <v>#DIV/0!</v>
      </c>
    </row>
    <row r="21" spans="1:14" x14ac:dyDescent="0.2">
      <c r="A21" t="s">
        <v>29</v>
      </c>
      <c r="B21" s="7" t="s">
        <v>37</v>
      </c>
      <c r="C21" s="8">
        <f>Growth!C21</f>
        <v>9.6532921210707417E-2</v>
      </c>
      <c r="D21" s="8">
        <f>Growth!D21</f>
        <v>8.6731641159967551E-2</v>
      </c>
      <c r="E21" s="8">
        <f>Growth!E21</f>
        <v>7.6958841090392985E-2</v>
      </c>
      <c r="F21" s="8">
        <f>Growth!F21-0.113</f>
        <v>-4.1665560882506655E-2</v>
      </c>
      <c r="G21" s="8">
        <f>Growth!G21+0.036</f>
        <v>9.506618169478584E-2</v>
      </c>
      <c r="H21" s="8">
        <f>Growth!H21+0.021</f>
        <v>7.007330456288613E-2</v>
      </c>
      <c r="I21" s="8">
        <f>Growth!I21+0.025</f>
        <v>7.2293169930897572E-2</v>
      </c>
      <c r="J21" s="8">
        <f>Growth!J21+0.0242</f>
        <v>7.0113950076097942E-2</v>
      </c>
      <c r="K21" s="8">
        <f>Growth!K21+0.0239</f>
        <v>6.9750215658083911E-2</v>
      </c>
      <c r="L21" s="8">
        <f>Growth!L21</f>
        <v>4.4714939138693795E-2</v>
      </c>
      <c r="M21" s="8">
        <f>Growth!M21</f>
        <v>0.23258688613490278</v>
      </c>
      <c r="N21" s="8">
        <f>Growth!N21</f>
        <v>0.18894402784697106</v>
      </c>
    </row>
    <row r="22" spans="1:14" x14ac:dyDescent="0.2">
      <c r="A22" t="s">
        <v>9</v>
      </c>
      <c r="B22" t="s">
        <v>37</v>
      </c>
      <c r="C22" s="8">
        <f>Growth!C22</f>
        <v>5.457509147431841E-2</v>
      </c>
      <c r="D22" s="8">
        <f>Growth!D22</f>
        <v>5.6055200840012781E-2</v>
      </c>
      <c r="E22" s="8">
        <f>Growth!E22</f>
        <v>5.7970924990427726E-2</v>
      </c>
      <c r="F22" s="8">
        <f>Growth!F22-0.113</f>
        <v>-6.0318650656984586E-2</v>
      </c>
      <c r="G22" s="8">
        <f>Growth!G22+0.036</f>
        <v>8.9482904324102525E-2</v>
      </c>
      <c r="H22" s="8">
        <f>Growth!H22+0.021</f>
        <v>7.5241695309580331E-2</v>
      </c>
      <c r="I22" s="8">
        <f>Growth!I22+0.025</f>
        <v>8.0015777280715766E-2</v>
      </c>
      <c r="J22" s="8">
        <f>Growth!J22+0.0242</f>
        <v>8.0345797346988032E-2</v>
      </c>
      <c r="K22" s="8">
        <f>Growth!K22+0.0239</f>
        <v>8.1156543188855179E-2</v>
      </c>
      <c r="L22" s="8">
        <f>Growth!L22</f>
        <v>5.7974392771319223E-2</v>
      </c>
      <c r="M22" s="8">
        <f>Growth!M22</f>
        <v>0.23720896694281091</v>
      </c>
      <c r="N22" s="8">
        <f>Growth!N22</f>
        <v>0.17928584842735121</v>
      </c>
    </row>
    <row r="23" spans="1:14" x14ac:dyDescent="0.2">
      <c r="A23" t="s">
        <v>17</v>
      </c>
      <c r="B23" s="7" t="s">
        <v>37</v>
      </c>
      <c r="C23" s="8">
        <f>Growth!C23</f>
        <v>0.14435483870967741</v>
      </c>
      <c r="D23" s="8">
        <f>Growth!D23</f>
        <v>0.12191684284707541</v>
      </c>
      <c r="E23" s="8">
        <f>Growth!E23</f>
        <v>0.11118090452261306</v>
      </c>
      <c r="F23" s="8">
        <f>Growth!F23-0.113</f>
        <v>-2.4814584511023183E-2</v>
      </c>
      <c r="G23" s="8">
        <f>Growth!G23+0.036</f>
        <v>0.12846753246753245</v>
      </c>
      <c r="H23" s="8">
        <f>Growth!H23+0.021</f>
        <v>0.11467570137898241</v>
      </c>
      <c r="I23" s="8">
        <f>Growth!I23+0.025</f>
        <v>0.11847826086956523</v>
      </c>
      <c r="J23" s="8">
        <f>Growth!J23+0.0242</f>
        <v>0.12161550695825049</v>
      </c>
      <c r="K23" s="8">
        <f>Growth!K23+0.0239</f>
        <v>0.11810289855072464</v>
      </c>
      <c r="L23" s="8">
        <f>Growth!L23</f>
        <v>9.2715231788079472E-2</v>
      </c>
      <c r="M23" s="8">
        <f>Growth!M23</f>
        <v>0.36757575757575756</v>
      </c>
      <c r="N23" s="8">
        <f>Growth!N23</f>
        <v>0.27919344116995348</v>
      </c>
    </row>
    <row r="24" spans="1:14" x14ac:dyDescent="0.2">
      <c r="A24" t="s">
        <v>30</v>
      </c>
      <c r="B24" t="s">
        <v>37</v>
      </c>
      <c r="C24" s="8">
        <f>Growth!C24</f>
        <v>3.5339063992359122E-2</v>
      </c>
      <c r="D24" s="8">
        <f>Growth!D24</f>
        <v>3.4132841328413287E-2</v>
      </c>
      <c r="E24" s="8">
        <f>Growth!E24</f>
        <v>6.0660124888492414E-2</v>
      </c>
      <c r="F24" s="8">
        <f>Growth!F24-0.113</f>
        <v>-7.4312026913372575E-2</v>
      </c>
      <c r="G24" s="8">
        <f>Growth!G24+0.036</f>
        <v>7.4866396761133602E-2</v>
      </c>
      <c r="H24" s="8">
        <f>Growth!H24+0.021</f>
        <v>6.036087295401403E-2</v>
      </c>
      <c r="I24" s="8">
        <f>Growth!I24+0.025</f>
        <v>6.3995125609298847E-2</v>
      </c>
      <c r="J24" s="8">
        <f>Growth!J24+0.0242</f>
        <v>7.0753590761457957E-2</v>
      </c>
      <c r="K24" s="8">
        <f>Growth!K24+0.0239</f>
        <v>7.0796551724137929E-2</v>
      </c>
      <c r="L24" s="8">
        <f>Growth!L24</f>
        <v>4.6442687747035576E-2</v>
      </c>
      <c r="M24" s="8">
        <f>Growth!M24</f>
        <v>0.1501416430594901</v>
      </c>
      <c r="N24" s="8">
        <f>Growth!N24</f>
        <v>0.15435139573070608</v>
      </c>
    </row>
    <row r="25" spans="1:14" x14ac:dyDescent="0.2">
      <c r="A25" t="s">
        <v>19</v>
      </c>
      <c r="B25" t="s">
        <v>37</v>
      </c>
      <c r="C25" s="8">
        <f>Growth!C25</f>
        <v>8.2758620689655171E-2</v>
      </c>
      <c r="D25" s="8">
        <f>Growth!D25</f>
        <v>8.4394904458598721E-2</v>
      </c>
      <c r="E25" s="8">
        <f>Growth!E25</f>
        <v>8.223201174743025E-2</v>
      </c>
      <c r="F25" s="8">
        <f>Growth!F25-0.113</f>
        <v>-2.8875169606512888E-2</v>
      </c>
      <c r="G25" s="8">
        <f>Growth!G25+0.036</f>
        <v>0.11985481852315394</v>
      </c>
      <c r="H25" s="8">
        <f>Growth!H25+0.021</f>
        <v>0.10298614318706698</v>
      </c>
      <c r="I25" s="8">
        <f>Growth!I25+0.025</f>
        <v>0.10610992529348987</v>
      </c>
      <c r="J25" s="8">
        <f>Growth!J25+0.0242</f>
        <v>0.10514768015794669</v>
      </c>
      <c r="K25" s="8">
        <f>Growth!K25+0.0239</f>
        <v>0.10243881278538813</v>
      </c>
      <c r="L25" s="8">
        <f>Growth!L25</f>
        <v>0.10668924640135478</v>
      </c>
      <c r="M25" s="8">
        <f>Growth!M25</f>
        <v>0.34659525631216526</v>
      </c>
      <c r="N25" s="8">
        <f>Growth!N25</f>
        <v>0.25568181818181818</v>
      </c>
    </row>
    <row r="26" spans="1:14" x14ac:dyDescent="0.2">
      <c r="A26" t="s">
        <v>31</v>
      </c>
      <c r="B26" s="7" t="s">
        <v>37</v>
      </c>
      <c r="C26" s="8">
        <f>Growth!C26</f>
        <v>6.2576687116564417E-2</v>
      </c>
      <c r="D26" s="8">
        <f>Growth!D26</f>
        <v>7.3903002309468821E-2</v>
      </c>
      <c r="E26" s="8">
        <f>Growth!E26</f>
        <v>6.6666666666666666E-2</v>
      </c>
      <c r="F26" s="8">
        <f>Growth!F26-0.113</f>
        <v>-4.5459677419354846E-2</v>
      </c>
      <c r="G26" s="8">
        <f>Growth!G26+0.036</f>
        <v>0.10210009442870632</v>
      </c>
      <c r="H26" s="8">
        <f>Growth!H26+0.021</f>
        <v>8.3887511071744914E-2</v>
      </c>
      <c r="I26" s="8">
        <f>Growth!I26+0.025</f>
        <v>8.7499999999999994E-2</v>
      </c>
      <c r="J26" s="8">
        <f>Growth!J26+0.0242</f>
        <v>8.7729411764705875E-2</v>
      </c>
      <c r="K26" s="8">
        <f>Growth!K26+0.0239</f>
        <v>8.6584365781710915E-2</v>
      </c>
      <c r="L26" s="8">
        <f>Growth!L26</f>
        <v>5.7598889659958359E-2</v>
      </c>
      <c r="M26" s="8">
        <f>Growth!M26</f>
        <v>0.18241469816272965</v>
      </c>
      <c r="N26" s="8">
        <f>Growth!N26</f>
        <v>0.15760266370699222</v>
      </c>
    </row>
    <row r="27" spans="1:14" x14ac:dyDescent="0.2">
      <c r="A27" t="s">
        <v>15</v>
      </c>
      <c r="B27" s="7" t="s">
        <v>37</v>
      </c>
      <c r="C27" s="8">
        <f>Growth!C27</f>
        <v>5.9435992008606116E-2</v>
      </c>
      <c r="D27" s="8">
        <f>Growth!D27</f>
        <v>5.6174070716228465E-2</v>
      </c>
      <c r="E27" s="8">
        <f>Growth!E27</f>
        <v>4.0447740694959482E-2</v>
      </c>
      <c r="F27" s="8">
        <f>Growth!F27-0.113</f>
        <v>-8.2572965480826349E-2</v>
      </c>
      <c r="G27" s="8">
        <f>Growth!G27+0.036</f>
        <v>6.6105047399436331E-2</v>
      </c>
      <c r="H27" s="8">
        <f>Growth!H27+0.021</f>
        <v>5.2339385648551173E-2</v>
      </c>
      <c r="I27" s="8">
        <f>Growth!I27+0.025</f>
        <v>5.487459303026649E-2</v>
      </c>
      <c r="J27" s="8">
        <f>Growth!J27+0.0242</f>
        <v>5.5110634311974944E-2</v>
      </c>
      <c r="K27" s="8">
        <f>Growth!K27+0.0239</f>
        <v>5.5331897555296855E-2</v>
      </c>
      <c r="L27" s="8">
        <f>Growth!L27</f>
        <v>3.1024610471838354E-2</v>
      </c>
      <c r="M27" s="8">
        <f>Growth!M27</f>
        <v>0.14551571302699384</v>
      </c>
      <c r="N27" s="8">
        <f>Growth!N27</f>
        <v>0.16043167144488729</v>
      </c>
    </row>
    <row r="28" spans="1:14" x14ac:dyDescent="0.2">
      <c r="A28" t="s">
        <v>13</v>
      </c>
      <c r="B28" t="s">
        <v>37</v>
      </c>
      <c r="C28" s="8">
        <f>Growth!C28</f>
        <v>4.3812709030100337E-2</v>
      </c>
      <c r="D28" s="8">
        <f>Growth!D28</f>
        <v>4.2614546619673184E-2</v>
      </c>
      <c r="E28" s="8">
        <f>Growth!E28</f>
        <v>4.0872771972956363E-2</v>
      </c>
      <c r="F28" s="8">
        <f>Growth!F28-0.113</f>
        <v>-7.343696486566284E-2</v>
      </c>
      <c r="G28" s="8">
        <f>Growth!G28+0.036</f>
        <v>7.6613462084635042E-2</v>
      </c>
      <c r="H28" s="8">
        <f>Growth!H28+0.021</f>
        <v>6.0574235807860269E-2</v>
      </c>
      <c r="I28" s="8">
        <f>Growth!I28+0.025</f>
        <v>6.4380414807035963E-2</v>
      </c>
      <c r="J28" s="8">
        <f>Growth!J28+0.0242</f>
        <v>6.3351300833543817E-2</v>
      </c>
      <c r="K28" s="8">
        <f>Growth!K28+0.0239</f>
        <v>6.4006951871657752E-2</v>
      </c>
      <c r="L28" s="8">
        <f>Growth!L28</f>
        <v>3.9495209161018931E-2</v>
      </c>
      <c r="M28" s="8">
        <f>Growth!M28</f>
        <v>0.20683453237410071</v>
      </c>
      <c r="N28" s="8">
        <f>Growth!N28</f>
        <v>0.20696721311475411</v>
      </c>
    </row>
    <row r="29" spans="1:14" x14ac:dyDescent="0.2">
      <c r="A29" t="s">
        <v>2</v>
      </c>
      <c r="B29" s="7" t="s">
        <v>37</v>
      </c>
      <c r="C29" s="8">
        <f>Growth!C29</f>
        <v>6.3380021434642816E-2</v>
      </c>
      <c r="D29" s="8">
        <f>Growth!D29</f>
        <v>6.1305345103218181E-2</v>
      </c>
      <c r="E29" s="8">
        <f>Growth!E29</f>
        <v>5.9827100661470956E-2</v>
      </c>
      <c r="F29" s="8">
        <f>Growth!F29-0.113</f>
        <v>-5.4727174416808286E-2</v>
      </c>
      <c r="G29" s="8">
        <f>Growth!G29+0.036</f>
        <v>9.2786663163119315E-2</v>
      </c>
      <c r="H29" s="8">
        <f>Growth!H29+0.021</f>
        <v>8.2249861863189305E-2</v>
      </c>
      <c r="I29" s="8">
        <f>Growth!I29+0.025</f>
        <v>8.4133626636815673E-2</v>
      </c>
      <c r="J29" s="8">
        <f>Growth!J29+0.0242</f>
        <v>8.1445388292838788E-2</v>
      </c>
      <c r="K29" s="8">
        <f>Growth!K29+0.0239</f>
        <v>7.9254714217629349E-2</v>
      </c>
      <c r="L29" s="8">
        <f>Growth!L29</f>
        <v>5.3629845025278393E-2</v>
      </c>
      <c r="M29" s="8">
        <f>Growth!M29</f>
        <v>0.24517552112734953</v>
      </c>
      <c r="N29" s="8">
        <f>Growth!N29</f>
        <v>0.20143395656152666</v>
      </c>
    </row>
    <row r="30" spans="1:14" x14ac:dyDescent="0.2">
      <c r="A30" t="s">
        <v>3</v>
      </c>
      <c r="B30" t="s">
        <v>37</v>
      </c>
      <c r="C30" s="8">
        <f>Growth!C30</f>
        <v>4.5710305645844142E-2</v>
      </c>
      <c r="D30" s="8">
        <f>Growth!D30</f>
        <v>3.8083297418015125E-2</v>
      </c>
      <c r="E30" s="8">
        <f>Growth!E30</f>
        <v>4.6335786626407499E-2</v>
      </c>
      <c r="F30" s="8">
        <f>Growth!F30-0.113</f>
        <v>-6.6311369757599076E-2</v>
      </c>
      <c r="G30" s="8">
        <f>Growth!G30+0.036</f>
        <v>8.3845515847032204E-2</v>
      </c>
      <c r="H30" s="8">
        <f>Growth!H30+0.021</f>
        <v>7.1057007542536396E-2</v>
      </c>
      <c r="I30" s="8">
        <f>Growth!I30+0.025</f>
        <v>8.1565951848990417E-2</v>
      </c>
      <c r="J30" s="8">
        <f>Growth!J30+0.0242</f>
        <v>9.937786561264822E-2</v>
      </c>
      <c r="K30" s="8">
        <f>Growth!K30+0.0239</f>
        <v>0.10120130137489891</v>
      </c>
      <c r="L30" s="8">
        <f>Growth!L30</f>
        <v>7.7385065561043853E-2</v>
      </c>
      <c r="M30" s="8">
        <f>Growth!M30</f>
        <v>0.2796420935941088</v>
      </c>
      <c r="N30" s="8">
        <f>Growth!N30</f>
        <v>0.23480563840451468</v>
      </c>
    </row>
    <row r="31" spans="1:14" x14ac:dyDescent="0.2">
      <c r="A31" t="s">
        <v>32</v>
      </c>
      <c r="B31" s="7" t="s">
        <v>37</v>
      </c>
      <c r="C31" s="8">
        <f>Growth!C31</f>
        <v>7.43801652892562E-2</v>
      </c>
      <c r="D31" s="8">
        <f>Growth!D31</f>
        <v>5.3846153846153849E-2</v>
      </c>
      <c r="E31" s="8">
        <f>Growth!E31</f>
        <v>5.2919708029197078E-2</v>
      </c>
      <c r="F31" s="8">
        <f>Growth!F31-0.113</f>
        <v>-6.1006932409012136E-2</v>
      </c>
      <c r="G31" s="8">
        <f>Growth!G31+0.036</f>
        <v>8.7070840197693566E-2</v>
      </c>
      <c r="H31" s="8">
        <f>Growth!H31+0.021</f>
        <v>6.9589341692789963E-2</v>
      </c>
      <c r="I31" s="8">
        <f>Growth!I31+0.025</f>
        <v>7.4327354260089684E-2</v>
      </c>
      <c r="J31" s="8">
        <f>Growth!J31+0.0242</f>
        <v>7.4057549857549865E-2</v>
      </c>
      <c r="K31" s="8">
        <f>Growth!K31+0.0239</f>
        <v>7.2746675712347358E-2</v>
      </c>
      <c r="L31" s="8">
        <f>Growth!L31</f>
        <v>4.7865459249676584E-2</v>
      </c>
      <c r="M31" s="8">
        <f>Growth!M31</f>
        <v>0.17530864197530865</v>
      </c>
      <c r="N31" s="8">
        <f>Growth!N31</f>
        <v>0.15021008403361344</v>
      </c>
    </row>
    <row r="32" spans="1:14" x14ac:dyDescent="0.2">
      <c r="A32" s="1" t="s">
        <v>33</v>
      </c>
      <c r="B32" s="7" t="s">
        <v>37</v>
      </c>
      <c r="C32" s="8">
        <f>Growth!C32</f>
        <v>5.3435042436486883E-2</v>
      </c>
      <c r="D32" s="8">
        <f>Growth!D32</f>
        <v>5.307260066497585E-2</v>
      </c>
      <c r="E32" s="8">
        <f>Growth!E32</f>
        <v>5.2925407429471084E-2</v>
      </c>
      <c r="F32" s="8">
        <f>Growth!F32-0.113</f>
        <v>-6.0746597264879895E-2</v>
      </c>
      <c r="G32" s="8">
        <f>Growth!G32+0.036</f>
        <v>8.5574080759511173E-2</v>
      </c>
      <c r="H32" s="8">
        <f>Growth!H32+0.021</f>
        <v>7.5902190379309592E-2</v>
      </c>
      <c r="I32" s="8">
        <f>Growth!I32+0.025</f>
        <v>8.1970411738180315E-2</v>
      </c>
      <c r="J32" s="8">
        <f>Growth!J32+0.0242</f>
        <v>8.3219277092618005E-2</v>
      </c>
      <c r="K32" s="8">
        <f>Growth!K32+0.0239</f>
        <v>8.2611240850578554E-2</v>
      </c>
      <c r="L32" s="8">
        <f>Growth!L32</f>
        <v>5.9518094858976009E-2</v>
      </c>
      <c r="M32" s="8">
        <f>Growth!M32</f>
        <v>0.20422788125245181</v>
      </c>
      <c r="N32" s="8">
        <f>Growth!N32</f>
        <v>0.20442574511819117</v>
      </c>
    </row>
    <row r="33" spans="1:14" x14ac:dyDescent="0.2">
      <c r="A33" t="s">
        <v>10</v>
      </c>
      <c r="B33" t="s">
        <v>37</v>
      </c>
      <c r="C33" s="8">
        <f>Growth!C33</f>
        <v>0.15954075339216245</v>
      </c>
      <c r="D33" s="8">
        <f>Growth!D33</f>
        <v>0.10765605053844392</v>
      </c>
      <c r="E33" s="8">
        <f>Growth!E33</f>
        <v>0.11057919621749408</v>
      </c>
      <c r="F33" s="8">
        <f>Growth!F33-0.113</f>
        <v>-3.9347719653025387E-2</v>
      </c>
      <c r="G33" s="8">
        <f>Growth!G33+0.036</f>
        <v>8.436431226765799E-2</v>
      </c>
      <c r="H33" s="8">
        <f>Growth!H33+0.021</f>
        <v>6.2688829001335655E-2</v>
      </c>
      <c r="I33" s="8">
        <f>Growth!I33+0.025</f>
        <v>6.7051514807670493E-2</v>
      </c>
      <c r="J33" s="8">
        <f>Growth!J33+0.0242</f>
        <v>6.710256544274576E-2</v>
      </c>
      <c r="K33" s="8">
        <f>Growth!K33+0.0239</f>
        <v>6.7428650183762109E-2</v>
      </c>
      <c r="L33" s="8">
        <f>Growth!L33</f>
        <v>4.4024213317324527E-2</v>
      </c>
      <c r="M33" s="8">
        <f>Growth!M33</f>
        <v>0.23064833005893909</v>
      </c>
      <c r="N33" s="8">
        <f>Growth!N33</f>
        <v>0.23084291187739464</v>
      </c>
    </row>
    <row r="34" spans="1:14" x14ac:dyDescent="0.2">
      <c r="A34" t="s">
        <v>18</v>
      </c>
      <c r="B34" t="s">
        <v>37</v>
      </c>
      <c r="C34" s="8">
        <f>Growth!C34</f>
        <v>4.9802371541501973E-2</v>
      </c>
      <c r="D34" s="8">
        <f>Growth!D34</f>
        <v>4.9698795180722892E-2</v>
      </c>
      <c r="E34" s="8">
        <f>Growth!E34</f>
        <v>4.4476327116212341E-2</v>
      </c>
      <c r="F34" s="8">
        <f>Growth!F34-0.113</f>
        <v>-6.5609890109890115E-2</v>
      </c>
      <c r="G34" s="8">
        <f>Growth!G34+0.036</f>
        <v>8.1901639344262284E-2</v>
      </c>
      <c r="H34" s="8">
        <f>Growth!H34+0.021</f>
        <v>6.237931034482759E-2</v>
      </c>
      <c r="I34" s="8">
        <f>Growth!I34+0.025</f>
        <v>6.7143287176399752E-2</v>
      </c>
      <c r="J34" s="8">
        <f>Growth!J34+0.0242</f>
        <v>6.1750548815713457E-2</v>
      </c>
      <c r="K34" s="8">
        <f>Growth!K34+0.0239</f>
        <v>6.2875501113585752E-2</v>
      </c>
      <c r="L34" s="8">
        <f>Growth!L34</f>
        <v>3.4297963558413719E-2</v>
      </c>
      <c r="M34" s="8">
        <f>Growth!M34</f>
        <v>0.19222797927461141</v>
      </c>
      <c r="N34" s="8">
        <f>Growth!N34</f>
        <v>0.20773576705780095</v>
      </c>
    </row>
    <row r="35" spans="1:14" x14ac:dyDescent="0.2">
      <c r="A35" t="s">
        <v>34</v>
      </c>
      <c r="B35" s="7" t="s">
        <v>37</v>
      </c>
      <c r="C35" s="8">
        <f>Growth!C35</f>
        <v>7.0491348200240583E-2</v>
      </c>
      <c r="D35" s="8">
        <f>Growth!D35</f>
        <v>7.1424866883341404E-2</v>
      </c>
      <c r="E35" s="8">
        <f>Growth!E35</f>
        <v>6.8777178078434226E-2</v>
      </c>
      <c r="F35" s="8">
        <f>Growth!F35-0.113</f>
        <v>-4.5440593013074071E-2</v>
      </c>
      <c r="G35" s="8">
        <f>Growth!G35+0.036</f>
        <v>0.1022608007014269</v>
      </c>
      <c r="H35" s="8">
        <f>Growth!H35+0.021</f>
        <v>7.8129783749013582E-2</v>
      </c>
      <c r="I35" s="8">
        <f>Growth!I35+0.025</f>
        <v>7.7185531829473325E-2</v>
      </c>
      <c r="J35" s="8">
        <f>Growth!J35+0.0242</f>
        <v>7.6343014708074239E-2</v>
      </c>
      <c r="K35" s="8">
        <f>Growth!K35+0.0239</f>
        <v>7.6014439842019069E-2</v>
      </c>
      <c r="L35" s="8">
        <f>Growth!L35</f>
        <v>5.1967426780270796E-2</v>
      </c>
      <c r="M35" s="8">
        <f>Growth!M35</f>
        <v>0.19950031486307296</v>
      </c>
      <c r="N35" s="8">
        <f>Growth!N35</f>
        <v>0.21492594647658883</v>
      </c>
    </row>
    <row r="36" spans="1:14" x14ac:dyDescent="0.2">
      <c r="A36" t="s">
        <v>4</v>
      </c>
      <c r="B36" t="s">
        <v>37</v>
      </c>
      <c r="C36" s="8">
        <f>Growth!C36</f>
        <v>7.6866977829638278E-2</v>
      </c>
      <c r="D36" s="8">
        <f>Growth!D36</f>
        <v>7.5443586617905997E-2</v>
      </c>
      <c r="E36" s="8">
        <f>Growth!E36</f>
        <v>7.0969773299748115E-2</v>
      </c>
      <c r="F36" s="8">
        <f>Growth!F36-0.113</f>
        <v>-4.3969600752631274E-2</v>
      </c>
      <c r="G36" s="8">
        <f>Growth!G36+0.036</f>
        <v>0.10337803201144052</v>
      </c>
      <c r="H36" s="8">
        <f>Growth!H36+0.021</f>
        <v>8.7010512212717717E-2</v>
      </c>
      <c r="I36" s="8">
        <f>Growth!I36+0.025</f>
        <v>8.9871658529511289E-2</v>
      </c>
      <c r="J36" s="8">
        <f>Growth!J36+0.0242</f>
        <v>8.8161142130827541E-2</v>
      </c>
      <c r="K36" s="8">
        <f>Growth!K36+0.0239</f>
        <v>8.713065107944365E-2</v>
      </c>
      <c r="L36" s="8">
        <f>Growth!L36</f>
        <v>6.2600321027287326E-2</v>
      </c>
      <c r="M36" s="8">
        <f>Growth!M36</f>
        <v>0.22685045317220545</v>
      </c>
      <c r="N36" s="8">
        <f>Growth!N36</f>
        <v>0.18358112475759533</v>
      </c>
    </row>
    <row r="37" spans="1:14" x14ac:dyDescent="0.2">
      <c r="A37" t="s">
        <v>35</v>
      </c>
      <c r="B37" t="s">
        <v>37</v>
      </c>
      <c r="C37" s="8">
        <f>Growth!C37</f>
        <v>3.1495239091765201E-2</v>
      </c>
      <c r="D37" s="8">
        <f>Growth!D37</f>
        <v>3.9511057009535402E-2</v>
      </c>
      <c r="E37" s="8">
        <f>Growth!E37</f>
        <v>4.0562738879401483E-2</v>
      </c>
      <c r="F37" s="8">
        <f>Growth!F37-0.113</f>
        <v>-7.1502008471529724E-2</v>
      </c>
      <c r="G37" s="8">
        <f>Growth!G37+0.036</f>
        <v>7.6925053276105299E-2</v>
      </c>
      <c r="H37" s="8">
        <f>Growth!H37+0.021</f>
        <v>6.2247963553005298E-2</v>
      </c>
      <c r="I37" s="8">
        <f>Growth!I37+0.025</f>
        <v>6.7120129600398773E-2</v>
      </c>
      <c r="J37" s="8">
        <f>Growth!J37+0.0242</f>
        <v>6.6703720238095232E-2</v>
      </c>
      <c r="K37" s="8">
        <f>Growth!K37+0.0239</f>
        <v>6.7895258911843795E-2</v>
      </c>
      <c r="L37" s="8">
        <f>Growth!L37</f>
        <v>4.4863578099249221E-2</v>
      </c>
      <c r="M37" s="8">
        <f>Growth!M37</f>
        <v>0.2118471784086926</v>
      </c>
      <c r="N37" s="8">
        <f>Growth!N37</f>
        <v>0.21197045949750293</v>
      </c>
    </row>
    <row r="38" spans="1:14" x14ac:dyDescent="0.2">
      <c r="A38" s="11" t="s">
        <v>20</v>
      </c>
      <c r="B38" s="7" t="s">
        <v>38</v>
      </c>
      <c r="C38" s="8" t="e">
        <f>Growth!C38</f>
        <v>#DIV/0!</v>
      </c>
      <c r="D38" s="8" t="e">
        <f>Growth!D38</f>
        <v>#DIV/0!</v>
      </c>
      <c r="E38" s="8" t="e">
        <f>Growth!E38</f>
        <v>#DIV/0!</v>
      </c>
      <c r="F38" s="8" t="e">
        <f>Growth!F38-0.113</f>
        <v>#DIV/0!</v>
      </c>
      <c r="G38" s="8" t="e">
        <f>Growth!G38+0.036</f>
        <v>#DIV/0!</v>
      </c>
      <c r="H38" s="8" t="e">
        <f>Growth!H38+0.021</f>
        <v>#DIV/0!</v>
      </c>
      <c r="I38" s="8" t="e">
        <f>Growth!I38+0.025</f>
        <v>#DIV/0!</v>
      </c>
      <c r="J38" s="8" t="e">
        <f>Growth!J38+0.0242</f>
        <v>#DIV/0!</v>
      </c>
      <c r="K38" s="8" t="e">
        <f>Growth!K38+0.0239</f>
        <v>#DIV/0!</v>
      </c>
      <c r="L38" s="8" t="e">
        <f>Growth!L38</f>
        <v>#DIV/0!</v>
      </c>
      <c r="M38" s="8" t="e">
        <f>Growth!M38</f>
        <v>#DIV/0!</v>
      </c>
      <c r="N38" s="8" t="e">
        <f>Growth!N38</f>
        <v>#DIV/0!</v>
      </c>
    </row>
    <row r="39" spans="1:14" x14ac:dyDescent="0.2">
      <c r="A39" s="11" t="s">
        <v>22</v>
      </c>
      <c r="B39" s="7" t="s">
        <v>38</v>
      </c>
      <c r="C39" s="8">
        <f>Growth!C39</f>
        <v>7.628865979381444E-2</v>
      </c>
      <c r="D39" s="8">
        <f>Growth!D39</f>
        <v>7.5501464953797615E-2</v>
      </c>
      <c r="E39" s="8">
        <f>Growth!E39</f>
        <v>7.4916177703269068E-2</v>
      </c>
      <c r="F39" s="8">
        <f>Growth!F39-0.113</f>
        <v>-3.8723754751925146E-2</v>
      </c>
      <c r="G39" s="8">
        <f>Growth!G39+0.036</f>
        <v>0.11058488340440975</v>
      </c>
      <c r="H39" s="8">
        <f>Growth!H39+0.021</f>
        <v>9.5981001435447105E-2</v>
      </c>
      <c r="I39" s="8">
        <f>Growth!I39+0.025</f>
        <v>0.10032793967480952</v>
      </c>
      <c r="J39" s="8">
        <f>Growth!J39+0.0242</f>
        <v>9.4762454346238131E-2</v>
      </c>
      <c r="K39" s="8">
        <f>Growth!K39+0.0239</f>
        <v>9.4997161572052402E-2</v>
      </c>
      <c r="L39" s="8">
        <f>Growth!L39</f>
        <v>7.1474073130335075E-2</v>
      </c>
      <c r="M39" s="8">
        <f>Growth!M39</f>
        <v>0.38067776456599289</v>
      </c>
      <c r="N39" s="8">
        <f>Growth!N39</f>
        <v>0.27722516470740216</v>
      </c>
    </row>
    <row r="40" spans="1:14" x14ac:dyDescent="0.2">
      <c r="A40" s="11" t="s">
        <v>23</v>
      </c>
      <c r="B40" s="7" t="s">
        <v>38</v>
      </c>
      <c r="C40" s="8">
        <f>Growth!C40</f>
        <v>0.10975609756097561</v>
      </c>
      <c r="D40" s="8">
        <f>Growth!D40</f>
        <v>0.10989010989010989</v>
      </c>
      <c r="E40" s="8">
        <f>Growth!E40</f>
        <v>0.10891089108910891</v>
      </c>
      <c r="F40" s="8">
        <f>Growth!F40-0.113</f>
        <v>-1.3928571428571401E-3</v>
      </c>
      <c r="G40" s="8">
        <f>Growth!G40+0.036</f>
        <v>0.15246586345381527</v>
      </c>
      <c r="H40" s="8">
        <f>Growth!H40+0.021</f>
        <v>0.13251079136690647</v>
      </c>
      <c r="I40" s="8">
        <f>Growth!I40+0.025</f>
        <v>0.14150485436893204</v>
      </c>
      <c r="J40" s="8">
        <f>Growth!J40+0.0242</f>
        <v>0.14304057971014494</v>
      </c>
      <c r="K40" s="8">
        <f>Growth!K40+0.0239</f>
        <v>0.14048031088082902</v>
      </c>
      <c r="L40" s="8">
        <f>Growth!L40</f>
        <v>0.11832946635730858</v>
      </c>
      <c r="M40" s="8">
        <f>Growth!M40</f>
        <v>0.60580912863070535</v>
      </c>
      <c r="N40" s="8">
        <f>Growth!N40</f>
        <v>0.36175710594315247</v>
      </c>
    </row>
    <row r="41" spans="1:14" x14ac:dyDescent="0.2">
      <c r="A41" s="11" t="s">
        <v>16</v>
      </c>
      <c r="B41" t="s">
        <v>38</v>
      </c>
      <c r="C41" s="8">
        <f>Growth!C41</f>
        <v>0.22967741935483871</v>
      </c>
      <c r="D41" s="8">
        <f>Growth!D41</f>
        <v>9.7061909758656875E-2</v>
      </c>
      <c r="E41" s="8">
        <f>Growth!E41</f>
        <v>9.8517455762792916E-2</v>
      </c>
      <c r="F41" s="8">
        <f>Growth!F41-0.113</f>
        <v>-2.3753156290814106E-2</v>
      </c>
      <c r="G41" s="8">
        <f>Growth!G41+0.036</f>
        <v>0.12033253397282173</v>
      </c>
      <c r="H41" s="8">
        <f>Growth!H41+0.021</f>
        <v>0.119046443051972</v>
      </c>
      <c r="I41" s="8">
        <f>Growth!I41+0.025</f>
        <v>0.12301946962067808</v>
      </c>
      <c r="J41" s="8">
        <f>Growth!J41+0.0242</f>
        <v>0.12172369306022623</v>
      </c>
      <c r="K41" s="8">
        <f>Growth!K41+0.0239</f>
        <v>0.10133732590529249</v>
      </c>
      <c r="L41" s="8">
        <f>Growth!L41</f>
        <v>7.7042399172699075E-2</v>
      </c>
      <c r="M41" s="8">
        <f>Growth!M41</f>
        <v>0.29236677868458955</v>
      </c>
      <c r="N41" s="8">
        <f>Growth!N41</f>
        <v>0.1825780089153046</v>
      </c>
    </row>
    <row r="42" spans="1:14" x14ac:dyDescent="0.2">
      <c r="A42" s="11" t="s">
        <v>24</v>
      </c>
      <c r="B42" s="7" t="s">
        <v>38</v>
      </c>
      <c r="C42" s="8">
        <f>Growth!C42</f>
        <v>0.31217077904075408</v>
      </c>
      <c r="D42" s="8">
        <f>Growth!D42</f>
        <v>3.6129304880625393E-2</v>
      </c>
      <c r="E42" s="8">
        <f>Growth!E42</f>
        <v>8.2381729200652523E-2</v>
      </c>
      <c r="F42" s="8">
        <f>Growth!F42-0.113</f>
        <v>2.0383571966842498E-2</v>
      </c>
      <c r="G42" s="8">
        <f>Growth!G42+0.036</f>
        <v>0.12908510638297871</v>
      </c>
      <c r="H42" s="8">
        <f>Growth!H42+0.021</f>
        <v>9.3688564476885644E-2</v>
      </c>
      <c r="I42" s="8">
        <f>Growth!I42+0.025</f>
        <v>9.120357244116814E-2</v>
      </c>
      <c r="J42" s="8">
        <f>Growth!J42+0.0242</f>
        <v>8.8287222443823962E-2</v>
      </c>
      <c r="K42" s="8">
        <f>Growth!K42+0.0239</f>
        <v>0.10861823066350119</v>
      </c>
      <c r="L42" s="8">
        <f>Growth!L42</f>
        <v>7.2226701992857967E-2</v>
      </c>
      <c r="M42" s="8">
        <f>Growth!M42</f>
        <v>0.28319724967769661</v>
      </c>
      <c r="N42" s="8">
        <f>Growth!N42</f>
        <v>0.21358004018754187</v>
      </c>
    </row>
    <row r="43" spans="1:14" x14ac:dyDescent="0.2">
      <c r="A43" t="s">
        <v>5</v>
      </c>
      <c r="B43" s="7" t="s">
        <v>38</v>
      </c>
      <c r="C43" s="8">
        <f>Growth!C43</f>
        <v>6.25E-2</v>
      </c>
      <c r="D43" s="8">
        <f>Growth!D43</f>
        <v>3.7647058823529408E-2</v>
      </c>
      <c r="E43" s="8">
        <f>Growth!E43</f>
        <v>3.6281179138321996E-2</v>
      </c>
      <c r="F43" s="8">
        <f>Growth!F43-0.113</f>
        <v>-7.5800875273522972E-2</v>
      </c>
      <c r="G43" s="8">
        <f>Growth!G43+0.036</f>
        <v>7.1864978902953583E-2</v>
      </c>
      <c r="H43" s="8">
        <f>Growth!H43+0.021</f>
        <v>5.7659877800407336E-2</v>
      </c>
      <c r="I43" s="8">
        <f>Growth!I43+0.025</f>
        <v>6.0363457760314342E-2</v>
      </c>
      <c r="J43" s="8">
        <f>Growth!J43+0.0242</f>
        <v>6.0253130929791274E-2</v>
      </c>
      <c r="K43" s="8">
        <f>Growth!K43+0.0239</f>
        <v>6.0530036630036629E-2</v>
      </c>
      <c r="L43" s="8">
        <f>Growth!L43</f>
        <v>3.7102473498233215E-2</v>
      </c>
      <c r="M43" s="8">
        <f>Growth!M43</f>
        <v>0.19080068143100512</v>
      </c>
      <c r="N43" s="8">
        <f>Growth!N43</f>
        <v>0.17167381974248927</v>
      </c>
    </row>
    <row r="44" spans="1:14" x14ac:dyDescent="0.2">
      <c r="A44" t="s">
        <v>8</v>
      </c>
      <c r="B44" t="s">
        <v>38</v>
      </c>
      <c r="C44" s="8">
        <f>Growth!C44</f>
        <v>8.026678932842686E-2</v>
      </c>
      <c r="D44" s="8">
        <f>Growth!D44</f>
        <v>8.1541409410261875E-2</v>
      </c>
      <c r="E44" s="8">
        <f>Growth!E44</f>
        <v>7.1259842519685035E-2</v>
      </c>
      <c r="F44" s="8">
        <f>Growth!F44-0.113</f>
        <v>-4.5561558250643147E-2</v>
      </c>
      <c r="G44" s="8">
        <f>Growth!G44+0.036</f>
        <v>0.10468652091582029</v>
      </c>
      <c r="H44" s="8">
        <f>Growth!H44+0.021</f>
        <v>8.6238402061855679E-2</v>
      </c>
      <c r="I44" s="8">
        <f>Growth!I44+0.025</f>
        <v>9.1081959776198401E-2</v>
      </c>
      <c r="J44" s="8">
        <f>Growth!J44+0.0242</f>
        <v>8.9873758865248232E-2</v>
      </c>
      <c r="K44" s="8">
        <f>Growth!K44+0.0239</f>
        <v>8.9519592705976314E-2</v>
      </c>
      <c r="L44" s="8">
        <f>Growth!L44</f>
        <v>6.3952035973020238E-2</v>
      </c>
      <c r="M44" s="8">
        <f>Growth!M44</f>
        <v>0.26590749002113173</v>
      </c>
      <c r="N44" s="8">
        <f>Growth!N44</f>
        <v>0.2032829453769823</v>
      </c>
    </row>
    <row r="45" spans="1:14" x14ac:dyDescent="0.2">
      <c r="A45" t="s">
        <v>25</v>
      </c>
      <c r="B45" s="7" t="s">
        <v>38</v>
      </c>
      <c r="C45" s="8">
        <f>Growth!C45</f>
        <v>9.5238095238095233E-2</v>
      </c>
      <c r="D45" s="8">
        <f>Growth!D45</f>
        <v>8.8016967126193002E-2</v>
      </c>
      <c r="E45" s="8">
        <f>Growth!E45</f>
        <v>8.3820662768031184E-2</v>
      </c>
      <c r="F45" s="8">
        <f>Growth!F45-0.113</f>
        <v>-3.2964028776978418E-2</v>
      </c>
      <c r="G45" s="8">
        <f>Growth!G45+0.036</f>
        <v>0.11093755203996669</v>
      </c>
      <c r="H45" s="8">
        <f>Growth!H45+0.021</f>
        <v>9.381177381874517E-2</v>
      </c>
      <c r="I45" s="8">
        <f>Growth!I45+0.025</f>
        <v>9.5758122743682311E-2</v>
      </c>
      <c r="J45" s="8">
        <f>Growth!J45+0.0242</f>
        <v>9.2305192178017526E-2</v>
      </c>
      <c r="K45" s="8">
        <f>Growth!K45+0.0239</f>
        <v>9.0187878787878789E-2</v>
      </c>
      <c r="L45" s="8">
        <f>Growth!L45</f>
        <v>6.4535227945529905E-2</v>
      </c>
      <c r="M45" s="8">
        <f>Growth!M45</f>
        <v>0.38264738598442716</v>
      </c>
      <c r="N45" s="8">
        <f>Growth!N45</f>
        <v>0.23853580048270315</v>
      </c>
    </row>
    <row r="46" spans="1:14" x14ac:dyDescent="0.2">
      <c r="A46" t="s">
        <v>26</v>
      </c>
      <c r="B46" t="s">
        <v>38</v>
      </c>
      <c r="C46" s="8">
        <f>Growth!C46</f>
        <v>9.5846645367412137E-2</v>
      </c>
      <c r="D46" s="8">
        <f>Growth!D46</f>
        <v>6.7055393586005832E-2</v>
      </c>
      <c r="E46" s="8">
        <f>Growth!E46</f>
        <v>5.1912568306010931E-2</v>
      </c>
      <c r="F46" s="8">
        <f>Growth!F46-0.113</f>
        <v>-6.1051948051948052E-2</v>
      </c>
      <c r="G46" s="8">
        <f>Growth!G46+0.036</f>
        <v>8.7851851851851848E-2</v>
      </c>
      <c r="H46" s="8">
        <f>Growth!H46+0.021</f>
        <v>7.4990610328638505E-2</v>
      </c>
      <c r="I46" s="8">
        <f>Growth!I46+0.025</f>
        <v>7.8452115812917597E-2</v>
      </c>
      <c r="J46" s="8">
        <f>Growth!J46+0.0242</f>
        <v>7.7054122621564483E-2</v>
      </c>
      <c r="K46" s="8">
        <f>Growth!K46+0.0239</f>
        <v>7.8116867469879517E-2</v>
      </c>
      <c r="L46" s="8">
        <f>Growth!L46</f>
        <v>5.3333333333333337E-2</v>
      </c>
      <c r="M46" s="8">
        <f>Growth!M46</f>
        <v>0.27667269439421338</v>
      </c>
      <c r="N46" s="8">
        <f>Growth!N46</f>
        <v>0.23229461756373937</v>
      </c>
    </row>
    <row r="47" spans="1:14" x14ac:dyDescent="0.2">
      <c r="A47" t="s">
        <v>0</v>
      </c>
      <c r="B47" s="7" t="s">
        <v>38</v>
      </c>
      <c r="C47" s="8">
        <f>Growth!C47</f>
        <v>3.5295979740424185E-2</v>
      </c>
      <c r="D47" s="8">
        <f>Growth!D47</f>
        <v>3.40926463843449E-2</v>
      </c>
      <c r="E47" s="8">
        <f>Growth!E47</f>
        <v>3.4447072738024838E-2</v>
      </c>
      <c r="F47" s="8">
        <f>Growth!F47-0.113</f>
        <v>-7.9271259111047598E-2</v>
      </c>
      <c r="G47" s="8">
        <f>Growth!G47+0.036</f>
        <v>6.8904742154016319E-2</v>
      </c>
      <c r="H47" s="8">
        <f>Growth!H47+0.021</f>
        <v>5.3258064516129036E-2</v>
      </c>
      <c r="I47" s="8">
        <f>Growth!I47+0.025</f>
        <v>5.6379668049792532E-2</v>
      </c>
      <c r="J47" s="8">
        <f>Growth!J47+0.0242</f>
        <v>5.7265124465677643E-2</v>
      </c>
      <c r="K47" s="8">
        <f>Growth!K47+0.0239</f>
        <v>5.6150212973104546E-2</v>
      </c>
      <c r="L47" s="8">
        <f>Growth!L47</f>
        <v>3.1714218344730018E-2</v>
      </c>
      <c r="M47" s="8">
        <f>Growth!M47</f>
        <v>0.15861044452062623</v>
      </c>
      <c r="N47" s="8">
        <f>Growth!N47</f>
        <v>0.13906696912910543</v>
      </c>
    </row>
    <row r="48" spans="1:14" x14ac:dyDescent="0.2">
      <c r="A48" s="11" t="s">
        <v>6</v>
      </c>
      <c r="B48" t="s">
        <v>38</v>
      </c>
      <c r="C48" s="8">
        <f>Growth!C48</f>
        <v>8.0128205128205135E-2</v>
      </c>
      <c r="D48" s="8">
        <f>Growth!D48</f>
        <v>6.9732937685459948E-2</v>
      </c>
      <c r="E48" s="8">
        <f>Growth!E48</f>
        <v>6.3800277392510402E-2</v>
      </c>
      <c r="F48" s="8">
        <f>Growth!F48-0.113</f>
        <v>-5.3026075619295961E-2</v>
      </c>
      <c r="G48" s="8">
        <f>Growth!G48+0.036</f>
        <v>9.1350553505535059E-2</v>
      </c>
      <c r="H48" s="8">
        <f>Growth!H48+0.021</f>
        <v>7.461305361305362E-2</v>
      </c>
      <c r="I48" s="8">
        <f>Growth!I48+0.025</f>
        <v>7.6991150442477868E-2</v>
      </c>
      <c r="J48" s="8">
        <f>Growth!J48+0.0242</f>
        <v>7.4673186119873808E-2</v>
      </c>
      <c r="K48" s="8">
        <f>Growth!K48+0.0239</f>
        <v>7.1948048048048052E-2</v>
      </c>
      <c r="L48" s="8">
        <f>Growth!L48</f>
        <v>4.6800382043935052E-2</v>
      </c>
      <c r="M48" s="8">
        <f>Growth!M48</f>
        <v>0.24178832116788321</v>
      </c>
      <c r="N48" s="8">
        <f>Growth!N48</f>
        <v>0.17854518736223365</v>
      </c>
    </row>
    <row r="49" spans="1:14" x14ac:dyDescent="0.2">
      <c r="A49" t="s">
        <v>7</v>
      </c>
      <c r="B49" s="7" t="s">
        <v>38</v>
      </c>
      <c r="C49" s="8">
        <f>Growth!C49</f>
        <v>7.708319781434983E-2</v>
      </c>
      <c r="D49" s="8">
        <f>Growth!D49</f>
        <v>7.1143857953859163E-2</v>
      </c>
      <c r="E49" s="8">
        <f>Growth!E49</f>
        <v>6.771538114569238E-2</v>
      </c>
      <c r="F49" s="8">
        <f>Growth!F49-0.113</f>
        <v>-4.7783756666842689E-2</v>
      </c>
      <c r="G49" s="8">
        <f>Growth!G49+0.036</f>
        <v>9.8314098750743595E-2</v>
      </c>
      <c r="H49" s="8">
        <f>Growth!H49+0.021</f>
        <v>8.171211909095151E-2</v>
      </c>
      <c r="I49" s="8">
        <f>Growth!I49+0.025</f>
        <v>8.4348878134623856E-2</v>
      </c>
      <c r="J49" s="8">
        <f>Growth!J49+0.0242</f>
        <v>8.2009709705552547E-2</v>
      </c>
      <c r="K49" s="8">
        <f>Growth!K49+0.0239</f>
        <v>8.0317101802049387E-2</v>
      </c>
      <c r="L49" s="8">
        <f>Growth!L49</f>
        <v>5.4965066151330462E-2</v>
      </c>
      <c r="M49" s="8">
        <f>Growth!M49</f>
        <v>0.31606016838693768</v>
      </c>
      <c r="N49" s="8">
        <f>Growth!N49</f>
        <v>0.20990925881313741</v>
      </c>
    </row>
    <row r="50" spans="1:14" x14ac:dyDescent="0.2">
      <c r="A50" t="s">
        <v>1</v>
      </c>
      <c r="B50" t="s">
        <v>38</v>
      </c>
      <c r="C50" s="8">
        <f>Growth!C50</f>
        <v>4.5927025880356388E-2</v>
      </c>
      <c r="D50" s="8">
        <f>Growth!D50</f>
        <v>5.4355542034276443E-2</v>
      </c>
      <c r="E50" s="8">
        <f>Growth!E50</f>
        <v>5.5592959507550256E-2</v>
      </c>
      <c r="F50" s="8">
        <f>Growth!F50-0.113</f>
        <v>-5.6416856492027337E-2</v>
      </c>
      <c r="G50" s="8">
        <f>Growth!G50+0.036</f>
        <v>8.9984132459468777E-2</v>
      </c>
      <c r="H50" s="8">
        <f>Growth!H50+0.021</f>
        <v>6.9846342660775648E-2</v>
      </c>
      <c r="I50" s="8">
        <f>Growth!I50+0.025</f>
        <v>7.8202277868788528E-2</v>
      </c>
      <c r="J50" s="8">
        <f>Growth!J50+0.0242</f>
        <v>9.1898688986001037E-2</v>
      </c>
      <c r="K50" s="8">
        <f>Growth!K50+0.0239</f>
        <v>9.2092854665279222E-2</v>
      </c>
      <c r="L50" s="8">
        <f>Growth!L50</f>
        <v>6.838550461098844E-2</v>
      </c>
      <c r="M50" s="8">
        <f>Growth!M50</f>
        <v>0.21852774907300468</v>
      </c>
      <c r="N50" s="8">
        <f>Growth!N50</f>
        <v>0.17160530779207822</v>
      </c>
    </row>
    <row r="51" spans="1:14" x14ac:dyDescent="0.2">
      <c r="A51" t="s">
        <v>27</v>
      </c>
      <c r="B51" s="7" t="s">
        <v>38</v>
      </c>
      <c r="C51" s="8">
        <f>Growth!C51</f>
        <v>4.0514469453376209E-2</v>
      </c>
      <c r="D51" s="8">
        <f>Growth!D51</f>
        <v>4.0173053152039555E-2</v>
      </c>
      <c r="E51" s="8">
        <f>Growth!E51</f>
        <v>4.0404040404040407E-2</v>
      </c>
      <c r="F51" s="8">
        <f>Growth!F51-0.113</f>
        <v>-7.2451741861793262E-2</v>
      </c>
      <c r="G51" s="8">
        <f>Growth!G51+0.036</f>
        <v>7.7712403951701425E-2</v>
      </c>
      <c r="H51" s="8">
        <f>Growth!H51+0.021</f>
        <v>6.2622760800842989E-2</v>
      </c>
      <c r="I51" s="8">
        <f>Growth!I51+0.025</f>
        <v>6.6476985331310065E-2</v>
      </c>
      <c r="J51" s="8">
        <f>Growth!J51+0.0242</f>
        <v>6.6453521126760562E-2</v>
      </c>
      <c r="K51" s="8">
        <f>Growth!K51+0.0239</f>
        <v>6.5838490214352285E-2</v>
      </c>
      <c r="L51" s="8">
        <f>Growth!L51</f>
        <v>4.2486583184257604E-2</v>
      </c>
      <c r="M51" s="8">
        <f>Growth!M51</f>
        <v>0.24195624195624196</v>
      </c>
      <c r="N51" s="8">
        <f>Growth!N51</f>
        <v>0.22487046632124352</v>
      </c>
    </row>
    <row r="52" spans="1:14" x14ac:dyDescent="0.2">
      <c r="A52" t="s">
        <v>28</v>
      </c>
      <c r="B52" t="s">
        <v>38</v>
      </c>
      <c r="C52" s="8">
        <f>Growth!C52</f>
        <v>5.9701492537313432E-2</v>
      </c>
      <c r="D52" s="8">
        <f>Growth!D52</f>
        <v>6.2551781275890644E-2</v>
      </c>
      <c r="E52" s="8">
        <f>Growth!E52</f>
        <v>6.5497076023391818E-2</v>
      </c>
      <c r="F52" s="8">
        <f>Growth!F52-0.113</f>
        <v>-4.4577021587998533E-2</v>
      </c>
      <c r="G52" s="8">
        <f>Growth!G52+0.036</f>
        <v>9.5931506849315062E-2</v>
      </c>
      <c r="H52" s="8">
        <f>Growth!H52+0.021</f>
        <v>9.7575121163166398E-2</v>
      </c>
      <c r="I52" s="8">
        <f>Growth!I52+0.025</f>
        <v>0.10093037214885955</v>
      </c>
      <c r="J52" s="8">
        <f>Growth!J52+0.0242</f>
        <v>0.10062956764295676</v>
      </c>
      <c r="K52" s="8">
        <f>Growth!K52+0.0239</f>
        <v>0.10112207825861623</v>
      </c>
      <c r="L52" s="8">
        <f>Growth!L52</f>
        <v>7.818138080346404E-2</v>
      </c>
      <c r="M52" s="8">
        <f>Growth!M52</f>
        <v>0.29116465863453816</v>
      </c>
      <c r="N52" s="8">
        <f>Growth!N52</f>
        <v>0.18178676343528599</v>
      </c>
    </row>
    <row r="53" spans="1:14" x14ac:dyDescent="0.2">
      <c r="A53" t="s">
        <v>14</v>
      </c>
      <c r="B53" t="s">
        <v>38</v>
      </c>
      <c r="C53" s="8">
        <f>Growth!C53</f>
        <v>6.9142125480153652E-2</v>
      </c>
      <c r="D53" s="8">
        <f>Growth!D53</f>
        <v>4.8622754491017967E-2</v>
      </c>
      <c r="E53" s="8">
        <f>Growth!E53</f>
        <v>6.3499314755596156E-2</v>
      </c>
      <c r="F53" s="8">
        <f>Growth!F53-0.113</f>
        <v>-5.7372852233676983E-2</v>
      </c>
      <c r="G53" s="8">
        <f>Growth!G53+0.036</f>
        <v>9.2561546286876906E-2</v>
      </c>
      <c r="H53" s="8">
        <f>Growth!H53+0.021</f>
        <v>7.0489697669940302E-2</v>
      </c>
      <c r="I53" s="8">
        <f>Growth!I53+0.025</f>
        <v>7.6926605504587159E-2</v>
      </c>
      <c r="J53" s="8">
        <f>Growth!J53+0.0242</f>
        <v>7.3040048840048832E-2</v>
      </c>
      <c r="K53" s="8">
        <f>Growth!K53+0.0239</f>
        <v>7.5953883252951937E-2</v>
      </c>
      <c r="L53" s="8">
        <f>Growth!L53</f>
        <v>4.7423332279481506E-2</v>
      </c>
      <c r="M53" s="8">
        <f>Growth!M53</f>
        <v>0.23075762149109569</v>
      </c>
      <c r="N53" s="8">
        <f>Growth!N53</f>
        <v>0.21557326793378295</v>
      </c>
    </row>
    <row r="54" spans="1:14" x14ac:dyDescent="0.2">
      <c r="A54" s="11" t="s">
        <v>11</v>
      </c>
      <c r="B54" s="7" t="s">
        <v>38</v>
      </c>
      <c r="C54" s="8">
        <f>Growth!C54</f>
        <v>5.709040844424048E-2</v>
      </c>
      <c r="D54" s="8">
        <f>Growth!D54</f>
        <v>5.661196492142051E-2</v>
      </c>
      <c r="E54" s="8">
        <f>Growth!E54</f>
        <v>5.4647053989645825E-2</v>
      </c>
      <c r="F54" s="8">
        <f>Growth!F54-0.113</f>
        <v>-5.8457378837462992E-2</v>
      </c>
      <c r="G54" s="8">
        <f>Growth!G54+0.036</f>
        <v>9.0455445544554453E-2</v>
      </c>
      <c r="H54" s="8">
        <f>Growth!H54+0.021</f>
        <v>7.4394996846752159E-2</v>
      </c>
      <c r="I54" s="8">
        <f>Growth!I54+0.025</f>
        <v>7.8282777888644989E-2</v>
      </c>
      <c r="J54" s="8">
        <f>Growth!J54+0.0242</f>
        <v>7.7250397877984087E-2</v>
      </c>
      <c r="K54" s="8">
        <f>Growth!K54+0.0239</f>
        <v>7.6676778217584257E-2</v>
      </c>
      <c r="L54" s="8">
        <f>Growth!L54</f>
        <v>5.2808476700467129E-2</v>
      </c>
      <c r="M54" s="8">
        <f>Growth!M54</f>
        <v>0.24338509820897136</v>
      </c>
      <c r="N54" s="8">
        <f>Growth!N54</f>
        <v>0.18551721136690022</v>
      </c>
    </row>
    <row r="55" spans="1:14" x14ac:dyDescent="0.2">
      <c r="A55" s="1" t="s">
        <v>12</v>
      </c>
      <c r="B55" t="s">
        <v>38</v>
      </c>
      <c r="C55" s="8">
        <f>Growth!C55</f>
        <v>5.0835148874364564E-2</v>
      </c>
      <c r="D55" s="8">
        <f>Growth!D55</f>
        <v>5.0679566920064499E-2</v>
      </c>
      <c r="E55" s="8">
        <f>Growth!E55</f>
        <v>4.9769787327340498E-2</v>
      </c>
      <c r="F55" s="8">
        <f>Growth!F55-0.113</f>
        <v>-6.4336675020885553E-2</v>
      </c>
      <c r="G55" s="8">
        <f>Growth!G55+0.036</f>
        <v>8.4197570205138406E-2</v>
      </c>
      <c r="H55" s="8">
        <f>Growth!H55+0.021</f>
        <v>6.8501425042751279E-2</v>
      </c>
      <c r="I55" s="8">
        <f>Growth!I55+0.025</f>
        <v>7.161708688554326E-2</v>
      </c>
      <c r="J55" s="8">
        <f>Growth!J55+0.0242</f>
        <v>6.9953899480069331E-2</v>
      </c>
      <c r="K55" s="8">
        <f>Growth!K55+0.0239</f>
        <v>6.8812164401723566E-2</v>
      </c>
      <c r="L55" s="8">
        <f>Growth!L55</f>
        <v>4.726407613005551E-2</v>
      </c>
      <c r="M55" s="8">
        <f>Growth!M55</f>
        <v>0.20733000151446312</v>
      </c>
      <c r="N55" s="8">
        <f>Growth!N55</f>
        <v>0.18891118916206723</v>
      </c>
    </row>
    <row r="56" spans="1:14" x14ac:dyDescent="0.2">
      <c r="A56" t="s">
        <v>21</v>
      </c>
      <c r="B56" t="s">
        <v>38</v>
      </c>
      <c r="C56" s="8" t="e">
        <f>Growth!C56</f>
        <v>#DIV/0!</v>
      </c>
      <c r="D56" s="8" t="e">
        <f>Growth!D56</f>
        <v>#DIV/0!</v>
      </c>
      <c r="E56" s="8" t="e">
        <f>Growth!E56</f>
        <v>#DIV/0!</v>
      </c>
      <c r="F56" s="8" t="e">
        <f>Growth!F56-0.113</f>
        <v>#DIV/0!</v>
      </c>
      <c r="G56" s="8" t="e">
        <f>Growth!G56+0.036</f>
        <v>#DIV/0!</v>
      </c>
      <c r="H56" s="8" t="e">
        <f>Growth!H56+0.021</f>
        <v>#DIV/0!</v>
      </c>
      <c r="I56" s="8" t="e">
        <f>Growth!I56+0.025</f>
        <v>#DIV/0!</v>
      </c>
      <c r="J56" s="8" t="e">
        <f>Growth!J56+0.0242</f>
        <v>#DIV/0!</v>
      </c>
      <c r="K56" s="8" t="e">
        <f>Growth!K56+0.0239</f>
        <v>#DIV/0!</v>
      </c>
      <c r="L56" s="8" t="e">
        <f>Growth!L56</f>
        <v>#DIV/0!</v>
      </c>
      <c r="M56" s="8" t="e">
        <f>Growth!M56</f>
        <v>#DIV/0!</v>
      </c>
      <c r="N56" s="8" t="e">
        <f>Growth!N56</f>
        <v>#DIV/0!</v>
      </c>
    </row>
    <row r="57" spans="1:14" x14ac:dyDescent="0.2">
      <c r="A57" t="s">
        <v>29</v>
      </c>
      <c r="B57" s="7" t="s">
        <v>38</v>
      </c>
      <c r="C57" s="8">
        <f>Growth!C57</f>
        <v>9.6507523685677138E-2</v>
      </c>
      <c r="D57" s="8">
        <f>Growth!D57</f>
        <v>8.6742905548496396E-2</v>
      </c>
      <c r="E57" s="8">
        <f>Growth!E57</f>
        <v>7.6935068984332375E-2</v>
      </c>
      <c r="F57" s="8">
        <f>Growth!F57-0.113</f>
        <v>-4.1633468442385649E-2</v>
      </c>
      <c r="G57" s="8">
        <f>Growth!G57+0.036</f>
        <v>9.5046074854749363E-2</v>
      </c>
      <c r="H57" s="8">
        <f>Growth!H57+0.021</f>
        <v>7.0055881602449604E-2</v>
      </c>
      <c r="I57" s="8">
        <f>Growth!I57+0.025</f>
        <v>7.2309212526603828E-2</v>
      </c>
      <c r="J57" s="8">
        <f>Growth!J57+0.0242</f>
        <v>7.0126958137374434E-2</v>
      </c>
      <c r="K57" s="8">
        <f>Growth!K57+0.0239</f>
        <v>6.9753225269235039E-2</v>
      </c>
      <c r="L57" s="8">
        <f>Growth!L57</f>
        <v>4.4692144373673033E-2</v>
      </c>
      <c r="M57" s="8">
        <f>Growth!M57</f>
        <v>0.28061172645056398</v>
      </c>
      <c r="N57" s="8">
        <f>Growth!N57</f>
        <v>0.18897044237254512</v>
      </c>
    </row>
    <row r="58" spans="1:14" x14ac:dyDescent="0.2">
      <c r="A58" t="s">
        <v>9</v>
      </c>
      <c r="B58" t="s">
        <v>38</v>
      </c>
      <c r="C58" s="8">
        <f>Growth!C58</f>
        <v>0.10001956372884672</v>
      </c>
      <c r="D58" s="8">
        <f>Growth!D58</f>
        <v>6.500377928949358E-2</v>
      </c>
      <c r="E58" s="8">
        <f>Growth!E58</f>
        <v>6.6421742579217638E-2</v>
      </c>
      <c r="F58" s="8">
        <f>Growth!F58-0.113</f>
        <v>-5.0206388975884753E-2</v>
      </c>
      <c r="G58" s="8">
        <f>Growth!G58+0.036</f>
        <v>9.928274642699278E-2</v>
      </c>
      <c r="H58" s="8">
        <f>Growth!H58+0.021</f>
        <v>8.5401025427838978E-2</v>
      </c>
      <c r="I58" s="8">
        <f>Growth!I58+0.025</f>
        <v>8.9833197721724989E-2</v>
      </c>
      <c r="J58" s="8">
        <f>Growth!J58+0.0242</f>
        <v>9.1259938258397774E-2</v>
      </c>
      <c r="K58" s="8">
        <f>Growth!K58+0.0239</f>
        <v>9.1443181232276363E-2</v>
      </c>
      <c r="L58" s="8">
        <f>Growth!L58</f>
        <v>6.8662963857361342E-2</v>
      </c>
      <c r="M58" s="8">
        <f>Growth!M58</f>
        <v>0.27844732349101137</v>
      </c>
      <c r="N58" s="8">
        <f>Growth!N58</f>
        <v>0.17928826741034604</v>
      </c>
    </row>
    <row r="59" spans="1:14" x14ac:dyDescent="0.2">
      <c r="A59" t="s">
        <v>17</v>
      </c>
      <c r="B59" s="7" t="s">
        <v>38</v>
      </c>
      <c r="C59" s="8">
        <f>Growth!C59</f>
        <v>0.15086206896551724</v>
      </c>
      <c r="D59" s="8">
        <f>Growth!D59</f>
        <v>0.1348314606741573</v>
      </c>
      <c r="E59" s="8">
        <f>Growth!E59</f>
        <v>0.11881188118811881</v>
      </c>
      <c r="F59" s="8">
        <f>Growth!F59-0.113</f>
        <v>-1.5654867256637173E-2</v>
      </c>
      <c r="G59" s="8">
        <f>Growth!G59+0.036</f>
        <v>0.1381505376344086</v>
      </c>
      <c r="H59" s="8">
        <f>Growth!H59+0.021</f>
        <v>0.12587804878048781</v>
      </c>
      <c r="I59" s="8">
        <f>Growth!I59+0.025</f>
        <v>0.12654525386313467</v>
      </c>
      <c r="J59" s="8">
        <f>Growth!J59+0.0242</f>
        <v>0.13241643286573146</v>
      </c>
      <c r="K59" s="8">
        <f>Growth!K59+0.0239</f>
        <v>0.12878245931283905</v>
      </c>
      <c r="L59" s="8">
        <f>Growth!L59</f>
        <v>9.1653027823240585E-2</v>
      </c>
      <c r="M59" s="8">
        <f>Growth!M59</f>
        <v>0.35532233883058473</v>
      </c>
      <c r="N59" s="8">
        <f>Growth!N59</f>
        <v>0.23561946902654868</v>
      </c>
    </row>
    <row r="60" spans="1:14" x14ac:dyDescent="0.2">
      <c r="A60" t="s">
        <v>30</v>
      </c>
      <c r="B60" t="s">
        <v>38</v>
      </c>
      <c r="C60" s="8">
        <f>Growth!C60</f>
        <v>3.5087719298245612E-2</v>
      </c>
      <c r="D60" s="8">
        <f>Growth!D60</f>
        <v>3.3898305084745763E-2</v>
      </c>
      <c r="E60" s="8">
        <f>Growth!E60</f>
        <v>6.0889929742388757E-2</v>
      </c>
      <c r="F60" s="8">
        <f>Growth!F60-0.113</f>
        <v>-7.5472406181015458E-2</v>
      </c>
      <c r="G60" s="8">
        <f>Growth!G60+0.036</f>
        <v>7.4297872340425536E-2</v>
      </c>
      <c r="H60" s="8">
        <f>Growth!H60+0.021</f>
        <v>6.1983606557377044E-2</v>
      </c>
      <c r="I60" s="8">
        <f>Growth!I60+0.025</f>
        <v>6.4370078740157488E-2</v>
      </c>
      <c r="J60" s="8">
        <f>Growth!J60+0.0242</f>
        <v>6.9654545454545455E-2</v>
      </c>
      <c r="K60" s="8">
        <f>Growth!K60+0.0239</f>
        <v>7.1001449275362324E-2</v>
      </c>
      <c r="L60" s="8">
        <f>Growth!L60</f>
        <v>4.6712802768166091E-2</v>
      </c>
      <c r="M60" s="8">
        <f>Growth!M60</f>
        <v>0.15537190082644628</v>
      </c>
      <c r="N60" s="8">
        <f>Growth!N60</f>
        <v>0.11731044349070101</v>
      </c>
    </row>
    <row r="61" spans="1:14" x14ac:dyDescent="0.2">
      <c r="A61" t="s">
        <v>19</v>
      </c>
      <c r="B61" t="s">
        <v>38</v>
      </c>
      <c r="C61" s="8">
        <f>Growth!C61</f>
        <v>7.6271186440677971E-2</v>
      </c>
      <c r="D61" s="8">
        <f>Growth!D61</f>
        <v>7.874015748031496E-2</v>
      </c>
      <c r="E61" s="8">
        <f>Growth!E61</f>
        <v>8.0291970802919707E-2</v>
      </c>
      <c r="F61" s="8">
        <f>Growth!F61-0.113</f>
        <v>-3.8675675675675675E-2</v>
      </c>
      <c r="G61" s="8">
        <f>Growth!G61+0.036</f>
        <v>0.11147169811320753</v>
      </c>
      <c r="H61" s="8">
        <f>Growth!H61+0.021</f>
        <v>0.10287134502923977</v>
      </c>
      <c r="I61" s="8">
        <f>Growth!I61+0.025</f>
        <v>0.10067567567567567</v>
      </c>
      <c r="J61" s="8">
        <f>Growth!J61+0.0242</f>
        <v>9.4551758793969848E-2</v>
      </c>
      <c r="K61" s="8">
        <f>Growth!K61+0.0239</f>
        <v>9.9017370892018786E-2</v>
      </c>
      <c r="L61" s="8">
        <f>Growth!L61</f>
        <v>0.10043668122270742</v>
      </c>
      <c r="M61" s="8">
        <f>Growth!M61</f>
        <v>0.34126984126984128</v>
      </c>
      <c r="N61" s="8">
        <f>Growth!N61</f>
        <v>0.21597633136094674</v>
      </c>
    </row>
    <row r="62" spans="1:14" x14ac:dyDescent="0.2">
      <c r="A62" t="s">
        <v>31</v>
      </c>
      <c r="B62" s="7" t="s">
        <v>38</v>
      </c>
      <c r="C62" s="8">
        <f>Growth!C62</f>
        <v>6.6265060240963861E-2</v>
      </c>
      <c r="D62" s="8">
        <f>Growth!D62</f>
        <v>7.909604519774012E-2</v>
      </c>
      <c r="E62" s="8">
        <f>Growth!E62</f>
        <v>6.8062827225130892E-2</v>
      </c>
      <c r="F62" s="8">
        <f>Growth!F62-0.113</f>
        <v>-3.9470588235294118E-2</v>
      </c>
      <c r="G62" s="8">
        <f>Growth!G62+0.036</f>
        <v>0.10449315068493151</v>
      </c>
      <c r="H62" s="8">
        <f>Growth!H62+0.021</f>
        <v>8.9376068376068388E-2</v>
      </c>
      <c r="I62" s="8">
        <f>Growth!I62+0.025</f>
        <v>8.8999999999999996E-2</v>
      </c>
      <c r="J62" s="8">
        <f>Growth!J62+0.0242</f>
        <v>9.1869172932330823E-2</v>
      </c>
      <c r="K62" s="8">
        <f>Growth!K62+0.0239</f>
        <v>9.0801408450704224E-2</v>
      </c>
      <c r="L62" s="8">
        <f>Growth!L62</f>
        <v>6.2706270627062702E-2</v>
      </c>
      <c r="M62" s="8">
        <f>Growth!M62</f>
        <v>0.16459627329192547</v>
      </c>
      <c r="N62" s="8">
        <f>Growth!N62</f>
        <v>0.11733333333333333</v>
      </c>
    </row>
    <row r="63" spans="1:14" x14ac:dyDescent="0.2">
      <c r="A63" t="s">
        <v>15</v>
      </c>
      <c r="B63" s="7" t="s">
        <v>38</v>
      </c>
      <c r="C63" s="8">
        <f>Growth!C63</f>
        <v>5.8987459359033906E-2</v>
      </c>
      <c r="D63" s="8">
        <f>Growth!D63</f>
        <v>5.6140350877192984E-2</v>
      </c>
      <c r="E63" s="8">
        <f>Growth!E63</f>
        <v>4.0905315614617938E-2</v>
      </c>
      <c r="F63" s="8">
        <f>Growth!F63-0.113</f>
        <v>-8.0484540195491727E-2</v>
      </c>
      <c r="G63" s="8">
        <f>Growth!G63+0.036</f>
        <v>6.768469860896445E-2</v>
      </c>
      <c r="H63" s="8">
        <f>Growth!H63+0.021</f>
        <v>5.4146067415730345E-2</v>
      </c>
      <c r="I63" s="8">
        <f>Growth!I63+0.025</f>
        <v>5.6538879825992386E-2</v>
      </c>
      <c r="J63" s="8">
        <f>Growth!J63+0.0242</f>
        <v>5.7058900017571607E-2</v>
      </c>
      <c r="K63" s="8">
        <f>Growth!K63+0.0239</f>
        <v>5.7074549166383118E-2</v>
      </c>
      <c r="L63" s="8">
        <f>Growth!L63</f>
        <v>3.2932652725177015E-2</v>
      </c>
      <c r="M63" s="8">
        <f>Growth!M63</f>
        <v>0.15287741112705244</v>
      </c>
      <c r="N63" s="8">
        <f>Growth!N63</f>
        <v>0.16039823008849557</v>
      </c>
    </row>
    <row r="64" spans="1:14" x14ac:dyDescent="0.2">
      <c r="A64" s="11" t="s">
        <v>13</v>
      </c>
      <c r="B64" t="s">
        <v>38</v>
      </c>
      <c r="C64" s="8">
        <f>Growth!C64</f>
        <v>4.4117647058823532E-2</v>
      </c>
      <c r="D64" s="8">
        <f>Growth!D64</f>
        <v>4.2253521126760563E-2</v>
      </c>
      <c r="E64" s="8">
        <f>Growth!E64</f>
        <v>4.0540540540540543E-2</v>
      </c>
      <c r="F64" s="8">
        <f>Growth!F64-0.113</f>
        <v>-7.2183673469387755E-2</v>
      </c>
      <c r="G64" s="8">
        <f>Growth!G64+0.036</f>
        <v>7.5215686274509808E-2</v>
      </c>
      <c r="H64" s="8">
        <f>Growth!H64+0.021</f>
        <v>6.0451114922813035E-2</v>
      </c>
      <c r="I64" s="8">
        <f>Growth!I64+0.025</f>
        <v>6.4603960396039606E-2</v>
      </c>
      <c r="J64" s="8">
        <f>Growth!J64+0.0242</f>
        <v>6.388253968253968E-2</v>
      </c>
      <c r="K64" s="8">
        <f>Growth!K64+0.0239</f>
        <v>6.3594656488549617E-2</v>
      </c>
      <c r="L64" s="8">
        <f>Growth!L64</f>
        <v>3.9647577092511016E-2</v>
      </c>
      <c r="M64" s="8">
        <f>Growth!M64</f>
        <v>0.23587570621468926</v>
      </c>
      <c r="N64" s="8">
        <f>Growth!N64</f>
        <v>0.20799999999999999</v>
      </c>
    </row>
    <row r="65" spans="1:14" x14ac:dyDescent="0.2">
      <c r="A65" t="s">
        <v>2</v>
      </c>
      <c r="B65" s="7" t="s">
        <v>38</v>
      </c>
      <c r="C65" s="8">
        <f>Growth!C65</f>
        <v>6.3371136698121375E-2</v>
      </c>
      <c r="D65" s="8">
        <f>Growth!D65</f>
        <v>5.1371814703248392E-2</v>
      </c>
      <c r="E65" s="8">
        <f>Growth!E65</f>
        <v>4.9945795260957097E-2</v>
      </c>
      <c r="F65" s="8">
        <f>Growth!F65-0.113</f>
        <v>-6.4545099196105904E-2</v>
      </c>
      <c r="G65" s="8">
        <f>Growth!G65+0.036</f>
        <v>8.3129994372537985E-2</v>
      </c>
      <c r="H65" s="8">
        <f>Growth!H65+0.021</f>
        <v>7.2592099959693679E-2</v>
      </c>
      <c r="I65" s="8">
        <f>Growth!I65+0.025</f>
        <v>7.4635875814488314E-2</v>
      </c>
      <c r="J65" s="8">
        <f>Growth!J65+0.0242</f>
        <v>7.2036406792039431E-2</v>
      </c>
      <c r="K65" s="8">
        <f>Growth!K65+0.0239</f>
        <v>6.990104547830632E-2</v>
      </c>
      <c r="L65" s="8">
        <f>Growth!L65</f>
        <v>4.4422233327780551E-2</v>
      </c>
      <c r="M65" s="8">
        <f>Growth!M65</f>
        <v>0.22297836142272318</v>
      </c>
      <c r="N65" s="8">
        <f>Growth!N65</f>
        <v>0.16210929009259661</v>
      </c>
    </row>
    <row r="66" spans="1:14" x14ac:dyDescent="0.2">
      <c r="A66" t="s">
        <v>3</v>
      </c>
      <c r="B66" t="s">
        <v>38</v>
      </c>
      <c r="C66" s="8">
        <f>Growth!C66</f>
        <v>4.6380580840918943E-2</v>
      </c>
      <c r="D66" s="8">
        <f>Growth!D66</f>
        <v>3.8939519469759737E-2</v>
      </c>
      <c r="E66" s="8">
        <f>Growth!E66</f>
        <v>4.7288676236044658E-2</v>
      </c>
      <c r="F66" s="8">
        <f>Growth!F66-0.113</f>
        <v>-6.5181527449935273E-2</v>
      </c>
      <c r="G66" s="8">
        <f>Growth!G66+0.036</f>
        <v>8.4978998619286386E-2</v>
      </c>
      <c r="H66" s="8">
        <f>Growth!H66+0.021</f>
        <v>7.2333564253550406E-2</v>
      </c>
      <c r="I66" s="8">
        <f>Growth!I66+0.025</f>
        <v>8.2459146020031626E-2</v>
      </c>
      <c r="J66" s="8">
        <f>Growth!J66+0.0242</f>
        <v>0.10109431704885344</v>
      </c>
      <c r="K66" s="8">
        <f>Growth!K66+0.0239</f>
        <v>0.1031153685915982</v>
      </c>
      <c r="L66" s="8">
        <f>Growth!L66</f>
        <v>7.9352313548871373E-2</v>
      </c>
      <c r="M66" s="8">
        <f>Growth!M66</f>
        <v>0.32010332323282498</v>
      </c>
      <c r="N66" s="8">
        <f>Growth!N66</f>
        <v>0.27939793038570082</v>
      </c>
    </row>
    <row r="67" spans="1:14" x14ac:dyDescent="0.2">
      <c r="A67" t="s">
        <v>32</v>
      </c>
      <c r="B67" s="7" t="s">
        <v>38</v>
      </c>
      <c r="C67" s="8">
        <f>Growth!C67</f>
        <v>7.7519379844961239E-2</v>
      </c>
      <c r="D67" s="8">
        <f>Growth!D67</f>
        <v>5.0359712230215826E-2</v>
      </c>
      <c r="E67" s="8">
        <f>Growth!E67</f>
        <v>5.4794520547945202E-2</v>
      </c>
      <c r="F67" s="8">
        <f>Growth!F67-0.113</f>
        <v>-6.1051948051948052E-2</v>
      </c>
      <c r="G67" s="8">
        <f>Growth!G67+0.036</f>
        <v>8.5382716049382718E-2</v>
      </c>
      <c r="H67" s="8">
        <f>Growth!H67+0.021</f>
        <v>7.3941176470588232E-2</v>
      </c>
      <c r="I67" s="8">
        <f>Growth!I67+0.025</f>
        <v>6.9692737430167601E-2</v>
      </c>
      <c r="J67" s="8">
        <f>Growth!J67+0.0242</f>
        <v>7.7675935828876996E-2</v>
      </c>
      <c r="K67" s="8">
        <f>Growth!K67+0.0239</f>
        <v>5.4356852791878171E-2</v>
      </c>
      <c r="L67" s="8">
        <f>Growth!L67</f>
        <v>6.4039408866995079E-2</v>
      </c>
      <c r="M67" s="8">
        <f>Growth!M67</f>
        <v>0.14351851851851852</v>
      </c>
      <c r="N67" s="8">
        <f>Growth!N67</f>
        <v>0.10121457489878542</v>
      </c>
    </row>
    <row r="68" spans="1:14" x14ac:dyDescent="0.2">
      <c r="A68" t="s">
        <v>33</v>
      </c>
      <c r="B68" s="7" t="s">
        <v>38</v>
      </c>
      <c r="C68" s="8">
        <f>Growth!C68</f>
        <v>5.7552556449519857E-2</v>
      </c>
      <c r="D68" s="8">
        <f>Growth!D68</f>
        <v>5.7120068715872142E-2</v>
      </c>
      <c r="E68" s="8">
        <f>Growth!E68</f>
        <v>5.7051654091700522E-2</v>
      </c>
      <c r="F68" s="8">
        <f>Growth!F68-0.113</f>
        <v>-5.6611705924339763E-2</v>
      </c>
      <c r="G68" s="8">
        <f>Growth!G68+0.036</f>
        <v>8.969022869022869E-2</v>
      </c>
      <c r="H68" s="8">
        <f>Growth!H68+0.021</f>
        <v>8.0093375425442703E-2</v>
      </c>
      <c r="I68" s="8">
        <f>Growth!I68+0.025</f>
        <v>8.6152251874621583E-2</v>
      </c>
      <c r="J68" s="8">
        <f>Growth!J68+0.0242</f>
        <v>8.7446137640449437E-2</v>
      </c>
      <c r="K68" s="8">
        <f>Growth!K68+0.0239</f>
        <v>8.6851496388028901E-2</v>
      </c>
      <c r="L68" s="8">
        <f>Growth!L68</f>
        <v>6.3766990291262135E-2</v>
      </c>
      <c r="M68" s="8">
        <f>Growth!M68</f>
        <v>0.25007301401869159</v>
      </c>
      <c r="N68" s="8">
        <f>Growth!N68</f>
        <v>0.23850826470416447</v>
      </c>
    </row>
    <row r="69" spans="1:14" x14ac:dyDescent="0.2">
      <c r="A69" s="1" t="s">
        <v>10</v>
      </c>
      <c r="B69" t="s">
        <v>38</v>
      </c>
      <c r="C69" s="8">
        <f>Growth!C69</f>
        <v>0.206144578313253</v>
      </c>
      <c r="D69" s="8">
        <f>Growth!D69</f>
        <v>0.12496254120467486</v>
      </c>
      <c r="E69" s="8">
        <f>Growth!E69</f>
        <v>0.12875155389806428</v>
      </c>
      <c r="F69" s="8">
        <f>Growth!F69-0.113</f>
        <v>-3.0794210195091251E-2</v>
      </c>
      <c r="G69" s="8">
        <f>Growth!G69+0.036</f>
        <v>8.9936177945773049E-2</v>
      </c>
      <c r="H69" s="8">
        <f>Growth!H69+0.021</f>
        <v>7.8866059728257124E-2</v>
      </c>
      <c r="I69" s="8">
        <f>Growth!I69+0.025</f>
        <v>7.3767766331985923E-2</v>
      </c>
      <c r="J69" s="8">
        <f>Growth!J69+0.0242</f>
        <v>7.3870520949894325E-2</v>
      </c>
      <c r="K69" s="8">
        <f>Growth!K69+0.0239</f>
        <v>7.4418211430263545E-2</v>
      </c>
      <c r="L69" s="8">
        <f>Growth!L69</f>
        <v>5.1584169579433986E-2</v>
      </c>
      <c r="M69" s="8">
        <f>Growth!M69</f>
        <v>0.23041869940492146</v>
      </c>
      <c r="N69" s="8">
        <f>Growth!N69</f>
        <v>0.21188619232277461</v>
      </c>
    </row>
    <row r="70" spans="1:14" x14ac:dyDescent="0.2">
      <c r="A70" t="s">
        <v>18</v>
      </c>
      <c r="B70" t="s">
        <v>38</v>
      </c>
      <c r="C70" s="8">
        <f>Growth!C70</f>
        <v>6.0606060606060608E-2</v>
      </c>
      <c r="D70" s="8">
        <f>Growth!D70</f>
        <v>5.7142857142857141E-2</v>
      </c>
      <c r="E70" s="8">
        <f>Growth!E70</f>
        <v>5.4054054054054057E-2</v>
      </c>
      <c r="F70" s="8">
        <f>Growth!F70-0.113</f>
        <v>-5.6019943019943022E-2</v>
      </c>
      <c r="G70" s="8">
        <f>Growth!G70+0.036</f>
        <v>8.9908355795148248E-2</v>
      </c>
      <c r="H70" s="8">
        <f>Growth!H70+0.021</f>
        <v>7.2150895140664958E-2</v>
      </c>
      <c r="I70" s="8">
        <f>Growth!I70+0.025</f>
        <v>7.6094890510948907E-2</v>
      </c>
      <c r="J70" s="8">
        <f>Growth!J70+0.0242</f>
        <v>7.0496296296296293E-2</v>
      </c>
      <c r="K70" s="8">
        <f>Growth!K70+0.0239</f>
        <v>7.2572566371681413E-2</v>
      </c>
      <c r="L70" s="8">
        <f>Growth!L70</f>
        <v>4.4303797468354431E-2</v>
      </c>
      <c r="M70" s="8">
        <f>Growth!M70</f>
        <v>0.15151515151515152</v>
      </c>
      <c r="N70" s="8">
        <f>Growth!N70</f>
        <v>0.156140350877193</v>
      </c>
    </row>
    <row r="71" spans="1:14" x14ac:dyDescent="0.2">
      <c r="A71" s="11" t="s">
        <v>34</v>
      </c>
      <c r="B71" s="7" t="s">
        <v>38</v>
      </c>
      <c r="C71" s="8">
        <f>Growth!C71</f>
        <v>8.1658056886786581E-2</v>
      </c>
      <c r="D71" s="8">
        <f>Growth!D71</f>
        <v>8.2973703895506068E-2</v>
      </c>
      <c r="E71" s="8">
        <f>Growth!E71</f>
        <v>8.038892726210084E-2</v>
      </c>
      <c r="F71" s="8">
        <f>Growth!F71-0.113</f>
        <v>-3.3625553260548835E-2</v>
      </c>
      <c r="G71" s="8">
        <f>Growth!G71+0.036</f>
        <v>0.11418480043739748</v>
      </c>
      <c r="H71" s="8">
        <f>Growth!H71+0.021</f>
        <v>9.1444557133198115E-2</v>
      </c>
      <c r="I71" s="8">
        <f>Growth!I71+0.025</f>
        <v>7.7386404010895748E-2</v>
      </c>
      <c r="J71" s="8">
        <f>Growth!J71+0.0242</f>
        <v>7.6529507089804188E-2</v>
      </c>
      <c r="K71" s="8">
        <f>Growth!K71+0.0239</f>
        <v>7.6265165935907028E-2</v>
      </c>
      <c r="L71" s="8">
        <f>Growth!L71</f>
        <v>5.2232233588510264E-2</v>
      </c>
      <c r="M71" s="8">
        <f>Growth!M71</f>
        <v>0.25177053824362605</v>
      </c>
      <c r="N71" s="8">
        <f>Growth!N71</f>
        <v>0.24721615018644721</v>
      </c>
    </row>
    <row r="72" spans="1:14" x14ac:dyDescent="0.2">
      <c r="A72" t="s">
        <v>4</v>
      </c>
      <c r="B72" t="s">
        <v>38</v>
      </c>
      <c r="C72" s="8">
        <f>Growth!C72</f>
        <v>8.5926614026939158E-2</v>
      </c>
      <c r="D72" s="8">
        <f>Growth!D72</f>
        <v>8.4687767322497859E-2</v>
      </c>
      <c r="E72" s="8">
        <f>Growth!E72</f>
        <v>8.0047318611987384E-2</v>
      </c>
      <c r="F72" s="8">
        <f>Growth!F72-0.113</f>
        <v>-3.4869295363271269E-2</v>
      </c>
      <c r="G72" s="8">
        <f>Growth!G72+0.036</f>
        <v>0.11287097866576362</v>
      </c>
      <c r="H72" s="8">
        <f>Growth!H72+0.021</f>
        <v>9.6471698113207549E-2</v>
      </c>
      <c r="I72" s="8">
        <f>Growth!I72+0.025</f>
        <v>9.9561403508771934E-2</v>
      </c>
      <c r="J72" s="8">
        <f>Growth!J72+0.0242</f>
        <v>9.7669387755102047E-2</v>
      </c>
      <c r="K72" s="8">
        <f>Growth!K72+0.0239</f>
        <v>9.6650316856780744E-2</v>
      </c>
      <c r="L72" s="8">
        <f>Growth!L72</f>
        <v>7.2306238185255195E-2</v>
      </c>
      <c r="M72" s="8">
        <f>Growth!M72</f>
        <v>0.24944909651829</v>
      </c>
      <c r="N72" s="8">
        <f>Growth!N72</f>
        <v>0.18377425044091711</v>
      </c>
    </row>
    <row r="73" spans="1:14" x14ac:dyDescent="0.2">
      <c r="A73" t="s">
        <v>35</v>
      </c>
      <c r="B73" t="s">
        <v>38</v>
      </c>
      <c r="C73" s="8">
        <f>Growth!C73</f>
        <v>4.1799094673986327E-2</v>
      </c>
      <c r="D73" s="8">
        <f>Growth!D73</f>
        <v>4.1601183322547843E-2</v>
      </c>
      <c r="E73" s="8">
        <f>Growth!E73</f>
        <v>4.056093014999556E-2</v>
      </c>
      <c r="F73" s="8">
        <f>Growth!F73-0.113</f>
        <v>-7.3167178437393385E-2</v>
      </c>
      <c r="G73" s="8">
        <f>Growth!G73+0.036</f>
        <v>7.6767779509474193E-2</v>
      </c>
      <c r="H73" s="8">
        <f>Growth!H73+0.021</f>
        <v>7.0653215636822198E-2</v>
      </c>
      <c r="I73" s="8">
        <f>Growth!I73+0.025</f>
        <v>6.6672923862441807E-2</v>
      </c>
      <c r="J73" s="8">
        <f>Growth!J73+0.0242</f>
        <v>6.4710343833345341E-2</v>
      </c>
      <c r="K73" s="8">
        <f>Growth!K73+0.0239</f>
        <v>6.7543921025285766E-2</v>
      </c>
      <c r="L73" s="8">
        <f>Growth!L73</f>
        <v>4.0823099900431467E-2</v>
      </c>
      <c r="M73" s="8">
        <f>Growth!M73</f>
        <v>0.20070153061224491</v>
      </c>
      <c r="N73" s="8">
        <f>Growth!N73</f>
        <v>0.19302066181547778</v>
      </c>
    </row>
  </sheetData>
  <autoFilter ref="A1:N77" xr:uid="{10169156-88A7-4543-9989-F20576349A18}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7D0F-8E0E-4516-B956-BD08C24B9C84}">
  <dimension ref="A1:O40"/>
  <sheetViews>
    <sheetView topLeftCell="A12" workbookViewId="0">
      <selection activeCell="G40" sqref="G40"/>
    </sheetView>
  </sheetViews>
  <sheetFormatPr baseColWidth="10" defaultColWidth="8.83203125" defaultRowHeight="16" x14ac:dyDescent="0.2"/>
  <cols>
    <col min="1" max="1" width="22.6640625" bestFit="1" customWidth="1"/>
    <col min="2" max="2" width="22.6640625" customWidth="1"/>
    <col min="3" max="5" width="10.1640625" bestFit="1" customWidth="1"/>
    <col min="6" max="6" width="10.83203125" bestFit="1" customWidth="1"/>
    <col min="7" max="14" width="11.83203125" bestFit="1" customWidth="1"/>
  </cols>
  <sheetData>
    <row r="1" spans="1:15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>
        <v>2026</v>
      </c>
      <c r="M1">
        <v>2031</v>
      </c>
      <c r="N1">
        <v>2036</v>
      </c>
    </row>
    <row r="2" spans="1:15" x14ac:dyDescent="0.2">
      <c r="A2" s="11" t="s">
        <v>20</v>
      </c>
      <c r="B2" s="11">
        <v>329</v>
      </c>
      <c r="C2" t="e">
        <f>B2+(B2*Growth_TERI_VShaped!C2)</f>
        <v>#DIV/0!</v>
      </c>
      <c r="D2" t="e">
        <f>C2+(C2*Growth_TERI_VShaped!D2)</f>
        <v>#DIV/0!</v>
      </c>
      <c r="E2" t="e">
        <f>D2+(D2*Growth_TERI_VShaped!E2)</f>
        <v>#DIV/0!</v>
      </c>
      <c r="F2" t="e">
        <f>E2+(E2*Growth_TERI_VShaped!F2)</f>
        <v>#DIV/0!</v>
      </c>
      <c r="G2" t="e">
        <f>F2+(F2*Growth_TERI_VShaped!G2)</f>
        <v>#DIV/0!</v>
      </c>
      <c r="H2" t="e">
        <f>G2+(G2*Growth_TERI_VShaped!H2)</f>
        <v>#DIV/0!</v>
      </c>
      <c r="I2" t="e">
        <f>H2+(H2*Growth_TERI_VShaped!I2)</f>
        <v>#DIV/0!</v>
      </c>
      <c r="J2" t="e">
        <f>I2+(I2*Growth_TERI_VShaped!J2)</f>
        <v>#DIV/0!</v>
      </c>
      <c r="K2" t="e">
        <f>J2+(J2*Growth_TERI_VShaped!K2)</f>
        <v>#DIV/0!</v>
      </c>
      <c r="L2" t="e">
        <f>K2+(K2*Growth_TERI_VShaped!L2)</f>
        <v>#DIV/0!</v>
      </c>
      <c r="M2" t="e">
        <f>L2+(L2*Growth_TERI_VShaped!M2)</f>
        <v>#DIV/0!</v>
      </c>
      <c r="N2" t="e">
        <f>M2+(M2*Growth_TERI_VShaped!N2)</f>
        <v>#DIV/0!</v>
      </c>
      <c r="O2" s="10"/>
    </row>
    <row r="3" spans="1:15" x14ac:dyDescent="0.2">
      <c r="A3" s="11" t="s">
        <v>22</v>
      </c>
      <c r="B3" s="11">
        <v>54673</v>
      </c>
      <c r="C3">
        <f>B3+(B3*Growth_TERI_VShaped!C3)</f>
        <v>58846</v>
      </c>
      <c r="D3">
        <f>C3+(C3*Growth_TERI_VShaped!D3)</f>
        <v>63290</v>
      </c>
      <c r="E3">
        <f>D3+(D3*Growth_TERI_VShaped!E3)</f>
        <v>68034</v>
      </c>
      <c r="F3">
        <f>E3+(E3*Growth_TERI_VShaped!F3)</f>
        <v>65402.157999999996</v>
      </c>
      <c r="G3">
        <f>F3+(F3*Growth_TERI_VShaped!G3)</f>
        <v>72633.387105430564</v>
      </c>
      <c r="H3">
        <f>G3+(G3*Growth_TERI_VShaped!H3)</f>
        <v>79604.805075284792</v>
      </c>
      <c r="I3">
        <f>H3+(H3*Growth_TERI_VShaped!I3)</f>
        <v>87596.234992691345</v>
      </c>
      <c r="J3">
        <f>I3+(I3*Growth_TERI_VShaped!J3)</f>
        <v>95878.113716489606</v>
      </c>
      <c r="K3">
        <f>J3+(J3*Growth_TERI_VShaped!K3)</f>
        <v>104968.21437177606</v>
      </c>
      <c r="L3">
        <f>K3+(K3*Growth_TERI_VShaped!L3)</f>
        <v>112445.051303304</v>
      </c>
      <c r="M3">
        <f>L3+(L3*Growth_TERI_VShaped!M3)</f>
        <v>146397.93969208386</v>
      </c>
      <c r="N3">
        <f>M3+(M3*Growth_TERI_VShaped!N3)</f>
        <v>181741.70331741803</v>
      </c>
      <c r="O3" s="10"/>
    </row>
    <row r="4" spans="1:15" x14ac:dyDescent="0.2">
      <c r="A4" s="11" t="s">
        <v>23</v>
      </c>
      <c r="B4">
        <v>886</v>
      </c>
      <c r="C4">
        <f>B4+(B4*Growth_TERI_VShaped!C4)</f>
        <v>982</v>
      </c>
      <c r="D4">
        <f>C4+(C4*Growth_TERI_VShaped!D4)</f>
        <v>1089</v>
      </c>
      <c r="E4">
        <f>D4+(D4*Growth_TERI_VShaped!E4)</f>
        <v>1210</v>
      </c>
      <c r="F4">
        <f>E4+(E4*Growth_TERI_VShaped!F4)</f>
        <v>1208.27</v>
      </c>
      <c r="G4">
        <f>F4+(F4*Growth_TERI_VShaped!G4)</f>
        <v>1389.2140471375465</v>
      </c>
      <c r="H4">
        <f>G4+(G4*Growth_TERI_VShaped!H4)</f>
        <v>1576.9693859595582</v>
      </c>
      <c r="I4">
        <f>H4+(H4*Growth_TERI_VShaped!I4)</f>
        <v>1799.696233476225</v>
      </c>
      <c r="J4">
        <f>I4+(I4*Growth_TERI_VShaped!J4)</f>
        <v>2053.8413562382216</v>
      </c>
      <c r="K4">
        <f>J4+(J4*Growth_TERI_VShaped!K4)</f>
        <v>2344.7307270157771</v>
      </c>
      <c r="L4">
        <f>K4+(K4*Growth_TERI_VShaped!L4)</f>
        <v>2621.9452368736183</v>
      </c>
      <c r="M4">
        <f>L4+(L4*Growth_TERI_VShaped!M4)</f>
        <v>4235.837710627814</v>
      </c>
      <c r="N4">
        <f>M4+(M4*Growth_TERI_VShaped!N4)</f>
        <v>5860.8187647763234</v>
      </c>
      <c r="O4" s="10"/>
    </row>
    <row r="5" spans="1:15" x14ac:dyDescent="0.2">
      <c r="A5" s="11" t="s">
        <v>16</v>
      </c>
      <c r="B5" s="11">
        <v>8997</v>
      </c>
      <c r="C5">
        <f>B5+(B5*Growth_TERI_VShaped!C5)</f>
        <v>9870</v>
      </c>
      <c r="D5">
        <f>C5+(C5*Growth_TERI_VShaped!D5)</f>
        <v>10831</v>
      </c>
      <c r="E5">
        <f>D5+(D5*Growth_TERI_VShaped!E5)</f>
        <v>11894</v>
      </c>
      <c r="F5">
        <f>E5+(E5*Growth_TERI_VShaped!F5)</f>
        <v>11614.977999999999</v>
      </c>
      <c r="G5">
        <f>F5+(F5*Growth_TERI_VShaped!G5)</f>
        <v>13011.86217103727</v>
      </c>
      <c r="H5">
        <f>G5+(G5*Growth_TERI_VShaped!H5)</f>
        <v>14315.799668655562</v>
      </c>
      <c r="I5">
        <f>H5+(H5*Growth_TERI_VShaped!I5)</f>
        <v>15798.075918969205</v>
      </c>
      <c r="J5">
        <f>I5+(I5*Growth_TERI_VShaped!J5)</f>
        <v>17412.938721699222</v>
      </c>
      <c r="K5">
        <f>J5+(J5*Growth_TERI_VShaped!K5)</f>
        <v>19179.200818163252</v>
      </c>
      <c r="L5">
        <f>K5+(K5*Growth_TERI_VShaped!L5)</f>
        <v>20657.164287885906</v>
      </c>
      <c r="M5">
        <f>L5+(L5*Growth_TERI_VShaped!M5)</f>
        <v>27138.397536259843</v>
      </c>
      <c r="N5">
        <f>M5+(M5*Growth_TERI_VShaped!N5)</f>
        <v>33219.853780528472</v>
      </c>
      <c r="O5" s="10"/>
    </row>
    <row r="6" spans="1:15" x14ac:dyDescent="0.2">
      <c r="A6" s="11" t="s">
        <v>24</v>
      </c>
      <c r="B6" s="11">
        <v>21599</v>
      </c>
      <c r="C6">
        <f>B6+(B6*Growth_TERI_VShaped!C6)</f>
        <v>27352</v>
      </c>
      <c r="D6">
        <f>C6+(C6*Growth_TERI_VShaped!D6)</f>
        <v>28637</v>
      </c>
      <c r="E6">
        <f>D6+(D6*Growth_TERI_VShaped!E6)</f>
        <v>31017</v>
      </c>
      <c r="F6">
        <f>E6+(E6*Growth_TERI_VShaped!F6)</f>
        <v>31647.079000000002</v>
      </c>
      <c r="G6">
        <f>F6+(F6*Growth_TERI_VShaped!G6)</f>
        <v>35724.928289152485</v>
      </c>
      <c r="H6">
        <f>G6+(G6*Growth_TERI_VShaped!H6)</f>
        <v>39071.569936684544</v>
      </c>
      <c r="I6">
        <f>H6+(H6*Growth_TERI_VShaped!I6)</f>
        <v>42625.44438913749</v>
      </c>
      <c r="J6">
        <f>I6+(I6*Growth_TERI_VShaped!J6)</f>
        <v>46382.811616493243</v>
      </c>
      <c r="K6">
        <f>J6+(J6*Growth_TERI_VShaped!K6)</f>
        <v>51443.353022469702</v>
      </c>
      <c r="L6">
        <f>K6+(K6*Growth_TERI_VShaped!L6)</f>
        <v>55141.569894917295</v>
      </c>
      <c r="M6">
        <f>L6+(L6*Growth_TERI_VShaped!M6)</f>
        <v>69353.231057798039</v>
      </c>
      <c r="N6">
        <f>M6+(M6*Growth_TERI_VShaped!N6)</f>
        <v>84167.399303024882</v>
      </c>
      <c r="O6" s="10"/>
    </row>
    <row r="7" spans="1:15" x14ac:dyDescent="0.2">
      <c r="A7" t="s">
        <v>5</v>
      </c>
      <c r="B7">
        <v>1876</v>
      </c>
      <c r="C7">
        <f>B7+(B7*Growth_TERI_VShaped!C7)</f>
        <v>1997</v>
      </c>
      <c r="D7">
        <f>C7+(C7*Growth_TERI_VShaped!D7)</f>
        <v>2070</v>
      </c>
      <c r="E7">
        <f>D7+(D7*Growth_TERI_VShaped!E7)</f>
        <v>2145</v>
      </c>
      <c r="F7">
        <f>E7+(E7*Growth_TERI_VShaped!F7)</f>
        <v>1980.615</v>
      </c>
      <c r="G7">
        <f>F7+(F7*Growth_TERI_VShaped!G7)</f>
        <v>2124.0852978947369</v>
      </c>
      <c r="H7">
        <f>G7+(G7*Growth_TERI_VShaped!H7)</f>
        <v>2246.1316989696052</v>
      </c>
      <c r="I7">
        <f>H7+(H7*Growth_TERI_VShaped!I7)</f>
        <v>2384.1164226877127</v>
      </c>
      <c r="J7">
        <f>I7+(I7*Growth_TERI_VShaped!J7)</f>
        <v>2529.4704621226469</v>
      </c>
      <c r="K7">
        <f>J7+(J7*Growth_TERI_VShaped!K7)</f>
        <v>2681.6008595490644</v>
      </c>
      <c r="L7">
        <f>K7+(K7*Growth_TERI_VShaped!L7)</f>
        <v>2779.4253361854912</v>
      </c>
      <c r="M7">
        <f>L7+(L7*Growth_TERI_VShaped!M7)</f>
        <v>3337.1257029890385</v>
      </c>
      <c r="N7">
        <f>M7+(M7*Growth_TERI_VShaped!N7)</f>
        <v>4054.1690317364564</v>
      </c>
      <c r="O7" s="10"/>
    </row>
    <row r="8" spans="1:15" x14ac:dyDescent="0.2">
      <c r="A8" t="s">
        <v>8</v>
      </c>
      <c r="B8">
        <v>27167</v>
      </c>
      <c r="C8">
        <f>B8+(B8*Growth_TERI_VShaped!C8)</f>
        <v>29171</v>
      </c>
      <c r="D8">
        <f>C8+(C8*Growth_TERI_VShaped!D8)</f>
        <v>31383</v>
      </c>
      <c r="E8">
        <f>D8+(D8*Growth_TERI_VShaped!E8)</f>
        <v>33463</v>
      </c>
      <c r="F8">
        <f>E8+(E8*Growth_TERI_VShaped!F8)</f>
        <v>31777.681</v>
      </c>
      <c r="G8">
        <f>F8+(F8*Growth_TERI_VShaped!G8)</f>
        <v>34960.117583521584</v>
      </c>
      <c r="H8">
        <f>G8+(G8*Growth_TERI_VShaped!H8)</f>
        <v>37833.092743205045</v>
      </c>
      <c r="I8">
        <f>H8+(H8*Growth_TERI_VShaped!I8)</f>
        <v>41140.014082815476</v>
      </c>
      <c r="J8">
        <f>I8+(I8*Growth_TERI_VShaped!J8)</f>
        <v>44694.979779419809</v>
      </c>
      <c r="K8">
        <f>J8+(J8*Growth_TERI_VShaped!K8)</f>
        <v>48555.454780271022</v>
      </c>
      <c r="L8">
        <f>K8+(K8*Growth_TERI_VShaped!L8)</f>
        <v>51522.47484348619</v>
      </c>
      <c r="M8">
        <f>L8+(L8*Growth_TERI_VShaped!M8)</f>
        <v>64255.851906081254</v>
      </c>
      <c r="N8">
        <f>M8+(M8*Growth_TERI_VShaped!N8)</f>
        <v>77315.984407317286</v>
      </c>
      <c r="O8" s="10"/>
    </row>
    <row r="9" spans="1:15" x14ac:dyDescent="0.2">
      <c r="A9" t="s">
        <v>25</v>
      </c>
      <c r="B9">
        <v>6550</v>
      </c>
      <c r="C9">
        <f>B9+(B9*Growth_TERI_VShaped!C9)</f>
        <v>7100</v>
      </c>
      <c r="D9">
        <f>C9+(C9*Growth_TERI_VShaped!D9)</f>
        <v>7653</v>
      </c>
      <c r="E9">
        <f>D9+(D9*Growth_TERI_VShaped!E9)</f>
        <v>8210</v>
      </c>
      <c r="F9">
        <f>E9+(E9*Growth_TERI_VShaped!F9)</f>
        <v>7847.27</v>
      </c>
      <c r="G9">
        <f>F9+(F9*Growth_TERI_VShaped!G9)</f>
        <v>8637.7203650142455</v>
      </c>
      <c r="H9">
        <f>G9+(G9*Growth_TERI_VShaped!H9)</f>
        <v>9352.5562099666276</v>
      </c>
      <c r="I9">
        <f>H9+(H9*Growth_TERI_VShaped!I9)</f>
        <v>10145.44933220271</v>
      </c>
      <c r="J9">
        <f>I9+(I9*Growth_TERI_VShaped!J9)</f>
        <v>10976.74755139035</v>
      </c>
      <c r="K9">
        <f>J9+(J9*Growth_TERI_VShaped!K9)</f>
        <v>11852.091838499282</v>
      </c>
      <c r="L9">
        <f>K9+(K9*Growth_TERI_VShaped!L9)</f>
        <v>12490.071741568147</v>
      </c>
      <c r="M9">
        <f>L9+(L9*Growth_TERI_VShaped!M9)</f>
        <v>15774.860672875247</v>
      </c>
      <c r="N9">
        <f>M9+(M9*Growth_TERI_VShaped!N9)</f>
        <v>18991.006196890128</v>
      </c>
      <c r="O9" s="10"/>
    </row>
    <row r="10" spans="1:15" x14ac:dyDescent="0.2">
      <c r="A10" s="11" t="s">
        <v>26</v>
      </c>
      <c r="B10" s="1">
        <v>1991</v>
      </c>
      <c r="C10">
        <f>B10+(B10*Growth_TERI_VShaped!C10)</f>
        <v>2179</v>
      </c>
      <c r="D10">
        <f>C10+(C10*Growth_TERI_VShaped!D10)</f>
        <v>2327</v>
      </c>
      <c r="E10">
        <f>D10+(D10*Growth_TERI_VShaped!E10)</f>
        <v>2449</v>
      </c>
      <c r="F10">
        <f>E10+(E10*Growth_TERI_VShaped!F10)</f>
        <v>2300.2629999999999</v>
      </c>
      <c r="G10">
        <f>F10+(F10*Growth_TERI_VShaped!G10)</f>
        <v>2503.5751862770662</v>
      </c>
      <c r="H10">
        <f>G10+(G10*Growth_TERI_VShaped!H10)</f>
        <v>2688.1603137278303</v>
      </c>
      <c r="I10">
        <f>H10+(H10*Growth_TERI_VShaped!I10)</f>
        <v>2897.5402260799237</v>
      </c>
      <c r="J10">
        <f>I10+(I10*Growth_TERI_VShaped!J10)</f>
        <v>3121.8877242259705</v>
      </c>
      <c r="K10">
        <f>J10+(J10*Growth_TERI_VShaped!K10)</f>
        <v>3365.1182763506504</v>
      </c>
      <c r="L10">
        <f>K10+(K10*Growth_TERI_VShaped!L10)</f>
        <v>3546.6349948831999</v>
      </c>
      <c r="M10">
        <f>L10+(L10*Growth_TERI_VShaped!M10)</f>
        <v>4367.493933135951</v>
      </c>
      <c r="N10">
        <f>M10+(M10*Growth_TERI_VShaped!N10)</f>
        <v>5378.9454258478791</v>
      </c>
      <c r="O10" s="10"/>
    </row>
    <row r="11" spans="1:15" x14ac:dyDescent="0.2">
      <c r="A11" t="s">
        <v>0</v>
      </c>
      <c r="B11">
        <v>31937</v>
      </c>
      <c r="C11">
        <f>B11+(B11*Growth_TERI_VShaped!C11)</f>
        <v>33070</v>
      </c>
      <c r="D11">
        <f>C11+(C11*Growth_TERI_VShaped!D11)</f>
        <v>34201</v>
      </c>
      <c r="E11">
        <f>D11+(D11*Growth_TERI_VShaped!E11)</f>
        <v>35380</v>
      </c>
      <c r="F11">
        <f>E11+(E11*Growth_TERI_VShaped!F11)</f>
        <v>32575.06</v>
      </c>
      <c r="G11">
        <f>F11+(F11*Growth_TERI_VShaped!G11)</f>
        <v>34821.038820377878</v>
      </c>
      <c r="H11">
        <f>G11+(G11*Growth_TERI_VShaped!H11)</f>
        <v>36675.867017151701</v>
      </c>
      <c r="I11">
        <f>H11+(H11*Growth_TERI_VShaped!I11)</f>
        <v>38746.731660117614</v>
      </c>
      <c r="J11">
        <f>I11+(I11*Growth_TERI_VShaped!J11)</f>
        <v>40968.446751429117</v>
      </c>
      <c r="K11">
        <f>J11+(J11*Growth_TERI_VShaped!K11)</f>
        <v>43275.515668809807</v>
      </c>
      <c r="L11">
        <f>K11+(K11*Growth_TERI_VShaped!L11)</f>
        <v>44650.318201361268</v>
      </c>
      <c r="M11">
        <f>L11+(L11*Growth_TERI_VShaped!M11)</f>
        <v>52298.981153920118</v>
      </c>
      <c r="N11">
        <f>M11+(M11*Growth_TERI_VShaped!N11)</f>
        <v>61613.949156937524</v>
      </c>
      <c r="O11" s="10"/>
    </row>
    <row r="12" spans="1:15" x14ac:dyDescent="0.2">
      <c r="A12" s="11" t="s">
        <v>6</v>
      </c>
      <c r="B12" s="11">
        <v>4236</v>
      </c>
      <c r="C12">
        <f>B12+(B12*Growth_TERI_VShaped!C12)</f>
        <v>4529</v>
      </c>
      <c r="D12">
        <f>C12+(C12*Growth_TERI_VShaped!D12)</f>
        <v>4802</v>
      </c>
      <c r="E12">
        <f>D12+(D12*Growth_TERI_VShaped!E12)</f>
        <v>5068</v>
      </c>
      <c r="F12">
        <f>E12+(E12*Growth_TERI_VShaped!F12)</f>
        <v>4759.3159999999998</v>
      </c>
      <c r="G12">
        <f>F12+(F12*Growth_TERI_VShaped!G12)</f>
        <v>5163.6186445671419</v>
      </c>
      <c r="H12">
        <f>G12+(G12*Growth_TERI_VShaped!H12)</f>
        <v>5513.9405801181765</v>
      </c>
      <c r="I12">
        <f>H12+(H12*Growth_TERI_VShaped!I12)</f>
        <v>5901.352587999665</v>
      </c>
      <c r="J12">
        <f>I12+(I12*Growth_TERI_VShaped!J12)</f>
        <v>6303.5548379776083</v>
      </c>
      <c r="K12">
        <f>J12+(J12*Growth_TERI_VShaped!K12)</f>
        <v>6721.585500763973</v>
      </c>
      <c r="L12">
        <f>K12+(K12*Growth_TERI_VShaped!L12)</f>
        <v>6996.1007043987775</v>
      </c>
      <c r="M12">
        <f>L12+(L12*Growth_TERI_VShaped!M12)</f>
        <v>8245.5485797660149</v>
      </c>
      <c r="N12">
        <f>M12+(M12*Growth_TERI_VShaped!N12)</f>
        <v>9719.0493051587182</v>
      </c>
      <c r="O12" s="10"/>
    </row>
    <row r="13" spans="1:15" x14ac:dyDescent="0.2">
      <c r="A13" t="s">
        <v>7</v>
      </c>
      <c r="B13">
        <v>98376</v>
      </c>
      <c r="C13">
        <f>B13+(B13*Growth_TERI_VShaped!C13)</f>
        <v>105823</v>
      </c>
      <c r="D13">
        <f>C13+(C13*Growth_TERI_VShaped!D13)</f>
        <v>113187</v>
      </c>
      <c r="E13">
        <f>D13+(D13*Growth_TERI_VShaped!E13)</f>
        <v>120693</v>
      </c>
      <c r="F13">
        <f>E13+(E13*Growth_TERI_VShaped!F13)</f>
        <v>114729.69100000001</v>
      </c>
      <c r="G13">
        <f>F13+(F13*Growth_TERI_VShaped!G13)</f>
        <v>125823.21413392253</v>
      </c>
      <c r="H13">
        <f>G13+(G13*Growth_TERI_VShaped!H13)</f>
        <v>135883.17464429257</v>
      </c>
      <c r="I13">
        <f>H13+(H13*Growth_TERI_VShaped!I13)</f>
        <v>147091.93915754691</v>
      </c>
      <c r="J13">
        <f>I13+(I13*Growth_TERI_VShaped!J13)</f>
        <v>158864.9811698446</v>
      </c>
      <c r="K13">
        <f>J13+(J13*Growth_TERI_VShaped!K13)</f>
        <v>171289.50288131461</v>
      </c>
      <c r="L13">
        <f>K13+(K13*Growth_TERI_VShaped!L13)</f>
        <v>180332.73123730795</v>
      </c>
      <c r="M13">
        <f>L13+(L13*Growth_TERI_VShaped!M13)</f>
        <v>228878.1454585671</v>
      </c>
      <c r="N13">
        <f>M13+(M13*Growth_TERI_VShaped!N13)</f>
        <v>276918.97155595652</v>
      </c>
      <c r="O13" s="10"/>
    </row>
    <row r="14" spans="1:15" x14ac:dyDescent="0.2">
      <c r="A14" t="s">
        <v>1</v>
      </c>
      <c r="B14">
        <v>48991</v>
      </c>
      <c r="C14">
        <f>B14+(B14*Growth_TERI_VShaped!C14)</f>
        <v>51254</v>
      </c>
      <c r="D14">
        <f>C14+(C14*Growth_TERI_VShaped!D14)</f>
        <v>54062</v>
      </c>
      <c r="E14">
        <f>D14+(D14*Growth_TERI_VShaped!E14)</f>
        <v>57083</v>
      </c>
      <c r="F14">
        <f>E14+(E14*Growth_TERI_VShaped!F14)</f>
        <v>53885.620999999999</v>
      </c>
      <c r="G14">
        <f>F14+(F14*Growth_TERI_VShaped!G14)</f>
        <v>58756.632501485277</v>
      </c>
      <c r="H14">
        <f>G14+(G14*Growth_TERI_VShaped!H14)</f>
        <v>62880.41934598238</v>
      </c>
      <c r="I14">
        <f>H14+(H14*Growth_TERI_VShaped!I14)</f>
        <v>67830.696774583659</v>
      </c>
      <c r="J14">
        <f>I14+(I14*Growth_TERI_VShaped!J14)</f>
        <v>74079.243819091338</v>
      </c>
      <c r="K14">
        <f>J14+(J14*Growth_TERI_VShaped!K14)</f>
        <v>80908.351000902563</v>
      </c>
      <c r="L14">
        <f>K14+(K14*Growth_TERI_VShaped!L14)</f>
        <v>86458.265181151161</v>
      </c>
      <c r="M14">
        <f>L14+(L14*Growth_TERI_VShaped!M14)</f>
        <v>106736.02211516269</v>
      </c>
      <c r="N14">
        <f>M14+(M14*Growth_TERI_VShaped!N14)</f>
        <v>127125.70500738781</v>
      </c>
      <c r="O14" s="10"/>
    </row>
    <row r="15" spans="1:15" x14ac:dyDescent="0.2">
      <c r="A15" t="s">
        <v>27</v>
      </c>
      <c r="B15">
        <v>9726</v>
      </c>
      <c r="C15">
        <f>B15+(B15*Growth_TERI_VShaped!C15)</f>
        <v>10116</v>
      </c>
      <c r="D15">
        <f>C15+(C15*Growth_TERI_VShaped!D15)</f>
        <v>10523</v>
      </c>
      <c r="E15">
        <f>D15+(D15*Growth_TERI_VShaped!E15)</f>
        <v>10949</v>
      </c>
      <c r="F15">
        <f>E15+(E15*Growth_TERI_VShaped!F15)</f>
        <v>10156.763000000001</v>
      </c>
      <c r="G15">
        <f>F15+(F15*Growth_TERI_VShaped!G15)</f>
        <v>10943.153539792173</v>
      </c>
      <c r="H15">
        <f>G15+(G15*Growth_TERI_VShaped!H15)</f>
        <v>11628.540233423049</v>
      </c>
      <c r="I15">
        <f>H15+(H15*Growth_TERI_VShaped!I15)</f>
        <v>12404.717069391821</v>
      </c>
      <c r="J15">
        <f>I15+(I15*Growth_TERI_VShaped!J15)</f>
        <v>13226.109726240984</v>
      </c>
      <c r="K15">
        <f>J15+(J15*Growth_TERI_VShaped!K15)</f>
        <v>14100.160987652635</v>
      </c>
      <c r="L15">
        <f>K15+(K15*Growth_TERI_VShaped!L15)</f>
        <v>14698.12962569011</v>
      </c>
      <c r="M15">
        <f>L15+(L15*Growth_TERI_VShaped!M15)</f>
        <v>17900.740746106669</v>
      </c>
      <c r="N15">
        <f>M15+(M15*Growth_TERI_VShaped!N15)</f>
        <v>21927.197359401165</v>
      </c>
      <c r="O15" s="10"/>
    </row>
    <row r="16" spans="1:15" x14ac:dyDescent="0.2">
      <c r="A16" t="s">
        <v>28</v>
      </c>
      <c r="B16">
        <v>14871</v>
      </c>
      <c r="C16">
        <f>B16+(B16*Growth_TERI_VShaped!C16)</f>
        <v>15543</v>
      </c>
      <c r="D16">
        <f>C16+(C16*Growth_TERI_VShaped!D16)</f>
        <v>16283</v>
      </c>
      <c r="E16">
        <f>D16+(D16*Growth_TERI_VShaped!E16)</f>
        <v>17109</v>
      </c>
      <c r="F16">
        <f>E16+(E16*Growth_TERI_VShaped!F16)</f>
        <v>16083.683000000001</v>
      </c>
      <c r="G16">
        <f>F16+(F16*Growth_TERI_VShaped!G16)</f>
        <v>17378.636852694457</v>
      </c>
      <c r="H16">
        <f>G16+(G16*Growth_TERI_VShaped!H16)</f>
        <v>18800.029087405677</v>
      </c>
      <c r="I16">
        <f>H16+(H16*Growth_TERI_VShaped!I16)</f>
        <v>20398.238743444799</v>
      </c>
      <c r="J16">
        <f>I16+(I16*Growth_TERI_VShaped!J16)</f>
        <v>22118.026098904025</v>
      </c>
      <c r="K16">
        <f>J16+(J16*Growth_TERI_VShaped!K16)</f>
        <v>23989.523557389326</v>
      </c>
      <c r="L16">
        <f>K16+(K16*Growth_TERI_VShaped!L16)</f>
        <v>25460.450847586049</v>
      </c>
      <c r="M16">
        <f>L16+(L16*Growth_TERI_VShaped!M16)</f>
        <v>32710.237101050501</v>
      </c>
      <c r="N16">
        <f>M16+(M16*Growth_TERI_VShaped!N16)</f>
        <v>39259.341746093618</v>
      </c>
      <c r="O16" s="10"/>
    </row>
    <row r="17" spans="1:15" x14ac:dyDescent="0.2">
      <c r="A17" s="11" t="s">
        <v>14</v>
      </c>
      <c r="B17" s="1">
        <v>22847</v>
      </c>
      <c r="C17">
        <f>B17+(B17*Growth_TERI_VShaped!C17)</f>
        <v>24266</v>
      </c>
      <c r="D17">
        <f>C17+(C17*Growth_TERI_VShaped!D17)</f>
        <v>25880</v>
      </c>
      <c r="E17">
        <f>D17+(D17*Growth_TERI_VShaped!E17)</f>
        <v>27488</v>
      </c>
      <c r="F17">
        <f>E17+(E17*Growth_TERI_VShaped!F17)</f>
        <v>25945.856</v>
      </c>
      <c r="G17">
        <f>F17+(F17*Growth_TERI_VShaped!G17)</f>
        <v>28306.160844362934</v>
      </c>
      <c r="H17">
        <f>G17+(G17*Growth_TERI_VShaped!H17)</f>
        <v>30341.342315709557</v>
      </c>
      <c r="I17">
        <f>H17+(H17*Growth_TERI_VShaped!I17)</f>
        <v>32645.721529787814</v>
      </c>
      <c r="J17">
        <f>I17+(I17*Growth_TERI_VShaped!J17)</f>
        <v>35069.480701930115</v>
      </c>
      <c r="K17">
        <f>J17+(J17*Growth_TERI_VShaped!K17)</f>
        <v>37693.477439437214</v>
      </c>
      <c r="L17">
        <f>K17+(K17*Growth_TERI_VShaped!L17)</f>
        <v>39608.726681286862</v>
      </c>
      <c r="M17">
        <f>L17+(L17*Growth_TERI_VShaped!M17)</f>
        <v>48147.630308542786</v>
      </c>
      <c r="N17">
        <f>M17+(M17*Growth_TERI_VShaped!N17)</f>
        <v>58528.119745269527</v>
      </c>
      <c r="O17" s="10"/>
    </row>
    <row r="18" spans="1:15" x14ac:dyDescent="0.2">
      <c r="A18" s="1" t="s">
        <v>11</v>
      </c>
      <c r="B18">
        <v>66146</v>
      </c>
      <c r="C18">
        <f>B18+(B18*Growth_TERI_VShaped!C18)</f>
        <v>69808</v>
      </c>
      <c r="D18">
        <f>C18+(C18*Growth_TERI_VShaped!D18)</f>
        <v>73636</v>
      </c>
      <c r="E18">
        <f>D18+(D18*Growth_TERI_VShaped!E18)</f>
        <v>77532</v>
      </c>
      <c r="F18">
        <f>E18+(E18*Growth_TERI_VShaped!F18)</f>
        <v>72860.884000000005</v>
      </c>
      <c r="G18">
        <f>F18+(F18*Growth_TERI_VShaped!G18)</f>
        <v>79331.250429376014</v>
      </c>
      <c r="H18">
        <f>G18+(G18*Growth_TERI_VShaped!H18)</f>
        <v>85104.462811377292</v>
      </c>
      <c r="I18">
        <f>H18+(H18*Growth_TERI_VShaped!I18)</f>
        <v>91620.960332954914</v>
      </c>
      <c r="J18">
        <f>I18+(I18*Growth_TERI_VShaped!J18)</f>
        <v>98536.747795470103</v>
      </c>
      <c r="K18">
        <f>J18+(J18*Growth_TERI_VShaped!K18)</f>
        <v>105922.36126439393</v>
      </c>
      <c r="L18">
        <f>K18+(K18*Growth_TERI_VShaped!L18)</f>
        <v>111319.49273002113</v>
      </c>
      <c r="M18">
        <f>L18+(L18*Growth_TERI_VShaped!M18)</f>
        <v>137656.60669572052</v>
      </c>
      <c r="N18">
        <f>M18+(M18*Growth_TERI_VShaped!N18)</f>
        <v>163192.87551402542</v>
      </c>
      <c r="O18" s="10"/>
    </row>
    <row r="19" spans="1:15" x14ac:dyDescent="0.2">
      <c r="A19" t="s">
        <v>12</v>
      </c>
      <c r="B19">
        <v>26422</v>
      </c>
      <c r="C19">
        <f>B19+(B19*Growth_TERI_VShaped!C19)</f>
        <v>25875</v>
      </c>
      <c r="D19">
        <f>C19+(C19*Growth_TERI_VShaped!D19)</f>
        <v>27184</v>
      </c>
      <c r="E19">
        <f>D19+(D19*Growth_TERI_VShaped!E19)</f>
        <v>28535</v>
      </c>
      <c r="F19">
        <f>E19+(E19*Growth_TERI_VShaped!F19)</f>
        <v>26699.544999999998</v>
      </c>
      <c r="G19">
        <f>F19+(F19*Growth_TERI_VShaped!G19)</f>
        <v>28951.807406759788</v>
      </c>
      <c r="H19">
        <f>G19+(G19*Growth_TERI_VShaped!H19)</f>
        <v>30934.893160780342</v>
      </c>
      <c r="I19">
        <f>H19+(H19*Growth_TERI_VShaped!I19)</f>
        <v>33150.46920612971</v>
      </c>
      <c r="J19">
        <f>I19+(I19*Growth_TERI_VShaped!J19)</f>
        <v>35466.954364099794</v>
      </c>
      <c r="K19">
        <f>J19+(J19*Growth_TERI_VShaped!K19)</f>
        <v>37910.252771630941</v>
      </c>
      <c r="L19">
        <f>K19+(K19*Growth_TERI_VShaped!L19)</f>
        <v>39700.75616872649</v>
      </c>
      <c r="M19">
        <f>L19+(L19*Growth_TERI_VShaped!M19)</f>
        <v>47196.660813130446</v>
      </c>
      <c r="N19">
        <f>M19+(M19*Growth_TERI_VShaped!N19)</f>
        <v>56115.889566436839</v>
      </c>
      <c r="O19" s="10"/>
    </row>
    <row r="20" spans="1:15" x14ac:dyDescent="0.2">
      <c r="A20" t="s">
        <v>21</v>
      </c>
      <c r="B20">
        <v>52</v>
      </c>
      <c r="C20" t="e">
        <f>B20+(B20*Growth_TERI_VShaped!C20)</f>
        <v>#DIV/0!</v>
      </c>
      <c r="D20" t="e">
        <f>C20+(C20*Growth_TERI_VShaped!D20)</f>
        <v>#DIV/0!</v>
      </c>
      <c r="E20" t="e">
        <f>D20+(D20*Growth_TERI_VShaped!E20)</f>
        <v>#DIV/0!</v>
      </c>
      <c r="F20" t="e">
        <f>E20+(E20*Growth_TERI_VShaped!F20)</f>
        <v>#DIV/0!</v>
      </c>
      <c r="G20" t="e">
        <f>F20+(F20*Growth_TERI_VShaped!G20)</f>
        <v>#DIV/0!</v>
      </c>
      <c r="H20" t="e">
        <f>G20+(G20*Growth_TERI_VShaped!H20)</f>
        <v>#DIV/0!</v>
      </c>
      <c r="I20" t="e">
        <f>H20+(H20*Growth_TERI_VShaped!I20)</f>
        <v>#DIV/0!</v>
      </c>
      <c r="J20" t="e">
        <f>I20+(I20*Growth_TERI_VShaped!J20)</f>
        <v>#DIV/0!</v>
      </c>
      <c r="K20" t="e">
        <f>J20+(J20*Growth_TERI_VShaped!K20)</f>
        <v>#DIV/0!</v>
      </c>
      <c r="L20" t="e">
        <f>K20+(K20*Growth_TERI_VShaped!L20)</f>
        <v>#DIV/0!</v>
      </c>
      <c r="M20" t="e">
        <f>L20+(L20*Growth_TERI_VShaped!M20)</f>
        <v>#DIV/0!</v>
      </c>
      <c r="N20" t="e">
        <f>M20+(M20*Growth_TERI_VShaped!N20)</f>
        <v>#DIV/0!</v>
      </c>
      <c r="O20" s="10"/>
    </row>
    <row r="21" spans="1:15" x14ac:dyDescent="0.2">
      <c r="A21" t="s">
        <v>29</v>
      </c>
      <c r="B21">
        <v>68588</v>
      </c>
      <c r="C21">
        <f>B21+(B21*Growth_TERI_VShaped!C21)</f>
        <v>75209</v>
      </c>
      <c r="D21">
        <f>C21+(C21*Growth_TERI_VShaped!D21)</f>
        <v>81732</v>
      </c>
      <c r="E21">
        <f>D21+(D21*Growth_TERI_VShaped!E21)</f>
        <v>88022</v>
      </c>
      <c r="F21">
        <f>E21+(E21*Growth_TERI_VShaped!F21)</f>
        <v>84354.513999999996</v>
      </c>
      <c r="G21">
        <f>F21+(F21*Growth_TERI_VShaped!G21)</f>
        <v>92373.775554699358</v>
      </c>
      <c r="H21">
        <f>G21+(G21*Growth_TERI_VShaped!H21)</f>
        <v>98846.711262767494</v>
      </c>
      <c r="I21">
        <f>H21+(H21*Growth_TERI_VShaped!I21)</f>
        <v>105992.65335719711</v>
      </c>
      <c r="J21">
        <f>I21+(I21*Growth_TERI_VShaped!J21)</f>
        <v>113424.21696311678</v>
      </c>
      <c r="K21">
        <f>J21+(J21*Growth_TERI_VShaped!K21)</f>
        <v>121335.58055714348</v>
      </c>
      <c r="L21">
        <f>K21+(K21*Growth_TERI_VShaped!L21)</f>
        <v>126761.09365711422</v>
      </c>
      <c r="M21">
        <f>L21+(L21*Growth_TERI_VShaped!M21)</f>
        <v>156244.06171387719</v>
      </c>
      <c r="N21">
        <f>M21+(M21*Growth_TERI_VShaped!N21)</f>
        <v>185765.44406126786</v>
      </c>
      <c r="O21" s="10"/>
    </row>
    <row r="22" spans="1:15" x14ac:dyDescent="0.2">
      <c r="A22" t="s">
        <v>9</v>
      </c>
      <c r="B22">
        <v>145396</v>
      </c>
      <c r="C22">
        <f>B22+(B22*Growth_TERI_VShaped!C22)</f>
        <v>153331</v>
      </c>
      <c r="D22">
        <f>C22+(C22*Growth_TERI_VShaped!D22)</f>
        <v>161926</v>
      </c>
      <c r="E22">
        <f>D22+(D22*Growth_TERI_VShaped!E22)</f>
        <v>171313</v>
      </c>
      <c r="F22">
        <f>E22+(E22*Growth_TERI_VShaped!F22)</f>
        <v>160979.63099999999</v>
      </c>
      <c r="G22">
        <f>F22+(F22*Growth_TERI_VShaped!G22)</f>
        <v>175384.55591890233</v>
      </c>
      <c r="H22">
        <f>G22+(G22*Growth_TERI_VShaped!H22)</f>
        <v>188580.78723735843</v>
      </c>
      <c r="I22">
        <f>H22+(H22*Growth_TERI_VShaped!I22)</f>
        <v>203670.22550836494</v>
      </c>
      <c r="J22">
        <f>I22+(I22*Growth_TERI_VShaped!J22)</f>
        <v>220034.27217267538</v>
      </c>
      <c r="K22">
        <f>J22+(J22*Growth_TERI_VShaped!K22)</f>
        <v>237891.49308528542</v>
      </c>
      <c r="L22">
        <f>K22+(K22*Growth_TERI_VShaped!L22)</f>
        <v>251683.10794236732</v>
      </c>
      <c r="M22">
        <f>L22+(L22*Growth_TERI_VShaped!M22)</f>
        <v>311384.59797433222</v>
      </c>
      <c r="N22">
        <f>M22+(M22*Growth_TERI_VShaped!N22)</f>
        <v>367211.44980937004</v>
      </c>
      <c r="O22" s="10"/>
    </row>
    <row r="23" spans="1:15" x14ac:dyDescent="0.2">
      <c r="A23" t="s">
        <v>17</v>
      </c>
      <c r="B23" s="1">
        <v>1240</v>
      </c>
      <c r="C23">
        <f>B23+(B23*Growth_TERI_VShaped!C23)</f>
        <v>1419</v>
      </c>
      <c r="D23">
        <f>C23+(C23*Growth_TERI_VShaped!D23)</f>
        <v>1592</v>
      </c>
      <c r="E23">
        <f>D23+(D23*Growth_TERI_VShaped!E23)</f>
        <v>1769</v>
      </c>
      <c r="F23">
        <f>E23+(E23*Growth_TERI_VShaped!F23)</f>
        <v>1725.1030000000001</v>
      </c>
      <c r="G23">
        <f>F23+(F23*Growth_TERI_VShaped!G23)</f>
        <v>1946.7227256623378</v>
      </c>
      <c r="H23">
        <f>G23+(G23*Growth_TERI_VShaped!H23)</f>
        <v>2169.9645196180709</v>
      </c>
      <c r="I23">
        <f>H23+(H23*Growth_TERI_VShaped!I23)</f>
        <v>2427.0581420510816</v>
      </c>
      <c r="J23">
        <f>I23+(I23*Growth_TERI_VShaped!J23)</f>
        <v>2722.2260484137732</v>
      </c>
      <c r="K23">
        <f>J23+(J23*Growth_TERI_VShaped!K23)</f>
        <v>3043.7288352417254</v>
      </c>
      <c r="L23">
        <f>K23+(K23*Growth_TERI_VShaped!L23)</f>
        <v>3325.9288597012232</v>
      </c>
      <c r="M23">
        <f>L23+(L23*Growth_TERI_VShaped!M23)</f>
        <v>4548.4596799489755</v>
      </c>
      <c r="N23">
        <f>M23+(M23*Growth_TERI_VShaped!N23)</f>
        <v>5818.3597900167151</v>
      </c>
      <c r="O23" s="10"/>
    </row>
    <row r="24" spans="1:15" x14ac:dyDescent="0.2">
      <c r="A24" t="s">
        <v>30</v>
      </c>
      <c r="B24">
        <v>2094</v>
      </c>
      <c r="C24">
        <f>B24+(B24*Growth_TERI_VShaped!C24)</f>
        <v>2168</v>
      </c>
      <c r="D24">
        <f>C24+(C24*Growth_TERI_VShaped!D24)</f>
        <v>2242</v>
      </c>
      <c r="E24">
        <f>D24+(D24*Growth_TERI_VShaped!E24)</f>
        <v>2378</v>
      </c>
      <c r="F24">
        <f>E24+(E24*Growth_TERI_VShaped!F24)</f>
        <v>2201.2860000000001</v>
      </c>
      <c r="G24">
        <f>F24+(F24*Growth_TERI_VShaped!G24)</f>
        <v>2366.0883510607287</v>
      </c>
      <c r="H24">
        <f>G24+(G24*Growth_TERI_VShaped!H24)</f>
        <v>2508.907509417078</v>
      </c>
      <c r="I24">
        <f>H24+(H24*Growth_TERI_VShaped!I24)</f>
        <v>2669.4653606243369</v>
      </c>
      <c r="J24">
        <f>I24+(I24*Growth_TERI_VShaped!J24)</f>
        <v>2858.3396203018392</v>
      </c>
      <c r="K24">
        <f>J24+(J24*Growth_TERI_VShaped!K24)</f>
        <v>3060.700209075691</v>
      </c>
      <c r="L24">
        <f>K24+(K24*Growth_TERI_VShaped!L24)</f>
        <v>3202.8473531730797</v>
      </c>
      <c r="M24">
        <f>L24+(L24*Growth_TERI_VShaped!M24)</f>
        <v>3683.7281172472249</v>
      </c>
      <c r="N24">
        <f>M24+(M24*Growth_TERI_VShaped!N24)</f>
        <v>4252.3166936367797</v>
      </c>
      <c r="O24" s="10"/>
    </row>
    <row r="25" spans="1:15" x14ac:dyDescent="0.2">
      <c r="A25" t="s">
        <v>19</v>
      </c>
      <c r="B25">
        <v>580</v>
      </c>
      <c r="C25">
        <f>B25+(B25*Growth_TERI_VShaped!C25)</f>
        <v>628</v>
      </c>
      <c r="D25">
        <f>C25+(C25*Growth_TERI_VShaped!D25)</f>
        <v>681</v>
      </c>
      <c r="E25">
        <f>D25+(D25*Growth_TERI_VShaped!E25)</f>
        <v>737</v>
      </c>
      <c r="F25">
        <f>E25+(E25*Growth_TERI_VShaped!F25)</f>
        <v>715.71900000000005</v>
      </c>
      <c r="G25">
        <f>F25+(F25*Growth_TERI_VShaped!G25)</f>
        <v>801.5013708585733</v>
      </c>
      <c r="H25">
        <f>G25+(G25*Growth_TERI_VShaped!H25)</f>
        <v>884.04490580244476</v>
      </c>
      <c r="I25">
        <f>H25+(H25*Growth_TERI_VShaped!I25)</f>
        <v>977.8508447132325</v>
      </c>
      <c r="J25">
        <f>I25+(I25*Growth_TERI_VShaped!J25)</f>
        <v>1080.6695925753174</v>
      </c>
      <c r="K25">
        <f>J25+(J25*Growth_TERI_VShaped!K25)</f>
        <v>1191.372102652002</v>
      </c>
      <c r="L25">
        <f>K25+(K25*Growth_TERI_VShaped!L25)</f>
        <v>1318.4786944675416</v>
      </c>
      <c r="M25">
        <f>L25+(L25*Growth_TERI_VShaped!M25)</f>
        <v>1775.4571555186481</v>
      </c>
      <c r="N25">
        <f>M25+(M25*Growth_TERI_VShaped!N25)</f>
        <v>2229.4092691455753</v>
      </c>
      <c r="O25" s="10"/>
    </row>
    <row r="26" spans="1:15" x14ac:dyDescent="0.2">
      <c r="A26" t="s">
        <v>31</v>
      </c>
      <c r="B26">
        <v>815</v>
      </c>
      <c r="C26">
        <f>B26+(B26*Growth_TERI_VShaped!C26)</f>
        <v>866</v>
      </c>
      <c r="D26">
        <f>C26+(C26*Growth_TERI_VShaped!D26)</f>
        <v>930</v>
      </c>
      <c r="E26">
        <f>D26+(D26*Growth_TERI_VShaped!E26)</f>
        <v>992</v>
      </c>
      <c r="F26">
        <f>E26+(E26*Growth_TERI_VShaped!F26)</f>
        <v>946.904</v>
      </c>
      <c r="G26">
        <f>F26+(F26*Growth_TERI_VShaped!G26)</f>
        <v>1043.5829878149198</v>
      </c>
      <c r="H26">
        <f>G26+(G26*Growth_TERI_VShaped!H26)</f>
        <v>1131.1265672595284</v>
      </c>
      <c r="I26">
        <f>H26+(H26*Growth_TERI_VShaped!I26)</f>
        <v>1230.1001418947371</v>
      </c>
      <c r="J26">
        <f>I26+(I26*Growth_TERI_VShaped!J26)</f>
        <v>1338.0161037548437</v>
      </c>
      <c r="K26">
        <f>J26+(J26*Growth_TERI_VShaped!K26)</f>
        <v>1453.8673795041727</v>
      </c>
      <c r="L26">
        <f>K26+(K26*Growth_TERI_VShaped!L26)</f>
        <v>1537.6085262764464</v>
      </c>
      <c r="M26">
        <f>L26+(L26*Growth_TERI_VShaped!M26)</f>
        <v>1818.0909214896039</v>
      </c>
      <c r="N26">
        <f>M26+(M26*Growth_TERI_VShaped!N26)</f>
        <v>2104.6268935778658</v>
      </c>
      <c r="O26" s="10"/>
    </row>
    <row r="27" spans="1:15" x14ac:dyDescent="0.2">
      <c r="A27" t="s">
        <v>15</v>
      </c>
      <c r="B27">
        <v>26028</v>
      </c>
      <c r="C27">
        <f>B27+(B27*Growth_TERI_VShaped!C27)</f>
        <v>27575</v>
      </c>
      <c r="D27">
        <f>C27+(C27*Growth_TERI_VShaped!D27)</f>
        <v>29124</v>
      </c>
      <c r="E27">
        <f>D27+(D27*Growth_TERI_VShaped!E27)</f>
        <v>30302</v>
      </c>
      <c r="F27">
        <f>E27+(E27*Growth_TERI_VShaped!F27)</f>
        <v>27799.874</v>
      </c>
      <c r="G27">
        <f>F27+(F27*Growth_TERI_VShaped!G27)</f>
        <v>29637.585988468356</v>
      </c>
      <c r="H27">
        <f>G27+(G27*Growth_TERI_VShaped!H27)</f>
        <v>31188.7990312109</v>
      </c>
      <c r="I27">
        <f>H27+(H27*Growth_TERI_VShaped!I27)</f>
        <v>32900.271685151369</v>
      </c>
      <c r="J27">
        <f>I27+(I27*Growth_TERI_VShaped!J27)</f>
        <v>34713.426526756368</v>
      </c>
      <c r="K27">
        <f>J27+(J27*Growth_TERI_VShaped!K27)</f>
        <v>36634.186287128177</v>
      </c>
      <c r="L27">
        <f>K27+(K27*Growth_TERI_VShaped!L27)</f>
        <v>37770.747646639094</v>
      </c>
      <c r="M27">
        <f>L27+(L27*Growth_TERI_VShaped!M27)</f>
        <v>43266.984922002433</v>
      </c>
      <c r="N27">
        <f>M27+(M27*Growth_TERI_VShaped!N27)</f>
        <v>50208.379631420023</v>
      </c>
      <c r="O27" s="10"/>
    </row>
    <row r="28" spans="1:15" x14ac:dyDescent="0.2">
      <c r="A28" t="s">
        <v>13</v>
      </c>
      <c r="B28" s="1">
        <v>2990</v>
      </c>
      <c r="C28">
        <f>B28+(B28*Growth_TERI_VShaped!C28)</f>
        <v>3121</v>
      </c>
      <c r="D28">
        <f>C28+(C28*Growth_TERI_VShaped!D28)</f>
        <v>3254</v>
      </c>
      <c r="E28">
        <f>D28+(D28*Growth_TERI_VShaped!E28)</f>
        <v>3387</v>
      </c>
      <c r="F28">
        <f>E28+(E28*Growth_TERI_VShaped!F28)</f>
        <v>3138.2689999999998</v>
      </c>
      <c r="G28">
        <f>F28+(F28*Growth_TERI_VShaped!G28)</f>
        <v>3378.7026530428852</v>
      </c>
      <c r="H28">
        <f>G28+(G28*Growth_TERI_VShaped!H28)</f>
        <v>3583.3649842729483</v>
      </c>
      <c r="I28">
        <f>H28+(H28*Growth_TERI_VShaped!I28)</f>
        <v>3814.0635083654488</v>
      </c>
      <c r="J28">
        <f>I28+(I28*Growth_TERI_VShaped!J28)</f>
        <v>4055.6893930821498</v>
      </c>
      <c r="K28">
        <f>J28+(J28*Growth_TERI_VShaped!K28)</f>
        <v>4315.2817088715519</v>
      </c>
      <c r="L28">
        <f>K28+(K28*Growth_TERI_VShaped!L28)</f>
        <v>4485.7146625521527</v>
      </c>
      <c r="M28">
        <f>L28+(L28*Growth_TERI_VShaped!M28)</f>
        <v>5413.5153571447745</v>
      </c>
      <c r="N28">
        <f>M28+(M28*Growth_TERI_VShaped!N28)</f>
        <v>6533.935543766951</v>
      </c>
      <c r="O28" s="10"/>
    </row>
    <row r="29" spans="1:15" x14ac:dyDescent="0.2">
      <c r="A29" t="s">
        <v>2</v>
      </c>
      <c r="B29">
        <v>54118</v>
      </c>
      <c r="C29">
        <f>B29+(B29*Growth_TERI_VShaped!C29)</f>
        <v>57548</v>
      </c>
      <c r="D29">
        <f>C29+(C29*Growth_TERI_VShaped!D29)</f>
        <v>61076</v>
      </c>
      <c r="E29">
        <f>D29+(D29*Growth_TERI_VShaped!E29)</f>
        <v>64730</v>
      </c>
      <c r="F29">
        <f>E29+(E29*Growth_TERI_VShaped!F29)</f>
        <v>61187.51</v>
      </c>
      <c r="G29">
        <f>F29+(F29*Growth_TERI_VShaped!G29)</f>
        <v>66864.894880159991</v>
      </c>
      <c r="H29">
        <f>G29+(G29*Growth_TERI_VShaped!H29)</f>
        <v>72364.52324754982</v>
      </c>
      <c r="I29">
        <f>H29+(H29*Growth_TERI_VShaped!I29)</f>
        <v>78452.813028210338</v>
      </c>
      <c r="J29">
        <f>I29+(I29*Growth_TERI_VShaped!J29)</f>
        <v>84842.432847958407</v>
      </c>
      <c r="K29">
        <f>J29+(J29*Growth_TERI_VShaped!K29)</f>
        <v>91566.595616851759</v>
      </c>
      <c r="L29">
        <f>K29+(K29*Growth_TERI_VShaped!L29)</f>
        <v>96477.29794927586</v>
      </c>
      <c r="M29">
        <f>L29+(L29*Growth_TERI_VShaped!M29)</f>
        <v>120131.16975094815</v>
      </c>
      <c r="N29">
        <f>M29+(M29*Growth_TERI_VShaped!N29)</f>
        <v>144329.666580246</v>
      </c>
      <c r="O29" s="10"/>
    </row>
    <row r="30" spans="1:15" x14ac:dyDescent="0.2">
      <c r="A30" t="s">
        <v>3</v>
      </c>
      <c r="B30">
        <v>73222</v>
      </c>
      <c r="C30">
        <f>B30+(B30*Growth_TERI_VShaped!C30)</f>
        <v>76569</v>
      </c>
      <c r="D30">
        <f>C30+(C30*Growth_TERI_VShaped!D30)</f>
        <v>79485</v>
      </c>
      <c r="E30">
        <f>D30+(D30*Growth_TERI_VShaped!E30)</f>
        <v>83168</v>
      </c>
      <c r="F30">
        <f>E30+(E30*Growth_TERI_VShaped!F30)</f>
        <v>77653.016000000003</v>
      </c>
      <c r="G30">
        <f>F30+(F30*Growth_TERI_VShaped!G30)</f>
        <v>84163.873183597854</v>
      </c>
      <c r="H30">
        <f>G30+(G30*Growth_TERI_VShaped!H30)</f>
        <v>90144.306155213839</v>
      </c>
      <c r="I30">
        <f>H30+(H30*Growth_TERI_VShaped!I30)</f>
        <v>97497.012290530663</v>
      </c>
      <c r="J30">
        <f>I30+(I30*Growth_TERI_VShaped!J30)</f>
        <v>107186.05727557374</v>
      </c>
      <c r="K30">
        <f>J30+(J30*Growth_TERI_VShaped!K30)</f>
        <v>118033.42576110625</v>
      </c>
      <c r="L30">
        <f>K30+(K30*Growth_TERI_VShaped!L30)</f>
        <v>127167.45015202406</v>
      </c>
      <c r="M30">
        <f>L30+(L30*Growth_TERI_VShaped!M30)</f>
        <v>162728.82214956055</v>
      </c>
      <c r="N30">
        <f>M30+(M30*Growth_TERI_VShaped!N30)</f>
        <v>200938.46712120285</v>
      </c>
      <c r="O30" s="10"/>
    </row>
    <row r="31" spans="1:15" x14ac:dyDescent="0.2">
      <c r="A31" t="s">
        <v>32</v>
      </c>
      <c r="B31">
        <v>484</v>
      </c>
      <c r="C31">
        <f>B31+(B31*Growth_TERI_VShaped!C31)</f>
        <v>520</v>
      </c>
      <c r="D31">
        <f>C31+(C31*Growth_TERI_VShaped!D31)</f>
        <v>548</v>
      </c>
      <c r="E31">
        <f>D31+(D31*Growth_TERI_VShaped!E31)</f>
        <v>577</v>
      </c>
      <c r="F31">
        <f>E31+(E31*Growth_TERI_VShaped!F31)</f>
        <v>541.79899999999998</v>
      </c>
      <c r="G31">
        <f>F31+(F31*Growth_TERI_VShaped!G31)</f>
        <v>588.97389414827012</v>
      </c>
      <c r="H31">
        <f>G31+(G31*Growth_TERI_VShaped!H31)</f>
        <v>629.96019971628721</v>
      </c>
      <c r="I31">
        <f>H31+(H31*Growth_TERI_VShaped!I31)</f>
        <v>676.78347465035654</v>
      </c>
      <c r="J31">
        <f>I31+(I31*Growth_TERI_VShaped!J31)</f>
        <v>726.90440056704119</v>
      </c>
      <c r="K31">
        <f>J31+(J31*Growth_TERI_VShaped!K31)</f>
        <v>779.78427926896995</v>
      </c>
      <c r="L31">
        <f>K31+(K31*Growth_TERI_VShaped!L31)</f>
        <v>817.10901191185724</v>
      </c>
      <c r="M31">
        <f>L31+(L31*Growth_TERI_VShaped!M31)</f>
        <v>960.35528313591124</v>
      </c>
      <c r="N31">
        <f>M31+(M31*Growth_TERI_VShaped!N31)</f>
        <v>1104.6103309178811</v>
      </c>
      <c r="O31" s="10"/>
    </row>
    <row r="32" spans="1:15" x14ac:dyDescent="0.2">
      <c r="A32" s="1" t="s">
        <v>33</v>
      </c>
      <c r="B32">
        <v>105923</v>
      </c>
      <c r="C32">
        <f>B32+(B32*Growth_TERI_VShaped!C32)</f>
        <v>111583</v>
      </c>
      <c r="D32">
        <f>C32+(C32*Growth_TERI_VShaped!D32)</f>
        <v>117505</v>
      </c>
      <c r="E32">
        <f>D32+(D32*Growth_TERI_VShaped!E32)</f>
        <v>123724</v>
      </c>
      <c r="F32">
        <f>E32+(E32*Growth_TERI_VShaped!F32)</f>
        <v>116208.18799999999</v>
      </c>
      <c r="G32">
        <f>F32+(F32*Growth_TERI_VShaped!G32)</f>
        <v>126152.59686482845</v>
      </c>
      <c r="H32">
        <f>G32+(G32*Growth_TERI_VShaped!H32)</f>
        <v>135727.85528890695</v>
      </c>
      <c r="I32">
        <f>H32+(H32*Growth_TERI_VShaped!I32)</f>
        <v>146853.52347127881</v>
      </c>
      <c r="J32">
        <f>I32+(I32*Growth_TERI_VShaped!J32)</f>
        <v>159074.56753306245</v>
      </c>
      <c r="K32">
        <f>J32+(J32*Growth_TERI_VShaped!K32)</f>
        <v>172215.91494473789</v>
      </c>
      <c r="L32">
        <f>K32+(K32*Growth_TERI_VShaped!L32)</f>
        <v>182465.87810664414</v>
      </c>
      <c r="M32">
        <f>L32+(L32*Growth_TERI_VShaped!M32)</f>
        <v>219730.49779323221</v>
      </c>
      <c r="N32">
        <f>M32+(M32*Growth_TERI_VShaped!N32)</f>
        <v>264649.06852980476</v>
      </c>
      <c r="O32" s="10"/>
    </row>
    <row r="33" spans="1:15" x14ac:dyDescent="0.2">
      <c r="A33" t="s">
        <v>10</v>
      </c>
      <c r="B33">
        <v>52695</v>
      </c>
      <c r="C33">
        <f>B33+(B33*Growth_TERI_VShaped!C33)</f>
        <v>61102</v>
      </c>
      <c r="D33">
        <f>C33+(C33*Growth_TERI_VShaped!D33)</f>
        <v>67680</v>
      </c>
      <c r="E33">
        <f>D33+(D33*Growth_TERI_VShaped!E33)</f>
        <v>75164</v>
      </c>
      <c r="F33">
        <f>E33+(E33*Growth_TERI_VShaped!F33)</f>
        <v>72206.467999999993</v>
      </c>
      <c r="G33">
        <f>F33+(F33*Growth_TERI_VShaped!G33)</f>
        <v>78298.117014096642</v>
      </c>
      <c r="H33">
        <f>G33+(G33*Growth_TERI_VShaped!H33)</f>
        <v>83206.53428271992</v>
      </c>
      <c r="I33">
        <f>H33+(H33*Growth_TERI_VShaped!I33)</f>
        <v>88785.658448272661</v>
      </c>
      <c r="J33">
        <f>I33+(I33*Growth_TERI_VShaped!J33)</f>
        <v>94743.403904675157</v>
      </c>
      <c r="K33">
        <f>J33+(J33*Growth_TERI_VShaped!K33)</f>
        <v>101131.82374378238</v>
      </c>
      <c r="L33">
        <f>K33+(K33*Growth_TERI_VShaped!L33)</f>
        <v>105584.07272544873</v>
      </c>
      <c r="M33">
        <f>L33+(L33*Growth_TERI_VShaped!M33)</f>
        <v>129936.86278039505</v>
      </c>
      <c r="N33">
        <f>M33+(M33*Growth_TERI_VShaped!N33)</f>
        <v>159931.86654483492</v>
      </c>
      <c r="O33" s="10"/>
    </row>
    <row r="34" spans="1:15" x14ac:dyDescent="0.2">
      <c r="A34" t="s">
        <v>18</v>
      </c>
      <c r="B34">
        <v>1265</v>
      </c>
      <c r="C34">
        <f>B34+(B34*Growth_TERI_VShaped!C34)</f>
        <v>1328</v>
      </c>
      <c r="D34">
        <f>C34+(C34*Growth_TERI_VShaped!D34)</f>
        <v>1394</v>
      </c>
      <c r="E34">
        <f>D34+(D34*Growth_TERI_VShaped!E34)</f>
        <v>1456</v>
      </c>
      <c r="F34">
        <f>E34+(E34*Growth_TERI_VShaped!F34)</f>
        <v>1360.472</v>
      </c>
      <c r="G34">
        <f>F34+(F34*Growth_TERI_VShaped!G34)</f>
        <v>1471.8968870819672</v>
      </c>
      <c r="H34">
        <f>G34+(G34*Growth_TERI_VShaped!H34)</f>
        <v>1563.7127997968389</v>
      </c>
      <c r="I34">
        <f>H34+(H34*Growth_TERI_VShaped!I34)</f>
        <v>1668.7056173750102</v>
      </c>
      <c r="J34">
        <f>I34+(I34*Growth_TERI_VShaped!J34)</f>
        <v>1771.749105059781</v>
      </c>
      <c r="K34">
        <f>J34+(J34*Growth_TERI_VShaped!K34)</f>
        <v>1883.1487178879618</v>
      </c>
      <c r="L34">
        <f>K34+(K34*Growth_TERI_VShaped!L34)</f>
        <v>1947.7368839891567</v>
      </c>
      <c r="M34">
        <f>L34+(L34*Growth_TERI_VShaped!M34)</f>
        <v>2322.1464093570203</v>
      </c>
      <c r="N34">
        <f>M34+(M34*Growth_TERI_VShaped!N34)</f>
        <v>2804.5392749253192</v>
      </c>
      <c r="O34" s="10"/>
    </row>
    <row r="35" spans="1:15" x14ac:dyDescent="0.2">
      <c r="A35" t="s">
        <v>34</v>
      </c>
      <c r="B35" s="1">
        <v>108070</v>
      </c>
      <c r="C35">
        <f>B35+(B35*Growth_TERI_VShaped!C35)</f>
        <v>115688</v>
      </c>
      <c r="D35">
        <f>C35+(C35*Growth_TERI_VShaped!D35)</f>
        <v>123951</v>
      </c>
      <c r="E35">
        <f>D35+(D35*Growth_TERI_VShaped!E35)</f>
        <v>132476</v>
      </c>
      <c r="F35">
        <f>E35+(E35*Growth_TERI_VShaped!F35)</f>
        <v>126456.212</v>
      </c>
      <c r="G35">
        <f>F35+(F35*Growth_TERI_VShaped!G35)</f>
        <v>139387.72549278938</v>
      </c>
      <c r="H35">
        <f>G35+(G35*Growth_TERI_VShaped!H35)</f>
        <v>150278.05834280787</v>
      </c>
      <c r="I35">
        <f>H35+(H35*Growth_TERI_VShaped!I35)</f>
        <v>161877.35019829811</v>
      </c>
      <c r="J35">
        <f>I35+(I35*Growth_TERI_VShaped!J35)</f>
        <v>174235.55512539088</v>
      </c>
      <c r="K35">
        <f>J35+(J35*Growth_TERI_VShaped!K35)</f>
        <v>187479.97324881071</v>
      </c>
      <c r="L35">
        <f>K35+(K35*Growth_TERI_VShaped!L35)</f>
        <v>197222.82503138541</v>
      </c>
      <c r="M35">
        <f>L35+(L35*Growth_TERI_VShaped!M35)</f>
        <v>236568.84072333155</v>
      </c>
      <c r="N35">
        <f>M35+(M35*Growth_TERI_VShaped!N35)</f>
        <v>287413.62272266299</v>
      </c>
      <c r="O35" s="10"/>
    </row>
    <row r="36" spans="1:15" x14ac:dyDescent="0.2">
      <c r="A36" t="s">
        <v>4</v>
      </c>
      <c r="B36">
        <v>13712</v>
      </c>
      <c r="C36">
        <f>B36+(B36*Growth_TERI_VShaped!C36)</f>
        <v>14766</v>
      </c>
      <c r="D36">
        <f>C36+(C36*Growth_TERI_VShaped!D36)</f>
        <v>15880</v>
      </c>
      <c r="E36">
        <f>D36+(D36*Growth_TERI_VShaped!E36)</f>
        <v>17007</v>
      </c>
      <c r="F36">
        <f>E36+(E36*Growth_TERI_VShaped!F36)</f>
        <v>16259.209000000001</v>
      </c>
      <c r="G36">
        <f>F36+(F36*Growth_TERI_VShaped!G36)</f>
        <v>17940.054028482704</v>
      </c>
      <c r="H36">
        <f>G36+(G36*Growth_TERI_VShaped!H36)</f>
        <v>19501.027318624812</v>
      </c>
      <c r="I36">
        <f>H36+(H36*Growth_TERI_VShaped!I36)</f>
        <v>21253.616986778932</v>
      </c>
      <c r="J36">
        <f>I36+(I36*Growth_TERI_VShaped!J36)</f>
        <v>23127.360134744522</v>
      </c>
      <c r="K36">
        <f>J36+(J36*Growth_TERI_VShaped!K36)</f>
        <v>25142.46208103358</v>
      </c>
      <c r="L36">
        <f>K36+(K36*Growth_TERI_VShaped!L36)</f>
        <v>26716.388278722679</v>
      </c>
      <c r="M36">
        <f>L36+(L36*Growth_TERI_VShaped!M36)</f>
        <v>32777.013066875516</v>
      </c>
      <c r="N36">
        <f>M36+(M36*Growth_TERI_VShaped!N36)</f>
        <v>38794.253991886922</v>
      </c>
      <c r="O36" s="10"/>
    </row>
    <row r="37" spans="1:15" x14ac:dyDescent="0.2">
      <c r="A37" t="s">
        <v>35</v>
      </c>
      <c r="B37">
        <v>57342</v>
      </c>
      <c r="C37">
        <f>B37+(B37*Growth_TERI_VShaped!C37)</f>
        <v>59148</v>
      </c>
      <c r="D37">
        <f>C37+(C37*Growth_TERI_VShaped!D37)</f>
        <v>61485</v>
      </c>
      <c r="E37">
        <f>D37+(D37*Growth_TERI_VShaped!E37)</f>
        <v>63979</v>
      </c>
      <c r="F37">
        <f>E37+(E37*Growth_TERI_VShaped!F37)</f>
        <v>59404.373</v>
      </c>
      <c r="G37">
        <f>F37+(F37*Growth_TERI_VShaped!G37)</f>
        <v>63974.057557858629</v>
      </c>
      <c r="H37">
        <f>G37+(G37*Growth_TERI_VShaped!H37)</f>
        <v>67956.312361058081</v>
      </c>
      <c r="I37">
        <f>H37+(H37*Growth_TERI_VShaped!I37)</f>
        <v>72517.548853897475</v>
      </c>
      <c r="J37">
        <f>I37+(I37*Growth_TERI_VShaped!J37)</f>
        <v>77354.739145000261</v>
      </c>
      <c r="K37">
        <f>J37+(J37*Growth_TERI_VShaped!K37)</f>
        <v>82606.759187308198</v>
      </c>
      <c r="L37">
        <f>K37+(K37*Growth_TERI_VShaped!L37)</f>
        <v>86312.793979633876</v>
      </c>
      <c r="M37">
        <f>L37+(L37*Growth_TERI_VShaped!M37)</f>
        <v>104597.9158447901</v>
      </c>
      <c r="N37">
        <f>M37+(M37*Growth_TERI_VShaped!N37)</f>
        <v>126769.58412889139</v>
      </c>
      <c r="O37" s="10"/>
    </row>
    <row r="38" spans="1:15" x14ac:dyDescent="0.2">
      <c r="A38" t="s">
        <v>39</v>
      </c>
      <c r="C38" s="15" t="e">
        <f>(SUM(C2:C37)-SUM(B2:B37))/SUM(B2:B37)</f>
        <v>#DIV/0!</v>
      </c>
      <c r="D38" s="15" t="e">
        <f>(SUM(D2:D37)-SUM(C2:C37))/SUM(C2:C37)</f>
        <v>#DIV/0!</v>
      </c>
      <c r="E38" s="15" t="e">
        <f t="shared" ref="E38:N38" si="0">(SUM(E2:E37)-SUM(D2:D37))/SUM(D2:D37)</f>
        <v>#DIV/0!</v>
      </c>
      <c r="F38" s="15" t="e">
        <f t="shared" si="0"/>
        <v>#DIV/0!</v>
      </c>
      <c r="G38" s="15" t="e">
        <f t="shared" si="0"/>
        <v>#DIV/0!</v>
      </c>
      <c r="H38" s="15" t="e">
        <f t="shared" si="0"/>
        <v>#DIV/0!</v>
      </c>
      <c r="I38" s="16" t="e">
        <f t="shared" si="0"/>
        <v>#DIV/0!</v>
      </c>
      <c r="J38" s="16" t="e">
        <f t="shared" si="0"/>
        <v>#DIV/0!</v>
      </c>
      <c r="K38" s="16" t="e">
        <f t="shared" si="0"/>
        <v>#DIV/0!</v>
      </c>
      <c r="L38" s="15" t="e">
        <f t="shared" si="0"/>
        <v>#DIV/0!</v>
      </c>
      <c r="M38" s="15" t="e">
        <f t="shared" si="0"/>
        <v>#DIV/0!</v>
      </c>
      <c r="N38" s="15" t="e">
        <f t="shared" si="0"/>
        <v>#DIV/0!</v>
      </c>
    </row>
    <row r="39" spans="1:15" x14ac:dyDescent="0.2">
      <c r="A39" t="s">
        <v>40</v>
      </c>
      <c r="B39" s="19">
        <f>SUM(B2:B37)</f>
        <v>1162234</v>
      </c>
      <c r="C39" s="19" t="e">
        <f t="shared" ref="C39:N39" si="1">SUM(C2:C37)</f>
        <v>#DIV/0!</v>
      </c>
      <c r="D39" s="19" t="e">
        <f t="shared" si="1"/>
        <v>#DIV/0!</v>
      </c>
      <c r="E39" s="19" t="e">
        <f t="shared" si="1"/>
        <v>#DIV/0!</v>
      </c>
      <c r="F39" s="19" t="e">
        <f t="shared" si="1"/>
        <v>#DIV/0!</v>
      </c>
      <c r="G39" s="19" t="e">
        <f t="shared" si="1"/>
        <v>#DIV/0!</v>
      </c>
      <c r="H39" s="19" t="e">
        <f t="shared" si="1"/>
        <v>#DIV/0!</v>
      </c>
      <c r="I39" s="19" t="e">
        <f t="shared" si="1"/>
        <v>#DIV/0!</v>
      </c>
      <c r="J39" s="19" t="e">
        <f t="shared" si="1"/>
        <v>#DIV/0!</v>
      </c>
      <c r="K39" s="19" t="e">
        <f t="shared" si="1"/>
        <v>#DIV/0!</v>
      </c>
      <c r="L39" s="19" t="e">
        <f t="shared" si="1"/>
        <v>#DIV/0!</v>
      </c>
      <c r="M39" s="19" t="e">
        <f t="shared" si="1"/>
        <v>#DIV/0!</v>
      </c>
      <c r="N39" s="19" t="e">
        <f t="shared" si="1"/>
        <v>#DIV/0!</v>
      </c>
    </row>
    <row r="40" spans="1:15" x14ac:dyDescent="0.2">
      <c r="A40" t="s">
        <v>42</v>
      </c>
      <c r="F40" s="17">
        <v>1407527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B390-774D-4257-A06E-DEF35EA718AB}">
  <dimension ref="A1:O40"/>
  <sheetViews>
    <sheetView topLeftCell="A16" workbookViewId="0">
      <selection activeCell="Q38" sqref="Q38"/>
    </sheetView>
  </sheetViews>
  <sheetFormatPr baseColWidth="10" defaultColWidth="8.83203125" defaultRowHeight="16" x14ac:dyDescent="0.2"/>
  <cols>
    <col min="1" max="1" width="22.6640625" bestFit="1" customWidth="1"/>
    <col min="2" max="6" width="11.1640625" bestFit="1" customWidth="1"/>
    <col min="7" max="7" width="11.83203125" bestFit="1" customWidth="1"/>
  </cols>
  <sheetData>
    <row r="1" spans="1:15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>
        <v>2025</v>
      </c>
      <c r="L1">
        <v>2026</v>
      </c>
      <c r="M1">
        <v>2031</v>
      </c>
      <c r="N1">
        <v>2036</v>
      </c>
    </row>
    <row r="2" spans="1:15" x14ac:dyDescent="0.2">
      <c r="A2" s="11" t="s">
        <v>20</v>
      </c>
      <c r="B2" s="11"/>
      <c r="O2" s="10"/>
    </row>
    <row r="3" spans="1:15" x14ac:dyDescent="0.2">
      <c r="A3" s="11" t="s">
        <v>22</v>
      </c>
      <c r="B3" s="11">
        <v>8245</v>
      </c>
      <c r="C3">
        <f>B3+(B3*Growth_NREL_Baseline!C39)</f>
        <v>8874</v>
      </c>
      <c r="D3">
        <f>C3+(C3*Growth_NREL_Baseline!D39)</f>
        <v>9544</v>
      </c>
      <c r="E3">
        <f>D3+(D3*Growth_NREL_Baseline!E39)</f>
        <v>10259</v>
      </c>
      <c r="F3">
        <f>E3+(E3*Growth_TERI_VShaped!F39)</f>
        <v>9861.7330000000002</v>
      </c>
      <c r="G3">
        <f>F3+(F3*Growth_TERI_VShaped!G39)</f>
        <v>10952.29159397042</v>
      </c>
      <c r="H3">
        <f>G3+(G3*Growth_TERI_VShaped!H39)</f>
        <v>12003.50350917273</v>
      </c>
      <c r="I3">
        <f>H3+(H3*Growth_TERI_VShaped!I39)</f>
        <v>13207.790285127376</v>
      </c>
      <c r="J3">
        <f>I3+(I3*Growth_TERI_VShaped!J39)</f>
        <v>14459.392909036445</v>
      </c>
      <c r="K3">
        <f>J3+(J3*Growth_TERI_VShaped!K39)</f>
        <v>15832.994193449969</v>
      </c>
      <c r="L3">
        <f>K3+(K3*Growth_NREL_Baseline!L39)</f>
        <v>16964.642778304784</v>
      </c>
      <c r="M3">
        <f>L3+(L3*Growth_NREL_Baseline!M39)</f>
        <v>23422.705067810464</v>
      </c>
      <c r="N3">
        <f>M3+(M3*Growth_NREL_Baseline!N39)</f>
        <v>29916.068338127123</v>
      </c>
      <c r="O3" s="10"/>
    </row>
    <row r="4" spans="1:15" x14ac:dyDescent="0.2">
      <c r="A4" s="11" t="s">
        <v>23</v>
      </c>
      <c r="B4" s="2">
        <v>164</v>
      </c>
      <c r="C4">
        <f>B4+(B4*Growth_NREL_Baseline!C40)</f>
        <v>182</v>
      </c>
      <c r="D4">
        <f>C4+(C4*Growth_NREL_Baseline!D40)</f>
        <v>202</v>
      </c>
      <c r="E4">
        <f>D4+(D4*Growth_NREL_Baseline!E40)</f>
        <v>224</v>
      </c>
      <c r="F4">
        <f>E4+(E4*Growth_TERI_VShaped!F40)</f>
        <v>223.68799999999999</v>
      </c>
      <c r="G4">
        <f>F4+(F4*Growth_TERI_VShaped!G40)</f>
        <v>257.79278406425703</v>
      </c>
      <c r="H4">
        <f>G4+(G4*Growth_TERI_VShaped!H40)</f>
        <v>291.95310988928975</v>
      </c>
      <c r="I4">
        <f>H4+(H4*Growth_TERI_VShaped!I40)</f>
        <v>333.26589218673053</v>
      </c>
      <c r="J4">
        <f>I4+(I4*Growth_TERI_VShaped!J40)</f>
        <v>380.93643860273914</v>
      </c>
      <c r="K4">
        <f>J4+(J4*Growth_TERI_VShaped!K40)</f>
        <v>434.45050792348775</v>
      </c>
      <c r="L4">
        <f>K4+(K4*Growth_NREL_Baseline!L40)</f>
        <v>485.85880468473573</v>
      </c>
      <c r="M4">
        <f>L4+(L4*Growth_NREL_Baseline!M40)</f>
        <v>780.19650378835149</v>
      </c>
      <c r="N4">
        <f>M4+(M4*Growth_NREL_Baseline!N40)</f>
        <v>1062.4381330657914</v>
      </c>
      <c r="O4" s="10"/>
    </row>
    <row r="5" spans="1:15" x14ac:dyDescent="0.2">
      <c r="A5" s="11" t="s">
        <v>16</v>
      </c>
      <c r="B5" s="11">
        <v>1550</v>
      </c>
      <c r="C5">
        <f>B5+(B5*Growth_NREL_Baseline!C41)</f>
        <v>1906</v>
      </c>
      <c r="D5">
        <f>C5+(C5*Growth_NREL_Baseline!D41)</f>
        <v>2091</v>
      </c>
      <c r="E5">
        <f>D5+(D5*Growth_NREL_Baseline!E41)</f>
        <v>2297</v>
      </c>
      <c r="F5">
        <f>E5+(E5*Growth_TERI_VShaped!F41)</f>
        <v>2242.4389999999999</v>
      </c>
      <c r="G5">
        <f>F5+(F5*Growth_TERI_VShaped!G41)</f>
        <v>2512.2773671494801</v>
      </c>
      <c r="H5">
        <f>G5+(G5*Growth_TERI_VShaped!H41)</f>
        <v>2811.3550516685991</v>
      </c>
      <c r="I5">
        <f>H5+(H5*Growth_TERI_VShaped!I41)</f>
        <v>3157.2064590402842</v>
      </c>
      <c r="J5">
        <f>I5+(I5*Growth_TERI_VShaped!J41)</f>
        <v>3541.5132889882675</v>
      </c>
      <c r="K5">
        <f>J5+(J5*Growth_TERI_VShaped!K41)</f>
        <v>3900.4007753523956</v>
      </c>
      <c r="L5">
        <f>K5+(K5*Growth_NREL_Baseline!L41)</f>
        <v>4200.8970088205997</v>
      </c>
      <c r="M5">
        <f>L5+(L5*Growth_NREL_Baseline!M41)</f>
        <v>5429.0997348752062</v>
      </c>
      <c r="N5">
        <f>M5+(M5*Growth_NREL_Baseline!N41)</f>
        <v>6420.3339546713296</v>
      </c>
      <c r="O5" s="10"/>
    </row>
    <row r="6" spans="1:15" x14ac:dyDescent="0.2">
      <c r="A6" s="11" t="s">
        <v>24</v>
      </c>
      <c r="B6" s="11">
        <v>3607</v>
      </c>
      <c r="C6">
        <f>B6+(B6*Growth_NREL_Baseline!C42)</f>
        <v>4733</v>
      </c>
      <c r="D6">
        <f>C6+(C6*Growth_NREL_Baseline!D42)</f>
        <v>4904</v>
      </c>
      <c r="E6">
        <f>D6+(D6*Growth_NREL_Baseline!E42)</f>
        <v>5308</v>
      </c>
      <c r="F6">
        <f>E6+(E6*Growth_TERI_VShaped!F42)</f>
        <v>5416.1959999999999</v>
      </c>
      <c r="G6">
        <f>F6+(F6*Growth_TERI_VShaped!G42)</f>
        <v>6115.3462368510636</v>
      </c>
      <c r="H6">
        <f>G6+(G6*Growth_TERI_VShaped!H42)</f>
        <v>6688.2842470607648</v>
      </c>
      <c r="I6">
        <f>H6+(H6*Growth_TERI_VShaped!I42)</f>
        <v>7298.2796638946947</v>
      </c>
      <c r="J6">
        <f>I6+(I6*Growth_TERI_VShaped!J42)</f>
        <v>7942.6245040382028</v>
      </c>
      <c r="K6">
        <f>J6+(J6*Growth_TERI_VShaped!K42)</f>
        <v>8805.3383244914003</v>
      </c>
      <c r="L6">
        <f>K6+(K6*Growth_NREL_Baseline!L42)</f>
        <v>9441.3188716007317</v>
      </c>
      <c r="M6">
        <f>L6+(L6*Growth_NREL_Baseline!M42)</f>
        <v>12115.074409368193</v>
      </c>
      <c r="N6">
        <f>M6+(M6*Growth_NREL_Baseline!N42)</f>
        <v>14702.612488596113</v>
      </c>
      <c r="O6" s="10"/>
    </row>
    <row r="7" spans="1:15" x14ac:dyDescent="0.2">
      <c r="A7" t="s">
        <v>5</v>
      </c>
      <c r="B7">
        <v>400</v>
      </c>
      <c r="C7">
        <f>B7+(B7*Growth_NREL_Baseline!C43)</f>
        <v>425</v>
      </c>
      <c r="D7">
        <f>C7+(C7*Growth_NREL_Baseline!D43)</f>
        <v>441</v>
      </c>
      <c r="E7">
        <f>D7+(D7*Growth_NREL_Baseline!E43)</f>
        <v>457</v>
      </c>
      <c r="F7">
        <f>E7+(E7*Growth_TERI_VShaped!F43)</f>
        <v>422.35899999999998</v>
      </c>
      <c r="G7">
        <f>F7+(F7*Growth_TERI_VShaped!G43)</f>
        <v>452.71182062447258</v>
      </c>
      <c r="H7">
        <f>G7+(G7*Growth_TERI_VShaped!H43)</f>
        <v>478.81512888047962</v>
      </c>
      <c r="I7">
        <f>H7+(H7*Growth_TERI_VShaped!I43)</f>
        <v>507.71806568765589</v>
      </c>
      <c r="J7">
        <f>I7+(I7*Growth_TERI_VShaped!J43)</f>
        <v>538.30966877495462</v>
      </c>
      <c r="K7">
        <f>J7+(J7*Growth_TERI_VShaped!K43)</f>
        <v>570.89357274420547</v>
      </c>
      <c r="L7">
        <f>K7+(K7*Growth_NREL_Baseline!L43)</f>
        <v>592.07513639725903</v>
      </c>
      <c r="M7">
        <f>L7+(L7*Growth_NREL_Baseline!M43)</f>
        <v>705.04347588021142</v>
      </c>
      <c r="N7">
        <f>M7+(M7*Growth_NREL_Baseline!N43)</f>
        <v>826.08098246908889</v>
      </c>
      <c r="O7" s="10"/>
    </row>
    <row r="8" spans="1:15" x14ac:dyDescent="0.2">
      <c r="A8" t="s">
        <v>8</v>
      </c>
      <c r="B8" s="2">
        <v>4348</v>
      </c>
      <c r="C8">
        <f>B8+(B8*Growth_NREL_Baseline!C44)</f>
        <v>4697</v>
      </c>
      <c r="D8">
        <f>C8+(C8*Growth_NREL_Baseline!D44)</f>
        <v>5080</v>
      </c>
      <c r="E8">
        <f>D8+(D8*Growth_NREL_Baseline!E44)</f>
        <v>5442</v>
      </c>
      <c r="F8">
        <f>E8+(E8*Growth_TERI_VShaped!F44)</f>
        <v>5194.0540000000001</v>
      </c>
      <c r="G8">
        <f>F8+(F8*Growth_TERI_VShaped!G44)</f>
        <v>5737.8014427089001</v>
      </c>
      <c r="H8">
        <f>G8+(G8*Growth_TERI_VShaped!H44)</f>
        <v>6232.6202704763255</v>
      </c>
      <c r="I8">
        <f>H8+(H8*Growth_TERI_VShaped!I44)</f>
        <v>6800.2995392521689</v>
      </c>
      <c r="J8">
        <f>I8+(I8*Growth_TERI_VShaped!J44)</f>
        <v>7411.4680202543768</v>
      </c>
      <c r="K8">
        <f>J8+(J8*Growth_TERI_VShaped!K44)</f>
        <v>8074.939618780917</v>
      </c>
      <c r="L8">
        <f>K8+(K8*Growth_NREL_Baseline!L44)</f>
        <v>8591.3484477611601</v>
      </c>
      <c r="M8">
        <f>L8+(L8*Growth_NREL_Baseline!M44)</f>
        <v>10875.852349402276</v>
      </c>
      <c r="N8">
        <f>M8+(M8*Growth_NREL_Baseline!N44)</f>
        <v>13086.727648473943</v>
      </c>
      <c r="O8" s="10"/>
    </row>
    <row r="9" spans="1:15" x14ac:dyDescent="0.2">
      <c r="A9" t="s">
        <v>25</v>
      </c>
      <c r="B9" s="2">
        <v>861</v>
      </c>
      <c r="C9">
        <f>B9+(B9*Growth_NREL_Baseline!C45)</f>
        <v>943</v>
      </c>
      <c r="D9">
        <f>C9+(C9*Growth_NREL_Baseline!D45)</f>
        <v>1026</v>
      </c>
      <c r="E9">
        <f>D9+(D9*Growth_NREL_Baseline!E45)</f>
        <v>1112</v>
      </c>
      <c r="F9">
        <f>E9+(E9*Growth_TERI_VShaped!F45)</f>
        <v>1075.3440000000001</v>
      </c>
      <c r="G9">
        <f>F9+(F9*Growth_TERI_VShaped!G45)</f>
        <v>1194.6400309608659</v>
      </c>
      <c r="H9">
        <f>G9+(G9*Growth_TERI_VShaped!H45)</f>
        <v>1306.7113313401853</v>
      </c>
      <c r="I9">
        <f>H9+(H9*Growth_TERI_VShaped!I45)</f>
        <v>1431.8395553972193</v>
      </c>
      <c r="J9">
        <f>I9+(I9*Growth_TERI_VShaped!J45)</f>
        <v>1564.0057807262469</v>
      </c>
      <c r="K9">
        <f>J9+(J9*Growth_TERI_VShaped!K45)</f>
        <v>1705.0601445019274</v>
      </c>
      <c r="L9">
        <f>K9+(K9*Growth_NREL_Baseline!L45)</f>
        <v>1815.0965895881975</v>
      </c>
      <c r="M9">
        <f>L9+(L9*Growth_NREL_Baseline!M45)</f>
        <v>2509.6385549033698</v>
      </c>
      <c r="N9">
        <f>M9+(M9*Growth_NREL_Baseline!N45)</f>
        <v>3108.2771965194997</v>
      </c>
      <c r="O9" s="10"/>
    </row>
    <row r="10" spans="1:15" x14ac:dyDescent="0.2">
      <c r="A10" s="11" t="s">
        <v>26</v>
      </c>
      <c r="B10" s="13">
        <v>313</v>
      </c>
      <c r="C10">
        <f>B10+(B10*Growth_NREL_Baseline!C46)</f>
        <v>343</v>
      </c>
      <c r="D10">
        <f>C10+(C10*Growth_NREL_Baseline!D46)</f>
        <v>366</v>
      </c>
      <c r="E10">
        <f>D10+(D10*Growth_NREL_Baseline!E46)</f>
        <v>385</v>
      </c>
      <c r="F10">
        <f>E10+(E10*Growth_TERI_VShaped!F46)</f>
        <v>361.495</v>
      </c>
      <c r="G10">
        <f>F10+(F10*Growth_TERI_VShaped!G46)</f>
        <v>393.2530051851852</v>
      </c>
      <c r="H10">
        <f>G10+(G10*Growth_TERI_VShaped!H46)</f>
        <v>422.74328805759347</v>
      </c>
      <c r="I10">
        <f>H10+(H10*Growth_TERI_VShaped!I46)</f>
        <v>455.90839345142138</v>
      </c>
      <c r="J10">
        <f>I10+(I10*Growth_TERI_VShaped!J46)</f>
        <v>491.03801470462764</v>
      </c>
      <c r="K10">
        <f>J10+(J10*Growth_TERI_VShaped!K46)</f>
        <v>529.39636622198179</v>
      </c>
      <c r="L10">
        <f>K10+(K10*Growth_NREL_Baseline!L46)</f>
        <v>557.63083908715419</v>
      </c>
      <c r="M10">
        <f>L10+(L10*Growth_NREL_Baseline!M46)</f>
        <v>711.91206581470317</v>
      </c>
      <c r="N10">
        <f>M10+(M10*Growth_NREL_Baseline!N46)</f>
        <v>877.28540688214127</v>
      </c>
      <c r="O10" s="10"/>
    </row>
    <row r="11" spans="1:15" x14ac:dyDescent="0.2">
      <c r="A11" t="s">
        <v>0</v>
      </c>
      <c r="B11">
        <v>6318</v>
      </c>
      <c r="C11">
        <f>B11+(B11*Growth_NREL_Baseline!C47)</f>
        <v>6541</v>
      </c>
      <c r="D11">
        <f>C11+(C11*Growth_NREL_Baseline!D47)</f>
        <v>6764</v>
      </c>
      <c r="E11">
        <f>D11+(D11*Growth_NREL_Baseline!E47)</f>
        <v>6997</v>
      </c>
      <c r="F11">
        <f>E11+(E11*Growth_TERI_VShaped!F47)</f>
        <v>6442.3389999999999</v>
      </c>
      <c r="G11">
        <f>F11+(F11*Growth_TERI_VShaped!G47)</f>
        <v>6886.2467076637631</v>
      </c>
      <c r="H11">
        <f>G11+(G11*Growth_TERI_VShaped!H47)</f>
        <v>7252.9948790945009</v>
      </c>
      <c r="I11">
        <f>H11+(H11*Growth_TERI_VShaped!I47)</f>
        <v>7661.9163227446943</v>
      </c>
      <c r="J11">
        <f>I11+(I11*Growth_TERI_VShaped!J47)</f>
        <v>8100.6769146122761</v>
      </c>
      <c r="K11">
        <f>J11+(J11*Growth_TERI_VShaped!K47)</f>
        <v>8555.5316485940675</v>
      </c>
      <c r="L11">
        <f>K11+(K11*Growth_NREL_Baseline!L47)</f>
        <v>8826.8636473528277</v>
      </c>
      <c r="M11">
        <f>L11+(L11*Growth_NREL_Baseline!M47)</f>
        <v>10226.896414182416</v>
      </c>
      <c r="N11">
        <f>M11+(M11*Growth_NREL_Baseline!N47)</f>
        <v>11649.119902100081</v>
      </c>
      <c r="O11" s="10"/>
    </row>
    <row r="12" spans="1:15" x14ac:dyDescent="0.2">
      <c r="A12" s="11" t="s">
        <v>6</v>
      </c>
      <c r="B12" s="11">
        <v>624</v>
      </c>
      <c r="C12">
        <f>B12+(B12*Growth_NREL_Baseline!C48)</f>
        <v>674</v>
      </c>
      <c r="D12">
        <f>C12+(C12*Growth_NREL_Baseline!D48)</f>
        <v>721</v>
      </c>
      <c r="E12">
        <f>D12+(D12*Growth_NREL_Baseline!E48)</f>
        <v>767</v>
      </c>
      <c r="F12">
        <f>E12+(E12*Growth_TERI_VShaped!F48)</f>
        <v>726.32899999999995</v>
      </c>
      <c r="G12">
        <f>F12+(F12*Growth_TERI_VShaped!G48)</f>
        <v>792.67955617712175</v>
      </c>
      <c r="H12">
        <f>G12+(G12*Growth_TERI_VShaped!H48)</f>
        <v>851.82379840013687</v>
      </c>
      <c r="I12">
        <f>H12+(H12*Growth_TERI_VShaped!I48)</f>
        <v>917.40669261324479</v>
      </c>
      <c r="J12">
        <f>I12+(I12*Growth_TERI_VShaped!J48)</f>
        <v>985.91237331837146</v>
      </c>
      <c r="K12">
        <f>J12+(J12*Growth_TERI_VShaped!K48)</f>
        <v>1056.8468441250468</v>
      </c>
      <c r="L12">
        <f>K12+(K12*Growth_NREL_Baseline!L48)</f>
        <v>1106.3076801920261</v>
      </c>
      <c r="M12">
        <f>L12+(L12*Growth_NREL_Baseline!M48)</f>
        <v>1373.7999568807913</v>
      </c>
      <c r="N12">
        <f>M12+(M12*Growth_NREL_Baseline!N48)</f>
        <v>1619.0853275803008</v>
      </c>
      <c r="O12" s="10"/>
    </row>
    <row r="13" spans="1:15" x14ac:dyDescent="0.2">
      <c r="A13" t="s">
        <v>7</v>
      </c>
      <c r="B13" s="2">
        <v>15373</v>
      </c>
      <c r="C13">
        <f>B13+(B13*Growth_NREL_Baseline!C49)</f>
        <v>16558</v>
      </c>
      <c r="D13">
        <f>C13+(C13*Growth_NREL_Baseline!D49)</f>
        <v>17736</v>
      </c>
      <c r="E13">
        <f>D13+(D13*Growth_NREL_Baseline!E49)</f>
        <v>18937</v>
      </c>
      <c r="F13">
        <f>E13+(E13*Growth_TERI_VShaped!F49)</f>
        <v>18032.118999999999</v>
      </c>
      <c r="G13">
        <f>F13+(F13*Growth_TERI_VShaped!G49)</f>
        <v>19804.930528051158</v>
      </c>
      <c r="H13">
        <f>G13+(G13*Growth_TERI_VShaped!H49)</f>
        <v>21423.233369947295</v>
      </c>
      <c r="I13">
        <f>H13+(H13*Growth_TERI_VShaped!I49)</f>
        <v>23230.259070718585</v>
      </c>
      <c r="J13">
        <f>I13+(I13*Growth_TERI_VShaped!J49)</f>
        <v>25135.365873492996</v>
      </c>
      <c r="K13">
        <f>J13+(J13*Growth_TERI_VShaped!K49)</f>
        <v>27154.165613186091</v>
      </c>
      <c r="L13">
        <f>K13+(K13*Growth_NREL_Baseline!L49)</f>
        <v>28646.696122399047</v>
      </c>
      <c r="M13">
        <f>L13+(L13*Growth_NREL_Baseline!M49)</f>
        <v>37700.775722573926</v>
      </c>
      <c r="N13">
        <f>M13+(M13*Growth_NREL_Baseline!N49)</f>
        <v>45614.517611179741</v>
      </c>
      <c r="O13" s="10"/>
    </row>
    <row r="14" spans="1:15" x14ac:dyDescent="0.2">
      <c r="A14" t="s">
        <v>1</v>
      </c>
      <c r="B14">
        <v>9428</v>
      </c>
      <c r="C14">
        <f>B14+(B14*Growth_NREL_Baseline!C50)</f>
        <v>9861</v>
      </c>
      <c r="D14">
        <f>C14+(C14*Growth_NREL_Baseline!D50)</f>
        <v>10397</v>
      </c>
      <c r="E14">
        <f>D14+(D14*Growth_NREL_Baseline!E50)</f>
        <v>10975</v>
      </c>
      <c r="F14">
        <f>E14+(E14*Growth_TERI_VShaped!F50)</f>
        <v>10355.825000000001</v>
      </c>
      <c r="G14">
        <f>F14+(F14*Growth_TERI_VShaped!G50)</f>
        <v>11287.684928527078</v>
      </c>
      <c r="H14">
        <f>G14+(G14*Growth_TERI_VShaped!H50)</f>
        <v>12076.088437891853</v>
      </c>
      <c r="I14">
        <f>H14+(H14*Growth_TERI_VShaped!I50)</f>
        <v>13020.466061479936</v>
      </c>
      <c r="J14">
        <f>I14+(I14*Growth_TERI_VShaped!J50)</f>
        <v>14217.029822516663</v>
      </c>
      <c r="K14">
        <f>J14+(J14*Growth_TERI_VShaped!K50)</f>
        <v>15526.31668373363</v>
      </c>
      <c r="L14">
        <f>K14+(K14*Growth_NREL_Baseline!L50)</f>
        <v>16588.091684900763</v>
      </c>
      <c r="M14">
        <f>L14+(L14*Growth_NREL_Baseline!M50)</f>
        <v>20213.050022218751</v>
      </c>
      <c r="N14">
        <f>M14+(M14*Growth_NREL_Baseline!N50)</f>
        <v>23681.716692698275</v>
      </c>
      <c r="O14" s="10"/>
    </row>
    <row r="15" spans="1:15" x14ac:dyDescent="0.2">
      <c r="A15" t="s">
        <v>27</v>
      </c>
      <c r="B15">
        <v>1555</v>
      </c>
      <c r="C15">
        <f>B15+(B15*Growth_NREL_Baseline!C51)</f>
        <v>1618</v>
      </c>
      <c r="D15">
        <f>C15+(C15*Growth_NREL_Baseline!D51)</f>
        <v>1683</v>
      </c>
      <c r="E15">
        <f>D15+(D15*Growth_NREL_Baseline!E51)</f>
        <v>1751</v>
      </c>
      <c r="F15">
        <f>E15+(E15*Growth_TERI_VShaped!F51)</f>
        <v>1624.1369999999999</v>
      </c>
      <c r="G15">
        <f>F15+(F15*Growth_TERI_VShaped!G51)</f>
        <v>1750.3525906169045</v>
      </c>
      <c r="H15">
        <f>G15+(G15*Growth_TERI_VShaped!H51)</f>
        <v>1859.9645022162429</v>
      </c>
      <c r="I15">
        <f>H15+(H15*Growth_TERI_VShaped!I51)</f>
        <v>1983.6093351468294</v>
      </c>
      <c r="J15">
        <f>I15+(I15*Growth_TERI_VShaped!J51)</f>
        <v>2115.4271600072489</v>
      </c>
      <c r="K15">
        <f>J15+(J15*Growth_TERI_VShaped!K51)</f>
        <v>2254.7036903805611</v>
      </c>
      <c r="L15">
        <f>K15+(K15*Growth_NREL_Baseline!L51)</f>
        <v>2350.4983462777673</v>
      </c>
      <c r="M15">
        <f>L15+(L15*Growth_NREL_Baseline!M51)</f>
        <v>2919.2160928674975</v>
      </c>
      <c r="N15">
        <f>M15+(M15*Growth_NREL_Baseline!N51)</f>
        <v>3575.6615769630903</v>
      </c>
      <c r="O15" s="10"/>
    </row>
    <row r="16" spans="1:15" x14ac:dyDescent="0.2">
      <c r="A16" t="s">
        <v>28</v>
      </c>
      <c r="B16">
        <v>2278</v>
      </c>
      <c r="C16">
        <f>B16+(B16*Growth_NREL_Baseline!C52)</f>
        <v>2414</v>
      </c>
      <c r="D16">
        <f>C16+(C16*Growth_NREL_Baseline!D52)</f>
        <v>2565</v>
      </c>
      <c r="E16">
        <f>D16+(D16*Growth_NREL_Baseline!E52)</f>
        <v>2733</v>
      </c>
      <c r="F16">
        <f>E16+(E16*Growth_TERI_VShaped!F52)</f>
        <v>2611.1709999999998</v>
      </c>
      <c r="G16">
        <f>F16+(F16*Growth_TERI_VShaped!G52)</f>
        <v>2861.6645686712327</v>
      </c>
      <c r="H16">
        <f>G16+(G16*Growth_TERI_VShaped!H52)</f>
        <v>3140.8918356876684</v>
      </c>
      <c r="I16">
        <f>H16+(H16*Growth_TERI_VShaped!I52)</f>
        <v>3457.9032175429393</v>
      </c>
      <c r="J16">
        <f>I16+(I16*Growth_TERI_VShaped!J52)</f>
        <v>3805.8705232754742</v>
      </c>
      <c r="K16">
        <f>J16+(J16*Growth_TERI_VShaped!K52)</f>
        <v>4190.7280601722978</v>
      </c>
      <c r="L16">
        <f>K16+(K16*Growth_NREL_Baseline!L52)</f>
        <v>4518.3649664883906</v>
      </c>
      <c r="M16">
        <f>L16+(L16*Growth_NREL_Baseline!M52)</f>
        <v>5833.9531595422395</v>
      </c>
      <c r="N16">
        <f>M16+(M16*Growth_NREL_Baseline!N52)</f>
        <v>6894.4886224484835</v>
      </c>
      <c r="O16" s="10"/>
    </row>
    <row r="17" spans="1:15" x14ac:dyDescent="0.2">
      <c r="A17" s="11" t="s">
        <v>14</v>
      </c>
      <c r="B17" s="13">
        <v>3905</v>
      </c>
      <c r="C17">
        <f>B17+(B17*Growth_NREL_Baseline!C53)</f>
        <v>4175</v>
      </c>
      <c r="D17">
        <f>C17+(C17*Growth_NREL_Baseline!D53)</f>
        <v>4378</v>
      </c>
      <c r="E17">
        <f>D17+(D17*Growth_NREL_Baseline!E53)</f>
        <v>4656</v>
      </c>
      <c r="F17">
        <f>E17+(E17*Growth_TERI_VShaped!F53)</f>
        <v>4388.8720000000003</v>
      </c>
      <c r="G17">
        <f>F17+(F17*Growth_TERI_VShaped!G53)</f>
        <v>4795.1127787751784</v>
      </c>
      <c r="H17">
        <f>G17+(G17*Growth_TERI_VShaped!H53)</f>
        <v>5133.1188288443082</v>
      </c>
      <c r="I17">
        <f>H17+(H17*Growth_TERI_VShaped!I53)</f>
        <v>5527.9922359989823</v>
      </c>
      <c r="J17">
        <f>I17+(I17*Growth_TERI_VShaped!J53)</f>
        <v>5931.7570589037587</v>
      </c>
      <c r="K17">
        <f>J17+(J17*Growth_TERI_VShaped!K53)</f>
        <v>6382.2970420406082</v>
      </c>
      <c r="L17">
        <f>K17+(K17*Growth_NREL_Baseline!L53)</f>
        <v>6684.9668353716515</v>
      </c>
      <c r="M17">
        <f>L17+(L17*Growth_NREL_Baseline!M53)</f>
        <v>8227.5738820488714</v>
      </c>
      <c r="N17">
        <f>M17+(M17*Growth_NREL_Baseline!N53)</f>
        <v>10001.218870968787</v>
      </c>
      <c r="O17" s="10"/>
    </row>
    <row r="18" spans="1:15" x14ac:dyDescent="0.2">
      <c r="A18" s="1" t="s">
        <v>11</v>
      </c>
      <c r="B18" s="2">
        <v>10895</v>
      </c>
      <c r="C18">
        <f>B18+(B18*Growth_NREL_Baseline!C54)</f>
        <v>11517</v>
      </c>
      <c r="D18">
        <f>C18+(C18*Growth_NREL_Baseline!D54)</f>
        <v>12169</v>
      </c>
      <c r="E18">
        <f>D18+(D18*Growth_NREL_Baseline!E54)</f>
        <v>12834</v>
      </c>
      <c r="F18">
        <f>E18+(E18*Growth_TERI_VShaped!F54)</f>
        <v>12083.758</v>
      </c>
      <c r="G18">
        <f>F18+(F18*Growth_TERI_VShaped!G54)</f>
        <v>13176.799713742574</v>
      </c>
      <c r="H18">
        <f>G18+(G18*Growth_TERI_VShaped!H54)</f>
        <v>14157.087686896737</v>
      </c>
      <c r="I18">
        <f>H18+(H18*Growth_TERI_VShaped!I54)</f>
        <v>15265.343837840144</v>
      </c>
      <c r="J18">
        <f>I18+(I18*Growth_TERI_VShaped!J54)</f>
        <v>16444.597723057526</v>
      </c>
      <c r="K18">
        <f>J18+(J18*Growth_TERI_VShaped!K54)</f>
        <v>17705.516495545799</v>
      </c>
      <c r="L18">
        <f>K18+(K18*Growth_NREL_Baseline!L54)</f>
        <v>18640.517850870565</v>
      </c>
      <c r="M18">
        <f>L18+(L18*Growth_NREL_Baseline!M54)</f>
        <v>23177.342118670782</v>
      </c>
      <c r="N18">
        <f>M18+(M18*Growth_NREL_Baseline!N54)</f>
        <v>27477.137995423189</v>
      </c>
      <c r="O18" s="10"/>
    </row>
    <row r="19" spans="1:15" x14ac:dyDescent="0.2">
      <c r="A19" t="s">
        <v>12</v>
      </c>
      <c r="B19" s="2">
        <v>4131</v>
      </c>
      <c r="C19">
        <f>B19+(B19*Growth_NREL_Baseline!C55)</f>
        <v>4341</v>
      </c>
      <c r="D19">
        <f>C19+(C19*Growth_NREL_Baseline!D55)</f>
        <v>4561</v>
      </c>
      <c r="E19">
        <f>D19+(D19*Growth_NREL_Baseline!E55)</f>
        <v>4788</v>
      </c>
      <c r="F19">
        <f>E19+(E19*Growth_TERI_VShaped!F55)</f>
        <v>4479.9560000000001</v>
      </c>
      <c r="G19">
        <f>F19+(F19*Growth_TERI_VShaped!G55)</f>
        <v>4857.1574098259316</v>
      </c>
      <c r="H19">
        <f>G19+(G19*Growth_TERI_VShaped!H55)</f>
        <v>5189.8796140559662</v>
      </c>
      <c r="I19">
        <f>H19+(H19*Growth_TERI_VShaped!I55)</f>
        <v>5561.5636733013216</v>
      </c>
      <c r="J19">
        <f>I19+(I19*Growth_TERI_VShaped!J55)</f>
        <v>5950.6167394554477</v>
      </c>
      <c r="K19">
        <f>J19+(J19*Growth_TERI_VShaped!K55)</f>
        <v>6360.0915568225046</v>
      </c>
      <c r="L19">
        <f>K19+(K19*Growth_NREL_Baseline!L55)</f>
        <v>6660.6954083582868</v>
      </c>
      <c r="M19">
        <f>L19+(L19*Growth_NREL_Baseline!M55)</f>
        <v>8041.6573974605881</v>
      </c>
      <c r="N19">
        <f>M19+(M19*Growth_NREL_Baseline!N55)</f>
        <v>9560.8164592488029</v>
      </c>
      <c r="O19" s="10"/>
    </row>
    <row r="20" spans="1:15" x14ac:dyDescent="0.2">
      <c r="A20" t="s">
        <v>21</v>
      </c>
      <c r="B20" s="2"/>
      <c r="F20" t="e">
        <f>E20+(E20*Growth_TERI_VShaped!F56)</f>
        <v>#DIV/0!</v>
      </c>
      <c r="G20" t="e">
        <f>F20+(F20*Growth_TERI_VShaped!G56)</f>
        <v>#DIV/0!</v>
      </c>
      <c r="H20" t="e">
        <f>G20+(G20*Growth_TERI_VShaped!H56)</f>
        <v>#DIV/0!</v>
      </c>
      <c r="I20" t="e">
        <f>H20+(H20*Growth_TERI_VShaped!I56)</f>
        <v>#DIV/0!</v>
      </c>
      <c r="J20" t="e">
        <f>I20+(I20*Growth_TERI_VShaped!J56)</f>
        <v>#DIV/0!</v>
      </c>
      <c r="K20" t="e">
        <f>J20+(J20*Growth_TERI_VShaped!K56)</f>
        <v>#DIV/0!</v>
      </c>
      <c r="O20" s="10"/>
    </row>
    <row r="21" spans="1:15" x14ac:dyDescent="0.2">
      <c r="A21" t="s">
        <v>29</v>
      </c>
      <c r="B21" s="2">
        <v>10766</v>
      </c>
      <c r="C21">
        <f>B21+(B21*Growth_NREL_Baseline!C57)</f>
        <v>11805</v>
      </c>
      <c r="D21">
        <f>C21+(C21*Growth_NREL_Baseline!D57)</f>
        <v>12829</v>
      </c>
      <c r="E21">
        <f>D21+(D21*Growth_NREL_Baseline!E57)</f>
        <v>13816</v>
      </c>
      <c r="F21">
        <f>E21+(E21*Growth_TERI_VShaped!F57)</f>
        <v>13240.791999999999</v>
      </c>
      <c r="G21">
        <f>F21+(F21*Growth_TERI_VShaped!G57)</f>
        <v>14499.277307568165</v>
      </c>
      <c r="H21">
        <f>G21+(G21*Growth_TERI_VShaped!H57)</f>
        <v>15515.036961948244</v>
      </c>
      <c r="I21">
        <f>H21+(H21*Growth_TERI_VShaped!I57)</f>
        <v>16636.917066987873</v>
      </c>
      <c r="J21">
        <f>I21+(I21*Growth_TERI_VShaped!J57)</f>
        <v>17803.613453679503</v>
      </c>
      <c r="K21">
        <f>J21+(J21*Growth_TERI_VShaped!K57)</f>
        <v>19045.472913520392</v>
      </c>
      <c r="L21">
        <f>K21+(K21*Growth_NREL_Baseline!L57)</f>
        <v>19896.655938636326</v>
      </c>
      <c r="M21">
        <f>L21+(L21*Growth_NREL_Baseline!M57)</f>
        <v>25479.890912169933</v>
      </c>
      <c r="N21">
        <f>M21+(M21*Growth_NREL_Baseline!N57)</f>
        <v>30294.837169446877</v>
      </c>
      <c r="O21" s="10"/>
    </row>
    <row r="22" spans="1:15" x14ac:dyDescent="0.2">
      <c r="A22" t="s">
        <v>9</v>
      </c>
      <c r="B22" s="2">
        <v>20446</v>
      </c>
      <c r="C22">
        <f>B22+(B22*Growth_NREL_Baseline!C58)</f>
        <v>22491</v>
      </c>
      <c r="D22">
        <f>C22+(C22*Growth_NREL_Baseline!D58)</f>
        <v>23953</v>
      </c>
      <c r="E22">
        <f>D22+(D22*Growth_NREL_Baseline!E58)</f>
        <v>25544</v>
      </c>
      <c r="F22">
        <f>E22+(E22*Growth_TERI_VShaped!F58)</f>
        <v>24261.527999999998</v>
      </c>
      <c r="G22">
        <f>F22+(F22*Growth_TERI_VShaped!G58)</f>
        <v>26670.279132355383</v>
      </c>
      <c r="H22">
        <f>G22+(G22*Growth_TERI_VShaped!H58)</f>
        <v>28947.948318705228</v>
      </c>
      <c r="I22">
        <f>H22+(H22*Growth_TERI_VShaped!I58)</f>
        <v>31548.435083657751</v>
      </c>
      <c r="J22">
        <f>I22+(I22*Growth_TERI_VShaped!J58)</f>
        <v>34427.543321541423</v>
      </c>
      <c r="K22">
        <f>J22+(J22*Growth_TERI_VShaped!K58)</f>
        <v>37575.707404875182</v>
      </c>
      <c r="L22">
        <f>K22+(K22*Growth_NREL_Baseline!L58)</f>
        <v>40155.766844330908</v>
      </c>
      <c r="M22">
        <f>L22+(L22*Growth_NREL_Baseline!M58)</f>
        <v>51337.032644863946</v>
      </c>
      <c r="N22">
        <f>M22+(M22*Growth_NREL_Baseline!N58)</f>
        <v>60541.160281749981</v>
      </c>
      <c r="O22" s="10"/>
    </row>
    <row r="23" spans="1:15" x14ac:dyDescent="0.2">
      <c r="A23" t="s">
        <v>17</v>
      </c>
      <c r="B23" s="13">
        <v>232</v>
      </c>
      <c r="C23">
        <f>B23+(B23*Growth_NREL_Baseline!C59)</f>
        <v>267</v>
      </c>
      <c r="D23">
        <f>C23+(C23*Growth_NREL_Baseline!D59)</f>
        <v>303</v>
      </c>
      <c r="E23">
        <f>D23+(D23*Growth_NREL_Baseline!E59)</f>
        <v>339</v>
      </c>
      <c r="F23">
        <f>E23+(E23*Growth_TERI_VShaped!F59)</f>
        <v>333.69299999999998</v>
      </c>
      <c r="G23">
        <f>F23+(F23*Growth_TERI_VShaped!G59)</f>
        <v>379.79286735483868</v>
      </c>
      <c r="H23">
        <f>G23+(G23*Growth_TERI_VShaped!H59)</f>
        <v>427.60045243821241</v>
      </c>
      <c r="I23">
        <f>H23+(H23*Growth_TERI_VShaped!I59)</f>
        <v>481.71126024399723</v>
      </c>
      <c r="J23">
        <f>I23+(I23*Growth_TERI_VShaped!J59)</f>
        <v>545.49774699676334</v>
      </c>
      <c r="K23">
        <f>J23+(J23*Growth_TERI_VShaped!K59)</f>
        <v>615.74828840461942</v>
      </c>
      <c r="L23">
        <f>K23+(K23*Growth_NREL_Baseline!L59)</f>
        <v>672.18348341388082</v>
      </c>
      <c r="M23">
        <f>L23+(L23*Growth_NREL_Baseline!M59)</f>
        <v>911.02529086379047</v>
      </c>
      <c r="N23">
        <f>M23+(M23*Growth_NREL_Baseline!N59)</f>
        <v>1125.6805861668738</v>
      </c>
      <c r="O23" s="10"/>
    </row>
    <row r="24" spans="1:15" x14ac:dyDescent="0.2">
      <c r="A24" t="s">
        <v>30</v>
      </c>
      <c r="B24" s="2">
        <v>399</v>
      </c>
      <c r="C24">
        <f>B24+(B24*Growth_NREL_Baseline!C60)</f>
        <v>413</v>
      </c>
      <c r="D24">
        <f>C24+(C24*Growth_NREL_Baseline!D60)</f>
        <v>427</v>
      </c>
      <c r="E24">
        <f>D24+(D24*Growth_NREL_Baseline!E60)</f>
        <v>453</v>
      </c>
      <c r="F24">
        <f>E24+(E24*Growth_TERI_VShaped!F60)</f>
        <v>418.81099999999998</v>
      </c>
      <c r="G24">
        <f>F24+(F24*Growth_TERI_VShaped!G60)</f>
        <v>449.92776621276596</v>
      </c>
      <c r="H24">
        <f>G24+(G24*Growth_TERI_VShaped!H60)</f>
        <v>477.81591185293757</v>
      </c>
      <c r="I24">
        <f>H24+(H24*Growth_TERI_VShaped!I60)</f>
        <v>508.57295972221129</v>
      </c>
      <c r="J24">
        <f>I24+(I24*Growth_TERI_VShaped!J60)</f>
        <v>543.99737806213477</v>
      </c>
      <c r="K24">
        <f>J24+(J24*Growth_TERI_VShaped!K60)</f>
        <v>582.62198030654349</v>
      </c>
      <c r="L24">
        <f>K24+(K24*Growth_NREL_Baseline!L60)</f>
        <v>609.83788596100135</v>
      </c>
      <c r="M24">
        <f>L24+(L24*Growth_NREL_Baseline!M60)</f>
        <v>704.58955749874372</v>
      </c>
      <c r="N24">
        <f>M24+(M24*Growth_NREL_Baseline!N60)</f>
        <v>787.24527096783811</v>
      </c>
      <c r="O24" s="10"/>
    </row>
    <row r="25" spans="1:15" x14ac:dyDescent="0.2">
      <c r="A25" t="s">
        <v>19</v>
      </c>
      <c r="B25" s="2">
        <v>118</v>
      </c>
      <c r="C25">
        <f>B25+(B25*Growth_NREL_Baseline!C61)</f>
        <v>127</v>
      </c>
      <c r="D25">
        <f>C25+(C25*Growth_NREL_Baseline!D61)</f>
        <v>137</v>
      </c>
      <c r="E25">
        <f>D25+(D25*Growth_NREL_Baseline!E61)</f>
        <v>148</v>
      </c>
      <c r="F25">
        <f>E25+(E25*Growth_TERI_VShaped!F61)</f>
        <v>142.27600000000001</v>
      </c>
      <c r="G25">
        <f>F25+(F25*Growth_TERI_VShaped!G61)</f>
        <v>158.13574732075472</v>
      </c>
      <c r="H25">
        <f>G25+(G25*Growth_TERI_VShaped!H61)</f>
        <v>174.40338434484477</v>
      </c>
      <c r="I25">
        <f>H25+(H25*Growth_TERI_VShaped!I61)</f>
        <v>191.96156290388657</v>
      </c>
      <c r="J25">
        <f>I25+(I25*Growth_TERI_VShaped!J61)</f>
        <v>210.11186629728832</v>
      </c>
      <c r="K25">
        <f>J25+(J25*Growth_TERI_VShaped!K61)</f>
        <v>230.91659089126117</v>
      </c>
      <c r="L25">
        <f>K25+(K25*Growth_NREL_Baseline!L61)</f>
        <v>254.1090869196411</v>
      </c>
      <c r="M25">
        <f>L25+(L25*Growth_NREL_Baseline!M61)</f>
        <v>340.8288546779313</v>
      </c>
      <c r="N25">
        <f>M25+(M25*Growth_NREL_Baseline!N61)</f>
        <v>414.43982033322413</v>
      </c>
      <c r="O25" s="10"/>
    </row>
    <row r="26" spans="1:15" x14ac:dyDescent="0.2">
      <c r="A26" t="s">
        <v>31</v>
      </c>
      <c r="B26" s="2">
        <v>166</v>
      </c>
      <c r="C26">
        <f>B26+(B26*Growth_NREL_Baseline!C62)</f>
        <v>177</v>
      </c>
      <c r="D26">
        <f>C26+(C26*Growth_NREL_Baseline!D62)</f>
        <v>191</v>
      </c>
      <c r="E26">
        <f>D26+(D26*Growth_NREL_Baseline!E62)</f>
        <v>204</v>
      </c>
      <c r="F26">
        <f>E26+(E26*Growth_TERI_VShaped!F62)</f>
        <v>195.94800000000001</v>
      </c>
      <c r="G26">
        <f>F26+(F26*Growth_TERI_VShaped!G62)</f>
        <v>216.42322389041095</v>
      </c>
      <c r="H26">
        <f>G26+(G26*Growth_TERI_VShaped!H62)</f>
        <v>235.76628074700949</v>
      </c>
      <c r="I26">
        <f>H26+(H26*Growth_TERI_VShaped!I62)</f>
        <v>256.74947973349333</v>
      </c>
      <c r="J26">
        <f>I26+(I26*Growth_TERI_VShaped!J62)</f>
        <v>280.33684208741562</v>
      </c>
      <c r="K26">
        <f>J26+(J26*Growth_TERI_VShaped!K62)</f>
        <v>305.79182218957561</v>
      </c>
      <c r="L26">
        <f>K26+(K26*Growth_NREL_Baseline!L62)</f>
        <v>324.9668869473378</v>
      </c>
      <c r="M26">
        <f>L26+(L26*Growth_NREL_Baseline!M62)</f>
        <v>378.45522548214808</v>
      </c>
      <c r="N26">
        <f>M26+(M26*Growth_NREL_Baseline!N62)</f>
        <v>422.86063860538678</v>
      </c>
      <c r="O26" s="10"/>
    </row>
    <row r="27" spans="1:15" x14ac:dyDescent="0.2">
      <c r="A27" t="s">
        <v>15</v>
      </c>
      <c r="B27" s="2">
        <v>4306</v>
      </c>
      <c r="C27">
        <f>B27+(B27*Growth_NREL_Baseline!C63)</f>
        <v>4560</v>
      </c>
      <c r="D27">
        <f>C27+(C27*Growth_NREL_Baseline!D63)</f>
        <v>4816</v>
      </c>
      <c r="E27">
        <f>D27+(D27*Growth_NREL_Baseline!E63)</f>
        <v>5013</v>
      </c>
      <c r="F27">
        <f>E27+(E27*Growth_TERI_VShaped!F63)</f>
        <v>4609.5309999999999</v>
      </c>
      <c r="G27">
        <f>F27+(F27*Growth_TERI_VShaped!G63)</f>
        <v>4921.5257164636787</v>
      </c>
      <c r="H27">
        <f>G27+(G27*Growth_TERI_VShaped!H63)</f>
        <v>5188.0069796955713</v>
      </c>
      <c r="I27">
        <f>H27+(H27*Growth_TERI_VShaped!I63)</f>
        <v>5481.3310828569893</v>
      </c>
      <c r="J27">
        <f>I27+(I27*Growth_TERI_VShaped!J63)</f>
        <v>5794.0898050769338</v>
      </c>
      <c r="K27">
        <f>J27+(J27*Growth_TERI_VShaped!K63)</f>
        <v>6124.7848685312365</v>
      </c>
      <c r="L27">
        <f>K27+(K27*Growth_NREL_Baseline!L63)</f>
        <v>6326.4902816229951</v>
      </c>
      <c r="M27">
        <f>L27+(L27*Growth_NREL_Baseline!M63)</f>
        <v>7293.6677373979755</v>
      </c>
      <c r="N27">
        <f>M27+(M27*Growth_NREL_Baseline!N63)</f>
        <v>8463.5591333301727</v>
      </c>
      <c r="O27" s="10"/>
    </row>
    <row r="28" spans="1:15" x14ac:dyDescent="0.2">
      <c r="A28" t="s">
        <v>13</v>
      </c>
      <c r="B28" s="13">
        <v>476</v>
      </c>
      <c r="C28">
        <f>B28+(B28*Growth_NREL_Baseline!C64)</f>
        <v>497</v>
      </c>
      <c r="D28">
        <f>C28+(C28*Growth_NREL_Baseline!D64)</f>
        <v>518</v>
      </c>
      <c r="E28">
        <f>D28+(D28*Growth_NREL_Baseline!E64)</f>
        <v>539</v>
      </c>
      <c r="F28">
        <f>E28+(E28*Growth_TERI_VShaped!F64)</f>
        <v>500.09300000000002</v>
      </c>
      <c r="G28">
        <f>F28+(F28*Growth_TERI_VShaped!G64)</f>
        <v>537.70783819607846</v>
      </c>
      <c r="H28">
        <f>G28+(G28*Growth_TERI_VShaped!H64)</f>
        <v>570.21287651776697</v>
      </c>
      <c r="I28">
        <f>H28+(H28*Growth_TERI_VShaped!I64)</f>
        <v>607.05088660963258</v>
      </c>
      <c r="J28">
        <f>I28+(I28*Growth_TERI_VShaped!J64)</f>
        <v>645.83083896279334</v>
      </c>
      <c r="K28">
        <f>J28+(J28*Growth_TERI_VShaped!K64)</f>
        <v>686.90222931634401</v>
      </c>
      <c r="L28">
        <f>K28+(K28*Growth_NREL_Baseline!L64)</f>
        <v>714.13623840818138</v>
      </c>
      <c r="M28">
        <f>L28+(L28*Growth_NREL_Baseline!M64)</f>
        <v>882.58362797621282</v>
      </c>
      <c r="N28">
        <f>M28+(M28*Growth_NREL_Baseline!N64)</f>
        <v>1066.161022595265</v>
      </c>
      <c r="O28" s="10"/>
    </row>
    <row r="29" spans="1:15" x14ac:dyDescent="0.2">
      <c r="A29" t="s">
        <v>2</v>
      </c>
      <c r="B29">
        <v>11551</v>
      </c>
      <c r="C29">
        <f>B29+(B29*Growth_NREL_Baseline!C65)</f>
        <v>12283</v>
      </c>
      <c r="D29">
        <f>C29+(C29*Growth_NREL_Baseline!D65)</f>
        <v>12914</v>
      </c>
      <c r="E29">
        <f>D29+(D29*Growth_NREL_Baseline!E65)</f>
        <v>13559</v>
      </c>
      <c r="F29">
        <f>E29+(E29*Growth_TERI_VShaped!F65)</f>
        <v>12683.833000000001</v>
      </c>
      <c r="G29">
        <f>F29+(F29*Growth_TERI_VShaped!G65)</f>
        <v>13738.239965912213</v>
      </c>
      <c r="H29">
        <f>G29+(G29*Growth_TERI_VShaped!H65)</f>
        <v>14735.527654787971</v>
      </c>
      <c r="I29">
        <f>H29+(H29*Growth_TERI_VShaped!I65)</f>
        <v>15835.326666891684</v>
      </c>
      <c r="J29">
        <f>I29+(I29*Growth_TERI_VShaped!J65)</f>
        <v>16976.046700352723</v>
      </c>
      <c r="K29">
        <f>J29+(J29*Growth_TERI_VShaped!K65)</f>
        <v>18162.690112795932</v>
      </c>
      <c r="L29">
        <f>K29+(K29*Growth_NREL_Baseline!L65)</f>
        <v>18969.517370846726</v>
      </c>
      <c r="M29">
        <f>L29+(L29*Growth_NREL_Baseline!M65)</f>
        <v>23199.309271178012</v>
      </c>
      <c r="N29">
        <f>M29+(M29*Growth_NREL_Baseline!N65)</f>
        <v>26960.132827767273</v>
      </c>
      <c r="O29" s="10"/>
    </row>
    <row r="30" spans="1:15" x14ac:dyDescent="0.2">
      <c r="A30" t="s">
        <v>3</v>
      </c>
      <c r="B30">
        <v>11535</v>
      </c>
      <c r="C30">
        <f>B30+(B30*Growth_NREL_Baseline!C66)</f>
        <v>12070</v>
      </c>
      <c r="D30">
        <f>C30+(C30*Growth_NREL_Baseline!D66)</f>
        <v>12540</v>
      </c>
      <c r="E30">
        <f>D30+(D30*Growth_NREL_Baseline!E66)</f>
        <v>13133</v>
      </c>
      <c r="F30">
        <f>E30+(E30*Growth_TERI_VShaped!F66)</f>
        <v>12276.971</v>
      </c>
      <c r="G30">
        <f>F30+(F30*Growth_TERI_VShaped!G66)</f>
        <v>13320.255701658018</v>
      </c>
      <c r="H30">
        <f>G30+(G30*Growth_TERI_VShaped!H66)</f>
        <v>14283.757273327619</v>
      </c>
      <c r="I30">
        <f>H30+(H30*Growth_TERI_VShaped!I66)</f>
        <v>15461.58370004363</v>
      </c>
      <c r="J30">
        <f>I30+(I30*Growth_TERI_VShaped!J66)</f>
        <v>17024.661944693224</v>
      </c>
      <c r="K30">
        <f>J30+(J30*Growth_TERI_VShaped!K66)</f>
        <v>18780.166236267622</v>
      </c>
      <c r="L30">
        <f>K30+(K30*Growth_NREL_Baseline!L66)</f>
        <v>20270.415875947856</v>
      </c>
      <c r="M30">
        <f>L30+(L30*Growth_NREL_Baseline!M66)</f>
        <v>26759.043361150179</v>
      </c>
      <c r="N30">
        <f>M30+(M30*Growth_NREL_Baseline!N66)</f>
        <v>34235.464695356764</v>
      </c>
      <c r="O30" s="10"/>
    </row>
    <row r="31" spans="1:15" x14ac:dyDescent="0.2">
      <c r="A31" t="s">
        <v>32</v>
      </c>
      <c r="B31" s="2">
        <v>129</v>
      </c>
      <c r="C31">
        <f>B31+(B31*Growth_NREL_Baseline!C67)</f>
        <v>139</v>
      </c>
      <c r="D31">
        <f>C31+(C31*Growth_NREL_Baseline!D67)</f>
        <v>146</v>
      </c>
      <c r="E31">
        <f>D31+(D31*Growth_NREL_Baseline!E67)</f>
        <v>154</v>
      </c>
      <c r="F31">
        <f>E31+(E31*Growth_TERI_VShaped!F67)</f>
        <v>144.59800000000001</v>
      </c>
      <c r="G31">
        <f>F31+(F31*Growth_TERI_VShaped!G67)</f>
        <v>156.94416997530865</v>
      </c>
      <c r="H31">
        <f>G31+(G31*Growth_TERI_VShaped!H67)</f>
        <v>168.54880654348295</v>
      </c>
      <c r="I31">
        <f>H31+(H31*Growth_TERI_VShaped!I67)</f>
        <v>180.29543426208602</v>
      </c>
      <c r="J31">
        <f>I31+(I31*Growth_TERI_VShaped!J67)</f>
        <v>194.30005084406733</v>
      </c>
      <c r="K31">
        <f>J31+(J31*Growth_TERI_VShaped!K67)</f>
        <v>204.86159010525273</v>
      </c>
      <c r="L31">
        <f>K31+(K31*Growth_NREL_Baseline!L67)</f>
        <v>217.98080523514577</v>
      </c>
      <c r="M31">
        <f>L31+(L31*Growth_NREL_Baseline!M67)</f>
        <v>249.26508746796762</v>
      </c>
      <c r="N31">
        <f>M31+(M31*Growth_NREL_Baseline!N67)</f>
        <v>274.49434733314655</v>
      </c>
      <c r="O31" s="10"/>
    </row>
    <row r="32" spans="1:15" x14ac:dyDescent="0.2">
      <c r="A32" s="1" t="s">
        <v>33</v>
      </c>
      <c r="B32" s="2">
        <v>15412</v>
      </c>
      <c r="C32">
        <f>B32+(B32*Growth_NREL_Baseline!C68)</f>
        <v>16299</v>
      </c>
      <c r="D32">
        <f>C32+(C32*Growth_NREL_Baseline!D68)</f>
        <v>17230</v>
      </c>
      <c r="E32">
        <f>D32+(D32*Growth_NREL_Baseline!E68)</f>
        <v>18213</v>
      </c>
      <c r="F32">
        <f>E32+(E32*Growth_TERI_VShaped!F68)</f>
        <v>17181.931</v>
      </c>
      <c r="G32">
        <f>F32+(F32*Growth_TERI_VShaped!G68)</f>
        <v>18722.98232072973</v>
      </c>
      <c r="H32">
        <f>G32+(G32*Growth_TERI_VShaped!H68)</f>
        <v>20222.569172827862</v>
      </c>
      <c r="I32">
        <f>H32+(H32*Growth_TERI_VShaped!I68)</f>
        <v>21964.789045757287</v>
      </c>
      <c r="J32">
        <f>I32+(I32*Growth_TERI_VShaped!J68)</f>
        <v>23885.525011896014</v>
      </c>
      <c r="K32">
        <f>J32+(J32*Growth_TERI_VShaped!K68)</f>
        <v>25960.018601192874</v>
      </c>
      <c r="L32">
        <f>K32+(K32*Growth_NREL_Baseline!L68)</f>
        <v>27615.410855296126</v>
      </c>
      <c r="M32">
        <f>L32+(L32*Growth_NREL_Baseline!M68)</f>
        <v>34521.279881244525</v>
      </c>
      <c r="N32">
        <f>M32+(M32*Growth_NREL_Baseline!N68)</f>
        <v>42754.890441086944</v>
      </c>
      <c r="O32" s="10"/>
    </row>
    <row r="33" spans="1:15" x14ac:dyDescent="0.2">
      <c r="A33" t="s">
        <v>10</v>
      </c>
      <c r="B33" s="2">
        <v>8300</v>
      </c>
      <c r="C33">
        <f>B33+(B33*Growth_NREL_Baseline!C69)</f>
        <v>10011</v>
      </c>
      <c r="D33">
        <f>C33+(C33*Growth_NREL_Baseline!D69)</f>
        <v>11262</v>
      </c>
      <c r="E33">
        <f>D33+(D33*Growth_NREL_Baseline!E69)</f>
        <v>12712</v>
      </c>
      <c r="F33">
        <f>E33+(E33*Growth_TERI_VShaped!F69)</f>
        <v>12320.544</v>
      </c>
      <c r="G33">
        <f>F33+(F33*Growth_TERI_VShaped!G69)</f>
        <v>13428.606637572726</v>
      </c>
      <c r="H33">
        <f>G33+(G33*Growth_TERI_VShaped!H69)</f>
        <v>14487.667930718806</v>
      </c>
      <c r="I33">
        <f>H33+(H33*Growth_TERI_VShaped!I69)</f>
        <v>15556.390833327478</v>
      </c>
      <c r="J33">
        <f>I33+(I33*Growth_TERI_VShaped!J69)</f>
        <v>16705.549528285541</v>
      </c>
      <c r="K33">
        <f>J33+(J33*Growth_TERI_VShaped!K69)</f>
        <v>17948.746645140232</v>
      </c>
      <c r="L33">
        <f>K33+(K33*Growth_NREL_Baseline!L69)</f>
        <v>18874.617835821442</v>
      </c>
      <c r="M33">
        <f>L33+(L33*Growth_NREL_Baseline!M69)</f>
        <v>23223.682729316351</v>
      </c>
      <c r="N33">
        <f>M33+(M33*Growth_NREL_Baseline!N69)</f>
        <v>28144.460434543376</v>
      </c>
      <c r="O33" s="10"/>
    </row>
    <row r="34" spans="1:15" x14ac:dyDescent="0.2">
      <c r="A34" t="s">
        <v>18</v>
      </c>
      <c r="B34" s="2">
        <v>297</v>
      </c>
      <c r="C34">
        <f>B34+(B34*Growth_NREL_Baseline!C70)</f>
        <v>315</v>
      </c>
      <c r="D34">
        <f>C34+(C34*Growth_NREL_Baseline!D70)</f>
        <v>333</v>
      </c>
      <c r="E34">
        <f>D34+(D34*Growth_NREL_Baseline!E70)</f>
        <v>351</v>
      </c>
      <c r="F34">
        <f>E34+(E34*Growth_TERI_VShaped!F70)</f>
        <v>331.33699999999999</v>
      </c>
      <c r="G34">
        <f>F34+(F34*Growth_TERI_VShaped!G70)</f>
        <v>361.12696488409705</v>
      </c>
      <c r="H34">
        <f>G34+(G34*Growth_TERI_VShaped!H70)</f>
        <v>387.18259865991615</v>
      </c>
      <c r="I34">
        <f>H34+(H34*Growth_TERI_VShaped!I70)</f>
        <v>416.64521611268714</v>
      </c>
      <c r="J34">
        <f>I34+(I34*Growth_TERI_VShaped!J70)</f>
        <v>446.01716071820152</v>
      </c>
      <c r="K34">
        <f>J34+(J34*Growth_TERI_VShaped!K70)</f>
        <v>478.38577071733209</v>
      </c>
      <c r="L34">
        <f>K34+(K34*Growth_NREL_Baseline!L70)</f>
        <v>499.5800770149354</v>
      </c>
      <c r="M34">
        <f>L34+(L34*Growth_NREL_Baseline!M70)</f>
        <v>575.27402807780436</v>
      </c>
      <c r="N34">
        <f>M34+(M34*Growth_NREL_Baseline!N70)</f>
        <v>665.09751667240891</v>
      </c>
      <c r="O34" s="10"/>
    </row>
    <row r="35" spans="1:15" x14ac:dyDescent="0.2">
      <c r="A35" t="s">
        <v>34</v>
      </c>
      <c r="B35" s="1">
        <v>16067</v>
      </c>
      <c r="C35">
        <f>B35+(B35*Growth_NREL_Baseline!C71)</f>
        <v>17379</v>
      </c>
      <c r="D35">
        <f>C35+(C35*Growth_NREL_Baseline!D71)</f>
        <v>18821</v>
      </c>
      <c r="E35">
        <f>D35+(D35*Growth_NREL_Baseline!E71)</f>
        <v>20334</v>
      </c>
      <c r="F35">
        <f>E35+(E35*Growth_TERI_VShaped!F71)</f>
        <v>19650.258000000002</v>
      </c>
      <c r="G35">
        <f>F35+(F35*Growth_TERI_VShaped!G71)</f>
        <v>21894.018788273374</v>
      </c>
      <c r="H35">
        <f>G35+(G35*Growth_TERI_VShaped!H71)</f>
        <v>23896.107640232949</v>
      </c>
      <c r="I35">
        <f>H35+(H35*Growth_TERI_VShaped!I71)</f>
        <v>25745.341480367868</v>
      </c>
      <c r="J35">
        <f>I35+(I35*Growth_TERI_VShaped!J71)</f>
        <v>27715.619773719111</v>
      </c>
      <c r="K35">
        <f>J35+(J35*Growth_TERI_VShaped!K71)</f>
        <v>29829.356114778304</v>
      </c>
      <c r="L35">
        <f>K35+(K35*Growth_NREL_Baseline!L71)</f>
        <v>31387.41001116026</v>
      </c>
      <c r="M35">
        <f>L35+(L35*Growth_NREL_Baseline!M71)</f>
        <v>39289.835123743454</v>
      </c>
      <c r="N35">
        <f>M35+(M35*Growth_NREL_Baseline!N71)</f>
        <v>49002.916904495563</v>
      </c>
      <c r="O35" s="10"/>
    </row>
    <row r="36" spans="1:15" x14ac:dyDescent="0.2">
      <c r="A36" t="s">
        <v>4</v>
      </c>
      <c r="B36">
        <v>2153</v>
      </c>
      <c r="C36">
        <f>B36+(B36*Growth_NREL_Baseline!C72)</f>
        <v>2338</v>
      </c>
      <c r="D36">
        <f>C36+(C36*Growth_NREL_Baseline!D72)</f>
        <v>2536</v>
      </c>
      <c r="E36">
        <f>D36+(D36*Growth_NREL_Baseline!E72)</f>
        <v>2739</v>
      </c>
      <c r="F36">
        <f>E36+(E36*Growth_TERI_VShaped!F72)</f>
        <v>2643.4929999999999</v>
      </c>
      <c r="G36">
        <f>F36+(F36*Growth_TERI_VShaped!G72)</f>
        <v>2941.8666420060954</v>
      </c>
      <c r="H36">
        <f>G36+(G36*Growth_TERI_VShaped!H72)</f>
        <v>3225.6735125830232</v>
      </c>
      <c r="I36">
        <f>H36+(H36*Growth_TERI_VShaped!I72)</f>
        <v>3546.8260947568592</v>
      </c>
      <c r="J36">
        <f>I36+(I36*Growth_TERI_VShaped!J72)</f>
        <v>3893.2424279055813</v>
      </c>
      <c r="K36">
        <f>J36+(J36*Growth_TERI_VShaped!K72)</f>
        <v>4269.5255421629181</v>
      </c>
      <c r="L36">
        <f>K36+(K36*Growth_NREL_Baseline!L72)</f>
        <v>4578.238872952581</v>
      </c>
      <c r="M36">
        <f>L36+(L36*Growth_NREL_Baseline!M72)</f>
        <v>5720.2764234555161</v>
      </c>
      <c r="N36">
        <f>M36+(M36*Growth_NREL_Baseline!N72)</f>
        <v>6771.5159354909038</v>
      </c>
      <c r="O36" s="10"/>
    </row>
    <row r="37" spans="1:15" x14ac:dyDescent="0.2">
      <c r="A37" t="s">
        <v>35</v>
      </c>
      <c r="B37" s="2">
        <v>10383</v>
      </c>
      <c r="C37">
        <f>B37+(B37*Growth_NREL_Baseline!C73)</f>
        <v>10817</v>
      </c>
      <c r="D37">
        <f>C37+(C37*Growth_NREL_Baseline!D73)</f>
        <v>11267</v>
      </c>
      <c r="E37">
        <f>D37+(D37*Growth_NREL_Baseline!E73)</f>
        <v>11724</v>
      </c>
      <c r="F37">
        <f>E37+(E37*Growth_TERI_VShaped!F73)</f>
        <v>10866.188</v>
      </c>
      <c r="G37">
        <f>F37+(F37*Growth_TERI_VShaped!G73)</f>
        <v>11700.361124492494</v>
      </c>
      <c r="H37">
        <f>G37+(G37*Growth_TERI_VShaped!H73)</f>
        <v>12527.029262049953</v>
      </c>
      <c r="I37">
        <f>H37+(H37*Growth_TERI_VShaped!I73)</f>
        <v>13362.242930261191</v>
      </c>
      <c r="J37">
        <f>I37+(I37*Growth_TERI_VShaped!J73)</f>
        <v>14226.91826466308</v>
      </c>
      <c r="K37">
        <f>J37+(J37*Growth_TERI_VShaped!K73)</f>
        <v>15187.860108364679</v>
      </c>
      <c r="L37">
        <f>K37+(K37*Growth_NREL_Baseline!L73)</f>
        <v>15807.875638842228</v>
      </c>
      <c r="M37">
        <f>L37+(L37*Growth_NREL_Baseline!M73)</f>
        <v>18980.540475285881</v>
      </c>
      <c r="N37">
        <f>M37+(M37*Growth_NREL_Baseline!N73)</f>
        <v>22644.176959441025</v>
      </c>
      <c r="O37" s="10"/>
    </row>
    <row r="38" spans="1:15" x14ac:dyDescent="0.2">
      <c r="A38" t="s">
        <v>39</v>
      </c>
      <c r="C38" s="15">
        <f>(SUM(C2:C37)-SUM(B2:B37))/SUM(B2:B37)</f>
        <v>8.064542041760607E-2</v>
      </c>
      <c r="D38" s="15">
        <f t="shared" ref="D38:N38" si="0">(SUM(D2:D37)-SUM(C2:C37))/SUM(C2:C37)</f>
        <v>6.4725704940780018E-2</v>
      </c>
      <c r="E38" s="15">
        <f t="shared" si="0"/>
        <v>6.5375539327254706E-2</v>
      </c>
      <c r="F38" s="15" t="e">
        <f t="shared" si="0"/>
        <v>#DIV/0!</v>
      </c>
      <c r="G38" s="15" t="e">
        <f t="shared" si="0"/>
        <v>#DIV/0!</v>
      </c>
      <c r="H38" s="15" t="e">
        <f t="shared" si="0"/>
        <v>#DIV/0!</v>
      </c>
      <c r="I38" s="15" t="e">
        <f t="shared" si="0"/>
        <v>#DIV/0!</v>
      </c>
      <c r="J38" s="15" t="e">
        <f t="shared" si="0"/>
        <v>#DIV/0!</v>
      </c>
      <c r="K38" s="15" t="e">
        <f t="shared" si="0"/>
        <v>#DIV/0!</v>
      </c>
      <c r="L38" s="15" t="e">
        <f t="shared" si="0"/>
        <v>#DIV/0!</v>
      </c>
      <c r="M38" s="15">
        <f t="shared" si="0"/>
        <v>0.26251002651505656</v>
      </c>
      <c r="N38" s="15">
        <f t="shared" si="0"/>
        <v>0.2085467680140963</v>
      </c>
    </row>
    <row r="39" spans="1:15" x14ac:dyDescent="0.2">
      <c r="A39" t="s">
        <v>40</v>
      </c>
      <c r="B39" s="18">
        <f>SUM(B2:B37)</f>
        <v>186731</v>
      </c>
      <c r="C39" s="18">
        <f t="shared" ref="C39:N39" si="1">SUM(C2:C37)</f>
        <v>201790</v>
      </c>
      <c r="D39" s="18">
        <f t="shared" si="1"/>
        <v>214851</v>
      </c>
      <c r="E39" s="18">
        <f t="shared" si="1"/>
        <v>228897</v>
      </c>
      <c r="F39" s="18" t="e">
        <f t="shared" si="1"/>
        <v>#DIV/0!</v>
      </c>
      <c r="G39" s="18" t="e">
        <f t="shared" si="1"/>
        <v>#DIV/0!</v>
      </c>
      <c r="H39" s="18" t="e">
        <f t="shared" si="1"/>
        <v>#DIV/0!</v>
      </c>
      <c r="I39" s="18" t="e">
        <f t="shared" si="1"/>
        <v>#DIV/0!</v>
      </c>
      <c r="J39" s="18" t="e">
        <f t="shared" si="1"/>
        <v>#DIV/0!</v>
      </c>
      <c r="K39" s="18" t="e">
        <f t="shared" si="1"/>
        <v>#DIV/0!</v>
      </c>
      <c r="L39" s="18">
        <f t="shared" si="1"/>
        <v>343847.06500781357</v>
      </c>
      <c r="M39" s="18">
        <f t="shared" si="1"/>
        <v>434110.36716013908</v>
      </c>
      <c r="N39" s="18">
        <f t="shared" si="1"/>
        <v>524642.68119279877</v>
      </c>
    </row>
    <row r="40" spans="1:15" x14ac:dyDescent="0.2">
      <c r="F40" s="17">
        <v>199348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7CC6-1325-B146-925C-6A76946F8B95}">
  <dimension ref="A1:N40"/>
  <sheetViews>
    <sheetView workbookViewId="0">
      <selection activeCell="N18" sqref="N18"/>
    </sheetView>
  </sheetViews>
  <sheetFormatPr baseColWidth="10" defaultColWidth="11" defaultRowHeight="16" x14ac:dyDescent="0.2"/>
  <cols>
    <col min="1" max="1" width="23.1640625" bestFit="1" customWidth="1"/>
    <col min="2" max="14" width="12.6640625" bestFit="1" customWidth="1"/>
    <col min="16" max="16" width="11.33203125" bestFit="1" customWidth="1"/>
  </cols>
  <sheetData>
    <row r="1" spans="1:14" x14ac:dyDescent="0.2">
      <c r="A1" t="s">
        <v>36</v>
      </c>
      <c r="B1" s="14">
        <v>2016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2031</v>
      </c>
      <c r="N1" s="14">
        <v>2036</v>
      </c>
    </row>
    <row r="2" spans="1:14" x14ac:dyDescent="0.2">
      <c r="A2" s="11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1" t="s">
        <v>22</v>
      </c>
      <c r="B3" s="11">
        <v>54673</v>
      </c>
      <c r="C3" s="11">
        <v>58846</v>
      </c>
      <c r="D3" s="11">
        <v>63290</v>
      </c>
      <c r="E3" s="11">
        <v>68034</v>
      </c>
      <c r="F3" s="11">
        <v>73090</v>
      </c>
      <c r="G3" s="11">
        <v>78540</v>
      </c>
      <c r="H3" s="11">
        <v>84429</v>
      </c>
      <c r="I3" s="11">
        <v>90794</v>
      </c>
      <c r="J3" s="11">
        <v>97181</v>
      </c>
      <c r="K3" s="11">
        <v>104072</v>
      </c>
      <c r="L3" s="11">
        <v>111485</v>
      </c>
      <c r="M3" s="11">
        <v>145148</v>
      </c>
      <c r="N3" s="11">
        <v>180190</v>
      </c>
    </row>
    <row r="4" spans="1:14" x14ac:dyDescent="0.2">
      <c r="A4" t="s">
        <v>23</v>
      </c>
      <c r="B4">
        <v>886</v>
      </c>
      <c r="C4" s="2">
        <v>982</v>
      </c>
      <c r="D4" s="2">
        <v>1089</v>
      </c>
      <c r="E4" s="2">
        <v>1210</v>
      </c>
      <c r="F4" s="2">
        <v>1345</v>
      </c>
      <c r="G4" s="2">
        <v>1498</v>
      </c>
      <c r="H4" s="2">
        <v>1669</v>
      </c>
      <c r="I4" s="2">
        <v>1863</v>
      </c>
      <c r="J4" s="2">
        <v>2081</v>
      </c>
      <c r="K4" s="2">
        <v>2326</v>
      </c>
      <c r="L4" s="2">
        <v>2601</v>
      </c>
      <c r="M4" s="2">
        <v>4202</v>
      </c>
      <c r="N4" s="2">
        <v>5814</v>
      </c>
    </row>
    <row r="5" spans="1:14" x14ac:dyDescent="0.2">
      <c r="A5" s="11" t="s">
        <v>16</v>
      </c>
      <c r="B5" s="11">
        <v>8997</v>
      </c>
      <c r="C5" s="11">
        <v>9870</v>
      </c>
      <c r="D5" s="11">
        <v>10831</v>
      </c>
      <c r="E5" s="11">
        <v>11894</v>
      </c>
      <c r="F5" s="11">
        <v>12959</v>
      </c>
      <c r="G5" s="11">
        <v>14051</v>
      </c>
      <c r="H5" s="11">
        <v>15164</v>
      </c>
      <c r="I5" s="11">
        <v>16355</v>
      </c>
      <c r="J5" s="11">
        <v>17631</v>
      </c>
      <c r="K5" s="11">
        <v>18998</v>
      </c>
      <c r="L5" s="11">
        <v>20462</v>
      </c>
      <c r="M5" s="11">
        <v>26882</v>
      </c>
      <c r="N5" s="11">
        <v>32906</v>
      </c>
    </row>
    <row r="6" spans="1:14" x14ac:dyDescent="0.2">
      <c r="A6" s="11" t="s">
        <v>24</v>
      </c>
      <c r="B6" s="11">
        <v>21599</v>
      </c>
      <c r="C6" s="11">
        <v>27352</v>
      </c>
      <c r="D6" s="11">
        <v>28637</v>
      </c>
      <c r="E6" s="11">
        <v>31017</v>
      </c>
      <c r="F6" s="11">
        <v>35152</v>
      </c>
      <c r="G6" s="11">
        <v>38416</v>
      </c>
      <c r="H6" s="11">
        <v>41208</v>
      </c>
      <c r="I6" s="11">
        <v>43926</v>
      </c>
      <c r="J6" s="11">
        <v>46735</v>
      </c>
      <c r="K6" s="11">
        <v>50717</v>
      </c>
      <c r="L6" s="11">
        <v>54363</v>
      </c>
      <c r="M6" s="11">
        <v>68374</v>
      </c>
      <c r="N6" s="11">
        <v>82979</v>
      </c>
    </row>
    <row r="7" spans="1:14" x14ac:dyDescent="0.2">
      <c r="A7" t="s">
        <v>5</v>
      </c>
      <c r="B7">
        <v>1876</v>
      </c>
      <c r="C7">
        <v>1997</v>
      </c>
      <c r="D7">
        <v>2070</v>
      </c>
      <c r="E7">
        <v>2145</v>
      </c>
      <c r="F7">
        <v>2223</v>
      </c>
      <c r="G7">
        <v>2304</v>
      </c>
      <c r="H7">
        <v>2388</v>
      </c>
      <c r="I7">
        <v>2475</v>
      </c>
      <c r="J7">
        <v>2566</v>
      </c>
      <c r="K7">
        <v>2659</v>
      </c>
      <c r="L7">
        <v>2756</v>
      </c>
      <c r="M7">
        <v>3309</v>
      </c>
      <c r="N7">
        <v>4020</v>
      </c>
    </row>
    <row r="8" spans="1:14" x14ac:dyDescent="0.2">
      <c r="A8" t="s">
        <v>8</v>
      </c>
      <c r="B8">
        <v>27167</v>
      </c>
      <c r="C8">
        <v>29171</v>
      </c>
      <c r="D8" s="2">
        <v>31383</v>
      </c>
      <c r="E8" s="2">
        <v>33463</v>
      </c>
      <c r="F8" s="2">
        <v>35559</v>
      </c>
      <c r="G8" s="2">
        <v>37840</v>
      </c>
      <c r="H8" s="2">
        <v>40155</v>
      </c>
      <c r="I8" s="2">
        <v>42661</v>
      </c>
      <c r="J8" s="2">
        <v>45315</v>
      </c>
      <c r="K8" s="2">
        <v>48146</v>
      </c>
      <c r="L8" s="2">
        <v>51088</v>
      </c>
      <c r="M8" s="2">
        <v>63714</v>
      </c>
      <c r="N8" s="2">
        <v>76664</v>
      </c>
    </row>
    <row r="9" spans="1:14" x14ac:dyDescent="0.2">
      <c r="A9" t="s">
        <v>25</v>
      </c>
      <c r="B9">
        <v>6550</v>
      </c>
      <c r="C9">
        <v>7100</v>
      </c>
      <c r="D9" s="2">
        <v>7653</v>
      </c>
      <c r="E9" s="2">
        <v>8210</v>
      </c>
      <c r="F9" s="2">
        <v>8775</v>
      </c>
      <c r="G9" s="2">
        <v>9343</v>
      </c>
      <c r="H9" s="2">
        <v>9920</v>
      </c>
      <c r="I9" s="2">
        <v>10513</v>
      </c>
      <c r="J9" s="2">
        <v>11120</v>
      </c>
      <c r="K9" s="2">
        <v>11741</v>
      </c>
      <c r="L9" s="2">
        <v>12373</v>
      </c>
      <c r="M9" s="2">
        <v>15627</v>
      </c>
      <c r="N9" s="2">
        <v>18813</v>
      </c>
    </row>
    <row r="10" spans="1:14" s="1" customFormat="1" x14ac:dyDescent="0.2">
      <c r="A10" s="1" t="s">
        <v>26</v>
      </c>
      <c r="B10" s="1">
        <v>1991</v>
      </c>
      <c r="C10" s="1">
        <v>2179</v>
      </c>
      <c r="D10" s="13">
        <v>2327</v>
      </c>
      <c r="E10" s="13">
        <v>2449</v>
      </c>
      <c r="F10" s="13">
        <v>2577</v>
      </c>
      <c r="G10" s="13">
        <v>2712</v>
      </c>
      <c r="H10" s="13">
        <v>2855</v>
      </c>
      <c r="I10" s="13">
        <v>3006</v>
      </c>
      <c r="J10" s="13">
        <v>3166</v>
      </c>
      <c r="K10" s="13">
        <v>3337</v>
      </c>
      <c r="L10" s="13">
        <v>3517</v>
      </c>
      <c r="M10" s="13">
        <v>4331</v>
      </c>
      <c r="N10" s="13">
        <v>5334</v>
      </c>
    </row>
    <row r="11" spans="1:14" x14ac:dyDescent="0.2">
      <c r="A11" t="s">
        <v>0</v>
      </c>
      <c r="B11">
        <v>31937</v>
      </c>
      <c r="C11">
        <v>33070</v>
      </c>
      <c r="D11">
        <v>34201</v>
      </c>
      <c r="E11">
        <v>35380</v>
      </c>
      <c r="F11">
        <v>36573</v>
      </c>
      <c r="G11">
        <v>37778</v>
      </c>
      <c r="H11">
        <v>38997</v>
      </c>
      <c r="I11">
        <v>40224</v>
      </c>
      <c r="J11">
        <v>41557</v>
      </c>
      <c r="K11">
        <v>42904</v>
      </c>
      <c r="L11">
        <v>44267</v>
      </c>
      <c r="M11">
        <v>51850</v>
      </c>
      <c r="N11">
        <v>61085</v>
      </c>
    </row>
    <row r="12" spans="1:14" x14ac:dyDescent="0.2">
      <c r="A12" s="11" t="s">
        <v>6</v>
      </c>
      <c r="B12" s="11">
        <v>4236</v>
      </c>
      <c r="C12" s="11">
        <v>4529</v>
      </c>
      <c r="D12" s="11">
        <v>4802</v>
      </c>
      <c r="E12" s="11">
        <v>5068</v>
      </c>
      <c r="F12" s="11">
        <v>5332</v>
      </c>
      <c r="G12" s="11">
        <v>5593</v>
      </c>
      <c r="H12" s="11">
        <v>5855</v>
      </c>
      <c r="I12" s="11">
        <v>6120</v>
      </c>
      <c r="J12" s="11">
        <v>6389</v>
      </c>
      <c r="K12" s="11">
        <v>6660</v>
      </c>
      <c r="L12" s="11">
        <v>6932</v>
      </c>
      <c r="M12" s="11">
        <v>8170</v>
      </c>
      <c r="N12" s="11">
        <v>9630</v>
      </c>
    </row>
    <row r="13" spans="1:14" x14ac:dyDescent="0.2">
      <c r="A13" t="s">
        <v>7</v>
      </c>
      <c r="B13">
        <v>98376</v>
      </c>
      <c r="C13">
        <v>105823</v>
      </c>
      <c r="D13" s="2">
        <v>113187</v>
      </c>
      <c r="E13" s="2">
        <v>120693</v>
      </c>
      <c r="F13" s="2">
        <v>128368</v>
      </c>
      <c r="G13" s="2">
        <v>136159</v>
      </c>
      <c r="H13" s="2">
        <v>144186</v>
      </c>
      <c r="I13" s="2">
        <v>152475</v>
      </c>
      <c r="J13" s="2">
        <v>160989</v>
      </c>
      <c r="K13" s="2">
        <v>169732</v>
      </c>
      <c r="L13" s="2">
        <v>178693</v>
      </c>
      <c r="M13" s="2">
        <v>226797</v>
      </c>
      <c r="N13" s="2">
        <v>274401</v>
      </c>
    </row>
    <row r="14" spans="1:14" x14ac:dyDescent="0.2">
      <c r="A14" t="s">
        <v>1</v>
      </c>
      <c r="B14">
        <v>48991</v>
      </c>
      <c r="C14">
        <v>51254</v>
      </c>
      <c r="D14">
        <v>54062</v>
      </c>
      <c r="E14">
        <v>57083</v>
      </c>
      <c r="F14">
        <v>60336</v>
      </c>
      <c r="G14">
        <v>63618</v>
      </c>
      <c r="H14">
        <v>66747</v>
      </c>
      <c r="I14">
        <v>70333</v>
      </c>
      <c r="J14">
        <v>75110</v>
      </c>
      <c r="K14">
        <v>80239</v>
      </c>
      <c r="L14">
        <v>85743</v>
      </c>
      <c r="M14">
        <v>105853</v>
      </c>
      <c r="N14">
        <v>126074</v>
      </c>
    </row>
    <row r="15" spans="1:14" x14ac:dyDescent="0.2">
      <c r="A15" t="s">
        <v>27</v>
      </c>
      <c r="B15">
        <v>9726</v>
      </c>
      <c r="C15">
        <v>10116</v>
      </c>
      <c r="D15">
        <v>10523</v>
      </c>
      <c r="E15">
        <v>10949</v>
      </c>
      <c r="F15">
        <v>11394</v>
      </c>
      <c r="G15">
        <v>11866</v>
      </c>
      <c r="H15">
        <v>12360</v>
      </c>
      <c r="I15">
        <v>12876</v>
      </c>
      <c r="J15">
        <v>13417</v>
      </c>
      <c r="K15">
        <v>13983</v>
      </c>
      <c r="L15">
        <v>14576</v>
      </c>
      <c r="M15">
        <v>17752</v>
      </c>
      <c r="N15">
        <v>21745</v>
      </c>
    </row>
    <row r="16" spans="1:14" x14ac:dyDescent="0.2">
      <c r="A16" t="s">
        <v>28</v>
      </c>
      <c r="B16">
        <v>14871</v>
      </c>
      <c r="C16">
        <v>15543</v>
      </c>
      <c r="D16">
        <v>16283</v>
      </c>
      <c r="E16">
        <v>17109</v>
      </c>
      <c r="F16">
        <v>18017</v>
      </c>
      <c r="G16">
        <v>18819</v>
      </c>
      <c r="H16">
        <v>19963</v>
      </c>
      <c r="I16">
        <v>21161</v>
      </c>
      <c r="J16">
        <v>22433</v>
      </c>
      <c r="K16">
        <v>23795</v>
      </c>
      <c r="L16">
        <v>25254</v>
      </c>
      <c r="M16">
        <v>32445</v>
      </c>
      <c r="N16">
        <v>38941</v>
      </c>
    </row>
    <row r="17" spans="1:14" s="1" customFormat="1" x14ac:dyDescent="0.2">
      <c r="A17" s="1" t="s">
        <v>14</v>
      </c>
      <c r="B17" s="1">
        <v>22847</v>
      </c>
      <c r="C17" s="13">
        <v>24266</v>
      </c>
      <c r="D17" s="13">
        <v>25880</v>
      </c>
      <c r="E17" s="13">
        <v>27488</v>
      </c>
      <c r="F17" s="13">
        <v>29052</v>
      </c>
      <c r="G17" s="13">
        <v>30649</v>
      </c>
      <c r="H17" s="13">
        <v>32209</v>
      </c>
      <c r="I17" s="13">
        <v>33850</v>
      </c>
      <c r="J17" s="13">
        <v>35544</v>
      </c>
      <c r="K17" s="13">
        <v>37354</v>
      </c>
      <c r="L17" s="13">
        <v>39252</v>
      </c>
      <c r="M17" s="13">
        <v>47714</v>
      </c>
      <c r="N17" s="13">
        <v>58001</v>
      </c>
    </row>
    <row r="18" spans="1:14" x14ac:dyDescent="0.2">
      <c r="A18" t="s">
        <v>11</v>
      </c>
      <c r="B18">
        <v>66146</v>
      </c>
      <c r="C18">
        <v>69808</v>
      </c>
      <c r="D18" s="2">
        <v>73636</v>
      </c>
      <c r="E18" s="2">
        <v>77532</v>
      </c>
      <c r="F18" s="2">
        <v>81622</v>
      </c>
      <c r="G18" s="2">
        <v>85932</v>
      </c>
      <c r="H18" s="2">
        <v>90381</v>
      </c>
      <c r="I18" s="2">
        <v>95042</v>
      </c>
      <c r="J18" s="2">
        <v>99916</v>
      </c>
      <c r="K18" s="2">
        <v>105017</v>
      </c>
      <c r="L18" s="2">
        <v>110368</v>
      </c>
      <c r="M18" s="2">
        <v>136480</v>
      </c>
      <c r="N18" s="2">
        <v>161798</v>
      </c>
    </row>
    <row r="19" spans="1:14" x14ac:dyDescent="0.2">
      <c r="A19" t="s">
        <v>12</v>
      </c>
      <c r="B19">
        <v>26422</v>
      </c>
      <c r="C19">
        <v>25875</v>
      </c>
      <c r="D19" s="2">
        <v>27184</v>
      </c>
      <c r="E19" s="2">
        <v>28535</v>
      </c>
      <c r="F19" s="2">
        <v>29924</v>
      </c>
      <c r="G19" s="2">
        <v>31371</v>
      </c>
      <c r="H19" s="2">
        <v>32861</v>
      </c>
      <c r="I19" s="2">
        <v>34393</v>
      </c>
      <c r="J19" s="2">
        <v>35964</v>
      </c>
      <c r="K19" s="2">
        <v>37582</v>
      </c>
      <c r="L19" s="2">
        <v>39357</v>
      </c>
      <c r="M19" s="2">
        <v>46788</v>
      </c>
      <c r="N19" s="2">
        <v>55630</v>
      </c>
    </row>
    <row r="20" spans="1:14" x14ac:dyDescent="0.2">
      <c r="A20" t="s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t="s">
        <v>29</v>
      </c>
      <c r="B21">
        <v>68588</v>
      </c>
      <c r="C21">
        <v>75209</v>
      </c>
      <c r="D21" s="2">
        <v>81732</v>
      </c>
      <c r="E21" s="2">
        <v>88022</v>
      </c>
      <c r="F21" s="2">
        <v>94301</v>
      </c>
      <c r="G21" s="2">
        <v>99871</v>
      </c>
      <c r="H21" s="2">
        <v>104772</v>
      </c>
      <c r="I21" s="2">
        <v>109727</v>
      </c>
      <c r="J21" s="2">
        <v>114765</v>
      </c>
      <c r="K21" s="2">
        <v>120027</v>
      </c>
      <c r="L21" s="2">
        <v>125394</v>
      </c>
      <c r="M21" s="2">
        <v>154559</v>
      </c>
      <c r="N21" s="2">
        <v>183762</v>
      </c>
    </row>
    <row r="22" spans="1:14" x14ac:dyDescent="0.2">
      <c r="A22" t="s">
        <v>9</v>
      </c>
      <c r="B22">
        <v>145396</v>
      </c>
      <c r="C22">
        <v>153331</v>
      </c>
      <c r="D22" s="2">
        <v>161926</v>
      </c>
      <c r="E22" s="2">
        <v>171313</v>
      </c>
      <c r="F22" s="2">
        <v>180338</v>
      </c>
      <c r="G22" s="2">
        <v>189983</v>
      </c>
      <c r="H22" s="2">
        <v>200288</v>
      </c>
      <c r="I22" s="2">
        <v>211307</v>
      </c>
      <c r="J22" s="2">
        <v>223171</v>
      </c>
      <c r="K22" s="2">
        <v>235949</v>
      </c>
      <c r="L22" s="2">
        <v>249628</v>
      </c>
      <c r="M22" s="2">
        <v>308842</v>
      </c>
      <c r="N22" s="2">
        <v>364213</v>
      </c>
    </row>
    <row r="23" spans="1:14" s="1" customFormat="1" x14ac:dyDescent="0.2">
      <c r="A23" s="1" t="s">
        <v>17</v>
      </c>
      <c r="B23" s="1">
        <v>1240</v>
      </c>
      <c r="C23" s="13">
        <v>1419</v>
      </c>
      <c r="D23" s="13">
        <v>1592</v>
      </c>
      <c r="E23" s="13">
        <v>1769</v>
      </c>
      <c r="F23" s="13">
        <v>1925</v>
      </c>
      <c r="G23" s="13">
        <v>2103</v>
      </c>
      <c r="H23" s="13">
        <v>2300</v>
      </c>
      <c r="I23" s="13">
        <v>2515</v>
      </c>
      <c r="J23" s="13">
        <v>2760</v>
      </c>
      <c r="K23" s="13">
        <v>3020</v>
      </c>
      <c r="L23" s="13">
        <v>3300</v>
      </c>
      <c r="M23" s="13">
        <v>4513</v>
      </c>
      <c r="N23" s="13">
        <v>5773</v>
      </c>
    </row>
    <row r="24" spans="1:14" x14ac:dyDescent="0.2">
      <c r="A24" t="s">
        <v>30</v>
      </c>
      <c r="B24">
        <v>2094</v>
      </c>
      <c r="C24" s="2">
        <v>2168</v>
      </c>
      <c r="D24" s="2">
        <v>2242</v>
      </c>
      <c r="E24" s="2">
        <v>2378</v>
      </c>
      <c r="F24" s="2">
        <v>2470</v>
      </c>
      <c r="G24" s="2">
        <v>2566</v>
      </c>
      <c r="H24" s="2">
        <v>2667</v>
      </c>
      <c r="I24" s="2">
        <v>2771</v>
      </c>
      <c r="J24" s="2">
        <v>2900</v>
      </c>
      <c r="K24" s="2">
        <v>3036</v>
      </c>
      <c r="L24" s="2">
        <v>3177</v>
      </c>
      <c r="M24" s="2">
        <v>3654</v>
      </c>
      <c r="N24" s="2">
        <v>4218</v>
      </c>
    </row>
    <row r="25" spans="1:14" x14ac:dyDescent="0.2">
      <c r="A25" t="s">
        <v>19</v>
      </c>
      <c r="B25">
        <v>580</v>
      </c>
      <c r="C25" s="2">
        <v>628</v>
      </c>
      <c r="D25" s="2">
        <v>681</v>
      </c>
      <c r="E25" s="2">
        <v>737</v>
      </c>
      <c r="F25" s="2">
        <v>799</v>
      </c>
      <c r="G25" s="2">
        <v>866</v>
      </c>
      <c r="H25" s="2">
        <v>937</v>
      </c>
      <c r="I25" s="2">
        <v>1013</v>
      </c>
      <c r="J25" s="2">
        <v>1095</v>
      </c>
      <c r="K25" s="2">
        <v>1181</v>
      </c>
      <c r="L25" s="2">
        <v>1307</v>
      </c>
      <c r="M25" s="2">
        <v>1760</v>
      </c>
      <c r="N25" s="2">
        <v>2210</v>
      </c>
    </row>
    <row r="26" spans="1:14" x14ac:dyDescent="0.2">
      <c r="A26" t="s">
        <v>31</v>
      </c>
      <c r="B26">
        <v>815</v>
      </c>
      <c r="C26" s="2">
        <v>866</v>
      </c>
      <c r="D26" s="2">
        <v>930</v>
      </c>
      <c r="E26" s="2">
        <v>992</v>
      </c>
      <c r="F26" s="2">
        <v>1059</v>
      </c>
      <c r="G26" s="2">
        <v>1129</v>
      </c>
      <c r="H26" s="2">
        <v>1200</v>
      </c>
      <c r="I26" s="2">
        <v>1275</v>
      </c>
      <c r="J26" s="2">
        <v>1356</v>
      </c>
      <c r="K26" s="2">
        <v>1441</v>
      </c>
      <c r="L26" s="2">
        <v>1524</v>
      </c>
      <c r="M26" s="2">
        <v>1802</v>
      </c>
      <c r="N26" s="2">
        <v>2086</v>
      </c>
    </row>
    <row r="27" spans="1:14" x14ac:dyDescent="0.2">
      <c r="A27" t="s">
        <v>15</v>
      </c>
      <c r="B27">
        <v>26028</v>
      </c>
      <c r="C27" s="2">
        <v>27575</v>
      </c>
      <c r="D27" s="2">
        <v>29124</v>
      </c>
      <c r="E27" s="2">
        <v>30302</v>
      </c>
      <c r="F27" s="2">
        <v>31224</v>
      </c>
      <c r="G27" s="2">
        <v>32164</v>
      </c>
      <c r="H27" s="2">
        <v>33172</v>
      </c>
      <c r="I27" s="2">
        <v>34163</v>
      </c>
      <c r="J27" s="2">
        <v>35219</v>
      </c>
      <c r="K27" s="2">
        <v>36326</v>
      </c>
      <c r="L27" s="2">
        <v>37453</v>
      </c>
      <c r="M27" s="2">
        <v>42903</v>
      </c>
      <c r="N27" s="2">
        <v>49786</v>
      </c>
    </row>
    <row r="28" spans="1:14" s="1" customFormat="1" x14ac:dyDescent="0.2">
      <c r="A28" s="1" t="s">
        <v>13</v>
      </c>
      <c r="B28" s="1">
        <v>2990</v>
      </c>
      <c r="C28" s="1">
        <v>3121</v>
      </c>
      <c r="D28" s="13">
        <v>3254</v>
      </c>
      <c r="E28" s="13">
        <v>3387</v>
      </c>
      <c r="F28" s="13">
        <v>3521</v>
      </c>
      <c r="G28" s="13">
        <v>3664</v>
      </c>
      <c r="H28" s="13">
        <v>3809</v>
      </c>
      <c r="I28" s="13">
        <v>3959</v>
      </c>
      <c r="J28" s="13">
        <v>4114</v>
      </c>
      <c r="K28" s="13">
        <v>4279</v>
      </c>
      <c r="L28" s="13">
        <v>4448</v>
      </c>
      <c r="M28" s="13">
        <v>5368</v>
      </c>
      <c r="N28" s="13">
        <v>6479</v>
      </c>
    </row>
    <row r="29" spans="1:14" x14ac:dyDescent="0.2">
      <c r="A29" t="s">
        <v>2</v>
      </c>
      <c r="B29">
        <v>54118</v>
      </c>
      <c r="C29">
        <v>57548</v>
      </c>
      <c r="D29">
        <v>61076</v>
      </c>
      <c r="E29">
        <v>64730</v>
      </c>
      <c r="F29">
        <v>68502</v>
      </c>
      <c r="G29">
        <v>72392</v>
      </c>
      <c r="H29">
        <v>76826</v>
      </c>
      <c r="I29">
        <v>81369</v>
      </c>
      <c r="J29">
        <v>86027</v>
      </c>
      <c r="K29">
        <v>90789</v>
      </c>
      <c r="L29">
        <v>95658</v>
      </c>
      <c r="M29">
        <v>119111</v>
      </c>
      <c r="N29">
        <v>143104</v>
      </c>
    </row>
    <row r="30" spans="1:14" x14ac:dyDescent="0.2">
      <c r="A30" t="s">
        <v>3</v>
      </c>
      <c r="B30">
        <v>73222</v>
      </c>
      <c r="C30">
        <v>76569</v>
      </c>
      <c r="D30">
        <v>79485</v>
      </c>
      <c r="E30">
        <v>83168</v>
      </c>
      <c r="F30">
        <v>87051</v>
      </c>
      <c r="G30">
        <v>91216</v>
      </c>
      <c r="H30">
        <v>95782</v>
      </c>
      <c r="I30">
        <v>101200</v>
      </c>
      <c r="J30">
        <v>108808</v>
      </c>
      <c r="K30">
        <v>117219</v>
      </c>
      <c r="L30">
        <v>126290</v>
      </c>
      <c r="M30">
        <v>161606</v>
      </c>
      <c r="N30">
        <v>199552</v>
      </c>
    </row>
    <row r="31" spans="1:14" x14ac:dyDescent="0.2">
      <c r="A31" t="s">
        <v>32</v>
      </c>
      <c r="B31">
        <v>484</v>
      </c>
      <c r="C31" s="2">
        <v>520</v>
      </c>
      <c r="D31" s="2">
        <v>548</v>
      </c>
      <c r="E31" s="2">
        <v>577</v>
      </c>
      <c r="F31" s="2">
        <v>607</v>
      </c>
      <c r="G31" s="2">
        <v>638</v>
      </c>
      <c r="H31" s="2">
        <v>669</v>
      </c>
      <c r="I31" s="2">
        <v>702</v>
      </c>
      <c r="J31" s="2">
        <v>737</v>
      </c>
      <c r="K31" s="2">
        <v>773</v>
      </c>
      <c r="L31" s="2">
        <v>810</v>
      </c>
      <c r="M31" s="2">
        <v>952</v>
      </c>
      <c r="N31" s="2">
        <v>1095</v>
      </c>
    </row>
    <row r="32" spans="1:14" x14ac:dyDescent="0.2">
      <c r="A32" t="s">
        <v>33</v>
      </c>
      <c r="B32">
        <v>105923</v>
      </c>
      <c r="C32">
        <v>111583</v>
      </c>
      <c r="D32" s="2">
        <v>117505</v>
      </c>
      <c r="E32" s="2">
        <v>123724</v>
      </c>
      <c r="F32" s="2">
        <v>130189</v>
      </c>
      <c r="G32" s="2">
        <v>136643</v>
      </c>
      <c r="H32" s="2">
        <v>144145</v>
      </c>
      <c r="I32" s="2">
        <v>152357</v>
      </c>
      <c r="J32" s="2">
        <v>161349</v>
      </c>
      <c r="K32" s="2">
        <v>170822</v>
      </c>
      <c r="L32" s="2">
        <v>180989</v>
      </c>
      <c r="M32" s="2">
        <v>217952</v>
      </c>
      <c r="N32" s="2">
        <v>262507</v>
      </c>
    </row>
    <row r="33" spans="1:14" x14ac:dyDescent="0.2">
      <c r="A33" t="s">
        <v>10</v>
      </c>
      <c r="B33">
        <v>52695</v>
      </c>
      <c r="C33">
        <v>61102</v>
      </c>
      <c r="D33" s="2">
        <v>67680</v>
      </c>
      <c r="E33" s="2">
        <v>75164</v>
      </c>
      <c r="F33" s="2">
        <v>80700</v>
      </c>
      <c r="G33" s="2">
        <v>84603</v>
      </c>
      <c r="H33" s="2">
        <v>88130</v>
      </c>
      <c r="I33" s="2">
        <v>91836</v>
      </c>
      <c r="J33" s="2">
        <v>95776</v>
      </c>
      <c r="K33" s="2">
        <v>99945</v>
      </c>
      <c r="L33" s="2">
        <v>104345</v>
      </c>
      <c r="M33" s="2">
        <v>128412</v>
      </c>
      <c r="N33" s="2">
        <v>158055</v>
      </c>
    </row>
    <row r="34" spans="1:14" x14ac:dyDescent="0.2">
      <c r="A34" t="s">
        <v>18</v>
      </c>
      <c r="B34">
        <v>1265</v>
      </c>
      <c r="C34" s="2">
        <v>1328</v>
      </c>
      <c r="D34" s="2">
        <v>1394</v>
      </c>
      <c r="E34" s="2">
        <v>1456</v>
      </c>
      <c r="F34" s="2">
        <v>1525</v>
      </c>
      <c r="G34" s="2">
        <v>1595</v>
      </c>
      <c r="H34" s="2">
        <v>1661</v>
      </c>
      <c r="I34" s="2">
        <v>1731</v>
      </c>
      <c r="J34" s="2">
        <v>1796</v>
      </c>
      <c r="K34" s="2">
        <v>1866</v>
      </c>
      <c r="L34" s="2">
        <v>1930</v>
      </c>
      <c r="M34" s="2">
        <v>2301</v>
      </c>
      <c r="N34" s="2">
        <v>2779</v>
      </c>
    </row>
    <row r="35" spans="1:14" s="1" customFormat="1" x14ac:dyDescent="0.2">
      <c r="A35" s="1" t="s">
        <v>34</v>
      </c>
      <c r="B35" s="1">
        <v>108070</v>
      </c>
      <c r="C35" s="1">
        <v>115688</v>
      </c>
      <c r="D35" s="1">
        <v>123951</v>
      </c>
      <c r="E35" s="1">
        <v>132476</v>
      </c>
      <c r="F35" s="1">
        <v>141426</v>
      </c>
      <c r="G35" s="1">
        <v>150797</v>
      </c>
      <c r="H35" s="1">
        <v>159412</v>
      </c>
      <c r="I35" s="1">
        <v>167731</v>
      </c>
      <c r="J35" s="1">
        <v>176477</v>
      </c>
      <c r="K35" s="1">
        <v>185674</v>
      </c>
      <c r="L35" s="1">
        <v>195323</v>
      </c>
      <c r="M35" s="1">
        <v>234290</v>
      </c>
      <c r="N35" s="1">
        <v>284645</v>
      </c>
    </row>
    <row r="36" spans="1:14" x14ac:dyDescent="0.2">
      <c r="A36" t="s">
        <v>4</v>
      </c>
      <c r="B36">
        <v>13712</v>
      </c>
      <c r="C36">
        <v>14766</v>
      </c>
      <c r="D36">
        <v>15880</v>
      </c>
      <c r="E36">
        <v>17007</v>
      </c>
      <c r="F36">
        <v>18181</v>
      </c>
      <c r="G36">
        <v>19406</v>
      </c>
      <c r="H36">
        <v>20687</v>
      </c>
      <c r="I36">
        <v>22029</v>
      </c>
      <c r="J36">
        <v>23438</v>
      </c>
      <c r="K36">
        <v>24920</v>
      </c>
      <c r="L36">
        <v>26480</v>
      </c>
      <c r="M36">
        <v>32487</v>
      </c>
      <c r="N36">
        <v>38451</v>
      </c>
    </row>
    <row r="37" spans="1:14" x14ac:dyDescent="0.2">
      <c r="A37" t="s">
        <v>35</v>
      </c>
      <c r="B37">
        <v>57342</v>
      </c>
      <c r="C37" s="2">
        <v>59148</v>
      </c>
      <c r="D37" s="2">
        <v>61485</v>
      </c>
      <c r="E37" s="2">
        <v>63979</v>
      </c>
      <c r="F37" s="2">
        <v>66634</v>
      </c>
      <c r="G37" s="2">
        <v>69361</v>
      </c>
      <c r="H37" s="2">
        <v>72222</v>
      </c>
      <c r="I37" s="2">
        <v>75264</v>
      </c>
      <c r="J37" s="2">
        <v>78463</v>
      </c>
      <c r="K37" s="2">
        <v>81915</v>
      </c>
      <c r="L37" s="2">
        <v>85590</v>
      </c>
      <c r="M37" s="2">
        <v>103722</v>
      </c>
      <c r="N37" s="2">
        <v>125708</v>
      </c>
    </row>
    <row r="38" spans="1:14" x14ac:dyDescent="0.2">
      <c r="A38" t="s">
        <v>40</v>
      </c>
      <c r="B38" s="19">
        <f>SUM(B2:B37)</f>
        <v>1161853</v>
      </c>
      <c r="C38" s="19">
        <f t="shared" ref="C38:N38" si="0">SUM(C2:C37)</f>
        <v>1240350</v>
      </c>
      <c r="D38" s="19">
        <f t="shared" si="0"/>
        <v>1317523</v>
      </c>
      <c r="E38" s="19">
        <f t="shared" si="0"/>
        <v>1399440</v>
      </c>
      <c r="F38" s="19">
        <f t="shared" si="0"/>
        <v>1482750</v>
      </c>
      <c r="G38" s="19">
        <f t="shared" si="0"/>
        <v>1565486</v>
      </c>
      <c r="H38" s="19">
        <f t="shared" si="0"/>
        <v>1650026</v>
      </c>
      <c r="I38" s="19">
        <f t="shared" si="0"/>
        <v>1739016</v>
      </c>
      <c r="J38" s="19">
        <f t="shared" si="0"/>
        <v>1835365</v>
      </c>
      <c r="K38" s="19">
        <f t="shared" si="0"/>
        <v>1938444</v>
      </c>
      <c r="L38" s="19">
        <f t="shared" si="0"/>
        <v>2046733</v>
      </c>
      <c r="M38" s="19">
        <f t="shared" si="0"/>
        <v>2529670</v>
      </c>
      <c r="N38" s="19">
        <f t="shared" si="0"/>
        <v>3048448</v>
      </c>
    </row>
    <row r="39" spans="1:14" x14ac:dyDescent="0.2">
      <c r="A39" t="s">
        <v>41</v>
      </c>
      <c r="B39" s="17">
        <v>1142929</v>
      </c>
      <c r="C39" s="17">
        <v>1213325</v>
      </c>
      <c r="D39" s="19">
        <v>1274595</v>
      </c>
      <c r="E39" s="19">
        <v>1291010</v>
      </c>
      <c r="F39" s="19">
        <v>1291010</v>
      </c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t="s">
        <v>43</v>
      </c>
      <c r="B40" s="3">
        <f>(B39-B38)/B38</f>
        <v>-1.6287774787344011E-2</v>
      </c>
      <c r="C40" s="3">
        <f t="shared" ref="C40:F40" si="1">(C39-C38)/C38</f>
        <v>-2.1788204942153423E-2</v>
      </c>
      <c r="D40" s="3">
        <f t="shared" si="1"/>
        <v>-3.2582353401041195E-2</v>
      </c>
      <c r="E40" s="3">
        <f t="shared" si="1"/>
        <v>-7.7480992396958784E-2</v>
      </c>
      <c r="F40" s="3">
        <f t="shared" si="1"/>
        <v>-0.12931377508008768</v>
      </c>
    </row>
  </sheetData>
  <sortState xmlns:xlrd2="http://schemas.microsoft.com/office/spreadsheetml/2017/richdata2" ref="A2:N37">
    <sortCondition ref="A2:A37"/>
  </sortState>
  <pageMargins left="0.7" right="0.7" top="0.75" bottom="0.75" header="0.3" footer="0.3"/>
  <ignoredErrors>
    <ignoredError sqref="B38:N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6DF3-52C6-654B-BCFC-6758AEBC5654}">
  <dimension ref="A1:AC40"/>
  <sheetViews>
    <sheetView zoomScale="89" workbookViewId="0">
      <selection activeCell="E2" sqref="E2:E37"/>
    </sheetView>
  </sheetViews>
  <sheetFormatPr baseColWidth="10" defaultColWidth="11" defaultRowHeight="16" x14ac:dyDescent="0.2"/>
  <cols>
    <col min="1" max="1" width="23.1640625" bestFit="1" customWidth="1"/>
    <col min="16" max="16" width="10.83203125" style="3"/>
    <col min="17" max="29" width="10.83203125" style="5"/>
  </cols>
  <sheetData>
    <row r="1" spans="1:29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2031</v>
      </c>
      <c r="N1">
        <v>2036</v>
      </c>
    </row>
    <row r="2" spans="1:29" x14ac:dyDescent="0.2">
      <c r="A2" s="11" t="s">
        <v>20</v>
      </c>
      <c r="B2" s="11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9" x14ac:dyDescent="0.2">
      <c r="A3" s="11" t="s">
        <v>22</v>
      </c>
      <c r="B3" s="11">
        <v>8245</v>
      </c>
      <c r="C3" s="11">
        <v>8874</v>
      </c>
      <c r="D3" s="11">
        <v>9544</v>
      </c>
      <c r="E3" s="11">
        <v>10259</v>
      </c>
      <c r="F3" s="11">
        <v>11021</v>
      </c>
      <c r="G3" s="11">
        <v>11843</v>
      </c>
      <c r="H3" s="11">
        <v>12731</v>
      </c>
      <c r="I3" s="11">
        <v>13690</v>
      </c>
      <c r="J3" s="11">
        <v>14656</v>
      </c>
      <c r="K3" s="11">
        <v>15698</v>
      </c>
      <c r="L3" s="11">
        <v>16820</v>
      </c>
      <c r="M3" s="11">
        <v>23223</v>
      </c>
      <c r="N3" s="11">
        <v>29661</v>
      </c>
    </row>
    <row r="4" spans="1:29" x14ac:dyDescent="0.2">
      <c r="A4" t="s">
        <v>23</v>
      </c>
      <c r="B4" s="2">
        <v>164</v>
      </c>
      <c r="C4" s="2">
        <v>182</v>
      </c>
      <c r="D4" s="2">
        <v>202</v>
      </c>
      <c r="E4" s="2">
        <v>224</v>
      </c>
      <c r="F4" s="2">
        <v>249</v>
      </c>
      <c r="G4" s="2">
        <v>278</v>
      </c>
      <c r="H4" s="2">
        <v>309</v>
      </c>
      <c r="I4" s="2">
        <v>345</v>
      </c>
      <c r="J4" s="2">
        <v>386</v>
      </c>
      <c r="K4" s="2">
        <v>431</v>
      </c>
      <c r="L4" s="2">
        <v>482</v>
      </c>
      <c r="M4" s="2">
        <v>774</v>
      </c>
      <c r="N4" s="2">
        <v>1054</v>
      </c>
    </row>
    <row r="5" spans="1:29" x14ac:dyDescent="0.2">
      <c r="A5" s="11" t="s">
        <v>16</v>
      </c>
      <c r="B5" s="11">
        <v>1550</v>
      </c>
      <c r="C5" s="11">
        <v>1906</v>
      </c>
      <c r="D5" s="11">
        <v>2091</v>
      </c>
      <c r="E5" s="11">
        <v>2297</v>
      </c>
      <c r="F5" s="11">
        <v>2502</v>
      </c>
      <c r="G5" s="11">
        <v>2713</v>
      </c>
      <c r="H5" s="11">
        <v>2979</v>
      </c>
      <c r="I5" s="11">
        <v>3271</v>
      </c>
      <c r="J5" s="11">
        <v>3590</v>
      </c>
      <c r="K5" s="11">
        <v>3868</v>
      </c>
      <c r="L5" s="11">
        <v>4166</v>
      </c>
      <c r="M5" s="11">
        <v>5384</v>
      </c>
      <c r="N5" s="11">
        <v>6367</v>
      </c>
    </row>
    <row r="6" spans="1:29" x14ac:dyDescent="0.2">
      <c r="A6" s="11" t="s">
        <v>24</v>
      </c>
      <c r="B6" s="11">
        <v>3607</v>
      </c>
      <c r="C6" s="11">
        <v>4733</v>
      </c>
      <c r="D6" s="11">
        <v>4904</v>
      </c>
      <c r="E6" s="11">
        <v>5308</v>
      </c>
      <c r="F6" s="11">
        <v>6016</v>
      </c>
      <c r="G6" s="11">
        <v>6576</v>
      </c>
      <c r="H6" s="11">
        <v>7054</v>
      </c>
      <c r="I6" s="11">
        <v>7521</v>
      </c>
      <c r="J6" s="11">
        <v>8003</v>
      </c>
      <c r="K6" s="11">
        <v>8681</v>
      </c>
      <c r="L6" s="11">
        <v>9308</v>
      </c>
      <c r="M6" s="11">
        <v>11944</v>
      </c>
      <c r="N6" s="11">
        <v>14495</v>
      </c>
    </row>
    <row r="7" spans="1:29" x14ac:dyDescent="0.2">
      <c r="A7" t="s">
        <v>5</v>
      </c>
      <c r="B7">
        <v>400</v>
      </c>
      <c r="C7">
        <v>425</v>
      </c>
      <c r="D7">
        <v>441</v>
      </c>
      <c r="E7">
        <v>457</v>
      </c>
      <c r="F7">
        <v>474</v>
      </c>
      <c r="G7">
        <v>491</v>
      </c>
      <c r="H7">
        <v>509</v>
      </c>
      <c r="I7">
        <v>527</v>
      </c>
      <c r="J7">
        <v>546</v>
      </c>
      <c r="K7">
        <v>566</v>
      </c>
      <c r="L7">
        <v>587</v>
      </c>
      <c r="M7">
        <v>699</v>
      </c>
      <c r="N7">
        <v>819</v>
      </c>
    </row>
    <row r="8" spans="1:29" x14ac:dyDescent="0.2">
      <c r="A8" t="s">
        <v>8</v>
      </c>
      <c r="B8" s="2">
        <v>4348</v>
      </c>
      <c r="C8" s="2">
        <v>4697</v>
      </c>
      <c r="D8" s="2">
        <v>5080</v>
      </c>
      <c r="E8" s="2">
        <v>5442</v>
      </c>
      <c r="F8" s="2">
        <v>5809</v>
      </c>
      <c r="G8" s="2">
        <v>6208</v>
      </c>
      <c r="H8" s="2">
        <v>6613</v>
      </c>
      <c r="I8" s="2">
        <v>7050</v>
      </c>
      <c r="J8" s="2">
        <v>7513</v>
      </c>
      <c r="K8" s="2">
        <v>8006</v>
      </c>
      <c r="L8" s="2">
        <v>8518</v>
      </c>
      <c r="M8" s="2">
        <v>10783</v>
      </c>
      <c r="N8" s="2">
        <v>12975</v>
      </c>
    </row>
    <row r="9" spans="1:29" x14ac:dyDescent="0.2">
      <c r="A9" t="s">
        <v>25</v>
      </c>
      <c r="B9" s="2">
        <v>861</v>
      </c>
      <c r="C9" s="2">
        <v>943</v>
      </c>
      <c r="D9" s="2">
        <v>1026</v>
      </c>
      <c r="E9" s="2">
        <v>1112</v>
      </c>
      <c r="F9" s="2">
        <v>1201</v>
      </c>
      <c r="G9" s="2">
        <v>1291</v>
      </c>
      <c r="H9" s="2">
        <v>1385</v>
      </c>
      <c r="I9" s="2">
        <v>1483</v>
      </c>
      <c r="J9" s="2">
        <v>1584</v>
      </c>
      <c r="K9" s="2">
        <v>1689</v>
      </c>
      <c r="L9" s="2">
        <v>1798</v>
      </c>
      <c r="M9" s="2">
        <v>2486</v>
      </c>
      <c r="N9" s="2">
        <v>3079</v>
      </c>
    </row>
    <row r="10" spans="1:29" s="1" customFormat="1" x14ac:dyDescent="0.2">
      <c r="A10" s="1" t="s">
        <v>26</v>
      </c>
      <c r="B10" s="13">
        <v>313</v>
      </c>
      <c r="C10" s="13">
        <v>343</v>
      </c>
      <c r="D10" s="13">
        <v>366</v>
      </c>
      <c r="E10" s="13">
        <v>385</v>
      </c>
      <c r="F10" s="13">
        <v>405</v>
      </c>
      <c r="G10" s="13">
        <v>426</v>
      </c>
      <c r="H10" s="13">
        <v>449</v>
      </c>
      <c r="I10" s="13">
        <v>473</v>
      </c>
      <c r="J10" s="13">
        <v>498</v>
      </c>
      <c r="K10" s="13">
        <v>525</v>
      </c>
      <c r="L10" s="13">
        <v>553</v>
      </c>
      <c r="M10" s="13">
        <v>706</v>
      </c>
      <c r="N10" s="13">
        <v>870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t="s">
        <v>0</v>
      </c>
      <c r="B11">
        <v>6318</v>
      </c>
      <c r="C11">
        <v>6541</v>
      </c>
      <c r="D11">
        <v>6764</v>
      </c>
      <c r="E11">
        <v>6997</v>
      </c>
      <c r="F11">
        <v>7233</v>
      </c>
      <c r="G11">
        <v>7471</v>
      </c>
      <c r="H11">
        <v>7712</v>
      </c>
      <c r="I11">
        <v>7954</v>
      </c>
      <c r="J11">
        <v>8217</v>
      </c>
      <c r="K11">
        <v>8482</v>
      </c>
      <c r="L11">
        <v>8751</v>
      </c>
      <c r="M11">
        <v>10139</v>
      </c>
      <c r="N11">
        <v>11549</v>
      </c>
    </row>
    <row r="12" spans="1:29" x14ac:dyDescent="0.2">
      <c r="A12" s="11" t="s">
        <v>6</v>
      </c>
      <c r="B12" s="11">
        <v>624</v>
      </c>
      <c r="C12" s="11">
        <v>674</v>
      </c>
      <c r="D12" s="11">
        <v>721</v>
      </c>
      <c r="E12" s="11">
        <v>767</v>
      </c>
      <c r="F12" s="11">
        <v>813</v>
      </c>
      <c r="G12" s="11">
        <v>858</v>
      </c>
      <c r="H12" s="11">
        <v>904</v>
      </c>
      <c r="I12" s="11">
        <v>951</v>
      </c>
      <c r="J12" s="11">
        <v>999</v>
      </c>
      <c r="K12" s="11">
        <v>1047</v>
      </c>
      <c r="L12" s="11">
        <v>1096</v>
      </c>
      <c r="M12" s="11">
        <v>1361</v>
      </c>
      <c r="N12" s="11">
        <v>1604</v>
      </c>
    </row>
    <row r="13" spans="1:29" x14ac:dyDescent="0.2">
      <c r="A13" t="s">
        <v>7</v>
      </c>
      <c r="B13" s="2">
        <v>15373</v>
      </c>
      <c r="C13" s="2">
        <v>16558</v>
      </c>
      <c r="D13" s="2">
        <v>17736</v>
      </c>
      <c r="E13" s="2">
        <v>18937</v>
      </c>
      <c r="F13" s="2">
        <v>20172</v>
      </c>
      <c r="G13" s="2">
        <v>21429</v>
      </c>
      <c r="H13" s="2">
        <v>22730</v>
      </c>
      <c r="I13" s="2">
        <v>24079</v>
      </c>
      <c r="J13" s="2">
        <v>25471</v>
      </c>
      <c r="K13" s="2">
        <v>26908</v>
      </c>
      <c r="L13" s="2">
        <v>28387</v>
      </c>
      <c r="M13" s="2">
        <v>37359</v>
      </c>
      <c r="N13" s="2">
        <v>45201</v>
      </c>
    </row>
    <row r="14" spans="1:29" x14ac:dyDescent="0.2">
      <c r="A14" t="s">
        <v>1</v>
      </c>
      <c r="B14">
        <v>9428</v>
      </c>
      <c r="C14">
        <v>9861</v>
      </c>
      <c r="D14">
        <v>10397</v>
      </c>
      <c r="E14">
        <v>10975</v>
      </c>
      <c r="F14">
        <v>11596</v>
      </c>
      <c r="G14">
        <v>12222</v>
      </c>
      <c r="H14">
        <v>12819</v>
      </c>
      <c r="I14">
        <v>13501</v>
      </c>
      <c r="J14">
        <v>14415</v>
      </c>
      <c r="K14">
        <v>15398</v>
      </c>
      <c r="L14">
        <v>16451</v>
      </c>
      <c r="M14">
        <v>20046</v>
      </c>
      <c r="N14">
        <v>23486</v>
      </c>
    </row>
    <row r="15" spans="1:29" x14ac:dyDescent="0.2">
      <c r="A15" t="s">
        <v>27</v>
      </c>
      <c r="B15">
        <v>1555</v>
      </c>
      <c r="C15">
        <v>1618</v>
      </c>
      <c r="D15">
        <v>1683</v>
      </c>
      <c r="E15">
        <v>1751</v>
      </c>
      <c r="F15">
        <v>1822</v>
      </c>
      <c r="G15">
        <v>1898</v>
      </c>
      <c r="H15">
        <v>1977</v>
      </c>
      <c r="I15">
        <v>2059</v>
      </c>
      <c r="J15">
        <v>2146</v>
      </c>
      <c r="K15">
        <v>2236</v>
      </c>
      <c r="L15">
        <v>2331</v>
      </c>
      <c r="M15">
        <v>2895</v>
      </c>
      <c r="N15">
        <v>3546</v>
      </c>
    </row>
    <row r="16" spans="1:29" x14ac:dyDescent="0.2">
      <c r="A16" t="s">
        <v>28</v>
      </c>
      <c r="B16">
        <v>2278</v>
      </c>
      <c r="C16">
        <v>2414</v>
      </c>
      <c r="D16">
        <v>2565</v>
      </c>
      <c r="E16">
        <v>2733</v>
      </c>
      <c r="F16">
        <v>2920</v>
      </c>
      <c r="G16">
        <v>3095</v>
      </c>
      <c r="H16">
        <v>3332</v>
      </c>
      <c r="I16">
        <v>3585</v>
      </c>
      <c r="J16">
        <v>3859</v>
      </c>
      <c r="K16">
        <v>4157</v>
      </c>
      <c r="L16">
        <v>4482</v>
      </c>
      <c r="M16">
        <v>5787</v>
      </c>
      <c r="N16">
        <v>6839</v>
      </c>
    </row>
    <row r="17" spans="1:29" s="1" customFormat="1" x14ac:dyDescent="0.2">
      <c r="A17" s="1" t="s">
        <v>14</v>
      </c>
      <c r="B17" s="13">
        <v>3905</v>
      </c>
      <c r="C17" s="13">
        <v>4175</v>
      </c>
      <c r="D17" s="13">
        <v>4378</v>
      </c>
      <c r="E17" s="13">
        <v>4656</v>
      </c>
      <c r="F17" s="13">
        <v>4915</v>
      </c>
      <c r="G17" s="13">
        <v>5193</v>
      </c>
      <c r="H17" s="13">
        <v>5450</v>
      </c>
      <c r="I17" s="13">
        <v>5733</v>
      </c>
      <c r="J17" s="13">
        <v>6013</v>
      </c>
      <c r="K17" s="13">
        <v>6326</v>
      </c>
      <c r="L17" s="13">
        <v>6626</v>
      </c>
      <c r="M17" s="13">
        <v>8155</v>
      </c>
      <c r="N17" s="13">
        <v>9913</v>
      </c>
      <c r="P17" s="4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t="s">
        <v>11</v>
      </c>
      <c r="B18" s="2">
        <v>10895</v>
      </c>
      <c r="C18" s="2">
        <v>11517</v>
      </c>
      <c r="D18" s="2">
        <v>12169</v>
      </c>
      <c r="E18" s="2">
        <v>12834</v>
      </c>
      <c r="F18" s="2">
        <v>13534</v>
      </c>
      <c r="G18" s="2">
        <v>14271</v>
      </c>
      <c r="H18" s="2">
        <v>15033</v>
      </c>
      <c r="I18" s="2">
        <v>15834</v>
      </c>
      <c r="J18" s="2">
        <v>16674</v>
      </c>
      <c r="K18" s="2">
        <v>17554</v>
      </c>
      <c r="L18" s="2">
        <v>18481</v>
      </c>
      <c r="M18" s="2">
        <v>22979</v>
      </c>
      <c r="N18" s="2">
        <v>27242</v>
      </c>
    </row>
    <row r="19" spans="1:29" x14ac:dyDescent="0.2">
      <c r="A19" t="s">
        <v>12</v>
      </c>
      <c r="B19" s="2">
        <v>4131</v>
      </c>
      <c r="C19" s="2">
        <v>4341</v>
      </c>
      <c r="D19" s="2">
        <v>4561</v>
      </c>
      <c r="E19" s="2">
        <v>4788</v>
      </c>
      <c r="F19" s="2">
        <v>5021</v>
      </c>
      <c r="G19" s="2">
        <v>5263</v>
      </c>
      <c r="H19" s="2">
        <v>5513</v>
      </c>
      <c r="I19" s="2">
        <v>5770</v>
      </c>
      <c r="J19" s="2">
        <v>6034</v>
      </c>
      <c r="K19" s="2">
        <v>6305</v>
      </c>
      <c r="L19" s="2">
        <v>6603</v>
      </c>
      <c r="M19" s="2">
        <v>7972</v>
      </c>
      <c r="N19" s="2">
        <v>9478</v>
      </c>
    </row>
    <row r="20" spans="1:29" x14ac:dyDescent="0.2">
      <c r="A20" t="s">
        <v>21</v>
      </c>
      <c r="B20" s="2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9" x14ac:dyDescent="0.2">
      <c r="A21" t="s">
        <v>29</v>
      </c>
      <c r="B21" s="2">
        <v>10766</v>
      </c>
      <c r="C21" s="2">
        <v>11805</v>
      </c>
      <c r="D21" s="2">
        <v>12829</v>
      </c>
      <c r="E21" s="2">
        <v>13816</v>
      </c>
      <c r="F21" s="2">
        <v>14802</v>
      </c>
      <c r="G21" s="2">
        <v>15676</v>
      </c>
      <c r="H21" s="2">
        <v>16445</v>
      </c>
      <c r="I21" s="2">
        <v>17223</v>
      </c>
      <c r="J21" s="2">
        <v>18014</v>
      </c>
      <c r="K21" s="2">
        <v>18840</v>
      </c>
      <c r="L21" s="2">
        <v>19682</v>
      </c>
      <c r="M21" s="2">
        <v>25205</v>
      </c>
      <c r="N21" s="2">
        <v>29968</v>
      </c>
    </row>
    <row r="22" spans="1:29" x14ac:dyDescent="0.2">
      <c r="A22" t="s">
        <v>9</v>
      </c>
      <c r="B22" s="2">
        <v>20446</v>
      </c>
      <c r="C22" s="2">
        <v>22491</v>
      </c>
      <c r="D22" s="2">
        <v>23953</v>
      </c>
      <c r="E22" s="2">
        <v>25544</v>
      </c>
      <c r="F22" s="2">
        <v>27148</v>
      </c>
      <c r="G22" s="2">
        <v>28866</v>
      </c>
      <c r="H22" s="2">
        <v>30725</v>
      </c>
      <c r="I22" s="2">
        <v>32717</v>
      </c>
      <c r="J22" s="2">
        <v>34911</v>
      </c>
      <c r="K22" s="2">
        <v>37269</v>
      </c>
      <c r="L22" s="2">
        <v>39828</v>
      </c>
      <c r="M22" s="2">
        <v>50918</v>
      </c>
      <c r="N22" s="2">
        <v>60047</v>
      </c>
    </row>
    <row r="23" spans="1:29" s="1" customFormat="1" x14ac:dyDescent="0.2">
      <c r="A23" s="1" t="s">
        <v>17</v>
      </c>
      <c r="B23" s="13">
        <v>232</v>
      </c>
      <c r="C23" s="13">
        <v>267</v>
      </c>
      <c r="D23" s="13">
        <v>303</v>
      </c>
      <c r="E23" s="13">
        <v>339</v>
      </c>
      <c r="F23" s="13">
        <v>372</v>
      </c>
      <c r="G23" s="13">
        <v>410</v>
      </c>
      <c r="H23" s="13">
        <v>453</v>
      </c>
      <c r="I23" s="13">
        <v>499</v>
      </c>
      <c r="J23" s="13">
        <v>553</v>
      </c>
      <c r="K23" s="13">
        <v>611</v>
      </c>
      <c r="L23" s="13">
        <v>667</v>
      </c>
      <c r="M23" s="13">
        <v>904</v>
      </c>
      <c r="N23" s="13">
        <v>1117</v>
      </c>
      <c r="P23" s="4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t="s">
        <v>30</v>
      </c>
      <c r="B24" s="2">
        <v>399</v>
      </c>
      <c r="C24" s="2">
        <v>413</v>
      </c>
      <c r="D24" s="2">
        <v>427</v>
      </c>
      <c r="E24" s="2">
        <v>453</v>
      </c>
      <c r="F24" s="2">
        <v>470</v>
      </c>
      <c r="G24" s="2">
        <v>488</v>
      </c>
      <c r="H24" s="2">
        <v>508</v>
      </c>
      <c r="I24" s="2">
        <v>528</v>
      </c>
      <c r="J24" s="2">
        <v>552</v>
      </c>
      <c r="K24" s="2">
        <v>578</v>
      </c>
      <c r="L24" s="2">
        <v>605</v>
      </c>
      <c r="M24" s="2">
        <v>699</v>
      </c>
      <c r="N24" s="2">
        <v>781</v>
      </c>
    </row>
    <row r="25" spans="1:29" x14ac:dyDescent="0.2">
      <c r="A25" t="s">
        <v>19</v>
      </c>
      <c r="B25" s="2">
        <v>118</v>
      </c>
      <c r="C25" s="2">
        <v>127</v>
      </c>
      <c r="D25" s="2">
        <v>137</v>
      </c>
      <c r="E25" s="2">
        <v>148</v>
      </c>
      <c r="F25" s="2">
        <v>159</v>
      </c>
      <c r="G25" s="2">
        <v>171</v>
      </c>
      <c r="H25" s="2">
        <v>185</v>
      </c>
      <c r="I25" s="2">
        <v>199</v>
      </c>
      <c r="J25" s="2">
        <v>213</v>
      </c>
      <c r="K25" s="2">
        <v>229</v>
      </c>
      <c r="L25" s="2">
        <v>252</v>
      </c>
      <c r="M25" s="2">
        <v>338</v>
      </c>
      <c r="N25" s="2">
        <v>411</v>
      </c>
    </row>
    <row r="26" spans="1:29" x14ac:dyDescent="0.2">
      <c r="A26" t="s">
        <v>31</v>
      </c>
      <c r="B26" s="2">
        <v>166</v>
      </c>
      <c r="C26" s="2">
        <v>177</v>
      </c>
      <c r="D26" s="2">
        <v>191</v>
      </c>
      <c r="E26" s="2">
        <v>204</v>
      </c>
      <c r="F26" s="2">
        <v>219</v>
      </c>
      <c r="G26" s="2">
        <v>234</v>
      </c>
      <c r="H26" s="2">
        <v>250</v>
      </c>
      <c r="I26" s="2">
        <v>266</v>
      </c>
      <c r="J26" s="2">
        <v>284</v>
      </c>
      <c r="K26" s="2">
        <v>303</v>
      </c>
      <c r="L26" s="2">
        <v>322</v>
      </c>
      <c r="M26" s="2">
        <v>375</v>
      </c>
      <c r="N26" s="2">
        <v>419</v>
      </c>
    </row>
    <row r="27" spans="1:29" x14ac:dyDescent="0.2">
      <c r="A27" t="s">
        <v>15</v>
      </c>
      <c r="B27" s="2">
        <v>4306</v>
      </c>
      <c r="C27" s="2">
        <v>4560</v>
      </c>
      <c r="D27" s="2">
        <v>4816</v>
      </c>
      <c r="E27" s="2">
        <v>5013</v>
      </c>
      <c r="F27" s="2">
        <v>5176</v>
      </c>
      <c r="G27" s="2">
        <v>5340</v>
      </c>
      <c r="H27" s="2">
        <v>5517</v>
      </c>
      <c r="I27" s="2">
        <v>5691</v>
      </c>
      <c r="J27" s="2">
        <v>5878</v>
      </c>
      <c r="K27" s="2">
        <v>6073</v>
      </c>
      <c r="L27" s="2">
        <v>6273</v>
      </c>
      <c r="M27" s="2">
        <v>7232</v>
      </c>
      <c r="N27" s="2">
        <v>8392</v>
      </c>
    </row>
    <row r="28" spans="1:29" s="1" customFormat="1" x14ac:dyDescent="0.2">
      <c r="A28" s="1" t="s">
        <v>13</v>
      </c>
      <c r="B28" s="13">
        <v>476</v>
      </c>
      <c r="C28" s="13">
        <v>497</v>
      </c>
      <c r="D28" s="13">
        <v>518</v>
      </c>
      <c r="E28" s="13">
        <v>539</v>
      </c>
      <c r="F28" s="13">
        <v>561</v>
      </c>
      <c r="G28" s="13">
        <v>583</v>
      </c>
      <c r="H28" s="13">
        <v>606</v>
      </c>
      <c r="I28" s="13">
        <v>630</v>
      </c>
      <c r="J28" s="13">
        <v>655</v>
      </c>
      <c r="K28" s="13">
        <v>681</v>
      </c>
      <c r="L28" s="13">
        <v>708</v>
      </c>
      <c r="M28" s="13">
        <v>875</v>
      </c>
      <c r="N28" s="13">
        <v>1057</v>
      </c>
      <c r="P28" s="4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">
      <c r="A29" t="s">
        <v>2</v>
      </c>
      <c r="B29">
        <v>11551</v>
      </c>
      <c r="C29">
        <v>12283</v>
      </c>
      <c r="D29">
        <v>12914</v>
      </c>
      <c r="E29">
        <v>13559</v>
      </c>
      <c r="F29">
        <v>14216</v>
      </c>
      <c r="G29">
        <v>14886</v>
      </c>
      <c r="H29">
        <v>15654</v>
      </c>
      <c r="I29">
        <v>16431</v>
      </c>
      <c r="J29">
        <v>17217</v>
      </c>
      <c r="K29">
        <v>18009</v>
      </c>
      <c r="L29">
        <v>18809</v>
      </c>
      <c r="M29">
        <v>23003</v>
      </c>
      <c r="N29">
        <v>26732</v>
      </c>
    </row>
    <row r="30" spans="1:29" x14ac:dyDescent="0.2">
      <c r="A30" t="s">
        <v>3</v>
      </c>
      <c r="B30">
        <v>11535</v>
      </c>
      <c r="C30">
        <v>12070</v>
      </c>
      <c r="D30">
        <v>12540</v>
      </c>
      <c r="E30">
        <v>13133</v>
      </c>
      <c r="F30">
        <v>13761</v>
      </c>
      <c r="G30">
        <v>14435</v>
      </c>
      <c r="H30">
        <v>15176</v>
      </c>
      <c r="I30">
        <v>16048</v>
      </c>
      <c r="J30">
        <v>17282</v>
      </c>
      <c r="K30">
        <v>18651</v>
      </c>
      <c r="L30">
        <v>20131</v>
      </c>
      <c r="M30">
        <v>26575</v>
      </c>
      <c r="N30">
        <v>34000</v>
      </c>
    </row>
    <row r="31" spans="1:29" x14ac:dyDescent="0.2">
      <c r="A31" t="s">
        <v>32</v>
      </c>
      <c r="B31" s="2">
        <v>129</v>
      </c>
      <c r="C31" s="2">
        <v>139</v>
      </c>
      <c r="D31" s="2">
        <v>146</v>
      </c>
      <c r="E31" s="2">
        <v>154</v>
      </c>
      <c r="F31" s="2">
        <v>162</v>
      </c>
      <c r="G31" s="2">
        <v>170</v>
      </c>
      <c r="H31" s="2">
        <v>179</v>
      </c>
      <c r="I31" s="2">
        <v>187</v>
      </c>
      <c r="J31" s="2">
        <v>197</v>
      </c>
      <c r="K31" s="2">
        <v>203</v>
      </c>
      <c r="L31" s="2">
        <v>216</v>
      </c>
      <c r="M31" s="2">
        <v>247</v>
      </c>
      <c r="N31" s="2">
        <v>272</v>
      </c>
    </row>
    <row r="32" spans="1:29" x14ac:dyDescent="0.2">
      <c r="A32" t="s">
        <v>33</v>
      </c>
      <c r="B32" s="2">
        <v>15412</v>
      </c>
      <c r="C32" s="2">
        <v>16299</v>
      </c>
      <c r="D32" s="2">
        <v>17230</v>
      </c>
      <c r="E32" s="2">
        <v>18213</v>
      </c>
      <c r="F32" s="2">
        <v>19240</v>
      </c>
      <c r="G32" s="2">
        <v>20273</v>
      </c>
      <c r="H32" s="2">
        <v>21471</v>
      </c>
      <c r="I32" s="2">
        <v>22784</v>
      </c>
      <c r="J32" s="2">
        <v>24225</v>
      </c>
      <c r="K32" s="2">
        <v>25750</v>
      </c>
      <c r="L32" s="2">
        <v>27392</v>
      </c>
      <c r="M32" s="2">
        <v>34242</v>
      </c>
      <c r="N32" s="2">
        <v>42409</v>
      </c>
    </row>
    <row r="33" spans="1:29" x14ac:dyDescent="0.2">
      <c r="A33" t="s">
        <v>10</v>
      </c>
      <c r="B33" s="2">
        <v>8300</v>
      </c>
      <c r="C33" s="2">
        <v>10011</v>
      </c>
      <c r="D33" s="2">
        <v>11262</v>
      </c>
      <c r="E33" s="2">
        <v>12712</v>
      </c>
      <c r="F33" s="2">
        <v>13757</v>
      </c>
      <c r="G33" s="2">
        <v>14499</v>
      </c>
      <c r="H33" s="2">
        <v>15338</v>
      </c>
      <c r="I33" s="2">
        <v>16086</v>
      </c>
      <c r="J33" s="2">
        <v>16885</v>
      </c>
      <c r="K33" s="2">
        <v>17738</v>
      </c>
      <c r="L33" s="2">
        <v>18653</v>
      </c>
      <c r="M33" s="2">
        <v>22951</v>
      </c>
      <c r="N33" s="2">
        <v>27814</v>
      </c>
    </row>
    <row r="34" spans="1:29" x14ac:dyDescent="0.2">
      <c r="A34" t="s">
        <v>18</v>
      </c>
      <c r="B34" s="2">
        <v>297</v>
      </c>
      <c r="C34" s="2">
        <v>315</v>
      </c>
      <c r="D34" s="2">
        <v>333</v>
      </c>
      <c r="E34" s="2">
        <v>351</v>
      </c>
      <c r="F34" s="2">
        <v>371</v>
      </c>
      <c r="G34" s="2">
        <v>391</v>
      </c>
      <c r="H34" s="2">
        <v>411</v>
      </c>
      <c r="I34" s="2">
        <v>432</v>
      </c>
      <c r="J34" s="2">
        <v>452</v>
      </c>
      <c r="K34" s="2">
        <v>474</v>
      </c>
      <c r="L34" s="2">
        <v>495</v>
      </c>
      <c r="M34" s="2">
        <v>570</v>
      </c>
      <c r="N34" s="2">
        <v>659</v>
      </c>
    </row>
    <row r="35" spans="1:29" s="1" customFormat="1" x14ac:dyDescent="0.2">
      <c r="A35" s="1" t="s">
        <v>34</v>
      </c>
      <c r="B35" s="1">
        <v>16067</v>
      </c>
      <c r="C35" s="1">
        <v>17379</v>
      </c>
      <c r="D35" s="1">
        <v>18821</v>
      </c>
      <c r="E35" s="1">
        <v>20334</v>
      </c>
      <c r="F35" s="1">
        <v>21948</v>
      </c>
      <c r="G35" s="1">
        <v>23664</v>
      </c>
      <c r="H35" s="1">
        <v>25331</v>
      </c>
      <c r="I35" s="1">
        <v>26658</v>
      </c>
      <c r="J35" s="1">
        <v>28053</v>
      </c>
      <c r="K35" s="1">
        <v>29522</v>
      </c>
      <c r="L35" s="1">
        <v>31064</v>
      </c>
      <c r="M35" s="1">
        <v>38885</v>
      </c>
      <c r="N35" s="1">
        <v>48498</v>
      </c>
      <c r="P35" s="4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A36" t="s">
        <v>4</v>
      </c>
      <c r="B36">
        <v>2153</v>
      </c>
      <c r="C36">
        <v>2338</v>
      </c>
      <c r="D36">
        <v>2536</v>
      </c>
      <c r="E36">
        <v>2739</v>
      </c>
      <c r="F36">
        <v>2953</v>
      </c>
      <c r="G36">
        <v>3180</v>
      </c>
      <c r="H36">
        <v>3420</v>
      </c>
      <c r="I36">
        <v>3675</v>
      </c>
      <c r="J36">
        <v>3945</v>
      </c>
      <c r="K36">
        <v>4232</v>
      </c>
      <c r="L36">
        <v>4538</v>
      </c>
      <c r="M36">
        <v>5670</v>
      </c>
      <c r="N36">
        <v>6712</v>
      </c>
    </row>
    <row r="37" spans="1:29" x14ac:dyDescent="0.2">
      <c r="A37" t="s">
        <v>35</v>
      </c>
      <c r="B37" s="2">
        <v>10383</v>
      </c>
      <c r="C37" s="2">
        <v>10817</v>
      </c>
      <c r="D37" s="2">
        <v>11267</v>
      </c>
      <c r="E37" s="2">
        <v>11724</v>
      </c>
      <c r="F37" s="2">
        <v>12191</v>
      </c>
      <c r="G37" s="2">
        <v>12688</v>
      </c>
      <c r="H37" s="2">
        <v>13318</v>
      </c>
      <c r="I37" s="2">
        <v>13873</v>
      </c>
      <c r="J37" s="2">
        <v>14435</v>
      </c>
      <c r="K37" s="2">
        <v>15065</v>
      </c>
      <c r="L37" s="2">
        <v>15680</v>
      </c>
      <c r="M37" s="2">
        <v>18827</v>
      </c>
      <c r="N37" s="2">
        <v>22461</v>
      </c>
    </row>
    <row r="38" spans="1:29" x14ac:dyDescent="0.2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29" x14ac:dyDescent="0.2">
      <c r="B39" s="20"/>
      <c r="C39" s="20"/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29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8"/>
    </row>
  </sheetData>
  <sortState xmlns:xlrd2="http://schemas.microsoft.com/office/spreadsheetml/2017/richdata2" ref="A2:N37">
    <sortCondition ref="A2:A37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4148-0083-1C4C-971D-E25C69B5B4EF}">
  <dimension ref="A1:N73"/>
  <sheetViews>
    <sheetView topLeftCell="A28" workbookViewId="0">
      <selection activeCell="D7" sqref="D7"/>
    </sheetView>
  </sheetViews>
  <sheetFormatPr baseColWidth="10" defaultColWidth="11" defaultRowHeight="16" x14ac:dyDescent="0.2"/>
  <cols>
    <col min="1" max="1" width="23.1640625" bestFit="1" customWidth="1"/>
    <col min="2" max="2" width="12.83203125" bestFit="1" customWidth="1"/>
  </cols>
  <sheetData>
    <row r="1" spans="1:14" ht="18.75" customHeight="1" x14ac:dyDescent="0.2">
      <c r="A1" t="s">
        <v>36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2031</v>
      </c>
      <c r="N1">
        <v>2036</v>
      </c>
    </row>
    <row r="2" spans="1:14" x14ac:dyDescent="0.2">
      <c r="A2" s="11" t="s">
        <v>20</v>
      </c>
      <c r="B2" s="7" t="s">
        <v>37</v>
      </c>
      <c r="C2" s="8" t="e">
        <f>(NEP_ENERGY!C2-NEP_ENERGY!B2)/NEP_ENERGY!B2</f>
        <v>#DIV/0!</v>
      </c>
      <c r="D2" s="8" t="e">
        <f>(NEP_ENERGY!D2-NEP_ENERGY!C2)/NEP_ENERGY!C2</f>
        <v>#DIV/0!</v>
      </c>
      <c r="E2" s="8" t="e">
        <f>(NEP_ENERGY!E2-NEP_ENERGY!D2)/NEP_ENERGY!D2</f>
        <v>#DIV/0!</v>
      </c>
      <c r="F2" s="8" t="e">
        <f>(NEP_ENERGY!F2-NEP_ENERGY!E2)/NEP_ENERGY!E2</f>
        <v>#DIV/0!</v>
      </c>
      <c r="G2" s="8" t="e">
        <f>(NEP_ENERGY!G2-NEP_ENERGY!F2)/NEP_ENERGY!F2</f>
        <v>#DIV/0!</v>
      </c>
      <c r="H2" s="8" t="e">
        <f>(NEP_ENERGY!H2-NEP_ENERGY!G2)/NEP_ENERGY!G2</f>
        <v>#DIV/0!</v>
      </c>
      <c r="I2" s="8" t="e">
        <f>(NEP_ENERGY!I2-NEP_ENERGY!H2)/NEP_ENERGY!H2</f>
        <v>#DIV/0!</v>
      </c>
      <c r="J2" s="8" t="e">
        <f>(NEP_ENERGY!J2-NEP_ENERGY!I2)/NEP_ENERGY!I2</f>
        <v>#DIV/0!</v>
      </c>
      <c r="K2" s="8" t="e">
        <f>(NEP_ENERGY!K2-NEP_ENERGY!J2)/NEP_ENERGY!J2</f>
        <v>#DIV/0!</v>
      </c>
      <c r="L2" s="8" t="e">
        <f>(NEP_ENERGY!L2-NEP_ENERGY!K2)/NEP_ENERGY!K2</f>
        <v>#DIV/0!</v>
      </c>
      <c r="M2" s="8" t="e">
        <f>(NEP_ENERGY!M2-NEP_ENERGY!L2)/NEP_ENERGY!L2</f>
        <v>#DIV/0!</v>
      </c>
      <c r="N2" s="8" t="e">
        <f>(NEP_ENERGY!N2-NEP_ENERGY!M2)/NEP_ENERGY!M2</f>
        <v>#DIV/0!</v>
      </c>
    </row>
    <row r="3" spans="1:14" x14ac:dyDescent="0.2">
      <c r="A3" s="11" t="s">
        <v>22</v>
      </c>
      <c r="B3" s="7" t="s">
        <v>37</v>
      </c>
      <c r="C3" s="8">
        <f>(NEP_ENERGY!C3-NEP_ENERGY!B3)/NEP_ENERGY!B3</f>
        <v>7.6326523146708611E-2</v>
      </c>
      <c r="D3" s="8">
        <f>(NEP_ENERGY!D3-NEP_ENERGY!C3)/NEP_ENERGY!C3</f>
        <v>7.5519151684056693E-2</v>
      </c>
      <c r="E3" s="8">
        <f>(NEP_ENERGY!E3-NEP_ENERGY!D3)/NEP_ENERGY!D3</f>
        <v>7.4956549217885929E-2</v>
      </c>
      <c r="F3" s="8">
        <f>(NEP_ENERGY!F3-NEP_ENERGY!E3)/NEP_ENERGY!E3</f>
        <v>7.4315783284828171E-2</v>
      </c>
      <c r="G3" s="8">
        <f>(NEP_ENERGY!G3-NEP_ENERGY!F3)/NEP_ENERGY!F3</f>
        <v>7.4565604049801615E-2</v>
      </c>
      <c r="H3" s="8">
        <f>(NEP_ENERGY!H3-NEP_ENERGY!G3)/NEP_ENERGY!G3</f>
        <v>7.4980901451489682E-2</v>
      </c>
      <c r="I3" s="8">
        <f>(NEP_ENERGY!I3-NEP_ENERGY!H3)/NEP_ENERGY!H3</f>
        <v>7.5388788212580979E-2</v>
      </c>
      <c r="J3" s="8">
        <f>(NEP_ENERGY!J3-NEP_ENERGY!I3)/NEP_ENERGY!I3</f>
        <v>7.0346058109566706E-2</v>
      </c>
      <c r="K3" s="8">
        <f>(NEP_ENERGY!K3-NEP_ENERGY!J3)/NEP_ENERGY!J3</f>
        <v>7.0908922526008167E-2</v>
      </c>
      <c r="L3" s="8">
        <f>(NEP_ENERGY!L3-NEP_ENERGY!K3)/NEP_ENERGY!K3</f>
        <v>7.1229533399953873E-2</v>
      </c>
      <c r="M3" s="8">
        <f>(NEP_ENERGY!M3-NEP_ENERGY!L3)/NEP_ENERGY!L3</f>
        <v>0.30195093510337712</v>
      </c>
      <c r="N3" s="8">
        <f>(NEP_ENERGY!N3-NEP_ENERGY!M3)/NEP_ENERGY!M3</f>
        <v>0.24142254801995205</v>
      </c>
    </row>
    <row r="4" spans="1:14" x14ac:dyDescent="0.2">
      <c r="A4" s="11" t="s">
        <v>23</v>
      </c>
      <c r="B4" s="7" t="s">
        <v>37</v>
      </c>
      <c r="C4" s="8">
        <f>(NEP_ENERGY!C4-NEP_ENERGY!B4)/NEP_ENERGY!B4</f>
        <v>0.10835214446952596</v>
      </c>
      <c r="D4" s="8">
        <f>(NEP_ENERGY!D4-NEP_ENERGY!C4)/NEP_ENERGY!C4</f>
        <v>0.10896130346232179</v>
      </c>
      <c r="E4" s="8">
        <f>(NEP_ENERGY!E4-NEP_ENERGY!D4)/NEP_ENERGY!D4</f>
        <v>0.1111111111111111</v>
      </c>
      <c r="F4" s="8">
        <f>(NEP_ENERGY!F4-NEP_ENERGY!E4)/NEP_ENERGY!E4</f>
        <v>0.1115702479338843</v>
      </c>
      <c r="G4" s="8">
        <f>(NEP_ENERGY!G4-NEP_ENERGY!F4)/NEP_ENERGY!F4</f>
        <v>0.1137546468401487</v>
      </c>
      <c r="H4" s="8">
        <f>(NEP_ENERGY!H4-NEP_ENERGY!G4)/NEP_ENERGY!G4</f>
        <v>0.11415220293724966</v>
      </c>
      <c r="I4" s="8">
        <f>(NEP_ENERGY!I4-NEP_ENERGY!H4)/NEP_ENERGY!H4</f>
        <v>0.11623726782504494</v>
      </c>
      <c r="J4" s="8">
        <f>(NEP_ENERGY!J4-NEP_ENERGY!I4)/NEP_ENERGY!I4</f>
        <v>0.11701556629092862</v>
      </c>
      <c r="K4" s="8">
        <f>(NEP_ENERGY!K4-NEP_ENERGY!J4)/NEP_ENERGY!J4</f>
        <v>0.11773185968284479</v>
      </c>
      <c r="L4" s="8">
        <f>(NEP_ENERGY!L4-NEP_ENERGY!K4)/NEP_ENERGY!K4</f>
        <v>0.11822871883061049</v>
      </c>
      <c r="M4" s="8">
        <f>(NEP_ENERGY!M4-NEP_ENERGY!L4)/NEP_ENERGY!L4</f>
        <v>0.61553248750480583</v>
      </c>
      <c r="N4" s="8">
        <f>(NEP_ENERGY!N4-NEP_ENERGY!M4)/NEP_ENERGY!M4</f>
        <v>0.38362684435982863</v>
      </c>
    </row>
    <row r="5" spans="1:14" x14ac:dyDescent="0.2">
      <c r="A5" s="11" t="s">
        <v>16</v>
      </c>
      <c r="B5" t="s">
        <v>37</v>
      </c>
      <c r="C5" s="8">
        <f>(NEP_ENERGY!C5-NEP_ENERGY!B5)/NEP_ENERGY!B5</f>
        <v>9.7032344114704905E-2</v>
      </c>
      <c r="D5" s="8">
        <f>(NEP_ENERGY!D5-NEP_ENERGY!C5)/NEP_ENERGY!C5</f>
        <v>9.7365754812563321E-2</v>
      </c>
      <c r="E5" s="8">
        <f>(NEP_ENERGY!E5-NEP_ENERGY!D5)/NEP_ENERGY!D5</f>
        <v>9.8144215677222785E-2</v>
      </c>
      <c r="F5" s="8">
        <f>(NEP_ENERGY!F5-NEP_ENERGY!E5)/NEP_ENERGY!E5</f>
        <v>8.9540945014292925E-2</v>
      </c>
      <c r="G5" s="8">
        <f>(NEP_ENERGY!G5-NEP_ENERGY!F5)/NEP_ENERGY!F5</f>
        <v>8.4265761247009796E-2</v>
      </c>
      <c r="H5" s="8">
        <f>(NEP_ENERGY!H5-NEP_ENERGY!G5)/NEP_ENERGY!G5</f>
        <v>7.9211444025336281E-2</v>
      </c>
      <c r="I5" s="8">
        <f>(NEP_ENERGY!I5-NEP_ENERGY!H5)/NEP_ENERGY!H5</f>
        <v>7.8541281983645475E-2</v>
      </c>
      <c r="J5" s="8">
        <f>(NEP_ENERGY!J5-NEP_ENERGY!I5)/NEP_ENERGY!I5</f>
        <v>7.801895444818098E-2</v>
      </c>
      <c r="K5" s="8">
        <f>(NEP_ENERGY!K5-NEP_ENERGY!J5)/NEP_ENERGY!J5</f>
        <v>7.7533889172480289E-2</v>
      </c>
      <c r="L5" s="8">
        <f>(NEP_ENERGY!L5-NEP_ENERGY!K5)/NEP_ENERGY!K5</f>
        <v>7.7060743236130116E-2</v>
      </c>
      <c r="M5" s="8">
        <f>(NEP_ENERGY!M5-NEP_ENERGY!L5)/NEP_ENERGY!L5</f>
        <v>0.31375232137620956</v>
      </c>
      <c r="N5" s="8">
        <f>(NEP_ENERGY!N5-NEP_ENERGY!M5)/NEP_ENERGY!M5</f>
        <v>0.22409046945911762</v>
      </c>
    </row>
    <row r="6" spans="1:14" x14ac:dyDescent="0.2">
      <c r="A6" s="11" t="s">
        <v>24</v>
      </c>
      <c r="B6" s="7" t="s">
        <v>37</v>
      </c>
      <c r="C6" s="8">
        <f>(NEP_ENERGY!C6-NEP_ENERGY!B6)/NEP_ENERGY!B6</f>
        <v>0.26635492383906662</v>
      </c>
      <c r="D6" s="8">
        <f>(NEP_ENERGY!D6-NEP_ENERGY!C6)/NEP_ENERGY!C6</f>
        <v>4.6980111143609241E-2</v>
      </c>
      <c r="E6" s="8">
        <f>(NEP_ENERGY!E6-NEP_ENERGY!D6)/NEP_ENERGY!D6</f>
        <v>8.3109264238572469E-2</v>
      </c>
      <c r="F6" s="8">
        <f>(NEP_ENERGY!F6-NEP_ENERGY!E6)/NEP_ENERGY!E6</f>
        <v>0.13331398910275011</v>
      </c>
      <c r="G6" s="8">
        <f>(NEP_ENERGY!G6-NEP_ENERGY!F6)/NEP_ENERGY!F6</f>
        <v>9.2853891670459723E-2</v>
      </c>
      <c r="H6" s="8">
        <f>(NEP_ENERGY!H6-NEP_ENERGY!G6)/NEP_ENERGY!G6</f>
        <v>7.2678050812161596E-2</v>
      </c>
      <c r="I6" s="8">
        <f>(NEP_ENERGY!I6-NEP_ENERGY!H6)/NEP_ENERGY!H6</f>
        <v>6.5958066394874781E-2</v>
      </c>
      <c r="J6" s="8">
        <f>(NEP_ENERGY!J6-NEP_ENERGY!I6)/NEP_ENERGY!I6</f>
        <v>6.3948458771570363E-2</v>
      </c>
      <c r="K6" s="8">
        <f>(NEP_ENERGY!K6-NEP_ENERGY!J6)/NEP_ENERGY!J6</f>
        <v>8.5203808708676582E-2</v>
      </c>
      <c r="L6" s="8">
        <f>(NEP_ENERGY!L6-NEP_ENERGY!K6)/NEP_ENERGY!K6</f>
        <v>7.1889110160301278E-2</v>
      </c>
      <c r="M6" s="8">
        <f>(NEP_ENERGY!M6-NEP_ENERGY!L6)/NEP_ENERGY!L6</f>
        <v>0.25773044166068831</v>
      </c>
      <c r="N6" s="8">
        <f>(NEP_ENERGY!N6-NEP_ENERGY!M6)/NEP_ENERGY!M6</f>
        <v>0.21360458653874279</v>
      </c>
    </row>
    <row r="7" spans="1:14" x14ac:dyDescent="0.2">
      <c r="A7" t="s">
        <v>5</v>
      </c>
      <c r="B7" s="7" t="s">
        <v>37</v>
      </c>
      <c r="C7" s="8">
        <f>(NEP_ENERGY!C7-NEP_ENERGY!B7)/NEP_ENERGY!B7</f>
        <v>6.4498933901918978E-2</v>
      </c>
      <c r="D7" s="8">
        <f>(NEP_ENERGY!D7-NEP_ENERGY!C7)/NEP_ENERGY!C7</f>
        <v>3.6554832248372561E-2</v>
      </c>
      <c r="E7" s="8">
        <f>(NEP_ENERGY!E7-NEP_ENERGY!D7)/NEP_ENERGY!D7</f>
        <v>3.6231884057971016E-2</v>
      </c>
      <c r="F7" s="8">
        <f>(NEP_ENERGY!F7-NEP_ENERGY!E7)/NEP_ENERGY!E7</f>
        <v>3.6363636363636362E-2</v>
      </c>
      <c r="G7" s="8">
        <f>(NEP_ENERGY!G7-NEP_ENERGY!F7)/NEP_ENERGY!F7</f>
        <v>3.643724696356275E-2</v>
      </c>
      <c r="H7" s="8">
        <f>(NEP_ENERGY!H7-NEP_ENERGY!G7)/NEP_ENERGY!G7</f>
        <v>3.6458333333333336E-2</v>
      </c>
      <c r="I7" s="8">
        <f>(NEP_ENERGY!I7-NEP_ENERGY!H7)/NEP_ENERGY!H7</f>
        <v>3.6432160804020099E-2</v>
      </c>
      <c r="J7" s="8">
        <f>(NEP_ENERGY!J7-NEP_ENERGY!I7)/NEP_ENERGY!I7</f>
        <v>3.6767676767676769E-2</v>
      </c>
      <c r="K7" s="8">
        <f>(NEP_ENERGY!K7-NEP_ENERGY!J7)/NEP_ENERGY!J7</f>
        <v>3.6243180046765397E-2</v>
      </c>
      <c r="L7" s="8">
        <f>(NEP_ENERGY!L7-NEP_ENERGY!K7)/NEP_ENERGY!K7</f>
        <v>3.6479879654005266E-2</v>
      </c>
      <c r="M7" s="8">
        <f>(NEP_ENERGY!M7-NEP_ENERGY!L7)/NEP_ENERGY!L7</f>
        <v>0.20065312046444123</v>
      </c>
      <c r="N7" s="8">
        <f>(NEP_ENERGY!N7-NEP_ENERGY!M7)/NEP_ENERGY!M7</f>
        <v>0.21486854034451497</v>
      </c>
    </row>
    <row r="8" spans="1:14" x14ac:dyDescent="0.2">
      <c r="A8" t="s">
        <v>8</v>
      </c>
      <c r="B8" t="s">
        <v>37</v>
      </c>
      <c r="C8" s="8">
        <f>(NEP_ENERGY!C8-NEP_ENERGY!B8)/NEP_ENERGY!B8</f>
        <v>7.3765966061766108E-2</v>
      </c>
      <c r="D8" s="8">
        <f>(NEP_ENERGY!D8-NEP_ENERGY!C8)/NEP_ENERGY!C8</f>
        <v>7.5828734016660376E-2</v>
      </c>
      <c r="E8" s="8">
        <f>(NEP_ENERGY!E8-NEP_ENERGY!D8)/NEP_ENERGY!D8</f>
        <v>6.6277921167511078E-2</v>
      </c>
      <c r="F8" s="8">
        <f>(NEP_ENERGY!F8-NEP_ENERGY!E8)/NEP_ENERGY!E8</f>
        <v>6.263634461943042E-2</v>
      </c>
      <c r="G8" s="8">
        <f>(NEP_ENERGY!G8-NEP_ENERGY!F8)/NEP_ENERGY!F8</f>
        <v>6.4146910768019344E-2</v>
      </c>
      <c r="H8" s="8">
        <f>(NEP_ENERGY!H8-NEP_ENERGY!G8)/NEP_ENERGY!G8</f>
        <v>6.1178646934460887E-2</v>
      </c>
      <c r="I8" s="8">
        <f>(NEP_ENERGY!I8-NEP_ENERGY!H8)/NEP_ENERGY!H8</f>
        <v>6.2408168347652844E-2</v>
      </c>
      <c r="J8" s="8">
        <f>(NEP_ENERGY!J8-NEP_ENERGY!I8)/NEP_ENERGY!I8</f>
        <v>6.221138744989569E-2</v>
      </c>
      <c r="K8" s="8">
        <f>(NEP_ENERGY!K8-NEP_ENERGY!J8)/NEP_ENERGY!J8</f>
        <v>6.247379454926625E-2</v>
      </c>
      <c r="L8" s="8">
        <f>(NEP_ENERGY!L8-NEP_ENERGY!K8)/NEP_ENERGY!K8</f>
        <v>6.1105803181988119E-2</v>
      </c>
      <c r="M8" s="8">
        <f>(NEP_ENERGY!M8-NEP_ENERGY!L8)/NEP_ENERGY!L8</f>
        <v>0.24714218603194488</v>
      </c>
      <c r="N8" s="8">
        <f>(NEP_ENERGY!N8-NEP_ENERGY!M8)/NEP_ENERGY!M8</f>
        <v>0.2032520325203252</v>
      </c>
    </row>
    <row r="9" spans="1:14" x14ac:dyDescent="0.2">
      <c r="A9" t="s">
        <v>25</v>
      </c>
      <c r="B9" s="7" t="s">
        <v>37</v>
      </c>
      <c r="C9" s="8">
        <f>(NEP_ENERGY!C9-NEP_ENERGY!B9)/NEP_ENERGY!B9</f>
        <v>8.3969465648854963E-2</v>
      </c>
      <c r="D9" s="8">
        <f>(NEP_ENERGY!D9-NEP_ENERGY!C9)/NEP_ENERGY!C9</f>
        <v>7.7887323943661976E-2</v>
      </c>
      <c r="E9" s="8">
        <f>(NEP_ENERGY!E9-NEP_ENERGY!D9)/NEP_ENERGY!D9</f>
        <v>7.2781915588658042E-2</v>
      </c>
      <c r="F9" s="8">
        <f>(NEP_ENERGY!F9-NEP_ENERGY!E9)/NEP_ENERGY!E9</f>
        <v>6.8818514007308165E-2</v>
      </c>
      <c r="G9" s="8">
        <f>(NEP_ENERGY!G9-NEP_ENERGY!F9)/NEP_ENERGY!F9</f>
        <v>6.4729344729344732E-2</v>
      </c>
      <c r="H9" s="8">
        <f>(NEP_ENERGY!H9-NEP_ENERGY!G9)/NEP_ENERGY!G9</f>
        <v>6.1757465482179169E-2</v>
      </c>
      <c r="I9" s="8">
        <f>(NEP_ENERGY!I9-NEP_ENERGY!H9)/NEP_ENERGY!H9</f>
        <v>5.9778225806451611E-2</v>
      </c>
      <c r="J9" s="8">
        <f>(NEP_ENERGY!J9-NEP_ENERGY!I9)/NEP_ENERGY!I9</f>
        <v>5.7738038618852849E-2</v>
      </c>
      <c r="K9" s="8">
        <f>(NEP_ENERGY!K9-NEP_ENERGY!J9)/NEP_ENERGY!J9</f>
        <v>5.5845323741007195E-2</v>
      </c>
      <c r="L9" s="8">
        <f>(NEP_ENERGY!L9-NEP_ENERGY!K9)/NEP_ENERGY!K9</f>
        <v>5.3828464355676689E-2</v>
      </c>
      <c r="M9" s="8">
        <f>(NEP_ENERGY!M9-NEP_ENERGY!L9)/NEP_ENERGY!L9</f>
        <v>0.26299199870686174</v>
      </c>
      <c r="N9" s="8">
        <f>(NEP_ENERGY!N9-NEP_ENERGY!M9)/NEP_ENERGY!M9</f>
        <v>0.20387790362833558</v>
      </c>
    </row>
    <row r="10" spans="1:14" x14ac:dyDescent="0.2">
      <c r="A10" s="11" t="s">
        <v>26</v>
      </c>
      <c r="B10" t="s">
        <v>37</v>
      </c>
      <c r="C10" s="8">
        <f>(NEP_ENERGY!C10-NEP_ENERGY!B10)/NEP_ENERGY!B10</f>
        <v>9.4424912104470113E-2</v>
      </c>
      <c r="D10" s="8">
        <f>(NEP_ENERGY!D10-NEP_ENERGY!C10)/NEP_ENERGY!C10</f>
        <v>6.7921064708581919E-2</v>
      </c>
      <c r="E10" s="8">
        <f>(NEP_ENERGY!E10-NEP_ENERGY!D10)/NEP_ENERGY!D10</f>
        <v>5.2428018908465837E-2</v>
      </c>
      <c r="F10" s="8">
        <f>(NEP_ENERGY!F10-NEP_ENERGY!E10)/NEP_ENERGY!E10</f>
        <v>5.2266231114740713E-2</v>
      </c>
      <c r="G10" s="8">
        <f>(NEP_ENERGY!G10-NEP_ENERGY!F10)/NEP_ENERGY!F10</f>
        <v>5.2386495925494762E-2</v>
      </c>
      <c r="H10" s="8">
        <f>(NEP_ENERGY!H10-NEP_ENERGY!G10)/NEP_ENERGY!G10</f>
        <v>5.2728613569321535E-2</v>
      </c>
      <c r="I10" s="8">
        <f>(NEP_ENERGY!I10-NEP_ENERGY!H10)/NEP_ENERGY!H10</f>
        <v>5.2889667250437832E-2</v>
      </c>
      <c r="J10" s="8">
        <f>(NEP_ENERGY!J10-NEP_ENERGY!I10)/NEP_ENERGY!I10</f>
        <v>5.3226879574184961E-2</v>
      </c>
      <c r="K10" s="8">
        <f>(NEP_ENERGY!K10-NEP_ENERGY!J10)/NEP_ENERGY!J10</f>
        <v>5.4011370814908401E-2</v>
      </c>
      <c r="L10" s="8">
        <f>(NEP_ENERGY!L10-NEP_ENERGY!K10)/NEP_ENERGY!K10</f>
        <v>5.3940665268204978E-2</v>
      </c>
      <c r="M10" s="8">
        <f>(NEP_ENERGY!M10-NEP_ENERGY!L10)/NEP_ENERGY!L10</f>
        <v>0.23144725618424794</v>
      </c>
      <c r="N10" s="8">
        <f>(NEP_ENERGY!N10-NEP_ENERGY!M10)/NEP_ENERGY!M10</f>
        <v>0.23158623874393905</v>
      </c>
    </row>
    <row r="11" spans="1:14" x14ac:dyDescent="0.2">
      <c r="A11" t="s">
        <v>0</v>
      </c>
      <c r="B11" s="7" t="s">
        <v>37</v>
      </c>
      <c r="C11" s="8">
        <f>(NEP_ENERGY!C11-NEP_ENERGY!B11)/NEP_ENERGY!B11</f>
        <v>3.5476093559194663E-2</v>
      </c>
      <c r="D11" s="8">
        <f>(NEP_ENERGY!D11-NEP_ENERGY!C11)/NEP_ENERGY!C11</f>
        <v>3.4200181433323255E-2</v>
      </c>
      <c r="E11" s="8">
        <f>(NEP_ENERGY!E11-NEP_ENERGY!D11)/NEP_ENERGY!D11</f>
        <v>3.4472676237536914E-2</v>
      </c>
      <c r="F11" s="8">
        <f>(NEP_ENERGY!F11-NEP_ENERGY!E11)/NEP_ENERGY!E11</f>
        <v>3.3719615602035048E-2</v>
      </c>
      <c r="G11" s="8">
        <f>(NEP_ENERGY!G11-NEP_ENERGY!F11)/NEP_ENERGY!F11</f>
        <v>3.2947803024088812E-2</v>
      </c>
      <c r="H11" s="8">
        <f>(NEP_ENERGY!H11-NEP_ENERGY!G11)/NEP_ENERGY!G11</f>
        <v>3.2267457250251472E-2</v>
      </c>
      <c r="I11" s="8">
        <f>(NEP_ENERGY!I11-NEP_ENERGY!H11)/NEP_ENERGY!H11</f>
        <v>3.1463958766058925E-2</v>
      </c>
      <c r="J11" s="8">
        <f>(NEP_ENERGY!J11-NEP_ENERGY!I11)/NEP_ENERGY!I11</f>
        <v>3.3139419252187746E-2</v>
      </c>
      <c r="K11" s="8">
        <f>(NEP_ENERGY!K11-NEP_ENERGY!J11)/NEP_ENERGY!J11</f>
        <v>3.241331183675434E-2</v>
      </c>
      <c r="L11" s="8">
        <f>(NEP_ENERGY!L11-NEP_ENERGY!K11)/NEP_ENERGY!K11</f>
        <v>3.1768599664366959E-2</v>
      </c>
      <c r="M11" s="8">
        <f>(NEP_ENERGY!M11-NEP_ENERGY!L11)/NEP_ENERGY!L11</f>
        <v>0.17130142092303521</v>
      </c>
      <c r="N11" s="8">
        <f>(NEP_ENERGY!N11-NEP_ENERGY!M11)/NEP_ENERGY!M11</f>
        <v>0.17810993249758919</v>
      </c>
    </row>
    <row r="12" spans="1:14" x14ac:dyDescent="0.2">
      <c r="A12" s="11" t="s">
        <v>6</v>
      </c>
      <c r="B12" t="s">
        <v>37</v>
      </c>
      <c r="C12" s="8">
        <f>(NEP_ENERGY!C12-NEP_ENERGY!B12)/NEP_ENERGY!B12</f>
        <v>6.916902738432483E-2</v>
      </c>
      <c r="D12" s="8">
        <f>(NEP_ENERGY!D12-NEP_ENERGY!C12)/NEP_ENERGY!C12</f>
        <v>6.0278207109737247E-2</v>
      </c>
      <c r="E12" s="8">
        <f>(NEP_ENERGY!E12-NEP_ENERGY!D12)/NEP_ENERGY!D12</f>
        <v>5.5393586005830907E-2</v>
      </c>
      <c r="F12" s="8">
        <f>(NEP_ENERGY!F12-NEP_ENERGY!E12)/NEP_ENERGY!E12</f>
        <v>5.209155485398579E-2</v>
      </c>
      <c r="G12" s="8">
        <f>(NEP_ENERGY!G12-NEP_ENERGY!F12)/NEP_ENERGY!F12</f>
        <v>4.8949737434358591E-2</v>
      </c>
      <c r="H12" s="8">
        <f>(NEP_ENERGY!H12-NEP_ENERGY!G12)/NEP_ENERGY!G12</f>
        <v>4.6844269622742712E-2</v>
      </c>
      <c r="I12" s="8">
        <f>(NEP_ENERGY!I12-NEP_ENERGY!H12)/NEP_ENERGY!H12</f>
        <v>4.5260461144321092E-2</v>
      </c>
      <c r="J12" s="8">
        <f>(NEP_ENERGY!J12-NEP_ENERGY!I12)/NEP_ENERGY!I12</f>
        <v>4.3954248366013075E-2</v>
      </c>
      <c r="K12" s="8">
        <f>(NEP_ENERGY!K12-NEP_ENERGY!J12)/NEP_ENERGY!J12</f>
        <v>4.2416653623415242E-2</v>
      </c>
      <c r="L12" s="8">
        <f>(NEP_ENERGY!L12-NEP_ENERGY!K12)/NEP_ENERGY!K12</f>
        <v>4.0840840840840838E-2</v>
      </c>
      <c r="M12" s="8">
        <f>(NEP_ENERGY!M12-NEP_ENERGY!L12)/NEP_ENERGY!L12</f>
        <v>0.17859203693017889</v>
      </c>
      <c r="N12" s="8">
        <f>(NEP_ENERGY!N12-NEP_ENERGY!M12)/NEP_ENERGY!M12</f>
        <v>0.17870257037943696</v>
      </c>
    </row>
    <row r="13" spans="1:14" x14ac:dyDescent="0.2">
      <c r="A13" t="s">
        <v>7</v>
      </c>
      <c r="B13" s="7" t="s">
        <v>37</v>
      </c>
      <c r="C13" s="8">
        <f>(NEP_ENERGY!C13-NEP_ENERGY!B13)/NEP_ENERGY!B13</f>
        <v>7.5699357566886227E-2</v>
      </c>
      <c r="D13" s="8">
        <f>(NEP_ENERGY!D13-NEP_ENERGY!C13)/NEP_ENERGY!C13</f>
        <v>6.9587896771023311E-2</v>
      </c>
      <c r="E13" s="8">
        <f>(NEP_ENERGY!E13-NEP_ENERGY!D13)/NEP_ENERGY!D13</f>
        <v>6.6315036179066505E-2</v>
      </c>
      <c r="F13" s="8">
        <f>(NEP_ENERGY!F13-NEP_ENERGY!E13)/NEP_ENERGY!E13</f>
        <v>6.3591094761088054E-2</v>
      </c>
      <c r="G13" s="8">
        <f>(NEP_ENERGY!G13-NEP_ENERGY!F13)/NEP_ENERGY!F13</f>
        <v>6.0692695999002864E-2</v>
      </c>
      <c r="H13" s="8">
        <f>(NEP_ENERGY!H13-NEP_ENERGY!G13)/NEP_ENERGY!G13</f>
        <v>5.8953135672265511E-2</v>
      </c>
      <c r="I13" s="8">
        <f>(NEP_ENERGY!I13-NEP_ENERGY!H13)/NEP_ENERGY!H13</f>
        <v>5.7488244351046568E-2</v>
      </c>
      <c r="J13" s="8">
        <f>(NEP_ENERGY!J13-NEP_ENERGY!I13)/NEP_ENERGY!I13</f>
        <v>5.5838662075750126E-2</v>
      </c>
      <c r="K13" s="8">
        <f>(NEP_ENERGY!K13-NEP_ENERGY!J13)/NEP_ENERGY!J13</f>
        <v>5.4308058314543231E-2</v>
      </c>
      <c r="L13" s="8">
        <f>(NEP_ENERGY!L13-NEP_ENERGY!K13)/NEP_ENERGY!K13</f>
        <v>5.2794994461857515E-2</v>
      </c>
      <c r="M13" s="8">
        <f>(NEP_ENERGY!M13-NEP_ENERGY!L13)/NEP_ENERGY!L13</f>
        <v>0.2691991292328183</v>
      </c>
      <c r="N13" s="8">
        <f>(NEP_ENERGY!N13-NEP_ENERGY!M13)/NEP_ENERGY!M13</f>
        <v>0.20989695630894589</v>
      </c>
    </row>
    <row r="14" spans="1:14" x14ac:dyDescent="0.2">
      <c r="A14" t="s">
        <v>1</v>
      </c>
      <c r="B14" t="s">
        <v>37</v>
      </c>
      <c r="C14" s="8">
        <f>(NEP_ENERGY!C14-NEP_ENERGY!B14)/NEP_ENERGY!B14</f>
        <v>4.6192157743258966E-2</v>
      </c>
      <c r="D14" s="8">
        <f>(NEP_ENERGY!D14-NEP_ENERGY!C14)/NEP_ENERGY!C14</f>
        <v>5.4785967924454677E-2</v>
      </c>
      <c r="E14" s="8">
        <f>(NEP_ENERGY!E14-NEP_ENERGY!D14)/NEP_ENERGY!D14</f>
        <v>5.5880285598017089E-2</v>
      </c>
      <c r="F14" s="8">
        <f>(NEP_ENERGY!F14-NEP_ENERGY!E14)/NEP_ENERGY!E14</f>
        <v>5.6987194085804882E-2</v>
      </c>
      <c r="G14" s="8">
        <f>(NEP_ENERGY!G14-NEP_ENERGY!F14)/NEP_ENERGY!F14</f>
        <v>5.4395385839299919E-2</v>
      </c>
      <c r="H14" s="8">
        <f>(NEP_ENERGY!H14-NEP_ENERGY!G14)/NEP_ENERGY!G14</f>
        <v>4.9184193152881257E-2</v>
      </c>
      <c r="I14" s="8">
        <f>(NEP_ENERGY!I14-NEP_ENERGY!H14)/NEP_ENERGY!H14</f>
        <v>5.3725261060422191E-2</v>
      </c>
      <c r="J14" s="8">
        <f>(NEP_ENERGY!J14-NEP_ENERGY!I14)/NEP_ENERGY!I14</f>
        <v>6.7919753174185665E-2</v>
      </c>
      <c r="K14" s="8">
        <f>(NEP_ENERGY!K14-NEP_ENERGY!J14)/NEP_ENERGY!J14</f>
        <v>6.828651311409932E-2</v>
      </c>
      <c r="L14" s="8">
        <f>(NEP_ENERGY!L14-NEP_ENERGY!K14)/NEP_ENERGY!K14</f>
        <v>6.8595072221737566E-2</v>
      </c>
      <c r="M14" s="8">
        <f>(NEP_ENERGY!M14-NEP_ENERGY!L14)/NEP_ENERGY!L14</f>
        <v>0.2345380964043712</v>
      </c>
      <c r="N14" s="8">
        <f>(NEP_ENERGY!N14-NEP_ENERGY!M14)/NEP_ENERGY!M14</f>
        <v>0.19102906861402133</v>
      </c>
    </row>
    <row r="15" spans="1:14" x14ac:dyDescent="0.2">
      <c r="A15" t="s">
        <v>27</v>
      </c>
      <c r="B15" s="7" t="s">
        <v>37</v>
      </c>
      <c r="C15" s="8">
        <f>(NEP_ENERGY!C15-NEP_ENERGY!B15)/NEP_ENERGY!B15</f>
        <v>4.0098704503392965E-2</v>
      </c>
      <c r="D15" s="8">
        <f>(NEP_ENERGY!D15-NEP_ENERGY!C15)/NEP_ENERGY!C15</f>
        <v>4.0233293792012653E-2</v>
      </c>
      <c r="E15" s="8">
        <f>(NEP_ENERGY!E15-NEP_ENERGY!D15)/NEP_ENERGY!D15</f>
        <v>4.0482752066901072E-2</v>
      </c>
      <c r="F15" s="8">
        <f>(NEP_ENERGY!F15-NEP_ENERGY!E15)/NEP_ENERGY!E15</f>
        <v>4.0642981094163852E-2</v>
      </c>
      <c r="G15" s="8">
        <f>(NEP_ENERGY!G15-NEP_ENERGY!F15)/NEP_ENERGY!F15</f>
        <v>4.1425311567491664E-2</v>
      </c>
      <c r="H15" s="8">
        <f>(NEP_ENERGY!H15-NEP_ENERGY!G15)/NEP_ENERGY!G15</f>
        <v>4.1631552334400808E-2</v>
      </c>
      <c r="I15" s="8">
        <f>(NEP_ENERGY!I15-NEP_ENERGY!H15)/NEP_ENERGY!H15</f>
        <v>4.1747572815533977E-2</v>
      </c>
      <c r="J15" s="8">
        <f>(NEP_ENERGY!J15-NEP_ENERGY!I15)/NEP_ENERGY!I15</f>
        <v>4.2016154085119606E-2</v>
      </c>
      <c r="K15" s="8">
        <f>(NEP_ENERGY!K15-NEP_ENERGY!J15)/NEP_ENERGY!J15</f>
        <v>4.2185287322054107E-2</v>
      </c>
      <c r="L15" s="8">
        <f>(NEP_ENERGY!L15-NEP_ENERGY!K15)/NEP_ENERGY!K15</f>
        <v>4.2408639061717802E-2</v>
      </c>
      <c r="M15" s="8">
        <f>(NEP_ENERGY!M15-NEP_ENERGY!L15)/NEP_ENERGY!L15</f>
        <v>0.21789242590559824</v>
      </c>
      <c r="N15" s="8">
        <f>(NEP_ENERGY!N15-NEP_ENERGY!M15)/NEP_ENERGY!M15</f>
        <v>0.22493240198287517</v>
      </c>
    </row>
    <row r="16" spans="1:14" x14ac:dyDescent="0.2">
      <c r="A16" t="s">
        <v>28</v>
      </c>
      <c r="B16" t="s">
        <v>37</v>
      </c>
      <c r="C16" s="8">
        <f>(NEP_ENERGY!C16-NEP_ENERGY!B16)/NEP_ENERGY!B16</f>
        <v>4.5188622150494254E-2</v>
      </c>
      <c r="D16" s="8">
        <f>(NEP_ENERGY!D16-NEP_ENERGY!C16)/NEP_ENERGY!C16</f>
        <v>4.7609856527053976E-2</v>
      </c>
      <c r="E16" s="8">
        <f>(NEP_ENERGY!E16-NEP_ENERGY!D16)/NEP_ENERGY!D16</f>
        <v>5.0727752871092553E-2</v>
      </c>
      <c r="F16" s="8">
        <f>(NEP_ENERGY!F16-NEP_ENERGY!E16)/NEP_ENERGY!E16</f>
        <v>5.3071482845286108E-2</v>
      </c>
      <c r="G16" s="8">
        <f>(NEP_ENERGY!G16-NEP_ENERGY!F16)/NEP_ENERGY!F16</f>
        <v>4.4513515013598265E-2</v>
      </c>
      <c r="H16" s="8">
        <f>(NEP_ENERGY!H16-NEP_ENERGY!G16)/NEP_ENERGY!G16</f>
        <v>6.0789627504118177E-2</v>
      </c>
      <c r="I16" s="8">
        <f>(NEP_ENERGY!I16-NEP_ENERGY!H16)/NEP_ENERGY!H16</f>
        <v>6.001102038771728E-2</v>
      </c>
      <c r="J16" s="8">
        <f>(NEP_ENERGY!J16-NEP_ENERGY!I16)/NEP_ENERGY!I16</f>
        <v>6.0110580785407118E-2</v>
      </c>
      <c r="K16" s="8">
        <f>(NEP_ENERGY!K16-NEP_ENERGY!J16)/NEP_ENERGY!J16</f>
        <v>6.0714126510052153E-2</v>
      </c>
      <c r="L16" s="8">
        <f>(NEP_ENERGY!L16-NEP_ENERGY!K16)/NEP_ENERGY!K16</f>
        <v>6.1315402395461231E-2</v>
      </c>
      <c r="M16" s="8">
        <f>(NEP_ENERGY!M16-NEP_ENERGY!L16)/NEP_ENERGY!L16</f>
        <v>0.28474697077690664</v>
      </c>
      <c r="N16" s="8">
        <f>(NEP_ENERGY!N16-NEP_ENERGY!M16)/NEP_ENERGY!M16</f>
        <v>0.20021574973031284</v>
      </c>
    </row>
    <row r="17" spans="1:14" x14ac:dyDescent="0.2">
      <c r="A17" s="1" t="s">
        <v>14</v>
      </c>
      <c r="B17" t="s">
        <v>37</v>
      </c>
      <c r="C17" s="8">
        <f>(NEP_ENERGY!C17-NEP_ENERGY!B17)/NEP_ENERGY!B17</f>
        <v>6.2108810784785751E-2</v>
      </c>
      <c r="D17" s="8">
        <f>(NEP_ENERGY!D17-NEP_ENERGY!C17)/NEP_ENERGY!C17</f>
        <v>6.6512816286161708E-2</v>
      </c>
      <c r="E17" s="8">
        <f>(NEP_ENERGY!E17-NEP_ENERGY!D17)/NEP_ENERGY!D17</f>
        <v>6.2132921174652238E-2</v>
      </c>
      <c r="F17" s="8">
        <f>(NEP_ENERGY!F17-NEP_ENERGY!E17)/NEP_ENERGY!E17</f>
        <v>5.6897555296856812E-2</v>
      </c>
      <c r="G17" s="8">
        <f>(NEP_ENERGY!G17-NEP_ENERGY!F17)/NEP_ENERGY!F17</f>
        <v>5.4970397907200881E-2</v>
      </c>
      <c r="H17" s="8">
        <f>(NEP_ENERGY!H17-NEP_ENERGY!G17)/NEP_ENERGY!G17</f>
        <v>5.0898887402525371E-2</v>
      </c>
      <c r="I17" s="8">
        <f>(NEP_ENERGY!I17-NEP_ENERGY!H17)/NEP_ENERGY!H17</f>
        <v>5.0948492657331805E-2</v>
      </c>
      <c r="J17" s="8">
        <f>(NEP_ENERGY!J17-NEP_ENERGY!I17)/NEP_ENERGY!I17</f>
        <v>5.004431314623338E-2</v>
      </c>
      <c r="K17" s="8">
        <f>(NEP_ENERGY!K17-NEP_ENERGY!J17)/NEP_ENERGY!J17</f>
        <v>5.0922799909970742E-2</v>
      </c>
      <c r="L17" s="8">
        <f>(NEP_ENERGY!L17-NEP_ENERGY!K17)/NEP_ENERGY!K17</f>
        <v>5.0811158108903999E-2</v>
      </c>
      <c r="M17" s="8">
        <f>(NEP_ENERGY!M17-NEP_ENERGY!L17)/NEP_ENERGY!L17</f>
        <v>0.21558137164985225</v>
      </c>
      <c r="N17" s="8">
        <f>(NEP_ENERGY!N17-NEP_ENERGY!M17)/NEP_ENERGY!M17</f>
        <v>0.21559709938382865</v>
      </c>
    </row>
    <row r="18" spans="1:14" x14ac:dyDescent="0.2">
      <c r="A18" s="11" t="s">
        <v>11</v>
      </c>
      <c r="B18" s="7" t="s">
        <v>37</v>
      </c>
      <c r="C18" s="8">
        <f>(NEP_ENERGY!C18-NEP_ENERGY!B18)/NEP_ENERGY!B18</f>
        <v>5.5362380189278262E-2</v>
      </c>
      <c r="D18" s="8">
        <f>(NEP_ENERGY!D18-NEP_ENERGY!C18)/NEP_ENERGY!C18</f>
        <v>5.4836121934448777E-2</v>
      </c>
      <c r="E18" s="8">
        <f>(NEP_ENERGY!E18-NEP_ENERGY!D18)/NEP_ENERGY!D18</f>
        <v>5.2908903253843231E-2</v>
      </c>
      <c r="F18" s="8">
        <f>(NEP_ENERGY!F18-NEP_ENERGY!E18)/NEP_ENERGY!E18</f>
        <v>5.2752411907341486E-2</v>
      </c>
      <c r="G18" s="8">
        <f>(NEP_ENERGY!G18-NEP_ENERGY!F18)/NEP_ENERGY!F18</f>
        <v>5.2804390973021982E-2</v>
      </c>
      <c r="H18" s="8">
        <f>(NEP_ENERGY!H18-NEP_ENERGY!G18)/NEP_ENERGY!G18</f>
        <v>5.1773495321882419E-2</v>
      </c>
      <c r="I18" s="8">
        <f>(NEP_ENERGY!I18-NEP_ENERGY!H18)/NEP_ENERGY!H18</f>
        <v>5.1570573461236321E-2</v>
      </c>
      <c r="J18" s="8">
        <f>(NEP_ENERGY!J18-NEP_ENERGY!I18)/NEP_ENERGY!I18</f>
        <v>5.1282590854569557E-2</v>
      </c>
      <c r="K18" s="8">
        <f>(NEP_ENERGY!K18-NEP_ENERGY!J18)/NEP_ENERGY!J18</f>
        <v>5.1052884422915251E-2</v>
      </c>
      <c r="L18" s="8">
        <f>(NEP_ENERGY!L18-NEP_ENERGY!K18)/NEP_ENERGY!K18</f>
        <v>5.0953655122503973E-2</v>
      </c>
      <c r="M18" s="8">
        <f>(NEP_ENERGY!M18-NEP_ENERGY!L18)/NEP_ENERGY!L18</f>
        <v>0.23659031603363292</v>
      </c>
      <c r="N18" s="8">
        <f>(NEP_ENERGY!N18-NEP_ENERGY!M18)/NEP_ENERGY!M18</f>
        <v>0.18550703399765534</v>
      </c>
    </row>
    <row r="19" spans="1:14" x14ac:dyDescent="0.2">
      <c r="A19" t="s">
        <v>12</v>
      </c>
      <c r="B19" t="s">
        <v>37</v>
      </c>
      <c r="C19" s="8">
        <f>(NEP_ENERGY!C19-NEP_ENERGY!B19)/NEP_ENERGY!B19</f>
        <v>-2.0702444932253424E-2</v>
      </c>
      <c r="D19" s="8">
        <f>(NEP_ENERGY!D19-NEP_ENERGY!C19)/NEP_ENERGY!C19</f>
        <v>5.0589371980676326E-2</v>
      </c>
      <c r="E19" s="8">
        <f>(NEP_ENERGY!E19-NEP_ENERGY!D19)/NEP_ENERGY!D19</f>
        <v>4.9698351971748086E-2</v>
      </c>
      <c r="F19" s="8">
        <f>(NEP_ENERGY!F19-NEP_ENERGY!E19)/NEP_ENERGY!E19</f>
        <v>4.8677063255650958E-2</v>
      </c>
      <c r="G19" s="8">
        <f>(NEP_ENERGY!G19-NEP_ENERGY!F19)/NEP_ENERGY!F19</f>
        <v>4.8355834781446332E-2</v>
      </c>
      <c r="H19" s="8">
        <f>(NEP_ENERGY!H19-NEP_ENERGY!G19)/NEP_ENERGY!G19</f>
        <v>4.7496095119696533E-2</v>
      </c>
      <c r="I19" s="8">
        <f>(NEP_ENERGY!I19-NEP_ENERGY!H19)/NEP_ENERGY!H19</f>
        <v>4.6620614101822833E-2</v>
      </c>
      <c r="J19" s="8">
        <f>(NEP_ENERGY!J19-NEP_ENERGY!I19)/NEP_ENERGY!I19</f>
        <v>4.5677899572587444E-2</v>
      </c>
      <c r="K19" s="8">
        <f>(NEP_ENERGY!K19-NEP_ENERGY!J19)/NEP_ENERGY!J19</f>
        <v>4.4989433878322764E-2</v>
      </c>
      <c r="L19" s="8">
        <f>(NEP_ENERGY!L19-NEP_ENERGY!K19)/NEP_ENERGY!K19</f>
        <v>4.723005694215316E-2</v>
      </c>
      <c r="M19" s="8">
        <f>(NEP_ENERGY!M19-NEP_ENERGY!L19)/NEP_ENERGY!L19</f>
        <v>0.18881012272276851</v>
      </c>
      <c r="N19" s="8">
        <f>(NEP_ENERGY!N19-NEP_ENERGY!M19)/NEP_ENERGY!M19</f>
        <v>0.18898008036248612</v>
      </c>
    </row>
    <row r="20" spans="1:14" x14ac:dyDescent="0.2">
      <c r="A20" t="s">
        <v>21</v>
      </c>
      <c r="B20" t="s">
        <v>37</v>
      </c>
      <c r="C20" s="8" t="e">
        <f>(NEP_ENERGY!C20-NEP_ENERGY!B20)/NEP_ENERGY!B20</f>
        <v>#DIV/0!</v>
      </c>
      <c r="D20" s="8" t="e">
        <f>(NEP_ENERGY!D20-NEP_ENERGY!C20)/NEP_ENERGY!C20</f>
        <v>#DIV/0!</v>
      </c>
      <c r="E20" s="8" t="e">
        <f>(NEP_ENERGY!E20-NEP_ENERGY!D20)/NEP_ENERGY!D20</f>
        <v>#DIV/0!</v>
      </c>
      <c r="F20" s="8" t="e">
        <f>(NEP_ENERGY!F20-NEP_ENERGY!E20)/NEP_ENERGY!E20</f>
        <v>#DIV/0!</v>
      </c>
      <c r="G20" s="8" t="e">
        <f>(NEP_ENERGY!G20-NEP_ENERGY!F20)/NEP_ENERGY!F20</f>
        <v>#DIV/0!</v>
      </c>
      <c r="H20" s="8" t="e">
        <f>(NEP_ENERGY!H20-NEP_ENERGY!G20)/NEP_ENERGY!G20</f>
        <v>#DIV/0!</v>
      </c>
      <c r="I20" s="8" t="e">
        <f>(NEP_ENERGY!I20-NEP_ENERGY!H20)/NEP_ENERGY!H20</f>
        <v>#DIV/0!</v>
      </c>
      <c r="J20" s="8" t="e">
        <f>(NEP_ENERGY!J20-NEP_ENERGY!I20)/NEP_ENERGY!I20</f>
        <v>#DIV/0!</v>
      </c>
      <c r="K20" s="8" t="e">
        <f>(NEP_ENERGY!K20-NEP_ENERGY!J20)/NEP_ENERGY!J20</f>
        <v>#DIV/0!</v>
      </c>
      <c r="L20" s="8" t="e">
        <f>(NEP_ENERGY!L20-NEP_ENERGY!K20)/NEP_ENERGY!K20</f>
        <v>#DIV/0!</v>
      </c>
      <c r="M20" s="8" t="e">
        <f>(NEP_ENERGY!M20-NEP_ENERGY!L20)/NEP_ENERGY!L20</f>
        <v>#DIV/0!</v>
      </c>
      <c r="N20" s="8" t="e">
        <f>(NEP_ENERGY!N20-NEP_ENERGY!M20)/NEP_ENERGY!M20</f>
        <v>#DIV/0!</v>
      </c>
    </row>
    <row r="21" spans="1:14" x14ac:dyDescent="0.2">
      <c r="A21" t="s">
        <v>29</v>
      </c>
      <c r="B21" s="7" t="s">
        <v>37</v>
      </c>
      <c r="C21" s="8">
        <f>(NEP_ENERGY!C21-NEP_ENERGY!B21)/NEP_ENERGY!B21</f>
        <v>9.6532921210707417E-2</v>
      </c>
      <c r="D21" s="8">
        <f>(NEP_ENERGY!D21-NEP_ENERGY!C21)/NEP_ENERGY!C21</f>
        <v>8.6731641159967551E-2</v>
      </c>
      <c r="E21" s="8">
        <f>(NEP_ENERGY!E21-NEP_ENERGY!D21)/NEP_ENERGY!D21</f>
        <v>7.6958841090392985E-2</v>
      </c>
      <c r="F21" s="8">
        <f>(NEP_ENERGY!F21-NEP_ENERGY!E21)/NEP_ENERGY!E21</f>
        <v>7.1334439117493348E-2</v>
      </c>
      <c r="G21" s="8">
        <f>(NEP_ENERGY!G21-NEP_ENERGY!F21)/NEP_ENERGY!F21</f>
        <v>5.9066181694785842E-2</v>
      </c>
      <c r="H21" s="8">
        <f>(NEP_ENERGY!H21-NEP_ENERGY!G21)/NEP_ENERGY!G21</f>
        <v>4.9073304562886125E-2</v>
      </c>
      <c r="I21" s="8">
        <f>(NEP_ENERGY!I21-NEP_ENERGY!H21)/NEP_ENERGY!H21</f>
        <v>4.729316993089757E-2</v>
      </c>
      <c r="J21" s="8">
        <f>(NEP_ENERGY!J21-NEP_ENERGY!I21)/NEP_ENERGY!I21</f>
        <v>4.5913950076097949E-2</v>
      </c>
      <c r="K21" s="8">
        <f>(NEP_ENERGY!K21-NEP_ENERGY!J21)/NEP_ENERGY!J21</f>
        <v>4.5850215658083913E-2</v>
      </c>
      <c r="L21" s="8">
        <f>(NEP_ENERGY!L21-NEP_ENERGY!K21)/NEP_ENERGY!K21</f>
        <v>4.4714939138693795E-2</v>
      </c>
      <c r="M21" s="8">
        <f>(NEP_ENERGY!M21-NEP_ENERGY!L21)/NEP_ENERGY!L21</f>
        <v>0.23258688613490278</v>
      </c>
      <c r="N21" s="8">
        <f>(NEP_ENERGY!N21-NEP_ENERGY!M21)/NEP_ENERGY!M21</f>
        <v>0.18894402784697106</v>
      </c>
    </row>
    <row r="22" spans="1:14" x14ac:dyDescent="0.2">
      <c r="A22" t="s">
        <v>9</v>
      </c>
      <c r="B22" t="s">
        <v>37</v>
      </c>
      <c r="C22" s="8">
        <f>(NEP_ENERGY!C22-NEP_ENERGY!B22)/NEP_ENERGY!B22</f>
        <v>5.457509147431841E-2</v>
      </c>
      <c r="D22" s="8">
        <f>(NEP_ENERGY!D22-NEP_ENERGY!C22)/NEP_ENERGY!C22</f>
        <v>5.6055200840012781E-2</v>
      </c>
      <c r="E22" s="8">
        <f>(NEP_ENERGY!E22-NEP_ENERGY!D22)/NEP_ENERGY!D22</f>
        <v>5.7970924990427726E-2</v>
      </c>
      <c r="F22" s="8">
        <f>(NEP_ENERGY!F22-NEP_ENERGY!E22)/NEP_ENERGY!E22</f>
        <v>5.2681349343015417E-2</v>
      </c>
      <c r="G22" s="8">
        <f>(NEP_ENERGY!G22-NEP_ENERGY!F22)/NEP_ENERGY!F22</f>
        <v>5.348290432410252E-2</v>
      </c>
      <c r="H22" s="8">
        <f>(NEP_ENERGY!H22-NEP_ENERGY!G22)/NEP_ENERGY!G22</f>
        <v>5.4241695309580333E-2</v>
      </c>
      <c r="I22" s="8">
        <f>(NEP_ENERGY!I22-NEP_ENERGY!H22)/NEP_ENERGY!H22</f>
        <v>5.5015777280715772E-2</v>
      </c>
      <c r="J22" s="8">
        <f>(NEP_ENERGY!J22-NEP_ENERGY!I22)/NEP_ENERGY!I22</f>
        <v>5.6145797346988033E-2</v>
      </c>
      <c r="K22" s="8">
        <f>(NEP_ENERGY!K22-NEP_ENERGY!J22)/NEP_ENERGY!J22</f>
        <v>5.7256543188855182E-2</v>
      </c>
      <c r="L22" s="8">
        <f>(NEP_ENERGY!L22-NEP_ENERGY!K22)/NEP_ENERGY!K22</f>
        <v>5.7974392771319223E-2</v>
      </c>
      <c r="M22" s="8">
        <f>(NEP_ENERGY!M22-NEP_ENERGY!L22)/NEP_ENERGY!L22</f>
        <v>0.23720896694281091</v>
      </c>
      <c r="N22" s="8">
        <f>(NEP_ENERGY!N22-NEP_ENERGY!M22)/NEP_ENERGY!M22</f>
        <v>0.17928584842735121</v>
      </c>
    </row>
    <row r="23" spans="1:14" x14ac:dyDescent="0.2">
      <c r="A23" t="s">
        <v>17</v>
      </c>
      <c r="B23" s="7" t="s">
        <v>37</v>
      </c>
      <c r="C23" s="8">
        <f>(NEP_ENERGY!C23-NEP_ENERGY!B23)/NEP_ENERGY!B23</f>
        <v>0.14435483870967741</v>
      </c>
      <c r="D23" s="8">
        <f>(NEP_ENERGY!D23-NEP_ENERGY!C23)/NEP_ENERGY!C23</f>
        <v>0.12191684284707541</v>
      </c>
      <c r="E23" s="8">
        <f>(NEP_ENERGY!E23-NEP_ENERGY!D23)/NEP_ENERGY!D23</f>
        <v>0.11118090452261306</v>
      </c>
      <c r="F23" s="8">
        <f>(NEP_ENERGY!F23-NEP_ENERGY!E23)/NEP_ENERGY!E23</f>
        <v>8.818541548897682E-2</v>
      </c>
      <c r="G23" s="8">
        <f>(NEP_ENERGY!G23-NEP_ENERGY!F23)/NEP_ENERGY!F23</f>
        <v>9.2467532467532462E-2</v>
      </c>
      <c r="H23" s="8">
        <f>(NEP_ENERGY!H23-NEP_ENERGY!G23)/NEP_ENERGY!G23</f>
        <v>9.3675701378982401E-2</v>
      </c>
      <c r="I23" s="8">
        <f>(NEP_ENERGY!I23-NEP_ENERGY!H23)/NEP_ENERGY!H23</f>
        <v>9.3478260869565219E-2</v>
      </c>
      <c r="J23" s="8">
        <f>(NEP_ENERGY!J23-NEP_ENERGY!I23)/NEP_ENERGY!I23</f>
        <v>9.7415506958250492E-2</v>
      </c>
      <c r="K23" s="8">
        <f>(NEP_ENERGY!K23-NEP_ENERGY!J23)/NEP_ENERGY!J23</f>
        <v>9.420289855072464E-2</v>
      </c>
      <c r="L23" s="8">
        <f>(NEP_ENERGY!L23-NEP_ENERGY!K23)/NEP_ENERGY!K23</f>
        <v>9.2715231788079472E-2</v>
      </c>
      <c r="M23" s="8">
        <f>(NEP_ENERGY!M23-NEP_ENERGY!L23)/NEP_ENERGY!L23</f>
        <v>0.36757575757575756</v>
      </c>
      <c r="N23" s="8">
        <f>(NEP_ENERGY!N23-NEP_ENERGY!M23)/NEP_ENERGY!M23</f>
        <v>0.27919344116995348</v>
      </c>
    </row>
    <row r="24" spans="1:14" x14ac:dyDescent="0.2">
      <c r="A24" t="s">
        <v>30</v>
      </c>
      <c r="B24" t="s">
        <v>37</v>
      </c>
      <c r="C24" s="8">
        <f>(NEP_ENERGY!C24-NEP_ENERGY!B24)/NEP_ENERGY!B24</f>
        <v>3.5339063992359122E-2</v>
      </c>
      <c r="D24" s="8">
        <f>(NEP_ENERGY!D24-NEP_ENERGY!C24)/NEP_ENERGY!C24</f>
        <v>3.4132841328413287E-2</v>
      </c>
      <c r="E24" s="8">
        <f>(NEP_ENERGY!E24-NEP_ENERGY!D24)/NEP_ENERGY!D24</f>
        <v>6.0660124888492414E-2</v>
      </c>
      <c r="F24" s="8">
        <f>(NEP_ENERGY!F24-NEP_ENERGY!E24)/NEP_ENERGY!E24</f>
        <v>3.8687973086627421E-2</v>
      </c>
      <c r="G24" s="8">
        <f>(NEP_ENERGY!G24-NEP_ENERGY!F24)/NEP_ENERGY!F24</f>
        <v>3.8866396761133605E-2</v>
      </c>
      <c r="H24" s="8">
        <f>(NEP_ENERGY!H24-NEP_ENERGY!G24)/NEP_ENERGY!G24</f>
        <v>3.9360872954014033E-2</v>
      </c>
      <c r="I24" s="8">
        <f>(NEP_ENERGY!I24-NEP_ENERGY!H24)/NEP_ENERGY!H24</f>
        <v>3.8995125609298839E-2</v>
      </c>
      <c r="J24" s="8">
        <f>(NEP_ENERGY!J24-NEP_ENERGY!I24)/NEP_ENERGY!I24</f>
        <v>4.6553590761457958E-2</v>
      </c>
      <c r="K24" s="8">
        <f>(NEP_ENERGY!K24-NEP_ENERGY!J24)/NEP_ENERGY!J24</f>
        <v>4.6896551724137932E-2</v>
      </c>
      <c r="L24" s="8">
        <f>(NEP_ENERGY!L24-NEP_ENERGY!K24)/NEP_ENERGY!K24</f>
        <v>4.6442687747035576E-2</v>
      </c>
      <c r="M24" s="8">
        <f>(NEP_ENERGY!M24-NEP_ENERGY!L24)/NEP_ENERGY!L24</f>
        <v>0.1501416430594901</v>
      </c>
      <c r="N24" s="8">
        <f>(NEP_ENERGY!N24-NEP_ENERGY!M24)/NEP_ENERGY!M24</f>
        <v>0.15435139573070608</v>
      </c>
    </row>
    <row r="25" spans="1:14" x14ac:dyDescent="0.2">
      <c r="A25" t="s">
        <v>19</v>
      </c>
      <c r="B25" t="s">
        <v>37</v>
      </c>
      <c r="C25" s="8">
        <f>(NEP_ENERGY!C25-NEP_ENERGY!B25)/NEP_ENERGY!B25</f>
        <v>8.2758620689655171E-2</v>
      </c>
      <c r="D25" s="8">
        <f>(NEP_ENERGY!D25-NEP_ENERGY!C25)/NEP_ENERGY!C25</f>
        <v>8.4394904458598721E-2</v>
      </c>
      <c r="E25" s="8">
        <f>(NEP_ENERGY!E25-NEP_ENERGY!D25)/NEP_ENERGY!D25</f>
        <v>8.223201174743025E-2</v>
      </c>
      <c r="F25" s="8">
        <f>(NEP_ENERGY!F25-NEP_ENERGY!E25)/NEP_ENERGY!E25</f>
        <v>8.4124830393487116E-2</v>
      </c>
      <c r="G25" s="8">
        <f>(NEP_ENERGY!G25-NEP_ENERGY!F25)/NEP_ENERGY!F25</f>
        <v>8.3854818523153948E-2</v>
      </c>
      <c r="H25" s="8">
        <f>(NEP_ENERGY!H25-NEP_ENERGY!G25)/NEP_ENERGY!G25</f>
        <v>8.198614318706697E-2</v>
      </c>
      <c r="I25" s="8">
        <f>(NEP_ENERGY!I25-NEP_ENERGY!H25)/NEP_ENERGY!H25</f>
        <v>8.1109925293489857E-2</v>
      </c>
      <c r="J25" s="8">
        <f>(NEP_ENERGY!J25-NEP_ENERGY!I25)/NEP_ENERGY!I25</f>
        <v>8.0947680157946691E-2</v>
      </c>
      <c r="K25" s="8">
        <f>(NEP_ENERGY!K25-NEP_ENERGY!J25)/NEP_ENERGY!J25</f>
        <v>7.8538812785388129E-2</v>
      </c>
      <c r="L25" s="8">
        <f>(NEP_ENERGY!L25-NEP_ENERGY!K25)/NEP_ENERGY!K25</f>
        <v>0.10668924640135478</v>
      </c>
      <c r="M25" s="8">
        <f>(NEP_ENERGY!M25-NEP_ENERGY!L25)/NEP_ENERGY!L25</f>
        <v>0.34659525631216526</v>
      </c>
      <c r="N25" s="8">
        <f>(NEP_ENERGY!N25-NEP_ENERGY!M25)/NEP_ENERGY!M25</f>
        <v>0.25568181818181818</v>
      </c>
    </row>
    <row r="26" spans="1:14" x14ac:dyDescent="0.2">
      <c r="A26" t="s">
        <v>31</v>
      </c>
      <c r="B26" s="7" t="s">
        <v>37</v>
      </c>
      <c r="C26" s="8">
        <f>(NEP_ENERGY!C26-NEP_ENERGY!B26)/NEP_ENERGY!B26</f>
        <v>6.2576687116564417E-2</v>
      </c>
      <c r="D26" s="8">
        <f>(NEP_ENERGY!D26-NEP_ENERGY!C26)/NEP_ENERGY!C26</f>
        <v>7.3903002309468821E-2</v>
      </c>
      <c r="E26" s="8">
        <f>(NEP_ENERGY!E26-NEP_ENERGY!D26)/NEP_ENERGY!D26</f>
        <v>6.6666666666666666E-2</v>
      </c>
      <c r="F26" s="8">
        <f>(NEP_ENERGY!F26-NEP_ENERGY!E26)/NEP_ENERGY!E26</f>
        <v>6.7540322580645157E-2</v>
      </c>
      <c r="G26" s="8">
        <f>(NEP_ENERGY!G26-NEP_ENERGY!F26)/NEP_ENERGY!F26</f>
        <v>6.6100094428706332E-2</v>
      </c>
      <c r="H26" s="8">
        <f>(NEP_ENERGY!H26-NEP_ENERGY!G26)/NEP_ENERGY!G26</f>
        <v>6.2887511071744909E-2</v>
      </c>
      <c r="I26" s="8">
        <f>(NEP_ENERGY!I26-NEP_ENERGY!H26)/NEP_ENERGY!H26</f>
        <v>6.25E-2</v>
      </c>
      <c r="J26" s="8">
        <f>(NEP_ENERGY!J26-NEP_ENERGY!I26)/NEP_ENERGY!I26</f>
        <v>6.3529411764705876E-2</v>
      </c>
      <c r="K26" s="8">
        <f>(NEP_ENERGY!K26-NEP_ENERGY!J26)/NEP_ENERGY!J26</f>
        <v>6.268436578171091E-2</v>
      </c>
      <c r="L26" s="8">
        <f>(NEP_ENERGY!L26-NEP_ENERGY!K26)/NEP_ENERGY!K26</f>
        <v>5.7598889659958359E-2</v>
      </c>
      <c r="M26" s="8">
        <f>(NEP_ENERGY!M26-NEP_ENERGY!L26)/NEP_ENERGY!L26</f>
        <v>0.18241469816272965</v>
      </c>
      <c r="N26" s="8">
        <f>(NEP_ENERGY!N26-NEP_ENERGY!M26)/NEP_ENERGY!M26</f>
        <v>0.15760266370699222</v>
      </c>
    </row>
    <row r="27" spans="1:14" x14ac:dyDescent="0.2">
      <c r="A27" t="s">
        <v>15</v>
      </c>
      <c r="B27" s="7" t="s">
        <v>37</v>
      </c>
      <c r="C27" s="8">
        <f>(NEP_ENERGY!C27-NEP_ENERGY!B27)/NEP_ENERGY!B27</f>
        <v>5.9435992008606116E-2</v>
      </c>
      <c r="D27" s="8">
        <f>(NEP_ENERGY!D27-NEP_ENERGY!C27)/NEP_ENERGY!C27</f>
        <v>5.6174070716228465E-2</v>
      </c>
      <c r="E27" s="8">
        <f>(NEP_ENERGY!E27-NEP_ENERGY!D27)/NEP_ENERGY!D27</f>
        <v>4.0447740694959482E-2</v>
      </c>
      <c r="F27" s="8">
        <f>(NEP_ENERGY!F27-NEP_ENERGY!E27)/NEP_ENERGY!E27</f>
        <v>3.0427034519173651E-2</v>
      </c>
      <c r="G27" s="8">
        <f>(NEP_ENERGY!G27-NEP_ENERGY!F27)/NEP_ENERGY!F27</f>
        <v>3.0105047399436331E-2</v>
      </c>
      <c r="H27" s="8">
        <f>(NEP_ENERGY!H27-NEP_ENERGY!G27)/NEP_ENERGY!G27</f>
        <v>3.1339385648551175E-2</v>
      </c>
      <c r="I27" s="8">
        <f>(NEP_ENERGY!I27-NEP_ENERGY!H27)/NEP_ENERGY!H27</f>
        <v>2.9874593030266489E-2</v>
      </c>
      <c r="J27" s="8">
        <f>(NEP_ENERGY!J27-NEP_ENERGY!I27)/NEP_ENERGY!I27</f>
        <v>3.0910634311974945E-2</v>
      </c>
      <c r="K27" s="8">
        <f>(NEP_ENERGY!K27-NEP_ENERGY!J27)/NEP_ENERGY!J27</f>
        <v>3.1431897555296857E-2</v>
      </c>
      <c r="L27" s="8">
        <f>(NEP_ENERGY!L27-NEP_ENERGY!K27)/NEP_ENERGY!K27</f>
        <v>3.1024610471838354E-2</v>
      </c>
      <c r="M27" s="8">
        <f>(NEP_ENERGY!M27-NEP_ENERGY!L27)/NEP_ENERGY!L27</f>
        <v>0.14551571302699384</v>
      </c>
      <c r="N27" s="8">
        <f>(NEP_ENERGY!N27-NEP_ENERGY!M27)/NEP_ENERGY!M27</f>
        <v>0.16043167144488729</v>
      </c>
    </row>
    <row r="28" spans="1:14" x14ac:dyDescent="0.2">
      <c r="A28" t="s">
        <v>13</v>
      </c>
      <c r="B28" t="s">
        <v>37</v>
      </c>
      <c r="C28" s="8">
        <f>(NEP_ENERGY!C28-NEP_ENERGY!B28)/NEP_ENERGY!B28</f>
        <v>4.3812709030100337E-2</v>
      </c>
      <c r="D28" s="8">
        <f>(NEP_ENERGY!D28-NEP_ENERGY!C28)/NEP_ENERGY!C28</f>
        <v>4.2614546619673184E-2</v>
      </c>
      <c r="E28" s="8">
        <f>(NEP_ENERGY!E28-NEP_ENERGY!D28)/NEP_ENERGY!D28</f>
        <v>4.0872771972956363E-2</v>
      </c>
      <c r="F28" s="8">
        <f>(NEP_ENERGY!F28-NEP_ENERGY!E28)/NEP_ENERGY!E28</f>
        <v>3.956303513433717E-2</v>
      </c>
      <c r="G28" s="8">
        <f>(NEP_ENERGY!G28-NEP_ENERGY!F28)/NEP_ENERGY!F28</f>
        <v>4.0613462084635045E-2</v>
      </c>
      <c r="H28" s="8">
        <f>(NEP_ENERGY!H28-NEP_ENERGY!G28)/NEP_ENERGY!G28</f>
        <v>3.9574235807860264E-2</v>
      </c>
      <c r="I28" s="8">
        <f>(NEP_ENERGY!I28-NEP_ENERGY!H28)/NEP_ENERGY!H28</f>
        <v>3.9380414807035968E-2</v>
      </c>
      <c r="J28" s="8">
        <f>(NEP_ENERGY!J28-NEP_ENERGY!I28)/NEP_ENERGY!I28</f>
        <v>3.9151300833543824E-2</v>
      </c>
      <c r="K28" s="8">
        <f>(NEP_ENERGY!K28-NEP_ENERGY!J28)/NEP_ENERGY!J28</f>
        <v>4.0106951871657755E-2</v>
      </c>
      <c r="L28" s="8">
        <f>(NEP_ENERGY!L28-NEP_ENERGY!K28)/NEP_ENERGY!K28</f>
        <v>3.9495209161018931E-2</v>
      </c>
      <c r="M28" s="8">
        <f>(NEP_ENERGY!M28-NEP_ENERGY!L28)/NEP_ENERGY!L28</f>
        <v>0.20683453237410071</v>
      </c>
      <c r="N28" s="8">
        <f>(NEP_ENERGY!N28-NEP_ENERGY!M28)/NEP_ENERGY!M28</f>
        <v>0.20696721311475411</v>
      </c>
    </row>
    <row r="29" spans="1:14" x14ac:dyDescent="0.2">
      <c r="A29" t="s">
        <v>2</v>
      </c>
      <c r="B29" s="7" t="s">
        <v>37</v>
      </c>
      <c r="C29" s="8">
        <f>(NEP_ENERGY!C29-NEP_ENERGY!B29)/NEP_ENERGY!B29</f>
        <v>6.3380021434642816E-2</v>
      </c>
      <c r="D29" s="8">
        <f>(NEP_ENERGY!D29-NEP_ENERGY!C29)/NEP_ENERGY!C29</f>
        <v>6.1305345103218181E-2</v>
      </c>
      <c r="E29" s="8">
        <f>(NEP_ENERGY!E29-NEP_ENERGY!D29)/NEP_ENERGY!D29</f>
        <v>5.9827100661470956E-2</v>
      </c>
      <c r="F29" s="8">
        <f>(NEP_ENERGY!F29-NEP_ENERGY!E29)/NEP_ENERGY!E29</f>
        <v>5.8272825583191717E-2</v>
      </c>
      <c r="G29" s="8">
        <f>(NEP_ENERGY!G29-NEP_ENERGY!F29)/NEP_ENERGY!F29</f>
        <v>5.6786663163119325E-2</v>
      </c>
      <c r="H29" s="8">
        <f>(NEP_ENERGY!H29-NEP_ENERGY!G29)/NEP_ENERGY!G29</f>
        <v>6.12498618631893E-2</v>
      </c>
      <c r="I29" s="8">
        <f>(NEP_ENERGY!I29-NEP_ENERGY!H29)/NEP_ENERGY!H29</f>
        <v>5.9133626636815664E-2</v>
      </c>
      <c r="J29" s="8">
        <f>(NEP_ENERGY!J29-NEP_ENERGY!I29)/NEP_ENERGY!I29</f>
        <v>5.7245388292838796E-2</v>
      </c>
      <c r="K29" s="8">
        <f>(NEP_ENERGY!K29-NEP_ENERGY!J29)/NEP_ENERGY!J29</f>
        <v>5.5354714217629351E-2</v>
      </c>
      <c r="L29" s="8">
        <f>(NEP_ENERGY!L29-NEP_ENERGY!K29)/NEP_ENERGY!K29</f>
        <v>5.3629845025278393E-2</v>
      </c>
      <c r="M29" s="8">
        <f>(NEP_ENERGY!M29-NEP_ENERGY!L29)/NEP_ENERGY!L29</f>
        <v>0.24517552112734953</v>
      </c>
      <c r="N29" s="8">
        <f>(NEP_ENERGY!N29-NEP_ENERGY!M29)/NEP_ENERGY!M29</f>
        <v>0.20143395656152666</v>
      </c>
    </row>
    <row r="30" spans="1:14" x14ac:dyDescent="0.2">
      <c r="A30" t="s">
        <v>3</v>
      </c>
      <c r="B30" t="s">
        <v>37</v>
      </c>
      <c r="C30" s="8">
        <f>(NEP_ENERGY!C30-NEP_ENERGY!B30)/NEP_ENERGY!B30</f>
        <v>4.5710305645844142E-2</v>
      </c>
      <c r="D30" s="8">
        <f>(NEP_ENERGY!D30-NEP_ENERGY!C30)/NEP_ENERGY!C30</f>
        <v>3.8083297418015125E-2</v>
      </c>
      <c r="E30" s="8">
        <f>(NEP_ENERGY!E30-NEP_ENERGY!D30)/NEP_ENERGY!D30</f>
        <v>4.6335786626407499E-2</v>
      </c>
      <c r="F30" s="8">
        <f>(NEP_ENERGY!F30-NEP_ENERGY!E30)/NEP_ENERGY!E30</f>
        <v>4.6688630242400921E-2</v>
      </c>
      <c r="G30" s="8">
        <f>(NEP_ENERGY!G30-NEP_ENERGY!F30)/NEP_ENERGY!F30</f>
        <v>4.78455158470322E-2</v>
      </c>
      <c r="H30" s="8">
        <f>(NEP_ENERGY!H30-NEP_ENERGY!G30)/NEP_ENERGY!G30</f>
        <v>5.0057007542536398E-2</v>
      </c>
      <c r="I30" s="8">
        <f>(NEP_ENERGY!I30-NEP_ENERGY!H30)/NEP_ENERGY!H30</f>
        <v>5.6565951848990416E-2</v>
      </c>
      <c r="J30" s="8">
        <f>(NEP_ENERGY!J30-NEP_ENERGY!I30)/NEP_ENERGY!I30</f>
        <v>7.517786561264822E-2</v>
      </c>
      <c r="K30" s="8">
        <f>(NEP_ENERGY!K30-NEP_ENERGY!J30)/NEP_ENERGY!J30</f>
        <v>7.7301301374898906E-2</v>
      </c>
      <c r="L30" s="8">
        <f>(NEP_ENERGY!L30-NEP_ENERGY!K30)/NEP_ENERGY!K30</f>
        <v>7.7385065561043853E-2</v>
      </c>
      <c r="M30" s="8">
        <f>(NEP_ENERGY!M30-NEP_ENERGY!L30)/NEP_ENERGY!L30</f>
        <v>0.2796420935941088</v>
      </c>
      <c r="N30" s="8">
        <f>(NEP_ENERGY!N30-NEP_ENERGY!M30)/NEP_ENERGY!M30</f>
        <v>0.23480563840451468</v>
      </c>
    </row>
    <row r="31" spans="1:14" x14ac:dyDescent="0.2">
      <c r="A31" s="1" t="s">
        <v>32</v>
      </c>
      <c r="B31" s="7" t="s">
        <v>37</v>
      </c>
      <c r="C31" s="8">
        <f>(NEP_ENERGY!C31-NEP_ENERGY!B31)/NEP_ENERGY!B31</f>
        <v>7.43801652892562E-2</v>
      </c>
      <c r="D31" s="8">
        <f>(NEP_ENERGY!D31-NEP_ENERGY!C31)/NEP_ENERGY!C31</f>
        <v>5.3846153846153849E-2</v>
      </c>
      <c r="E31" s="8">
        <f>(NEP_ENERGY!E31-NEP_ENERGY!D31)/NEP_ENERGY!D31</f>
        <v>5.2919708029197078E-2</v>
      </c>
      <c r="F31" s="8">
        <f>(NEP_ENERGY!F31-NEP_ENERGY!E31)/NEP_ENERGY!E31</f>
        <v>5.1993067590987867E-2</v>
      </c>
      <c r="G31" s="8">
        <f>(NEP_ENERGY!G31-NEP_ENERGY!F31)/NEP_ENERGY!F31</f>
        <v>5.1070840197693576E-2</v>
      </c>
      <c r="H31" s="8">
        <f>(NEP_ENERGY!H31-NEP_ENERGY!G31)/NEP_ENERGY!G31</f>
        <v>4.8589341692789965E-2</v>
      </c>
      <c r="I31" s="8">
        <f>(NEP_ENERGY!I31-NEP_ENERGY!H31)/NEP_ENERGY!H31</f>
        <v>4.9327354260089683E-2</v>
      </c>
      <c r="J31" s="8">
        <f>(NEP_ENERGY!J31-NEP_ENERGY!I31)/NEP_ENERGY!I31</f>
        <v>4.9857549857549859E-2</v>
      </c>
      <c r="K31" s="8">
        <f>(NEP_ENERGY!K31-NEP_ENERGY!J31)/NEP_ENERGY!J31</f>
        <v>4.8846675712347354E-2</v>
      </c>
      <c r="L31" s="8">
        <f>(NEP_ENERGY!L31-NEP_ENERGY!K31)/NEP_ENERGY!K31</f>
        <v>4.7865459249676584E-2</v>
      </c>
      <c r="M31" s="8">
        <f>(NEP_ENERGY!M31-NEP_ENERGY!L31)/NEP_ENERGY!L31</f>
        <v>0.17530864197530865</v>
      </c>
      <c r="N31" s="8">
        <f>(NEP_ENERGY!N31-NEP_ENERGY!M31)/NEP_ENERGY!M31</f>
        <v>0.15021008403361344</v>
      </c>
    </row>
    <row r="32" spans="1:14" x14ac:dyDescent="0.2">
      <c r="A32" t="s">
        <v>33</v>
      </c>
      <c r="B32" s="7" t="s">
        <v>37</v>
      </c>
      <c r="C32" s="8">
        <f>(NEP_ENERGY!C32-NEP_ENERGY!B32)/NEP_ENERGY!B32</f>
        <v>5.3435042436486883E-2</v>
      </c>
      <c r="D32" s="8">
        <f>(NEP_ENERGY!D32-NEP_ENERGY!C32)/NEP_ENERGY!C32</f>
        <v>5.307260066497585E-2</v>
      </c>
      <c r="E32" s="8">
        <f>(NEP_ENERGY!E32-NEP_ENERGY!D32)/NEP_ENERGY!D32</f>
        <v>5.2925407429471084E-2</v>
      </c>
      <c r="F32" s="8">
        <f>(NEP_ENERGY!F32-NEP_ENERGY!E32)/NEP_ENERGY!E32</f>
        <v>5.2253402735120108E-2</v>
      </c>
      <c r="G32" s="8">
        <f>(NEP_ENERGY!G32-NEP_ENERGY!F32)/NEP_ENERGY!F32</f>
        <v>4.9574080759511169E-2</v>
      </c>
      <c r="H32" s="8">
        <f>(NEP_ENERGY!H32-NEP_ENERGY!G32)/NEP_ENERGY!G32</f>
        <v>5.4902190379309587E-2</v>
      </c>
      <c r="I32" s="8">
        <f>(NEP_ENERGY!I32-NEP_ENERGY!H32)/NEP_ENERGY!H32</f>
        <v>5.6970411738180307E-2</v>
      </c>
      <c r="J32" s="8">
        <f>(NEP_ENERGY!J32-NEP_ENERGY!I32)/NEP_ENERGY!I32</f>
        <v>5.9019277092617999E-2</v>
      </c>
      <c r="K32" s="8">
        <f>(NEP_ENERGY!K32-NEP_ENERGY!J32)/NEP_ENERGY!J32</f>
        <v>5.8711240850578557E-2</v>
      </c>
      <c r="L32" s="8">
        <f>(NEP_ENERGY!L32-NEP_ENERGY!K32)/NEP_ENERGY!K32</f>
        <v>5.9518094858976009E-2</v>
      </c>
      <c r="M32" s="8">
        <f>(NEP_ENERGY!M32-NEP_ENERGY!L32)/NEP_ENERGY!L32</f>
        <v>0.20422788125245181</v>
      </c>
      <c r="N32" s="8">
        <f>(NEP_ENERGY!N32-NEP_ENERGY!M32)/NEP_ENERGY!M32</f>
        <v>0.20442574511819117</v>
      </c>
    </row>
    <row r="33" spans="1:14" x14ac:dyDescent="0.2">
      <c r="A33" t="s">
        <v>10</v>
      </c>
      <c r="B33" t="s">
        <v>37</v>
      </c>
      <c r="C33" s="8">
        <f>(NEP_ENERGY!C33-NEP_ENERGY!B33)/NEP_ENERGY!B33</f>
        <v>0.15954075339216245</v>
      </c>
      <c r="D33" s="8">
        <f>(NEP_ENERGY!D33-NEP_ENERGY!C33)/NEP_ENERGY!C33</f>
        <v>0.10765605053844392</v>
      </c>
      <c r="E33" s="8">
        <f>(NEP_ENERGY!E33-NEP_ENERGY!D33)/NEP_ENERGY!D33</f>
        <v>0.11057919621749408</v>
      </c>
      <c r="F33" s="8">
        <f>(NEP_ENERGY!F33-NEP_ENERGY!E33)/NEP_ENERGY!E33</f>
        <v>7.3652280346974616E-2</v>
      </c>
      <c r="G33" s="8">
        <f>(NEP_ENERGY!G33-NEP_ENERGY!F33)/NEP_ENERGY!F33</f>
        <v>4.8364312267657993E-2</v>
      </c>
      <c r="H33" s="8">
        <f>(NEP_ENERGY!H33-NEP_ENERGY!G33)/NEP_ENERGY!G33</f>
        <v>4.1688829001335651E-2</v>
      </c>
      <c r="I33" s="8">
        <f>(NEP_ENERGY!I33-NEP_ENERGY!H33)/NEP_ENERGY!H33</f>
        <v>4.2051514807670484E-2</v>
      </c>
      <c r="J33" s="8">
        <f>(NEP_ENERGY!J33-NEP_ENERGY!I33)/NEP_ENERGY!I33</f>
        <v>4.2902565442745767E-2</v>
      </c>
      <c r="K33" s="8">
        <f>(NEP_ENERGY!K33-NEP_ENERGY!J33)/NEP_ENERGY!J33</f>
        <v>4.3528650183762112E-2</v>
      </c>
      <c r="L33" s="8">
        <f>(NEP_ENERGY!L33-NEP_ENERGY!K33)/NEP_ENERGY!K33</f>
        <v>4.4024213317324527E-2</v>
      </c>
      <c r="M33" s="8">
        <f>(NEP_ENERGY!M33-NEP_ENERGY!L33)/NEP_ENERGY!L33</f>
        <v>0.23064833005893909</v>
      </c>
      <c r="N33" s="8">
        <f>(NEP_ENERGY!N33-NEP_ENERGY!M33)/NEP_ENERGY!M33</f>
        <v>0.23084291187739464</v>
      </c>
    </row>
    <row r="34" spans="1:14" x14ac:dyDescent="0.2">
      <c r="A34" t="s">
        <v>18</v>
      </c>
      <c r="B34" t="s">
        <v>37</v>
      </c>
      <c r="C34" s="8">
        <f>(NEP_ENERGY!C34-NEP_ENERGY!B34)/NEP_ENERGY!B34</f>
        <v>4.9802371541501973E-2</v>
      </c>
      <c r="D34" s="8">
        <f>(NEP_ENERGY!D34-NEP_ENERGY!C34)/NEP_ENERGY!C34</f>
        <v>4.9698795180722892E-2</v>
      </c>
      <c r="E34" s="8">
        <f>(NEP_ENERGY!E34-NEP_ENERGY!D34)/NEP_ENERGY!D34</f>
        <v>4.4476327116212341E-2</v>
      </c>
      <c r="F34" s="8">
        <f>(NEP_ENERGY!F34-NEP_ENERGY!E34)/NEP_ENERGY!E34</f>
        <v>4.7390109890109888E-2</v>
      </c>
      <c r="G34" s="8">
        <f>(NEP_ENERGY!G34-NEP_ENERGY!F34)/NEP_ENERGY!F34</f>
        <v>4.5901639344262293E-2</v>
      </c>
      <c r="H34" s="8">
        <f>(NEP_ENERGY!H34-NEP_ENERGY!G34)/NEP_ENERGY!G34</f>
        <v>4.1379310344827586E-2</v>
      </c>
      <c r="I34" s="8">
        <f>(NEP_ENERGY!I34-NEP_ENERGY!H34)/NEP_ENERGY!H34</f>
        <v>4.2143287176399757E-2</v>
      </c>
      <c r="J34" s="8">
        <f>(NEP_ENERGY!J34-NEP_ENERGY!I34)/NEP_ENERGY!I34</f>
        <v>3.7550548815713458E-2</v>
      </c>
      <c r="K34" s="8">
        <f>(NEP_ENERGY!K34-NEP_ENERGY!J34)/NEP_ENERGY!J34</f>
        <v>3.8975501113585748E-2</v>
      </c>
      <c r="L34" s="8">
        <f>(NEP_ENERGY!L34-NEP_ENERGY!K34)/NEP_ENERGY!K34</f>
        <v>3.4297963558413719E-2</v>
      </c>
      <c r="M34" s="8">
        <f>(NEP_ENERGY!M34-NEP_ENERGY!L34)/NEP_ENERGY!L34</f>
        <v>0.19222797927461141</v>
      </c>
      <c r="N34" s="8">
        <f>(NEP_ENERGY!N34-NEP_ENERGY!M34)/NEP_ENERGY!M34</f>
        <v>0.20773576705780095</v>
      </c>
    </row>
    <row r="35" spans="1:14" x14ac:dyDescent="0.2">
      <c r="A35" t="s">
        <v>34</v>
      </c>
      <c r="B35" s="7" t="s">
        <v>37</v>
      </c>
      <c r="C35" s="8">
        <f>(NEP_ENERGY!C35-NEP_ENERGY!B35)/NEP_ENERGY!B35</f>
        <v>7.0491348200240583E-2</v>
      </c>
      <c r="D35" s="8">
        <f>(NEP_ENERGY!D35-NEP_ENERGY!C35)/NEP_ENERGY!C35</f>
        <v>7.1424866883341404E-2</v>
      </c>
      <c r="E35" s="8">
        <f>(NEP_ENERGY!E35-NEP_ENERGY!D35)/NEP_ENERGY!D35</f>
        <v>6.8777178078434226E-2</v>
      </c>
      <c r="F35" s="8">
        <f>(NEP_ENERGY!F35-NEP_ENERGY!E35)/NEP_ENERGY!E35</f>
        <v>6.7559406986925932E-2</v>
      </c>
      <c r="G35" s="8">
        <f>(NEP_ENERGY!G35-NEP_ENERGY!F35)/NEP_ENERGY!F35</f>
        <v>6.6260800701426897E-2</v>
      </c>
      <c r="H35" s="8">
        <f>(NEP_ENERGY!H35-NEP_ENERGY!G35)/NEP_ENERGY!G35</f>
        <v>5.7129783749013577E-2</v>
      </c>
      <c r="I35" s="8">
        <f>(NEP_ENERGY!I35-NEP_ENERGY!H35)/NEP_ENERGY!H35</f>
        <v>5.2185531829473317E-2</v>
      </c>
      <c r="J35" s="8">
        <f>(NEP_ENERGY!J35-NEP_ENERGY!I35)/NEP_ENERGY!I35</f>
        <v>5.214301470807424E-2</v>
      </c>
      <c r="K35" s="8">
        <f>(NEP_ENERGY!K35-NEP_ENERGY!J35)/NEP_ENERGY!J35</f>
        <v>5.2114439842019071E-2</v>
      </c>
      <c r="L35" s="8">
        <f>(NEP_ENERGY!L35-NEP_ENERGY!K35)/NEP_ENERGY!K35</f>
        <v>5.1967426780270796E-2</v>
      </c>
      <c r="M35" s="8">
        <f>(NEP_ENERGY!M35-NEP_ENERGY!L35)/NEP_ENERGY!L35</f>
        <v>0.19950031486307296</v>
      </c>
      <c r="N35" s="8">
        <f>(NEP_ENERGY!N35-NEP_ENERGY!M35)/NEP_ENERGY!M35</f>
        <v>0.21492594647658883</v>
      </c>
    </row>
    <row r="36" spans="1:14" x14ac:dyDescent="0.2">
      <c r="A36" t="s">
        <v>4</v>
      </c>
      <c r="B36" t="s">
        <v>37</v>
      </c>
      <c r="C36" s="8">
        <f>(NEP_ENERGY!C36-NEP_ENERGY!B36)/NEP_ENERGY!B36</f>
        <v>7.6866977829638278E-2</v>
      </c>
      <c r="D36" s="8">
        <f>(NEP_ENERGY!D36-NEP_ENERGY!C36)/NEP_ENERGY!C36</f>
        <v>7.5443586617905997E-2</v>
      </c>
      <c r="E36" s="8">
        <f>(NEP_ENERGY!E36-NEP_ENERGY!D36)/NEP_ENERGY!D36</f>
        <v>7.0969773299748115E-2</v>
      </c>
      <c r="F36" s="8">
        <f>(NEP_ENERGY!F36-NEP_ENERGY!E36)/NEP_ENERGY!E36</f>
        <v>6.9030399247368729E-2</v>
      </c>
      <c r="G36" s="8">
        <f>(NEP_ENERGY!G36-NEP_ENERGY!F36)/NEP_ENERGY!F36</f>
        <v>6.737803201144052E-2</v>
      </c>
      <c r="H36" s="8">
        <f>(NEP_ENERGY!H36-NEP_ENERGY!G36)/NEP_ENERGY!G36</f>
        <v>6.6010512212717712E-2</v>
      </c>
      <c r="I36" s="8">
        <f>(NEP_ENERGY!I36-NEP_ENERGY!H36)/NEP_ENERGY!H36</f>
        <v>6.4871658529511281E-2</v>
      </c>
      <c r="J36" s="8">
        <f>(NEP_ENERGY!J36-NEP_ENERGY!I36)/NEP_ENERGY!I36</f>
        <v>6.3961142130827542E-2</v>
      </c>
      <c r="K36" s="8">
        <f>(NEP_ENERGY!K36-NEP_ENERGY!J36)/NEP_ENERGY!J36</f>
        <v>6.3230651079443645E-2</v>
      </c>
      <c r="L36" s="8">
        <f>(NEP_ENERGY!L36-NEP_ENERGY!K36)/NEP_ENERGY!K36</f>
        <v>6.2600321027287326E-2</v>
      </c>
      <c r="M36" s="8">
        <f>(NEP_ENERGY!M36-NEP_ENERGY!L36)/NEP_ENERGY!L36</f>
        <v>0.22685045317220545</v>
      </c>
      <c r="N36" s="8">
        <f>(NEP_ENERGY!N36-NEP_ENERGY!M36)/NEP_ENERGY!M36</f>
        <v>0.18358112475759533</v>
      </c>
    </row>
    <row r="37" spans="1:14" x14ac:dyDescent="0.2">
      <c r="A37" t="s">
        <v>35</v>
      </c>
      <c r="B37" t="s">
        <v>37</v>
      </c>
      <c r="C37" s="8">
        <f>(NEP_ENERGY!C37-NEP_ENERGY!B37)/NEP_ENERGY!B37</f>
        <v>3.1495239091765201E-2</v>
      </c>
      <c r="D37" s="8">
        <f>(NEP_ENERGY!D37-NEP_ENERGY!C37)/NEP_ENERGY!C37</f>
        <v>3.9511057009535402E-2</v>
      </c>
      <c r="E37" s="8">
        <f>(NEP_ENERGY!E37-NEP_ENERGY!D37)/NEP_ENERGY!D37</f>
        <v>4.0562738879401483E-2</v>
      </c>
      <c r="F37" s="8">
        <f>(NEP_ENERGY!F37-NEP_ENERGY!E37)/NEP_ENERGY!E37</f>
        <v>4.1497991528470279E-2</v>
      </c>
      <c r="G37" s="8">
        <f>(NEP_ENERGY!G37-NEP_ENERGY!F37)/NEP_ENERGY!F37</f>
        <v>4.0925053276105294E-2</v>
      </c>
      <c r="H37" s="8">
        <f>(NEP_ENERGY!H37-NEP_ENERGY!G37)/NEP_ENERGY!G37</f>
        <v>4.1247963553005293E-2</v>
      </c>
      <c r="I37" s="8">
        <f>(NEP_ENERGY!I37-NEP_ENERGY!H37)/NEP_ENERGY!H37</f>
        <v>4.2120129600398772E-2</v>
      </c>
      <c r="J37" s="8">
        <f>(NEP_ENERGY!J37-NEP_ENERGY!I37)/NEP_ENERGY!I37</f>
        <v>4.250372023809524E-2</v>
      </c>
      <c r="K37" s="8">
        <f>(NEP_ENERGY!K37-NEP_ENERGY!J37)/NEP_ENERGY!J37</f>
        <v>4.3995258911843797E-2</v>
      </c>
      <c r="L37" s="8">
        <f>(NEP_ENERGY!L37-NEP_ENERGY!K37)/NEP_ENERGY!K37</f>
        <v>4.4863578099249221E-2</v>
      </c>
      <c r="M37" s="8">
        <f>(NEP_ENERGY!M37-NEP_ENERGY!L37)/NEP_ENERGY!L37</f>
        <v>0.2118471784086926</v>
      </c>
      <c r="N37" s="8">
        <f>(NEP_ENERGY!N37-NEP_ENERGY!M37)/NEP_ENERGY!M37</f>
        <v>0.21197045949750293</v>
      </c>
    </row>
    <row r="38" spans="1:14" x14ac:dyDescent="0.2">
      <c r="A38" s="11" t="s">
        <v>20</v>
      </c>
      <c r="B38" s="7" t="s">
        <v>38</v>
      </c>
      <c r="C38" s="8" t="e">
        <f>(NEP_PEAK!C2-NEP_PEAK!B2)/NEP_PEAK!B2</f>
        <v>#DIV/0!</v>
      </c>
      <c r="D38" s="8" t="e">
        <f>(NEP_PEAK!D2-NEP_PEAK!C2)/NEP_PEAK!C2</f>
        <v>#DIV/0!</v>
      </c>
      <c r="E38" s="8" t="e">
        <f>(NEP_PEAK!E2-NEP_PEAK!D2)/NEP_PEAK!D2</f>
        <v>#DIV/0!</v>
      </c>
      <c r="F38" s="8" t="e">
        <f>(NEP_PEAK!F2-NEP_PEAK!E2)/NEP_PEAK!E2</f>
        <v>#DIV/0!</v>
      </c>
      <c r="G38" s="8" t="e">
        <f>(NEP_PEAK!G2-NEP_PEAK!F2)/NEP_PEAK!F2</f>
        <v>#DIV/0!</v>
      </c>
      <c r="H38" s="8" t="e">
        <f>(NEP_PEAK!H2-NEP_PEAK!G2)/NEP_PEAK!G2</f>
        <v>#DIV/0!</v>
      </c>
      <c r="I38" s="8" t="e">
        <f>(NEP_PEAK!I2-NEP_PEAK!H2)/NEP_PEAK!H2</f>
        <v>#DIV/0!</v>
      </c>
      <c r="J38" s="8" t="e">
        <f>(NEP_PEAK!J2-NEP_PEAK!I2)/NEP_PEAK!I2</f>
        <v>#DIV/0!</v>
      </c>
      <c r="K38" s="8" t="e">
        <f>(NEP_PEAK!K2-NEP_PEAK!J2)/NEP_PEAK!J2</f>
        <v>#DIV/0!</v>
      </c>
      <c r="L38" s="8" t="e">
        <f>(NEP_PEAK!L2-NEP_PEAK!K2)/NEP_PEAK!K2</f>
        <v>#DIV/0!</v>
      </c>
      <c r="M38" s="8" t="e">
        <f>(NEP_PEAK!M2-NEP_PEAK!L2)/NEP_PEAK!L2</f>
        <v>#DIV/0!</v>
      </c>
      <c r="N38" s="8" t="e">
        <f>(NEP_PEAK!N2-NEP_PEAK!M2)/NEP_PEAK!M2</f>
        <v>#DIV/0!</v>
      </c>
    </row>
    <row r="39" spans="1:14" x14ac:dyDescent="0.2">
      <c r="A39" s="11" t="s">
        <v>22</v>
      </c>
      <c r="B39" s="7" t="s">
        <v>38</v>
      </c>
      <c r="C39" s="8">
        <f>(NEP_PEAK!C3-NEP_PEAK!B3)/NEP_PEAK!B3</f>
        <v>7.628865979381444E-2</v>
      </c>
      <c r="D39" s="8">
        <f>(NEP_PEAK!D3-NEP_PEAK!C3)/NEP_PEAK!C3</f>
        <v>7.5501464953797615E-2</v>
      </c>
      <c r="E39" s="8">
        <f>(NEP_PEAK!E3-NEP_PEAK!D3)/NEP_PEAK!D3</f>
        <v>7.4916177703269068E-2</v>
      </c>
      <c r="F39" s="8">
        <f>(NEP_PEAK!F3-NEP_PEAK!E3)/NEP_PEAK!E3</f>
        <v>7.4276245248074857E-2</v>
      </c>
      <c r="G39" s="8">
        <f>(NEP_PEAK!G3-NEP_PEAK!F3)/NEP_PEAK!F3</f>
        <v>7.458488340440976E-2</v>
      </c>
      <c r="H39" s="8">
        <f>(NEP_PEAK!H3-NEP_PEAK!G3)/NEP_PEAK!G3</f>
        <v>7.4981001435447101E-2</v>
      </c>
      <c r="I39" s="8">
        <f>(NEP_PEAK!I3-NEP_PEAK!H3)/NEP_PEAK!H3</f>
        <v>7.5327939674809524E-2</v>
      </c>
      <c r="J39" s="8">
        <f>(NEP_PEAK!J3-NEP_PEAK!I3)/NEP_PEAK!I3</f>
        <v>7.0562454346238132E-2</v>
      </c>
      <c r="K39" s="8">
        <f>(NEP_PEAK!K3-NEP_PEAK!J3)/NEP_PEAK!J3</f>
        <v>7.1097161572052398E-2</v>
      </c>
      <c r="L39" s="8">
        <f>(NEP_PEAK!L3-NEP_PEAK!K3)/NEP_PEAK!K3</f>
        <v>7.1474073130335075E-2</v>
      </c>
      <c r="M39" s="8">
        <f>(NEP_PEAK!M3-NEP_PEAK!L3)/NEP_PEAK!L3</f>
        <v>0.38067776456599289</v>
      </c>
      <c r="N39" s="8">
        <f>(NEP_PEAK!N3-NEP_PEAK!M3)/NEP_PEAK!M3</f>
        <v>0.27722516470740216</v>
      </c>
    </row>
    <row r="40" spans="1:14" x14ac:dyDescent="0.2">
      <c r="A40" s="11" t="s">
        <v>23</v>
      </c>
      <c r="B40" s="7" t="s">
        <v>38</v>
      </c>
      <c r="C40" s="8">
        <f>(NEP_PEAK!C4-NEP_PEAK!B4)/NEP_PEAK!B4</f>
        <v>0.10975609756097561</v>
      </c>
      <c r="D40" s="8">
        <f>(NEP_PEAK!D4-NEP_PEAK!C4)/NEP_PEAK!C4</f>
        <v>0.10989010989010989</v>
      </c>
      <c r="E40" s="8">
        <f>(NEP_PEAK!E4-NEP_PEAK!D4)/NEP_PEAK!D4</f>
        <v>0.10891089108910891</v>
      </c>
      <c r="F40" s="8">
        <f>(NEP_PEAK!F4-NEP_PEAK!E4)/NEP_PEAK!E4</f>
        <v>0.11160714285714286</v>
      </c>
      <c r="G40" s="8">
        <f>(NEP_PEAK!G4-NEP_PEAK!F4)/NEP_PEAK!F4</f>
        <v>0.11646586345381527</v>
      </c>
      <c r="H40" s="8">
        <f>(NEP_PEAK!H4-NEP_PEAK!G4)/NEP_PEAK!G4</f>
        <v>0.11151079136690648</v>
      </c>
      <c r="I40" s="8">
        <f>(NEP_PEAK!I4-NEP_PEAK!H4)/NEP_PEAK!H4</f>
        <v>0.11650485436893204</v>
      </c>
      <c r="J40" s="8">
        <f>(NEP_PEAK!J4-NEP_PEAK!I4)/NEP_PEAK!I4</f>
        <v>0.11884057971014493</v>
      </c>
      <c r="K40" s="8">
        <f>(NEP_PEAK!K4-NEP_PEAK!J4)/NEP_PEAK!J4</f>
        <v>0.11658031088082901</v>
      </c>
      <c r="L40" s="8">
        <f>(NEP_PEAK!L4-NEP_PEAK!K4)/NEP_PEAK!K4</f>
        <v>0.11832946635730858</v>
      </c>
      <c r="M40" s="8">
        <f>(NEP_PEAK!M4-NEP_PEAK!L4)/NEP_PEAK!L4</f>
        <v>0.60580912863070535</v>
      </c>
      <c r="N40" s="8">
        <f>(NEP_PEAK!N4-NEP_PEAK!M4)/NEP_PEAK!M4</f>
        <v>0.36175710594315247</v>
      </c>
    </row>
    <row r="41" spans="1:14" x14ac:dyDescent="0.2">
      <c r="A41" s="11" t="s">
        <v>16</v>
      </c>
      <c r="B41" t="s">
        <v>38</v>
      </c>
      <c r="C41" s="8">
        <f>(NEP_PEAK!C5-NEP_PEAK!B5)/NEP_PEAK!B5</f>
        <v>0.22967741935483871</v>
      </c>
      <c r="D41" s="8">
        <f>(NEP_PEAK!D5-NEP_PEAK!C5)/NEP_PEAK!C5</f>
        <v>9.7061909758656875E-2</v>
      </c>
      <c r="E41" s="8">
        <f>(NEP_PEAK!E5-NEP_PEAK!D5)/NEP_PEAK!D5</f>
        <v>9.8517455762792916E-2</v>
      </c>
      <c r="F41" s="8">
        <f>(NEP_PEAK!F5-NEP_PEAK!E5)/NEP_PEAK!E5</f>
        <v>8.9246843709185897E-2</v>
      </c>
      <c r="G41" s="8">
        <f>(NEP_PEAK!G5-NEP_PEAK!F5)/NEP_PEAK!F5</f>
        <v>8.4332533972821741E-2</v>
      </c>
      <c r="H41" s="8">
        <f>(NEP_PEAK!H5-NEP_PEAK!G5)/NEP_PEAK!G5</f>
        <v>9.8046443051971993E-2</v>
      </c>
      <c r="I41" s="8">
        <f>(NEP_PEAK!I5-NEP_PEAK!H5)/NEP_PEAK!H5</f>
        <v>9.8019469620678076E-2</v>
      </c>
      <c r="J41" s="8">
        <f>(NEP_PEAK!J5-NEP_PEAK!I5)/NEP_PEAK!I5</f>
        <v>9.7523693060226235E-2</v>
      </c>
      <c r="K41" s="8">
        <f>(NEP_PEAK!K5-NEP_PEAK!J5)/NEP_PEAK!J5</f>
        <v>7.7437325905292481E-2</v>
      </c>
      <c r="L41" s="8">
        <f>(NEP_PEAK!L5-NEP_PEAK!K5)/NEP_PEAK!K5</f>
        <v>7.7042399172699075E-2</v>
      </c>
      <c r="M41" s="8">
        <f>(NEP_PEAK!M5-NEP_PEAK!L5)/NEP_PEAK!L5</f>
        <v>0.29236677868458955</v>
      </c>
      <c r="N41" s="8">
        <f>(NEP_PEAK!N5-NEP_PEAK!M5)/NEP_PEAK!M5</f>
        <v>0.1825780089153046</v>
      </c>
    </row>
    <row r="42" spans="1:14" x14ac:dyDescent="0.2">
      <c r="A42" s="11" t="s">
        <v>24</v>
      </c>
      <c r="B42" s="7" t="s">
        <v>38</v>
      </c>
      <c r="C42" s="8">
        <f>(NEP_PEAK!C6-NEP_PEAK!B6)/NEP_PEAK!B6</f>
        <v>0.31217077904075408</v>
      </c>
      <c r="D42" s="8">
        <f>(NEP_PEAK!D6-NEP_PEAK!C6)/NEP_PEAK!C6</f>
        <v>3.6129304880625393E-2</v>
      </c>
      <c r="E42" s="8">
        <f>(NEP_PEAK!E6-NEP_PEAK!D6)/NEP_PEAK!D6</f>
        <v>8.2381729200652523E-2</v>
      </c>
      <c r="F42" s="8">
        <f>(NEP_PEAK!F6-NEP_PEAK!E6)/NEP_PEAK!E6</f>
        <v>0.1333835719668425</v>
      </c>
      <c r="G42" s="8">
        <f>(NEP_PEAK!G6-NEP_PEAK!F6)/NEP_PEAK!F6</f>
        <v>9.3085106382978719E-2</v>
      </c>
      <c r="H42" s="8">
        <f>(NEP_PEAK!H6-NEP_PEAK!G6)/NEP_PEAK!G6</f>
        <v>7.2688564476885639E-2</v>
      </c>
      <c r="I42" s="8">
        <f>(NEP_PEAK!I6-NEP_PEAK!H6)/NEP_PEAK!H6</f>
        <v>6.6203572441168132E-2</v>
      </c>
      <c r="J42" s="8">
        <f>(NEP_PEAK!J6-NEP_PEAK!I6)/NEP_PEAK!I6</f>
        <v>6.4087222443823963E-2</v>
      </c>
      <c r="K42" s="8">
        <f>(NEP_PEAK!K6-NEP_PEAK!J6)/NEP_PEAK!J6</f>
        <v>8.471823066350119E-2</v>
      </c>
      <c r="L42" s="8">
        <f>(NEP_PEAK!L6-NEP_PEAK!K6)/NEP_PEAK!K6</f>
        <v>7.2226701992857967E-2</v>
      </c>
      <c r="M42" s="8">
        <f>(NEP_PEAK!M6-NEP_PEAK!L6)/NEP_PEAK!L6</f>
        <v>0.28319724967769661</v>
      </c>
      <c r="N42" s="8">
        <f>(NEP_PEAK!N6-NEP_PEAK!M6)/NEP_PEAK!M6</f>
        <v>0.21358004018754187</v>
      </c>
    </row>
    <row r="43" spans="1:14" x14ac:dyDescent="0.2">
      <c r="A43" t="s">
        <v>5</v>
      </c>
      <c r="B43" s="7" t="s">
        <v>38</v>
      </c>
      <c r="C43" s="8">
        <f>(NEP_PEAK!C7-NEP_PEAK!B7)/NEP_PEAK!B7</f>
        <v>6.25E-2</v>
      </c>
      <c r="D43" s="8">
        <f>(NEP_PEAK!D7-NEP_PEAK!C7)/NEP_PEAK!C7</f>
        <v>3.7647058823529408E-2</v>
      </c>
      <c r="E43" s="8">
        <f>(NEP_PEAK!E7-NEP_PEAK!D7)/NEP_PEAK!D7</f>
        <v>3.6281179138321996E-2</v>
      </c>
      <c r="F43" s="8">
        <f>(NEP_PEAK!F7-NEP_PEAK!E7)/NEP_PEAK!E7</f>
        <v>3.7199124726477024E-2</v>
      </c>
      <c r="G43" s="8">
        <f>(NEP_PEAK!G7-NEP_PEAK!F7)/NEP_PEAK!F7</f>
        <v>3.5864978902953586E-2</v>
      </c>
      <c r="H43" s="8">
        <f>(NEP_PEAK!H7-NEP_PEAK!G7)/NEP_PEAK!G7</f>
        <v>3.6659877800407331E-2</v>
      </c>
      <c r="I43" s="8">
        <f>(NEP_PEAK!I7-NEP_PEAK!H7)/NEP_PEAK!H7</f>
        <v>3.536345776031434E-2</v>
      </c>
      <c r="J43" s="8">
        <f>(NEP_PEAK!J7-NEP_PEAK!I7)/NEP_PEAK!I7</f>
        <v>3.6053130929791274E-2</v>
      </c>
      <c r="K43" s="8">
        <f>(NEP_PEAK!K7-NEP_PEAK!J7)/NEP_PEAK!J7</f>
        <v>3.6630036630036632E-2</v>
      </c>
      <c r="L43" s="8">
        <f>(NEP_PEAK!L7-NEP_PEAK!K7)/NEP_PEAK!K7</f>
        <v>3.7102473498233215E-2</v>
      </c>
      <c r="M43" s="8">
        <f>(NEP_PEAK!M7-NEP_PEAK!L7)/NEP_PEAK!L7</f>
        <v>0.19080068143100512</v>
      </c>
      <c r="N43" s="8">
        <f>(NEP_PEAK!N7-NEP_PEAK!M7)/NEP_PEAK!M7</f>
        <v>0.17167381974248927</v>
      </c>
    </row>
    <row r="44" spans="1:14" x14ac:dyDescent="0.2">
      <c r="A44" t="s">
        <v>8</v>
      </c>
      <c r="B44" t="s">
        <v>38</v>
      </c>
      <c r="C44" s="8">
        <f>(NEP_PEAK!C8-NEP_PEAK!B8)/NEP_PEAK!B8</f>
        <v>8.026678932842686E-2</v>
      </c>
      <c r="D44" s="8">
        <f>(NEP_PEAK!D8-NEP_PEAK!C8)/NEP_PEAK!C8</f>
        <v>8.1541409410261875E-2</v>
      </c>
      <c r="E44" s="8">
        <f>(NEP_PEAK!E8-NEP_PEAK!D8)/NEP_PEAK!D8</f>
        <v>7.1259842519685035E-2</v>
      </c>
      <c r="F44" s="8">
        <f>(NEP_PEAK!F8-NEP_PEAK!E8)/NEP_PEAK!E8</f>
        <v>6.7438441749356856E-2</v>
      </c>
      <c r="G44" s="8">
        <f>(NEP_PEAK!G8-NEP_PEAK!F8)/NEP_PEAK!F8</f>
        <v>6.8686520915820282E-2</v>
      </c>
      <c r="H44" s="8">
        <f>(NEP_PEAK!H8-NEP_PEAK!G8)/NEP_PEAK!G8</f>
        <v>6.5238402061855674E-2</v>
      </c>
      <c r="I44" s="8">
        <f>(NEP_PEAK!I8-NEP_PEAK!H8)/NEP_PEAK!H8</f>
        <v>6.6081959776198393E-2</v>
      </c>
      <c r="J44" s="8">
        <f>(NEP_PEAK!J8-NEP_PEAK!I8)/NEP_PEAK!I8</f>
        <v>6.5673758865248233E-2</v>
      </c>
      <c r="K44" s="8">
        <f>(NEP_PEAK!K8-NEP_PEAK!J8)/NEP_PEAK!J8</f>
        <v>6.561959270597631E-2</v>
      </c>
      <c r="L44" s="8">
        <f>(NEP_PEAK!L8-NEP_PEAK!K8)/NEP_PEAK!K8</f>
        <v>6.3952035973020238E-2</v>
      </c>
      <c r="M44" s="8">
        <f>(NEP_PEAK!M8-NEP_PEAK!L8)/NEP_PEAK!L8</f>
        <v>0.26590749002113173</v>
      </c>
      <c r="N44" s="8">
        <f>(NEP_PEAK!N8-NEP_PEAK!M8)/NEP_PEAK!M8</f>
        <v>0.2032829453769823</v>
      </c>
    </row>
    <row r="45" spans="1:14" x14ac:dyDescent="0.2">
      <c r="A45" t="s">
        <v>25</v>
      </c>
      <c r="B45" s="7" t="s">
        <v>38</v>
      </c>
      <c r="C45" s="8">
        <f>(NEP_PEAK!C9-NEP_PEAK!B9)/NEP_PEAK!B9</f>
        <v>9.5238095238095233E-2</v>
      </c>
      <c r="D45" s="8">
        <f>(NEP_PEAK!D9-NEP_PEAK!C9)/NEP_PEAK!C9</f>
        <v>8.8016967126193002E-2</v>
      </c>
      <c r="E45" s="8">
        <f>(NEP_PEAK!E9-NEP_PEAK!D9)/NEP_PEAK!D9</f>
        <v>8.3820662768031184E-2</v>
      </c>
      <c r="F45" s="8">
        <f>(NEP_PEAK!F9-NEP_PEAK!E9)/NEP_PEAK!E9</f>
        <v>8.0035971223021585E-2</v>
      </c>
      <c r="G45" s="8">
        <f>(NEP_PEAK!G9-NEP_PEAK!F9)/NEP_PEAK!F9</f>
        <v>7.4937552039966701E-2</v>
      </c>
      <c r="H45" s="8">
        <f>(NEP_PEAK!H9-NEP_PEAK!G9)/NEP_PEAK!G9</f>
        <v>7.2811773818745165E-2</v>
      </c>
      <c r="I45" s="8">
        <f>(NEP_PEAK!I9-NEP_PEAK!H9)/NEP_PEAK!H9</f>
        <v>7.0758122743682317E-2</v>
      </c>
      <c r="J45" s="8">
        <f>(NEP_PEAK!J9-NEP_PEAK!I9)/NEP_PEAK!I9</f>
        <v>6.8105192178017526E-2</v>
      </c>
      <c r="K45" s="8">
        <f>(NEP_PEAK!K9-NEP_PEAK!J9)/NEP_PEAK!J9</f>
        <v>6.6287878787878785E-2</v>
      </c>
      <c r="L45" s="8">
        <f>(NEP_PEAK!L9-NEP_PEAK!K9)/NEP_PEAK!K9</f>
        <v>6.4535227945529905E-2</v>
      </c>
      <c r="M45" s="8">
        <f>(NEP_PEAK!M9-NEP_PEAK!L9)/NEP_PEAK!L9</f>
        <v>0.38264738598442716</v>
      </c>
      <c r="N45" s="8">
        <f>(NEP_PEAK!N9-NEP_PEAK!M9)/NEP_PEAK!M9</f>
        <v>0.23853580048270315</v>
      </c>
    </row>
    <row r="46" spans="1:14" x14ac:dyDescent="0.2">
      <c r="A46" t="s">
        <v>26</v>
      </c>
      <c r="B46" t="s">
        <v>38</v>
      </c>
      <c r="C46" s="8">
        <f>(NEP_PEAK!C10-NEP_PEAK!B10)/NEP_PEAK!B10</f>
        <v>9.5846645367412137E-2</v>
      </c>
      <c r="D46" s="8">
        <f>(NEP_PEAK!D10-NEP_PEAK!C10)/NEP_PEAK!C10</f>
        <v>6.7055393586005832E-2</v>
      </c>
      <c r="E46" s="8">
        <f>(NEP_PEAK!E10-NEP_PEAK!D10)/NEP_PEAK!D10</f>
        <v>5.1912568306010931E-2</v>
      </c>
      <c r="F46" s="8">
        <f>(NEP_PEAK!F10-NEP_PEAK!E10)/NEP_PEAK!E10</f>
        <v>5.1948051948051951E-2</v>
      </c>
      <c r="G46" s="8">
        <f>(NEP_PEAK!G10-NEP_PEAK!F10)/NEP_PEAK!F10</f>
        <v>5.185185185185185E-2</v>
      </c>
      <c r="H46" s="8">
        <f>(NEP_PEAK!H10-NEP_PEAK!G10)/NEP_PEAK!G10</f>
        <v>5.39906103286385E-2</v>
      </c>
      <c r="I46" s="8">
        <f>(NEP_PEAK!I10-NEP_PEAK!H10)/NEP_PEAK!H10</f>
        <v>5.3452115812917596E-2</v>
      </c>
      <c r="J46" s="8">
        <f>(NEP_PEAK!J10-NEP_PEAK!I10)/NEP_PEAK!I10</f>
        <v>5.2854122621564484E-2</v>
      </c>
      <c r="K46" s="8">
        <f>(NEP_PEAK!K10-NEP_PEAK!J10)/NEP_PEAK!J10</f>
        <v>5.4216867469879519E-2</v>
      </c>
      <c r="L46" s="8">
        <f>(NEP_PEAK!L10-NEP_PEAK!K10)/NEP_PEAK!K10</f>
        <v>5.3333333333333337E-2</v>
      </c>
      <c r="M46" s="8">
        <f>(NEP_PEAK!M10-NEP_PEAK!L10)/NEP_PEAK!L10</f>
        <v>0.27667269439421338</v>
      </c>
      <c r="N46" s="8">
        <f>(NEP_PEAK!N10-NEP_PEAK!M10)/NEP_PEAK!M10</f>
        <v>0.23229461756373937</v>
      </c>
    </row>
    <row r="47" spans="1:14" x14ac:dyDescent="0.2">
      <c r="A47" t="s">
        <v>0</v>
      </c>
      <c r="B47" s="7" t="s">
        <v>38</v>
      </c>
      <c r="C47" s="8">
        <f>(NEP_PEAK!C11-NEP_PEAK!B11)/NEP_PEAK!B11</f>
        <v>3.5295979740424185E-2</v>
      </c>
      <c r="D47" s="8">
        <f>(NEP_PEAK!D11-NEP_PEAK!C11)/NEP_PEAK!C11</f>
        <v>3.40926463843449E-2</v>
      </c>
      <c r="E47" s="8">
        <f>(NEP_PEAK!E11-NEP_PEAK!D11)/NEP_PEAK!D11</f>
        <v>3.4447072738024838E-2</v>
      </c>
      <c r="F47" s="8">
        <f>(NEP_PEAK!F11-NEP_PEAK!E11)/NEP_PEAK!E11</f>
        <v>3.3728740888952405E-2</v>
      </c>
      <c r="G47" s="8">
        <f>(NEP_PEAK!G11-NEP_PEAK!F11)/NEP_PEAK!F11</f>
        <v>3.2904742154016314E-2</v>
      </c>
      <c r="H47" s="8">
        <f>(NEP_PEAK!H11-NEP_PEAK!G11)/NEP_PEAK!G11</f>
        <v>3.2258064516129031E-2</v>
      </c>
      <c r="I47" s="8">
        <f>(NEP_PEAK!I11-NEP_PEAK!H11)/NEP_PEAK!H11</f>
        <v>3.1379668049792531E-2</v>
      </c>
      <c r="J47" s="8">
        <f>(NEP_PEAK!J11-NEP_PEAK!I11)/NEP_PEAK!I11</f>
        <v>3.3065124465677644E-2</v>
      </c>
      <c r="K47" s="8">
        <f>(NEP_PEAK!K11-NEP_PEAK!J11)/NEP_PEAK!J11</f>
        <v>3.2250212973104542E-2</v>
      </c>
      <c r="L47" s="8">
        <f>(NEP_PEAK!L11-NEP_PEAK!K11)/NEP_PEAK!K11</f>
        <v>3.1714218344730018E-2</v>
      </c>
      <c r="M47" s="8">
        <f>(NEP_PEAK!M11-NEP_PEAK!L11)/NEP_PEAK!L11</f>
        <v>0.15861044452062623</v>
      </c>
      <c r="N47" s="8">
        <f>(NEP_PEAK!N11-NEP_PEAK!M11)/NEP_PEAK!M11</f>
        <v>0.13906696912910543</v>
      </c>
    </row>
    <row r="48" spans="1:14" x14ac:dyDescent="0.2">
      <c r="A48" s="11" t="s">
        <v>6</v>
      </c>
      <c r="B48" t="s">
        <v>38</v>
      </c>
      <c r="C48" s="8">
        <f>(NEP_PEAK!C12-NEP_PEAK!B12)/NEP_PEAK!B12</f>
        <v>8.0128205128205135E-2</v>
      </c>
      <c r="D48" s="8">
        <f>(NEP_PEAK!D12-NEP_PEAK!C12)/NEP_PEAK!C12</f>
        <v>6.9732937685459948E-2</v>
      </c>
      <c r="E48" s="8">
        <f>(NEP_PEAK!E12-NEP_PEAK!D12)/NEP_PEAK!D12</f>
        <v>6.3800277392510402E-2</v>
      </c>
      <c r="F48" s="8">
        <f>(NEP_PEAK!F12-NEP_PEAK!E12)/NEP_PEAK!E12</f>
        <v>5.9973924380704043E-2</v>
      </c>
      <c r="G48" s="8">
        <f>(NEP_PEAK!G12-NEP_PEAK!F12)/NEP_PEAK!F12</f>
        <v>5.5350553505535055E-2</v>
      </c>
      <c r="H48" s="8">
        <f>(NEP_PEAK!H12-NEP_PEAK!G12)/NEP_PEAK!G12</f>
        <v>5.3613053613053616E-2</v>
      </c>
      <c r="I48" s="8">
        <f>(NEP_PEAK!I12-NEP_PEAK!H12)/NEP_PEAK!H12</f>
        <v>5.1991150442477874E-2</v>
      </c>
      <c r="J48" s="8">
        <f>(NEP_PEAK!J12-NEP_PEAK!I12)/NEP_PEAK!I12</f>
        <v>5.0473186119873815E-2</v>
      </c>
      <c r="K48" s="8">
        <f>(NEP_PEAK!K12-NEP_PEAK!J12)/NEP_PEAK!J12</f>
        <v>4.8048048048048048E-2</v>
      </c>
      <c r="L48" s="8">
        <f>(NEP_PEAK!L12-NEP_PEAK!K12)/NEP_PEAK!K12</f>
        <v>4.6800382043935052E-2</v>
      </c>
      <c r="M48" s="8">
        <f>(NEP_PEAK!M12-NEP_PEAK!L12)/NEP_PEAK!L12</f>
        <v>0.24178832116788321</v>
      </c>
      <c r="N48" s="8">
        <f>(NEP_PEAK!N12-NEP_PEAK!M12)/NEP_PEAK!M12</f>
        <v>0.17854518736223365</v>
      </c>
    </row>
    <row r="49" spans="1:14" x14ac:dyDescent="0.2">
      <c r="A49" t="s">
        <v>7</v>
      </c>
      <c r="B49" s="7" t="s">
        <v>38</v>
      </c>
      <c r="C49" s="8">
        <f>(NEP_PEAK!C13-NEP_PEAK!B13)/NEP_PEAK!B13</f>
        <v>7.708319781434983E-2</v>
      </c>
      <c r="D49" s="8">
        <f>(NEP_PEAK!D13-NEP_PEAK!C13)/NEP_PEAK!C13</f>
        <v>7.1143857953859163E-2</v>
      </c>
      <c r="E49" s="8">
        <f>(NEP_PEAK!E13-NEP_PEAK!D13)/NEP_PEAK!D13</f>
        <v>6.771538114569238E-2</v>
      </c>
      <c r="F49" s="8">
        <f>(NEP_PEAK!F13-NEP_PEAK!E13)/NEP_PEAK!E13</f>
        <v>6.5216243333157314E-2</v>
      </c>
      <c r="G49" s="8">
        <f>(NEP_PEAK!G13-NEP_PEAK!F13)/NEP_PEAK!F13</f>
        <v>6.2314098750743604E-2</v>
      </c>
      <c r="H49" s="8">
        <f>(NEP_PEAK!H13-NEP_PEAK!G13)/NEP_PEAK!G13</f>
        <v>6.0712119090951512E-2</v>
      </c>
      <c r="I49" s="8">
        <f>(NEP_PEAK!I13-NEP_PEAK!H13)/NEP_PEAK!H13</f>
        <v>5.9348878134623848E-2</v>
      </c>
      <c r="J49" s="8">
        <f>(NEP_PEAK!J13-NEP_PEAK!I13)/NEP_PEAK!I13</f>
        <v>5.7809709705552555E-2</v>
      </c>
      <c r="K49" s="8">
        <f>(NEP_PEAK!K13-NEP_PEAK!J13)/NEP_PEAK!J13</f>
        <v>5.6417101802049389E-2</v>
      </c>
      <c r="L49" s="8">
        <f>(NEP_PEAK!L13-NEP_PEAK!K13)/NEP_PEAK!K13</f>
        <v>5.4965066151330462E-2</v>
      </c>
      <c r="M49" s="8">
        <f>(NEP_PEAK!M13-NEP_PEAK!L13)/NEP_PEAK!L13</f>
        <v>0.31606016838693768</v>
      </c>
      <c r="N49" s="8">
        <f>(NEP_PEAK!N13-NEP_PEAK!M13)/NEP_PEAK!M13</f>
        <v>0.20990925881313741</v>
      </c>
    </row>
    <row r="50" spans="1:14" x14ac:dyDescent="0.2">
      <c r="A50" t="s">
        <v>1</v>
      </c>
      <c r="B50" t="s">
        <v>38</v>
      </c>
      <c r="C50" s="8">
        <f>(NEP_PEAK!C14-NEP_PEAK!B14)/NEP_PEAK!B14</f>
        <v>4.5927025880356388E-2</v>
      </c>
      <c r="D50" s="8">
        <f>(NEP_PEAK!D14-NEP_PEAK!C14)/NEP_PEAK!C14</f>
        <v>5.4355542034276443E-2</v>
      </c>
      <c r="E50" s="8">
        <f>(NEP_PEAK!E14-NEP_PEAK!D14)/NEP_PEAK!D14</f>
        <v>5.5592959507550256E-2</v>
      </c>
      <c r="F50" s="8">
        <f>(NEP_PEAK!F14-NEP_PEAK!E14)/NEP_PEAK!E14</f>
        <v>5.6583143507972666E-2</v>
      </c>
      <c r="G50" s="8">
        <f>(NEP_PEAK!G14-NEP_PEAK!F14)/NEP_PEAK!F14</f>
        <v>5.398413245946878E-2</v>
      </c>
      <c r="H50" s="8">
        <f>(NEP_PEAK!H14-NEP_PEAK!G14)/NEP_PEAK!G14</f>
        <v>4.884634266077565E-2</v>
      </c>
      <c r="I50" s="8">
        <f>(NEP_PEAK!I14-NEP_PEAK!H14)/NEP_PEAK!H14</f>
        <v>5.3202277868788519E-2</v>
      </c>
      <c r="J50" s="8">
        <f>(NEP_PEAK!J14-NEP_PEAK!I14)/NEP_PEAK!I14</f>
        <v>6.7698688986001038E-2</v>
      </c>
      <c r="K50" s="8">
        <f>(NEP_PEAK!K14-NEP_PEAK!J14)/NEP_PEAK!J14</f>
        <v>6.8192854665279218E-2</v>
      </c>
      <c r="L50" s="8">
        <f>(NEP_PEAK!L14-NEP_PEAK!K14)/NEP_PEAK!K14</f>
        <v>6.838550461098844E-2</v>
      </c>
      <c r="M50" s="8">
        <f>(NEP_PEAK!M14-NEP_PEAK!L14)/NEP_PEAK!L14</f>
        <v>0.21852774907300468</v>
      </c>
      <c r="N50" s="8">
        <f>(NEP_PEAK!N14-NEP_PEAK!M14)/NEP_PEAK!M14</f>
        <v>0.17160530779207822</v>
      </c>
    </row>
    <row r="51" spans="1:14" x14ac:dyDescent="0.2">
      <c r="A51" t="s">
        <v>27</v>
      </c>
      <c r="B51" s="7" t="s">
        <v>38</v>
      </c>
      <c r="C51" s="8">
        <f>(NEP_PEAK!C15-NEP_PEAK!B15)/NEP_PEAK!B15</f>
        <v>4.0514469453376209E-2</v>
      </c>
      <c r="D51" s="8">
        <f>(NEP_PEAK!D15-NEP_PEAK!C15)/NEP_PEAK!C15</f>
        <v>4.0173053152039555E-2</v>
      </c>
      <c r="E51" s="8">
        <f>(NEP_PEAK!E15-NEP_PEAK!D15)/NEP_PEAK!D15</f>
        <v>4.0404040404040407E-2</v>
      </c>
      <c r="F51" s="8">
        <f>(NEP_PEAK!F15-NEP_PEAK!E15)/NEP_PEAK!E15</f>
        <v>4.0548258138206741E-2</v>
      </c>
      <c r="G51" s="8">
        <f>(NEP_PEAK!G15-NEP_PEAK!F15)/NEP_PEAK!F15</f>
        <v>4.1712403951701428E-2</v>
      </c>
      <c r="H51" s="8">
        <f>(NEP_PEAK!H15-NEP_PEAK!G15)/NEP_PEAK!G15</f>
        <v>4.1622760800842991E-2</v>
      </c>
      <c r="I51" s="8">
        <f>(NEP_PEAK!I15-NEP_PEAK!H15)/NEP_PEAK!H15</f>
        <v>4.1476985331310064E-2</v>
      </c>
      <c r="J51" s="8">
        <f>(NEP_PEAK!J15-NEP_PEAK!I15)/NEP_PEAK!I15</f>
        <v>4.2253521126760563E-2</v>
      </c>
      <c r="K51" s="8">
        <f>(NEP_PEAK!K15-NEP_PEAK!J15)/NEP_PEAK!J15</f>
        <v>4.1938490214352281E-2</v>
      </c>
      <c r="L51" s="8">
        <f>(NEP_PEAK!L15-NEP_PEAK!K15)/NEP_PEAK!K15</f>
        <v>4.2486583184257604E-2</v>
      </c>
      <c r="M51" s="8">
        <f>(NEP_PEAK!M15-NEP_PEAK!L15)/NEP_PEAK!L15</f>
        <v>0.24195624195624196</v>
      </c>
      <c r="N51" s="8">
        <f>(NEP_PEAK!N15-NEP_PEAK!M15)/NEP_PEAK!M15</f>
        <v>0.22487046632124352</v>
      </c>
    </row>
    <row r="52" spans="1:14" x14ac:dyDescent="0.2">
      <c r="A52" t="s">
        <v>28</v>
      </c>
      <c r="B52" t="s">
        <v>38</v>
      </c>
      <c r="C52" s="8">
        <f>(NEP_PEAK!C16-NEP_PEAK!B16)/NEP_PEAK!B16</f>
        <v>5.9701492537313432E-2</v>
      </c>
      <c r="D52" s="8">
        <f>(NEP_PEAK!D16-NEP_PEAK!C16)/NEP_PEAK!C16</f>
        <v>6.2551781275890644E-2</v>
      </c>
      <c r="E52" s="8">
        <f>(NEP_PEAK!E16-NEP_PEAK!D16)/NEP_PEAK!D16</f>
        <v>6.5497076023391818E-2</v>
      </c>
      <c r="F52" s="8">
        <f>(NEP_PEAK!F16-NEP_PEAK!E16)/NEP_PEAK!E16</f>
        <v>6.842297841200147E-2</v>
      </c>
      <c r="G52" s="8">
        <f>(NEP_PEAK!G16-NEP_PEAK!F16)/NEP_PEAK!F16</f>
        <v>5.9931506849315065E-2</v>
      </c>
      <c r="H52" s="8">
        <f>(NEP_PEAK!H16-NEP_PEAK!G16)/NEP_PEAK!G16</f>
        <v>7.6575121163166393E-2</v>
      </c>
      <c r="I52" s="8">
        <f>(NEP_PEAK!I16-NEP_PEAK!H16)/NEP_PEAK!H16</f>
        <v>7.5930372148859546E-2</v>
      </c>
      <c r="J52" s="8">
        <f>(NEP_PEAK!J16-NEP_PEAK!I16)/NEP_PEAK!I16</f>
        <v>7.6429567642956761E-2</v>
      </c>
      <c r="K52" s="8">
        <f>(NEP_PEAK!K16-NEP_PEAK!J16)/NEP_PEAK!J16</f>
        <v>7.7222078258616225E-2</v>
      </c>
      <c r="L52" s="8">
        <f>(NEP_PEAK!L16-NEP_PEAK!K16)/NEP_PEAK!K16</f>
        <v>7.818138080346404E-2</v>
      </c>
      <c r="M52" s="8">
        <f>(NEP_PEAK!M16-NEP_PEAK!L16)/NEP_PEAK!L16</f>
        <v>0.29116465863453816</v>
      </c>
      <c r="N52" s="8">
        <f>(NEP_PEAK!N16-NEP_PEAK!M16)/NEP_PEAK!M16</f>
        <v>0.18178676343528599</v>
      </c>
    </row>
    <row r="53" spans="1:14" x14ac:dyDescent="0.2">
      <c r="A53" s="1" t="s">
        <v>14</v>
      </c>
      <c r="B53" t="s">
        <v>38</v>
      </c>
      <c r="C53" s="8">
        <f>(NEP_PEAK!C17-NEP_PEAK!B17)/NEP_PEAK!B17</f>
        <v>6.9142125480153652E-2</v>
      </c>
      <c r="D53" s="8">
        <f>(NEP_PEAK!D17-NEP_PEAK!C17)/NEP_PEAK!C17</f>
        <v>4.8622754491017967E-2</v>
      </c>
      <c r="E53" s="8">
        <f>(NEP_PEAK!E17-NEP_PEAK!D17)/NEP_PEAK!D17</f>
        <v>6.3499314755596156E-2</v>
      </c>
      <c r="F53" s="8">
        <f>(NEP_PEAK!F17-NEP_PEAK!E17)/NEP_PEAK!E17</f>
        <v>5.5627147766323021E-2</v>
      </c>
      <c r="G53" s="8">
        <f>(NEP_PEAK!G17-NEP_PEAK!F17)/NEP_PEAK!F17</f>
        <v>5.6561546286876908E-2</v>
      </c>
      <c r="H53" s="8">
        <f>(NEP_PEAK!H17-NEP_PEAK!G17)/NEP_PEAK!G17</f>
        <v>4.9489697669940304E-2</v>
      </c>
      <c r="I53" s="8">
        <f>(NEP_PEAK!I17-NEP_PEAK!H17)/NEP_PEAK!H17</f>
        <v>5.1926605504587157E-2</v>
      </c>
      <c r="J53" s="8">
        <f>(NEP_PEAK!J17-NEP_PEAK!I17)/NEP_PEAK!I17</f>
        <v>4.884004884004884E-2</v>
      </c>
      <c r="K53" s="8">
        <f>(NEP_PEAK!K17-NEP_PEAK!J17)/NEP_PEAK!J17</f>
        <v>5.2053883252951939E-2</v>
      </c>
      <c r="L53" s="8">
        <f>(NEP_PEAK!L17-NEP_PEAK!K17)/NEP_PEAK!K17</f>
        <v>4.7423332279481506E-2</v>
      </c>
      <c r="M53" s="8">
        <f>(NEP_PEAK!M17-NEP_PEAK!L17)/NEP_PEAK!L17</f>
        <v>0.23075762149109569</v>
      </c>
      <c r="N53" s="8">
        <f>(NEP_PEAK!N17-NEP_PEAK!M17)/NEP_PEAK!M17</f>
        <v>0.21557326793378295</v>
      </c>
    </row>
    <row r="54" spans="1:14" x14ac:dyDescent="0.2">
      <c r="A54" s="11" t="s">
        <v>11</v>
      </c>
      <c r="B54" s="7" t="s">
        <v>38</v>
      </c>
      <c r="C54" s="8">
        <f>(NEP_PEAK!C18-NEP_PEAK!B18)/NEP_PEAK!B18</f>
        <v>5.709040844424048E-2</v>
      </c>
      <c r="D54" s="8">
        <f>(NEP_PEAK!D18-NEP_PEAK!C18)/NEP_PEAK!C18</f>
        <v>5.661196492142051E-2</v>
      </c>
      <c r="E54" s="8">
        <f>(NEP_PEAK!E18-NEP_PEAK!D18)/NEP_PEAK!D18</f>
        <v>5.4647053989645825E-2</v>
      </c>
      <c r="F54" s="8">
        <f>(NEP_PEAK!F18-NEP_PEAK!E18)/NEP_PEAK!E18</f>
        <v>5.4542621162537011E-2</v>
      </c>
      <c r="G54" s="8">
        <f>(NEP_PEAK!G18-NEP_PEAK!F18)/NEP_PEAK!F18</f>
        <v>5.4455445544554455E-2</v>
      </c>
      <c r="H54" s="8">
        <f>(NEP_PEAK!H18-NEP_PEAK!G18)/NEP_PEAK!G18</f>
        <v>5.3394996846752155E-2</v>
      </c>
      <c r="I54" s="8">
        <f>(NEP_PEAK!I18-NEP_PEAK!H18)/NEP_PEAK!H18</f>
        <v>5.328277788864498E-2</v>
      </c>
      <c r="J54" s="8">
        <f>(NEP_PEAK!J18-NEP_PEAK!I18)/NEP_PEAK!I18</f>
        <v>5.3050397877984087E-2</v>
      </c>
      <c r="K54" s="8">
        <f>(NEP_PEAK!K18-NEP_PEAK!J18)/NEP_PEAK!J18</f>
        <v>5.277677821758426E-2</v>
      </c>
      <c r="L54" s="8">
        <f>(NEP_PEAK!L18-NEP_PEAK!K18)/NEP_PEAK!K18</f>
        <v>5.2808476700467129E-2</v>
      </c>
      <c r="M54" s="8">
        <f>(NEP_PEAK!M18-NEP_PEAK!L18)/NEP_PEAK!L18</f>
        <v>0.24338509820897136</v>
      </c>
      <c r="N54" s="8">
        <f>(NEP_PEAK!N18-NEP_PEAK!M18)/NEP_PEAK!M18</f>
        <v>0.18551721136690022</v>
      </c>
    </row>
    <row r="55" spans="1:14" x14ac:dyDescent="0.2">
      <c r="A55" t="s">
        <v>12</v>
      </c>
      <c r="B55" t="s">
        <v>38</v>
      </c>
      <c r="C55" s="8">
        <f>(NEP_PEAK!C19-NEP_PEAK!B19)/NEP_PEAK!B19</f>
        <v>5.0835148874364564E-2</v>
      </c>
      <c r="D55" s="8">
        <f>(NEP_PEAK!D19-NEP_PEAK!C19)/NEP_PEAK!C19</f>
        <v>5.0679566920064499E-2</v>
      </c>
      <c r="E55" s="8">
        <f>(NEP_PEAK!E19-NEP_PEAK!D19)/NEP_PEAK!D19</f>
        <v>4.9769787327340498E-2</v>
      </c>
      <c r="F55" s="8">
        <f>(NEP_PEAK!F19-NEP_PEAK!E19)/NEP_PEAK!E19</f>
        <v>4.866332497911445E-2</v>
      </c>
      <c r="G55" s="8">
        <f>(NEP_PEAK!G19-NEP_PEAK!F19)/NEP_PEAK!F19</f>
        <v>4.8197570205138415E-2</v>
      </c>
      <c r="H55" s="8">
        <f>(NEP_PEAK!H19-NEP_PEAK!G19)/NEP_PEAK!G19</f>
        <v>4.7501425042751282E-2</v>
      </c>
      <c r="I55" s="8">
        <f>(NEP_PEAK!I19-NEP_PEAK!H19)/NEP_PEAK!H19</f>
        <v>4.6617086885543259E-2</v>
      </c>
      <c r="J55" s="8">
        <f>(NEP_PEAK!J19-NEP_PEAK!I19)/NEP_PEAK!I19</f>
        <v>4.5753899480069325E-2</v>
      </c>
      <c r="K55" s="8">
        <f>(NEP_PEAK!K19-NEP_PEAK!J19)/NEP_PEAK!J19</f>
        <v>4.4912164401723569E-2</v>
      </c>
      <c r="L55" s="8">
        <f>(NEP_PEAK!L19-NEP_PEAK!K19)/NEP_PEAK!K19</f>
        <v>4.726407613005551E-2</v>
      </c>
      <c r="M55" s="8">
        <f>(NEP_PEAK!M19-NEP_PEAK!L19)/NEP_PEAK!L19</f>
        <v>0.20733000151446312</v>
      </c>
      <c r="N55" s="8">
        <f>(NEP_PEAK!N19-NEP_PEAK!M19)/NEP_PEAK!M19</f>
        <v>0.18891118916206723</v>
      </c>
    </row>
    <row r="56" spans="1:14" x14ac:dyDescent="0.2">
      <c r="A56" t="s">
        <v>21</v>
      </c>
      <c r="B56" t="s">
        <v>38</v>
      </c>
      <c r="C56" s="8" t="e">
        <f>(NEP_PEAK!C20-NEP_PEAK!B20)/NEP_PEAK!B20</f>
        <v>#DIV/0!</v>
      </c>
      <c r="D56" s="8" t="e">
        <f>(NEP_PEAK!D20-NEP_PEAK!C20)/NEP_PEAK!C20</f>
        <v>#DIV/0!</v>
      </c>
      <c r="E56" s="8" t="e">
        <f>(NEP_PEAK!E20-NEP_PEAK!D20)/NEP_PEAK!D20</f>
        <v>#DIV/0!</v>
      </c>
      <c r="F56" s="8" t="e">
        <f>(NEP_PEAK!F20-NEP_PEAK!E20)/NEP_PEAK!E20</f>
        <v>#DIV/0!</v>
      </c>
      <c r="G56" s="8" t="e">
        <f>(NEP_PEAK!G20-NEP_PEAK!F20)/NEP_PEAK!F20</f>
        <v>#DIV/0!</v>
      </c>
      <c r="H56" s="8" t="e">
        <f>(NEP_PEAK!H20-NEP_PEAK!G20)/NEP_PEAK!G20</f>
        <v>#DIV/0!</v>
      </c>
      <c r="I56" s="8" t="e">
        <f>(NEP_PEAK!I20-NEP_PEAK!H20)/NEP_PEAK!H20</f>
        <v>#DIV/0!</v>
      </c>
      <c r="J56" s="8" t="e">
        <f>(NEP_PEAK!J20-NEP_PEAK!I20)/NEP_PEAK!I20</f>
        <v>#DIV/0!</v>
      </c>
      <c r="K56" s="8" t="e">
        <f>(NEP_PEAK!K20-NEP_PEAK!J20)/NEP_PEAK!J20</f>
        <v>#DIV/0!</v>
      </c>
      <c r="L56" s="8" t="e">
        <f>(NEP_PEAK!L20-NEP_PEAK!K20)/NEP_PEAK!K20</f>
        <v>#DIV/0!</v>
      </c>
      <c r="M56" s="8" t="e">
        <f>(NEP_PEAK!M20-NEP_PEAK!L20)/NEP_PEAK!L20</f>
        <v>#DIV/0!</v>
      </c>
      <c r="N56" s="8" t="e">
        <f>(NEP_PEAK!N20-NEP_PEAK!M20)/NEP_PEAK!M20</f>
        <v>#DIV/0!</v>
      </c>
    </row>
    <row r="57" spans="1:14" x14ac:dyDescent="0.2">
      <c r="A57" t="s">
        <v>29</v>
      </c>
      <c r="B57" s="7" t="s">
        <v>38</v>
      </c>
      <c r="C57" s="8">
        <f>(NEP_PEAK!C21-NEP_PEAK!B21)/NEP_PEAK!B21</f>
        <v>9.6507523685677138E-2</v>
      </c>
      <c r="D57" s="8">
        <f>(NEP_PEAK!D21-NEP_PEAK!C21)/NEP_PEAK!C21</f>
        <v>8.6742905548496396E-2</v>
      </c>
      <c r="E57" s="8">
        <f>(NEP_PEAK!E21-NEP_PEAK!D21)/NEP_PEAK!D21</f>
        <v>7.6935068984332375E-2</v>
      </c>
      <c r="F57" s="8">
        <f>(NEP_PEAK!F21-NEP_PEAK!E21)/NEP_PEAK!E21</f>
        <v>7.1366531557614354E-2</v>
      </c>
      <c r="G57" s="8">
        <f>(NEP_PEAK!G21-NEP_PEAK!F21)/NEP_PEAK!F21</f>
        <v>5.9046074854749359E-2</v>
      </c>
      <c r="H57" s="8">
        <f>(NEP_PEAK!H21-NEP_PEAK!G21)/NEP_PEAK!G21</f>
        <v>4.9055881602449607E-2</v>
      </c>
      <c r="I57" s="8">
        <f>(NEP_PEAK!I21-NEP_PEAK!H21)/NEP_PEAK!H21</f>
        <v>4.7309212526603833E-2</v>
      </c>
      <c r="J57" s="8">
        <f>(NEP_PEAK!J21-NEP_PEAK!I21)/NEP_PEAK!I21</f>
        <v>4.5926958137374442E-2</v>
      </c>
      <c r="K57" s="8">
        <f>(NEP_PEAK!K21-NEP_PEAK!J21)/NEP_PEAK!J21</f>
        <v>4.5853225269235041E-2</v>
      </c>
      <c r="L57" s="8">
        <f>(NEP_PEAK!L21-NEP_PEAK!K21)/NEP_PEAK!K21</f>
        <v>4.4692144373673033E-2</v>
      </c>
      <c r="M57" s="8">
        <f>(NEP_PEAK!M21-NEP_PEAK!L21)/NEP_PEAK!L21</f>
        <v>0.28061172645056398</v>
      </c>
      <c r="N57" s="8">
        <f>(NEP_PEAK!N21-NEP_PEAK!M21)/NEP_PEAK!M21</f>
        <v>0.18897044237254512</v>
      </c>
    </row>
    <row r="58" spans="1:14" x14ac:dyDescent="0.2">
      <c r="A58" t="s">
        <v>9</v>
      </c>
      <c r="B58" t="s">
        <v>38</v>
      </c>
      <c r="C58" s="8">
        <f>(NEP_PEAK!C22-NEP_PEAK!B22)/NEP_PEAK!B22</f>
        <v>0.10001956372884672</v>
      </c>
      <c r="D58" s="8">
        <f>(NEP_PEAK!D22-NEP_PEAK!C22)/NEP_PEAK!C22</f>
        <v>6.500377928949358E-2</v>
      </c>
      <c r="E58" s="8">
        <f>(NEP_PEAK!E22-NEP_PEAK!D22)/NEP_PEAK!D22</f>
        <v>6.6421742579217638E-2</v>
      </c>
      <c r="F58" s="8">
        <f>(NEP_PEAK!F22-NEP_PEAK!E22)/NEP_PEAK!E22</f>
        <v>6.2793611024115251E-2</v>
      </c>
      <c r="G58" s="8">
        <f>(NEP_PEAK!G22-NEP_PEAK!F22)/NEP_PEAK!F22</f>
        <v>6.3282746426992775E-2</v>
      </c>
      <c r="H58" s="8">
        <f>(NEP_PEAK!H22-NEP_PEAK!G22)/NEP_PEAK!G22</f>
        <v>6.4401025427838973E-2</v>
      </c>
      <c r="I58" s="8">
        <f>(NEP_PEAK!I22-NEP_PEAK!H22)/NEP_PEAK!H22</f>
        <v>6.4833197721724981E-2</v>
      </c>
      <c r="J58" s="8">
        <f>(NEP_PEAK!J22-NEP_PEAK!I22)/NEP_PEAK!I22</f>
        <v>6.7059938258397775E-2</v>
      </c>
      <c r="K58" s="8">
        <f>(NEP_PEAK!K22-NEP_PEAK!J22)/NEP_PEAK!J22</f>
        <v>6.7543181232276359E-2</v>
      </c>
      <c r="L58" s="8">
        <f>(NEP_PEAK!L22-NEP_PEAK!K22)/NEP_PEAK!K22</f>
        <v>6.8662963857361342E-2</v>
      </c>
      <c r="M58" s="8">
        <f>(NEP_PEAK!M22-NEP_PEAK!L22)/NEP_PEAK!L22</f>
        <v>0.27844732349101137</v>
      </c>
      <c r="N58" s="8">
        <f>(NEP_PEAK!N22-NEP_PEAK!M22)/NEP_PEAK!M22</f>
        <v>0.17928826741034604</v>
      </c>
    </row>
    <row r="59" spans="1:14" x14ac:dyDescent="0.2">
      <c r="A59" t="s">
        <v>17</v>
      </c>
      <c r="B59" s="7" t="s">
        <v>38</v>
      </c>
      <c r="C59" s="8">
        <f>(NEP_PEAK!C23-NEP_PEAK!B23)/NEP_PEAK!B23</f>
        <v>0.15086206896551724</v>
      </c>
      <c r="D59" s="8">
        <f>(NEP_PEAK!D23-NEP_PEAK!C23)/NEP_PEAK!C23</f>
        <v>0.1348314606741573</v>
      </c>
      <c r="E59" s="8">
        <f>(NEP_PEAK!E23-NEP_PEAK!D23)/NEP_PEAK!D23</f>
        <v>0.11881188118811881</v>
      </c>
      <c r="F59" s="8">
        <f>(NEP_PEAK!F23-NEP_PEAK!E23)/NEP_PEAK!E23</f>
        <v>9.7345132743362831E-2</v>
      </c>
      <c r="G59" s="8">
        <f>(NEP_PEAK!G23-NEP_PEAK!F23)/NEP_PEAK!F23</f>
        <v>0.10215053763440861</v>
      </c>
      <c r="H59" s="8">
        <f>(NEP_PEAK!H23-NEP_PEAK!G23)/NEP_PEAK!G23</f>
        <v>0.1048780487804878</v>
      </c>
      <c r="I59" s="8">
        <f>(NEP_PEAK!I23-NEP_PEAK!H23)/NEP_PEAK!H23</f>
        <v>0.10154525386313466</v>
      </c>
      <c r="J59" s="8">
        <f>(NEP_PEAK!J23-NEP_PEAK!I23)/NEP_PEAK!I23</f>
        <v>0.10821643286573146</v>
      </c>
      <c r="K59" s="8">
        <f>(NEP_PEAK!K23-NEP_PEAK!J23)/NEP_PEAK!J23</f>
        <v>0.10488245931283906</v>
      </c>
      <c r="L59" s="8">
        <f>(NEP_PEAK!L23-NEP_PEAK!K23)/NEP_PEAK!K23</f>
        <v>9.1653027823240585E-2</v>
      </c>
      <c r="M59" s="8">
        <f>(NEP_PEAK!M23-NEP_PEAK!L23)/NEP_PEAK!L23</f>
        <v>0.35532233883058473</v>
      </c>
      <c r="N59" s="8">
        <f>(NEP_PEAK!N23-NEP_PEAK!M23)/NEP_PEAK!M23</f>
        <v>0.23561946902654868</v>
      </c>
    </row>
    <row r="60" spans="1:14" x14ac:dyDescent="0.2">
      <c r="A60" t="s">
        <v>30</v>
      </c>
      <c r="B60" t="s">
        <v>38</v>
      </c>
      <c r="C60" s="8">
        <f>(NEP_PEAK!C24-NEP_PEAK!B24)/NEP_PEAK!B24</f>
        <v>3.5087719298245612E-2</v>
      </c>
      <c r="D60" s="8">
        <f>(NEP_PEAK!D24-NEP_PEAK!C24)/NEP_PEAK!C24</f>
        <v>3.3898305084745763E-2</v>
      </c>
      <c r="E60" s="8">
        <f>(NEP_PEAK!E24-NEP_PEAK!D24)/NEP_PEAK!D24</f>
        <v>6.0889929742388757E-2</v>
      </c>
      <c r="F60" s="8">
        <f>(NEP_PEAK!F24-NEP_PEAK!E24)/NEP_PEAK!E24</f>
        <v>3.7527593818984545E-2</v>
      </c>
      <c r="G60" s="8">
        <f>(NEP_PEAK!G24-NEP_PEAK!F24)/NEP_PEAK!F24</f>
        <v>3.8297872340425532E-2</v>
      </c>
      <c r="H60" s="8">
        <f>(NEP_PEAK!H24-NEP_PEAK!G24)/NEP_PEAK!G24</f>
        <v>4.0983606557377046E-2</v>
      </c>
      <c r="I60" s="8">
        <f>(NEP_PEAK!I24-NEP_PEAK!H24)/NEP_PEAK!H24</f>
        <v>3.937007874015748E-2</v>
      </c>
      <c r="J60" s="8">
        <f>(NEP_PEAK!J24-NEP_PEAK!I24)/NEP_PEAK!I24</f>
        <v>4.5454545454545456E-2</v>
      </c>
      <c r="K60" s="8">
        <f>(NEP_PEAK!K24-NEP_PEAK!J24)/NEP_PEAK!J24</f>
        <v>4.710144927536232E-2</v>
      </c>
      <c r="L60" s="8">
        <f>(NEP_PEAK!L24-NEP_PEAK!K24)/NEP_PEAK!K24</f>
        <v>4.6712802768166091E-2</v>
      </c>
      <c r="M60" s="8">
        <f>(NEP_PEAK!M24-NEP_PEAK!L24)/NEP_PEAK!L24</f>
        <v>0.15537190082644628</v>
      </c>
      <c r="N60" s="8">
        <f>(NEP_PEAK!N24-NEP_PEAK!M24)/NEP_PEAK!M24</f>
        <v>0.11731044349070101</v>
      </c>
    </row>
    <row r="61" spans="1:14" x14ac:dyDescent="0.2">
      <c r="A61" t="s">
        <v>19</v>
      </c>
      <c r="B61" t="s">
        <v>38</v>
      </c>
      <c r="C61" s="8">
        <f>(NEP_PEAK!C25-NEP_PEAK!B25)/NEP_PEAK!B25</f>
        <v>7.6271186440677971E-2</v>
      </c>
      <c r="D61" s="8">
        <f>(NEP_PEAK!D25-NEP_PEAK!C25)/NEP_PEAK!C25</f>
        <v>7.874015748031496E-2</v>
      </c>
      <c r="E61" s="8">
        <f>(NEP_PEAK!E25-NEP_PEAK!D25)/NEP_PEAK!D25</f>
        <v>8.0291970802919707E-2</v>
      </c>
      <c r="F61" s="8">
        <f>(NEP_PEAK!F25-NEP_PEAK!E25)/NEP_PEAK!E25</f>
        <v>7.4324324324324328E-2</v>
      </c>
      <c r="G61" s="8">
        <f>(NEP_PEAK!G25-NEP_PEAK!F25)/NEP_PEAK!F25</f>
        <v>7.5471698113207544E-2</v>
      </c>
      <c r="H61" s="8">
        <f>(NEP_PEAK!H25-NEP_PEAK!G25)/NEP_PEAK!G25</f>
        <v>8.1871345029239762E-2</v>
      </c>
      <c r="I61" s="8">
        <f>(NEP_PEAK!I25-NEP_PEAK!H25)/NEP_PEAK!H25</f>
        <v>7.567567567567568E-2</v>
      </c>
      <c r="J61" s="8">
        <f>(NEP_PEAK!J25-NEP_PEAK!I25)/NEP_PEAK!I25</f>
        <v>7.0351758793969849E-2</v>
      </c>
      <c r="K61" s="8">
        <f>(NEP_PEAK!K25-NEP_PEAK!J25)/NEP_PEAK!J25</f>
        <v>7.5117370892018781E-2</v>
      </c>
      <c r="L61" s="8">
        <f>(NEP_PEAK!L25-NEP_PEAK!K25)/NEP_PEAK!K25</f>
        <v>0.10043668122270742</v>
      </c>
      <c r="M61" s="8">
        <f>(NEP_PEAK!M25-NEP_PEAK!L25)/NEP_PEAK!L25</f>
        <v>0.34126984126984128</v>
      </c>
      <c r="N61" s="8">
        <f>(NEP_PEAK!N25-NEP_PEAK!M25)/NEP_PEAK!M25</f>
        <v>0.21597633136094674</v>
      </c>
    </row>
    <row r="62" spans="1:14" x14ac:dyDescent="0.2">
      <c r="A62" t="s">
        <v>31</v>
      </c>
      <c r="B62" s="7" t="s">
        <v>38</v>
      </c>
      <c r="C62" s="8">
        <f>(NEP_PEAK!C26-NEP_PEAK!B26)/NEP_PEAK!B26</f>
        <v>6.6265060240963861E-2</v>
      </c>
      <c r="D62" s="8">
        <f>(NEP_PEAK!D26-NEP_PEAK!C26)/NEP_PEAK!C26</f>
        <v>7.909604519774012E-2</v>
      </c>
      <c r="E62" s="8">
        <f>(NEP_PEAK!E26-NEP_PEAK!D26)/NEP_PEAK!D26</f>
        <v>6.8062827225130892E-2</v>
      </c>
      <c r="F62" s="8">
        <f>(NEP_PEAK!F26-NEP_PEAK!E26)/NEP_PEAK!E26</f>
        <v>7.3529411764705885E-2</v>
      </c>
      <c r="G62" s="8">
        <f>(NEP_PEAK!G26-NEP_PEAK!F26)/NEP_PEAK!F26</f>
        <v>6.8493150684931503E-2</v>
      </c>
      <c r="H62" s="8">
        <f>(NEP_PEAK!H26-NEP_PEAK!G26)/NEP_PEAK!G26</f>
        <v>6.8376068376068383E-2</v>
      </c>
      <c r="I62" s="8">
        <f>(NEP_PEAK!I26-NEP_PEAK!H26)/NEP_PEAK!H26</f>
        <v>6.4000000000000001E-2</v>
      </c>
      <c r="J62" s="8">
        <f>(NEP_PEAK!J26-NEP_PEAK!I26)/NEP_PEAK!I26</f>
        <v>6.7669172932330823E-2</v>
      </c>
      <c r="K62" s="8">
        <f>(NEP_PEAK!K26-NEP_PEAK!J26)/NEP_PEAK!J26</f>
        <v>6.6901408450704219E-2</v>
      </c>
      <c r="L62" s="8">
        <f>(NEP_PEAK!L26-NEP_PEAK!K26)/NEP_PEAK!K26</f>
        <v>6.2706270627062702E-2</v>
      </c>
      <c r="M62" s="8">
        <f>(NEP_PEAK!M26-NEP_PEAK!L26)/NEP_PEAK!L26</f>
        <v>0.16459627329192547</v>
      </c>
      <c r="N62" s="8">
        <f>(NEP_PEAK!N26-NEP_PEAK!M26)/NEP_PEAK!M26</f>
        <v>0.11733333333333333</v>
      </c>
    </row>
    <row r="63" spans="1:14" x14ac:dyDescent="0.2">
      <c r="A63" t="s">
        <v>15</v>
      </c>
      <c r="B63" s="7" t="s">
        <v>38</v>
      </c>
      <c r="C63" s="8">
        <f>(NEP_PEAK!C27-NEP_PEAK!B27)/NEP_PEAK!B27</f>
        <v>5.8987459359033906E-2</v>
      </c>
      <c r="D63" s="8">
        <f>(NEP_PEAK!D27-NEP_PEAK!C27)/NEP_PEAK!C27</f>
        <v>5.6140350877192984E-2</v>
      </c>
      <c r="E63" s="8">
        <f>(NEP_PEAK!E27-NEP_PEAK!D27)/NEP_PEAK!D27</f>
        <v>4.0905315614617938E-2</v>
      </c>
      <c r="F63" s="8">
        <f>(NEP_PEAK!F27-NEP_PEAK!E27)/NEP_PEAK!E27</f>
        <v>3.2515459804508276E-2</v>
      </c>
      <c r="G63" s="8">
        <f>(NEP_PEAK!G27-NEP_PEAK!F27)/NEP_PEAK!F27</f>
        <v>3.1684698608964453E-2</v>
      </c>
      <c r="H63" s="8">
        <f>(NEP_PEAK!H27-NEP_PEAK!G27)/NEP_PEAK!G27</f>
        <v>3.314606741573034E-2</v>
      </c>
      <c r="I63" s="8">
        <f>(NEP_PEAK!I27-NEP_PEAK!H27)/NEP_PEAK!H27</f>
        <v>3.1538879825992384E-2</v>
      </c>
      <c r="J63" s="8">
        <f>(NEP_PEAK!J27-NEP_PEAK!I27)/NEP_PEAK!I27</f>
        <v>3.2858900017571607E-2</v>
      </c>
      <c r="K63" s="8">
        <f>(NEP_PEAK!K27-NEP_PEAK!J27)/NEP_PEAK!J27</f>
        <v>3.317454916638312E-2</v>
      </c>
      <c r="L63" s="8">
        <f>(NEP_PEAK!L27-NEP_PEAK!K27)/NEP_PEAK!K27</f>
        <v>3.2932652725177015E-2</v>
      </c>
      <c r="M63" s="8">
        <f>(NEP_PEAK!M27-NEP_PEAK!L27)/NEP_PEAK!L27</f>
        <v>0.15287741112705244</v>
      </c>
      <c r="N63" s="8">
        <f>(NEP_PEAK!N27-NEP_PEAK!M27)/NEP_PEAK!M27</f>
        <v>0.16039823008849557</v>
      </c>
    </row>
    <row r="64" spans="1:14" x14ac:dyDescent="0.2">
      <c r="A64" s="11" t="s">
        <v>13</v>
      </c>
      <c r="B64" t="s">
        <v>38</v>
      </c>
      <c r="C64" s="8">
        <f>(NEP_PEAK!C28-NEP_PEAK!B28)/NEP_PEAK!B28</f>
        <v>4.4117647058823532E-2</v>
      </c>
      <c r="D64" s="8">
        <f>(NEP_PEAK!D28-NEP_PEAK!C28)/NEP_PEAK!C28</f>
        <v>4.2253521126760563E-2</v>
      </c>
      <c r="E64" s="8">
        <f>(NEP_PEAK!E28-NEP_PEAK!D28)/NEP_PEAK!D28</f>
        <v>4.0540540540540543E-2</v>
      </c>
      <c r="F64" s="8">
        <f>(NEP_PEAK!F28-NEP_PEAK!E28)/NEP_PEAK!E28</f>
        <v>4.0816326530612242E-2</v>
      </c>
      <c r="G64" s="8">
        <f>(NEP_PEAK!G28-NEP_PEAK!F28)/NEP_PEAK!F28</f>
        <v>3.9215686274509803E-2</v>
      </c>
      <c r="H64" s="8">
        <f>(NEP_PEAK!H28-NEP_PEAK!G28)/NEP_PEAK!G28</f>
        <v>3.9451114922813037E-2</v>
      </c>
      <c r="I64" s="8">
        <f>(NEP_PEAK!I28-NEP_PEAK!H28)/NEP_PEAK!H28</f>
        <v>3.9603960396039604E-2</v>
      </c>
      <c r="J64" s="8">
        <f>(NEP_PEAK!J28-NEP_PEAK!I28)/NEP_PEAK!I28</f>
        <v>3.968253968253968E-2</v>
      </c>
      <c r="K64" s="8">
        <f>(NEP_PEAK!K28-NEP_PEAK!J28)/NEP_PEAK!J28</f>
        <v>3.9694656488549619E-2</v>
      </c>
      <c r="L64" s="8">
        <f>(NEP_PEAK!L28-NEP_PEAK!K28)/NEP_PEAK!K28</f>
        <v>3.9647577092511016E-2</v>
      </c>
      <c r="M64" s="8">
        <f>(NEP_PEAK!M28-NEP_PEAK!L28)/NEP_PEAK!L28</f>
        <v>0.23587570621468926</v>
      </c>
      <c r="N64" s="8">
        <f>(NEP_PEAK!N28-NEP_PEAK!M28)/NEP_PEAK!M28</f>
        <v>0.20799999999999999</v>
      </c>
    </row>
    <row r="65" spans="1:14" x14ac:dyDescent="0.2">
      <c r="A65" t="s">
        <v>2</v>
      </c>
      <c r="B65" s="7" t="s">
        <v>38</v>
      </c>
      <c r="C65" s="8">
        <f>(NEP_PEAK!C29-NEP_PEAK!B29)/NEP_PEAK!B29</f>
        <v>6.3371136698121375E-2</v>
      </c>
      <c r="D65" s="8">
        <f>(NEP_PEAK!D29-NEP_PEAK!C29)/NEP_PEAK!C29</f>
        <v>5.1371814703248392E-2</v>
      </c>
      <c r="E65" s="8">
        <f>(NEP_PEAK!E29-NEP_PEAK!D29)/NEP_PEAK!D29</f>
        <v>4.9945795260957097E-2</v>
      </c>
      <c r="F65" s="8">
        <f>(NEP_PEAK!F29-NEP_PEAK!E29)/NEP_PEAK!E29</f>
        <v>4.8454900803894092E-2</v>
      </c>
      <c r="G65" s="8">
        <f>(NEP_PEAK!G29-NEP_PEAK!F29)/NEP_PEAK!F29</f>
        <v>4.7129994372537988E-2</v>
      </c>
      <c r="H65" s="8">
        <f>(NEP_PEAK!H29-NEP_PEAK!G29)/NEP_PEAK!G29</f>
        <v>5.1592099959693674E-2</v>
      </c>
      <c r="I65" s="8">
        <f>(NEP_PEAK!I29-NEP_PEAK!H29)/NEP_PEAK!H29</f>
        <v>4.9635875814488313E-2</v>
      </c>
      <c r="J65" s="8">
        <f>(NEP_PEAK!J29-NEP_PEAK!I29)/NEP_PEAK!I29</f>
        <v>4.7836406792039439E-2</v>
      </c>
      <c r="K65" s="8">
        <f>(NEP_PEAK!K29-NEP_PEAK!J29)/NEP_PEAK!J29</f>
        <v>4.6001045478306322E-2</v>
      </c>
      <c r="L65" s="8">
        <f>(NEP_PEAK!L29-NEP_PEAK!K29)/NEP_PEAK!K29</f>
        <v>4.4422233327780551E-2</v>
      </c>
      <c r="M65" s="8">
        <f>(NEP_PEAK!M29-NEP_PEAK!L29)/NEP_PEAK!L29</f>
        <v>0.22297836142272318</v>
      </c>
      <c r="N65" s="8">
        <f>(NEP_PEAK!N29-NEP_PEAK!M29)/NEP_PEAK!M29</f>
        <v>0.16210929009259661</v>
      </c>
    </row>
    <row r="66" spans="1:14" x14ac:dyDescent="0.2">
      <c r="A66" t="s">
        <v>3</v>
      </c>
      <c r="B66" t="s">
        <v>38</v>
      </c>
      <c r="C66" s="8">
        <f>(NEP_PEAK!C30-NEP_PEAK!B30)/NEP_PEAK!B30</f>
        <v>4.6380580840918943E-2</v>
      </c>
      <c r="D66" s="8">
        <f>(NEP_PEAK!D30-NEP_PEAK!C30)/NEP_PEAK!C30</f>
        <v>3.8939519469759737E-2</v>
      </c>
      <c r="E66" s="8">
        <f>(NEP_PEAK!E30-NEP_PEAK!D30)/NEP_PEAK!D30</f>
        <v>4.7288676236044658E-2</v>
      </c>
      <c r="F66" s="8">
        <f>(NEP_PEAK!F30-NEP_PEAK!E30)/NEP_PEAK!E30</f>
        <v>4.7818472550064724E-2</v>
      </c>
      <c r="G66" s="8">
        <f>(NEP_PEAK!G30-NEP_PEAK!F30)/NEP_PEAK!F30</f>
        <v>4.8978998619286389E-2</v>
      </c>
      <c r="H66" s="8">
        <f>(NEP_PEAK!H30-NEP_PEAK!G30)/NEP_PEAK!G30</f>
        <v>5.1333564253550401E-2</v>
      </c>
      <c r="I66" s="8">
        <f>(NEP_PEAK!I30-NEP_PEAK!H30)/NEP_PEAK!H30</f>
        <v>5.7459146020031632E-2</v>
      </c>
      <c r="J66" s="8">
        <f>(NEP_PEAK!J30-NEP_PEAK!I30)/NEP_PEAK!I30</f>
        <v>7.6894317048853439E-2</v>
      </c>
      <c r="K66" s="8">
        <f>(NEP_PEAK!K30-NEP_PEAK!J30)/NEP_PEAK!J30</f>
        <v>7.9215368591598195E-2</v>
      </c>
      <c r="L66" s="8">
        <f>(NEP_PEAK!L30-NEP_PEAK!K30)/NEP_PEAK!K30</f>
        <v>7.9352313548871373E-2</v>
      </c>
      <c r="M66" s="8">
        <f>(NEP_PEAK!M30-NEP_PEAK!L30)/NEP_PEAK!L30</f>
        <v>0.32010332323282498</v>
      </c>
      <c r="N66" s="8">
        <f>(NEP_PEAK!N30-NEP_PEAK!M30)/NEP_PEAK!M30</f>
        <v>0.27939793038570082</v>
      </c>
    </row>
    <row r="67" spans="1:14" x14ac:dyDescent="0.2">
      <c r="A67" s="1" t="s">
        <v>32</v>
      </c>
      <c r="B67" s="7" t="s">
        <v>38</v>
      </c>
      <c r="C67" s="8">
        <f>(NEP_PEAK!C31-NEP_PEAK!B31)/NEP_PEAK!B31</f>
        <v>7.7519379844961239E-2</v>
      </c>
      <c r="D67" s="8">
        <f>(NEP_PEAK!D31-NEP_PEAK!C31)/NEP_PEAK!C31</f>
        <v>5.0359712230215826E-2</v>
      </c>
      <c r="E67" s="8">
        <f>(NEP_PEAK!E31-NEP_PEAK!D31)/NEP_PEAK!D31</f>
        <v>5.4794520547945202E-2</v>
      </c>
      <c r="F67" s="8">
        <f>(NEP_PEAK!F31-NEP_PEAK!E31)/NEP_PEAK!E31</f>
        <v>5.1948051948051951E-2</v>
      </c>
      <c r="G67" s="8">
        <f>(NEP_PEAK!G31-NEP_PEAK!F31)/NEP_PEAK!F31</f>
        <v>4.9382716049382713E-2</v>
      </c>
      <c r="H67" s="8">
        <f>(NEP_PEAK!H31-NEP_PEAK!G31)/NEP_PEAK!G31</f>
        <v>5.2941176470588235E-2</v>
      </c>
      <c r="I67" s="8">
        <f>(NEP_PEAK!I31-NEP_PEAK!H31)/NEP_PEAK!H31</f>
        <v>4.4692737430167599E-2</v>
      </c>
      <c r="J67" s="8">
        <f>(NEP_PEAK!J31-NEP_PEAK!I31)/NEP_PEAK!I31</f>
        <v>5.3475935828877004E-2</v>
      </c>
      <c r="K67" s="8">
        <f>(NEP_PEAK!K31-NEP_PEAK!J31)/NEP_PEAK!J31</f>
        <v>3.0456852791878174E-2</v>
      </c>
      <c r="L67" s="8">
        <f>(NEP_PEAK!L31-NEP_PEAK!K31)/NEP_PEAK!K31</f>
        <v>6.4039408866995079E-2</v>
      </c>
      <c r="M67" s="8">
        <f>(NEP_PEAK!M31-NEP_PEAK!L31)/NEP_PEAK!L31</f>
        <v>0.14351851851851852</v>
      </c>
      <c r="N67" s="8">
        <f>(NEP_PEAK!N31-NEP_PEAK!M31)/NEP_PEAK!M31</f>
        <v>0.10121457489878542</v>
      </c>
    </row>
    <row r="68" spans="1:14" x14ac:dyDescent="0.2">
      <c r="A68" t="s">
        <v>33</v>
      </c>
      <c r="B68" s="7" t="s">
        <v>38</v>
      </c>
      <c r="C68" s="8">
        <f>(NEP_PEAK!C32-NEP_PEAK!B32)/NEP_PEAK!B32</f>
        <v>5.7552556449519857E-2</v>
      </c>
      <c r="D68" s="8">
        <f>(NEP_PEAK!D32-NEP_PEAK!C32)/NEP_PEAK!C32</f>
        <v>5.7120068715872142E-2</v>
      </c>
      <c r="E68" s="8">
        <f>(NEP_PEAK!E32-NEP_PEAK!D32)/NEP_PEAK!D32</f>
        <v>5.7051654091700522E-2</v>
      </c>
      <c r="F68" s="8">
        <f>(NEP_PEAK!F32-NEP_PEAK!E32)/NEP_PEAK!E32</f>
        <v>5.638829407566024E-2</v>
      </c>
      <c r="G68" s="8">
        <f>(NEP_PEAK!G32-NEP_PEAK!F32)/NEP_PEAK!F32</f>
        <v>5.3690228690228693E-2</v>
      </c>
      <c r="H68" s="8">
        <f>(NEP_PEAK!H32-NEP_PEAK!G32)/NEP_PEAK!G32</f>
        <v>5.9093375425442705E-2</v>
      </c>
      <c r="I68" s="8">
        <f>(NEP_PEAK!I32-NEP_PEAK!H32)/NEP_PEAK!H32</f>
        <v>6.1152251874621581E-2</v>
      </c>
      <c r="J68" s="8">
        <f>(NEP_PEAK!J32-NEP_PEAK!I32)/NEP_PEAK!I32</f>
        <v>6.3246137640449437E-2</v>
      </c>
      <c r="K68" s="8">
        <f>(NEP_PEAK!K32-NEP_PEAK!J32)/NEP_PEAK!J32</f>
        <v>6.2951496388028896E-2</v>
      </c>
      <c r="L68" s="8">
        <f>(NEP_PEAK!L32-NEP_PEAK!K32)/NEP_PEAK!K32</f>
        <v>6.3766990291262135E-2</v>
      </c>
      <c r="M68" s="8">
        <f>(NEP_PEAK!M32-NEP_PEAK!L32)/NEP_PEAK!L32</f>
        <v>0.25007301401869159</v>
      </c>
      <c r="N68" s="8">
        <f>(NEP_PEAK!N32-NEP_PEAK!M32)/NEP_PEAK!M32</f>
        <v>0.23850826470416447</v>
      </c>
    </row>
    <row r="69" spans="1:14" x14ac:dyDescent="0.2">
      <c r="A69" t="s">
        <v>10</v>
      </c>
      <c r="B69" t="s">
        <v>38</v>
      </c>
      <c r="C69" s="8">
        <f>(NEP_PEAK!C33-NEP_PEAK!B33)/NEP_PEAK!B33</f>
        <v>0.206144578313253</v>
      </c>
      <c r="D69" s="8">
        <f>(NEP_PEAK!D33-NEP_PEAK!C33)/NEP_PEAK!C33</f>
        <v>0.12496254120467486</v>
      </c>
      <c r="E69" s="8">
        <f>(NEP_PEAK!E33-NEP_PEAK!D33)/NEP_PEAK!D33</f>
        <v>0.12875155389806428</v>
      </c>
      <c r="F69" s="8">
        <f>(NEP_PEAK!F33-NEP_PEAK!E33)/NEP_PEAK!E33</f>
        <v>8.2205789804908752E-2</v>
      </c>
      <c r="G69" s="8">
        <f>(NEP_PEAK!G33-NEP_PEAK!F33)/NEP_PEAK!F33</f>
        <v>5.3936177945773059E-2</v>
      </c>
      <c r="H69" s="8">
        <f>(NEP_PEAK!H33-NEP_PEAK!G33)/NEP_PEAK!G33</f>
        <v>5.7866059728257119E-2</v>
      </c>
      <c r="I69" s="8">
        <f>(NEP_PEAK!I33-NEP_PEAK!H33)/NEP_PEAK!H33</f>
        <v>4.8767766331985915E-2</v>
      </c>
      <c r="J69" s="8">
        <f>(NEP_PEAK!J33-NEP_PEAK!I33)/NEP_PEAK!I33</f>
        <v>4.9670520949894319E-2</v>
      </c>
      <c r="K69" s="8">
        <f>(NEP_PEAK!K33-NEP_PEAK!J33)/NEP_PEAK!J33</f>
        <v>5.0518211430263547E-2</v>
      </c>
      <c r="L69" s="8">
        <f>(NEP_PEAK!L33-NEP_PEAK!K33)/NEP_PEAK!K33</f>
        <v>5.1584169579433986E-2</v>
      </c>
      <c r="M69" s="8">
        <f>(NEP_PEAK!M33-NEP_PEAK!L33)/NEP_PEAK!L33</f>
        <v>0.23041869940492146</v>
      </c>
      <c r="N69" s="8">
        <f>(NEP_PEAK!N33-NEP_PEAK!M33)/NEP_PEAK!M33</f>
        <v>0.21188619232277461</v>
      </c>
    </row>
    <row r="70" spans="1:14" x14ac:dyDescent="0.2">
      <c r="A70" t="s">
        <v>18</v>
      </c>
      <c r="B70" t="s">
        <v>38</v>
      </c>
      <c r="C70" s="8">
        <f>(NEP_PEAK!C34-NEP_PEAK!B34)/NEP_PEAK!B34</f>
        <v>6.0606060606060608E-2</v>
      </c>
      <c r="D70" s="8">
        <f>(NEP_PEAK!D34-NEP_PEAK!C34)/NEP_PEAK!C34</f>
        <v>5.7142857142857141E-2</v>
      </c>
      <c r="E70" s="8">
        <f>(NEP_PEAK!E34-NEP_PEAK!D34)/NEP_PEAK!D34</f>
        <v>5.4054054054054057E-2</v>
      </c>
      <c r="F70" s="8">
        <f>(NEP_PEAK!F34-NEP_PEAK!E34)/NEP_PEAK!E34</f>
        <v>5.6980056980056981E-2</v>
      </c>
      <c r="G70" s="8">
        <f>(NEP_PEAK!G34-NEP_PEAK!F34)/NEP_PEAK!F34</f>
        <v>5.3908355795148251E-2</v>
      </c>
      <c r="H70" s="8">
        <f>(NEP_PEAK!H34-NEP_PEAK!G34)/NEP_PEAK!G34</f>
        <v>5.1150895140664961E-2</v>
      </c>
      <c r="I70" s="8">
        <f>(NEP_PEAK!I34-NEP_PEAK!H34)/NEP_PEAK!H34</f>
        <v>5.1094890510948905E-2</v>
      </c>
      <c r="J70" s="8">
        <f>(NEP_PEAK!J34-NEP_PEAK!I34)/NEP_PEAK!I34</f>
        <v>4.6296296296296294E-2</v>
      </c>
      <c r="K70" s="8">
        <f>(NEP_PEAK!K34-NEP_PEAK!J34)/NEP_PEAK!J34</f>
        <v>4.8672566371681415E-2</v>
      </c>
      <c r="L70" s="8">
        <f>(NEP_PEAK!L34-NEP_PEAK!K34)/NEP_PEAK!K34</f>
        <v>4.4303797468354431E-2</v>
      </c>
      <c r="M70" s="8">
        <f>(NEP_PEAK!M34-NEP_PEAK!L34)/NEP_PEAK!L34</f>
        <v>0.15151515151515152</v>
      </c>
      <c r="N70" s="8">
        <f>(NEP_PEAK!N34-NEP_PEAK!M34)/NEP_PEAK!M34</f>
        <v>0.156140350877193</v>
      </c>
    </row>
    <row r="71" spans="1:14" x14ac:dyDescent="0.2">
      <c r="A71" s="11" t="s">
        <v>34</v>
      </c>
      <c r="B71" s="7" t="s">
        <v>38</v>
      </c>
      <c r="C71" s="8">
        <f>(NEP_PEAK!C35-NEP_PEAK!B35)/NEP_PEAK!B35</f>
        <v>8.1658056886786581E-2</v>
      </c>
      <c r="D71" s="8">
        <f>(NEP_PEAK!D35-NEP_PEAK!C35)/NEP_PEAK!C35</f>
        <v>8.2973703895506068E-2</v>
      </c>
      <c r="E71" s="8">
        <f>(NEP_PEAK!E35-NEP_PEAK!D35)/NEP_PEAK!D35</f>
        <v>8.038892726210084E-2</v>
      </c>
      <c r="F71" s="8">
        <f>(NEP_PEAK!F35-NEP_PEAK!E35)/NEP_PEAK!E35</f>
        <v>7.9374446739451168E-2</v>
      </c>
      <c r="G71" s="8">
        <f>(NEP_PEAK!G35-NEP_PEAK!F35)/NEP_PEAK!F35</f>
        <v>7.8184800437397478E-2</v>
      </c>
      <c r="H71" s="8">
        <f>(NEP_PEAK!H35-NEP_PEAK!G35)/NEP_PEAK!G35</f>
        <v>7.044455713319811E-2</v>
      </c>
      <c r="I71" s="8">
        <f>(NEP_PEAK!I35-NEP_PEAK!H35)/NEP_PEAK!H35</f>
        <v>5.238640401089574E-2</v>
      </c>
      <c r="J71" s="8">
        <f>(NEP_PEAK!J35-NEP_PEAK!I35)/NEP_PEAK!I35</f>
        <v>5.2329507089804189E-2</v>
      </c>
      <c r="K71" s="8">
        <f>(NEP_PEAK!K35-NEP_PEAK!J35)/NEP_PEAK!J35</f>
        <v>5.2365165935907031E-2</v>
      </c>
      <c r="L71" s="8">
        <f>(NEP_PEAK!L35-NEP_PEAK!K35)/NEP_PEAK!K35</f>
        <v>5.2232233588510264E-2</v>
      </c>
      <c r="M71" s="8">
        <f>(NEP_PEAK!M35-NEP_PEAK!L35)/NEP_PEAK!L35</f>
        <v>0.25177053824362605</v>
      </c>
      <c r="N71" s="8">
        <f>(NEP_PEAK!N35-NEP_PEAK!M35)/NEP_PEAK!M35</f>
        <v>0.24721615018644721</v>
      </c>
    </row>
    <row r="72" spans="1:14" x14ac:dyDescent="0.2">
      <c r="A72" t="s">
        <v>4</v>
      </c>
      <c r="B72" t="s">
        <v>38</v>
      </c>
      <c r="C72" s="8">
        <f>(NEP_PEAK!C36-NEP_PEAK!B36)/NEP_PEAK!B36</f>
        <v>8.5926614026939158E-2</v>
      </c>
      <c r="D72" s="8">
        <f>(NEP_PEAK!D36-NEP_PEAK!C36)/NEP_PEAK!C36</f>
        <v>8.4687767322497859E-2</v>
      </c>
      <c r="E72" s="8">
        <f>(NEP_PEAK!E36-NEP_PEAK!D36)/NEP_PEAK!D36</f>
        <v>8.0047318611987384E-2</v>
      </c>
      <c r="F72" s="8">
        <f>(NEP_PEAK!F36-NEP_PEAK!E36)/NEP_PEAK!E36</f>
        <v>7.8130704636728734E-2</v>
      </c>
      <c r="G72" s="8">
        <f>(NEP_PEAK!G36-NEP_PEAK!F36)/NEP_PEAK!F36</f>
        <v>7.6870978665763631E-2</v>
      </c>
      <c r="H72" s="8">
        <f>(NEP_PEAK!H36-NEP_PEAK!G36)/NEP_PEAK!G36</f>
        <v>7.5471698113207544E-2</v>
      </c>
      <c r="I72" s="8">
        <f>(NEP_PEAK!I36-NEP_PEAK!H36)/NEP_PEAK!H36</f>
        <v>7.4561403508771926E-2</v>
      </c>
      <c r="J72" s="8">
        <f>(NEP_PEAK!J36-NEP_PEAK!I36)/NEP_PEAK!I36</f>
        <v>7.3469387755102047E-2</v>
      </c>
      <c r="K72" s="8">
        <f>(NEP_PEAK!K36-NEP_PEAK!J36)/NEP_PEAK!J36</f>
        <v>7.2750316856780739E-2</v>
      </c>
      <c r="L72" s="8">
        <f>(NEP_PEAK!L36-NEP_PEAK!K36)/NEP_PEAK!K36</f>
        <v>7.2306238185255195E-2</v>
      </c>
      <c r="M72" s="8">
        <f>(NEP_PEAK!M36-NEP_PEAK!L36)/NEP_PEAK!L36</f>
        <v>0.24944909651829</v>
      </c>
      <c r="N72" s="8">
        <f>(NEP_PEAK!N36-NEP_PEAK!M36)/NEP_PEAK!M36</f>
        <v>0.18377425044091711</v>
      </c>
    </row>
    <row r="73" spans="1:14" x14ac:dyDescent="0.2">
      <c r="A73" t="s">
        <v>35</v>
      </c>
      <c r="B73" t="s">
        <v>38</v>
      </c>
      <c r="C73" s="8">
        <f>(NEP_PEAK!C37-NEP_PEAK!B37)/NEP_PEAK!B37</f>
        <v>4.1799094673986327E-2</v>
      </c>
      <c r="D73" s="8">
        <f>(NEP_PEAK!D37-NEP_PEAK!C37)/NEP_PEAK!C37</f>
        <v>4.1601183322547843E-2</v>
      </c>
      <c r="E73" s="8">
        <f>(NEP_PEAK!E37-NEP_PEAK!D37)/NEP_PEAK!D37</f>
        <v>4.056093014999556E-2</v>
      </c>
      <c r="F73" s="8">
        <f>(NEP_PEAK!F37-NEP_PEAK!E37)/NEP_PEAK!E37</f>
        <v>3.9832821562606618E-2</v>
      </c>
      <c r="G73" s="8">
        <f>(NEP_PEAK!G37-NEP_PEAK!F37)/NEP_PEAK!F37</f>
        <v>4.0767779509474203E-2</v>
      </c>
      <c r="H73" s="8">
        <f>(NEP_PEAK!H37-NEP_PEAK!G37)/NEP_PEAK!G37</f>
        <v>4.9653215636822193E-2</v>
      </c>
      <c r="I73" s="8">
        <f>(NEP_PEAK!I37-NEP_PEAK!H37)/NEP_PEAK!H37</f>
        <v>4.1672923862441806E-2</v>
      </c>
      <c r="J73" s="8">
        <f>(NEP_PEAK!J37-NEP_PEAK!I37)/NEP_PEAK!I37</f>
        <v>4.0510343833345348E-2</v>
      </c>
      <c r="K73" s="8">
        <f>(NEP_PEAK!K37-NEP_PEAK!J37)/NEP_PEAK!J37</f>
        <v>4.3643921025285762E-2</v>
      </c>
      <c r="L73" s="8">
        <f>(NEP_PEAK!L37-NEP_PEAK!K37)/NEP_PEAK!K37</f>
        <v>4.0823099900431467E-2</v>
      </c>
      <c r="M73" s="8">
        <f>(NEP_PEAK!M37-NEP_PEAK!L37)/NEP_PEAK!L37</f>
        <v>0.20070153061224491</v>
      </c>
      <c r="N73" s="8">
        <f>(NEP_PEAK!N37-NEP_PEAK!M37)/NEP_PEAK!M37</f>
        <v>0.19302066181547778</v>
      </c>
    </row>
  </sheetData>
  <sortState xmlns:xlrd2="http://schemas.microsoft.com/office/spreadsheetml/2017/richdata2" ref="A2:N73">
    <sortCondition ref="B2:B73"/>
    <sortCondition ref="A2:A7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2D7A-4866-4EDA-86F3-B701C7DC600C}">
  <dimension ref="A1:I39"/>
  <sheetViews>
    <sheetView workbookViewId="0">
      <selection activeCell="C6" sqref="C6"/>
    </sheetView>
  </sheetViews>
  <sheetFormatPr baseColWidth="10" defaultColWidth="8.83203125" defaultRowHeight="16" x14ac:dyDescent="0.2"/>
  <cols>
    <col min="1" max="1" width="22.6640625" bestFit="1" customWidth="1"/>
    <col min="4" max="6" width="10.1640625" bestFit="1" customWidth="1"/>
  </cols>
  <sheetData>
    <row r="1" spans="1:9" x14ac:dyDescent="0.2">
      <c r="A1" t="s">
        <v>36</v>
      </c>
      <c r="B1" s="14">
        <v>2016</v>
      </c>
      <c r="C1" s="14">
        <v>2017</v>
      </c>
      <c r="D1" s="14">
        <v>2018</v>
      </c>
      <c r="E1" s="14">
        <v>2019</v>
      </c>
      <c r="F1" s="22">
        <v>2020</v>
      </c>
    </row>
    <row r="2" spans="1:9" x14ac:dyDescent="0.2">
      <c r="A2" s="11" t="s">
        <v>20</v>
      </c>
      <c r="B2" s="21">
        <f>NEP_ENERGY!B2+(NEP_ENERGY!B$40*NEP_ENERGY!B2)</f>
        <v>0</v>
      </c>
      <c r="C2" s="24">
        <v>0</v>
      </c>
      <c r="D2" s="24">
        <v>0</v>
      </c>
      <c r="E2" s="24">
        <v>0</v>
      </c>
      <c r="F2" s="21">
        <f>E2</f>
        <v>0</v>
      </c>
      <c r="H2" s="23"/>
      <c r="I2" s="5"/>
    </row>
    <row r="3" spans="1:9" x14ac:dyDescent="0.2">
      <c r="A3" s="11" t="s">
        <v>22</v>
      </c>
      <c r="B3" s="21">
        <f>NEP_ENERGY!B3+(NEP_ENERGY!B$40*NEP_ENERGY!B3)</f>
        <v>53782.498489051541</v>
      </c>
      <c r="C3" s="24">
        <v>58384</v>
      </c>
      <c r="D3" s="24">
        <v>63861</v>
      </c>
      <c r="E3" s="24">
        <v>65452</v>
      </c>
      <c r="F3" s="21">
        <f t="shared" ref="F3:F37" si="0">E3</f>
        <v>65452</v>
      </c>
      <c r="H3" s="23"/>
      <c r="I3" s="5"/>
    </row>
    <row r="4" spans="1:9" x14ac:dyDescent="0.2">
      <c r="A4" t="s">
        <v>23</v>
      </c>
      <c r="B4" s="21">
        <f>NEP_ENERGY!B4+(NEP_ENERGY!B$40*NEP_ENERGY!B4)</f>
        <v>871.56903153841324</v>
      </c>
      <c r="C4" s="24">
        <v>799</v>
      </c>
      <c r="D4" s="24">
        <v>869</v>
      </c>
      <c r="E4" s="24">
        <v>753</v>
      </c>
      <c r="F4" s="21">
        <f t="shared" si="0"/>
        <v>753</v>
      </c>
      <c r="H4" s="23"/>
      <c r="I4" s="5"/>
    </row>
    <row r="5" spans="1:9" x14ac:dyDescent="0.2">
      <c r="A5" s="11" t="s">
        <v>16</v>
      </c>
      <c r="B5" s="21">
        <f>NEP_ENERGY!B5+(NEP_ENERGY!B$40*NEP_ENERGY!B5)</f>
        <v>8850.4588902382657</v>
      </c>
      <c r="C5" s="24">
        <v>9094</v>
      </c>
      <c r="D5" s="24">
        <v>9566</v>
      </c>
      <c r="E5" s="24">
        <v>9804</v>
      </c>
      <c r="F5" s="21">
        <f t="shared" si="0"/>
        <v>9804</v>
      </c>
      <c r="H5" s="23"/>
      <c r="I5" s="5"/>
    </row>
    <row r="6" spans="1:9" x14ac:dyDescent="0.2">
      <c r="A6" s="11" t="s">
        <v>24</v>
      </c>
      <c r="B6" s="21">
        <f>NEP_ENERGY!B6+(NEP_ENERGY!B$40*NEP_ENERGY!B6)</f>
        <v>21247.200352368156</v>
      </c>
      <c r="C6" s="24">
        <v>27019</v>
      </c>
      <c r="D6" s="24">
        <v>30061</v>
      </c>
      <c r="E6" s="24">
        <v>31627</v>
      </c>
      <c r="F6" s="21">
        <f t="shared" si="0"/>
        <v>31627</v>
      </c>
      <c r="H6" s="23"/>
      <c r="I6" s="5"/>
    </row>
    <row r="7" spans="1:9" x14ac:dyDescent="0.2">
      <c r="A7" t="s">
        <v>5</v>
      </c>
      <c r="B7" s="21">
        <f>NEP_ENERGY!B7+(NEP_ENERGY!B$40*NEP_ENERGY!B7)</f>
        <v>1845.4441344989427</v>
      </c>
      <c r="C7" s="24">
        <v>1610</v>
      </c>
      <c r="D7" s="24">
        <v>1571</v>
      </c>
      <c r="E7" s="24">
        <v>1732</v>
      </c>
      <c r="F7" s="21">
        <f t="shared" si="0"/>
        <v>1732</v>
      </c>
      <c r="H7" s="23"/>
      <c r="I7" s="5"/>
    </row>
    <row r="8" spans="1:9" x14ac:dyDescent="0.2">
      <c r="A8" t="s">
        <v>8</v>
      </c>
      <c r="B8" s="21">
        <f>NEP_ENERGY!B8+(NEP_ENERGY!B$40*NEP_ENERGY!B8)</f>
        <v>26724.510022352224</v>
      </c>
      <c r="C8" s="24">
        <v>25916</v>
      </c>
      <c r="D8" s="24">
        <v>26417</v>
      </c>
      <c r="E8" s="24">
        <v>30111</v>
      </c>
      <c r="F8" s="21">
        <f t="shared" si="0"/>
        <v>30111</v>
      </c>
      <c r="H8" s="23"/>
      <c r="I8" s="5"/>
    </row>
    <row r="9" spans="1:9" x14ac:dyDescent="0.2">
      <c r="A9" t="s">
        <v>25</v>
      </c>
      <c r="B9" s="21">
        <f>NEP_ENERGY!B9+(NEP_ENERGY!B$40*NEP_ENERGY!B9)</f>
        <v>6443.3150751428966</v>
      </c>
      <c r="C9" s="24">
        <v>6168</v>
      </c>
      <c r="D9" s="24">
        <v>6303</v>
      </c>
      <c r="E9" s="24">
        <v>6528</v>
      </c>
      <c r="F9" s="21">
        <f t="shared" si="0"/>
        <v>6528</v>
      </c>
      <c r="H9" s="23"/>
      <c r="I9" s="5"/>
    </row>
    <row r="10" spans="1:9" x14ac:dyDescent="0.2">
      <c r="A10" s="1" t="s">
        <v>26</v>
      </c>
      <c r="B10" s="21">
        <f>NEP_ENERGY!B10+(NEP_ENERGY!B$40*NEP_ENERGY!B10)</f>
        <v>1958.5710403983981</v>
      </c>
      <c r="C10" s="24">
        <v>2534</v>
      </c>
      <c r="D10" s="24">
        <v>2558</v>
      </c>
      <c r="E10" s="24">
        <v>2574</v>
      </c>
      <c r="F10" s="21">
        <f t="shared" si="0"/>
        <v>2574</v>
      </c>
      <c r="H10" s="23"/>
      <c r="I10" s="5"/>
    </row>
    <row r="11" spans="1:9" x14ac:dyDescent="0.2">
      <c r="A11" t="s">
        <v>0</v>
      </c>
      <c r="B11" s="21">
        <f>NEP_ENERGY!B11+(NEP_ENERGY!B$40*NEP_ENERGY!B11)</f>
        <v>31416.817336616594</v>
      </c>
      <c r="C11" s="24">
        <v>31826</v>
      </c>
      <c r="D11" s="24">
        <v>32299</v>
      </c>
      <c r="E11" s="24">
        <v>33086</v>
      </c>
      <c r="F11" s="21">
        <f t="shared" si="0"/>
        <v>33086</v>
      </c>
      <c r="H11" s="23"/>
      <c r="I11" s="5"/>
    </row>
    <row r="12" spans="1:9" x14ac:dyDescent="0.2">
      <c r="A12" s="11" t="s">
        <v>6</v>
      </c>
      <c r="B12" s="21">
        <f>NEP_ENERGY!B12+(NEP_ENERGY!B$40*NEP_ENERGY!B12)</f>
        <v>4167.0049860008112</v>
      </c>
      <c r="C12" s="24">
        <v>4117</v>
      </c>
      <c r="D12" s="24">
        <v>4295</v>
      </c>
      <c r="E12" s="24">
        <v>4350</v>
      </c>
      <c r="F12" s="21">
        <f t="shared" si="0"/>
        <v>4350</v>
      </c>
      <c r="H12" s="23"/>
      <c r="I12" s="5"/>
    </row>
    <row r="13" spans="1:9" x14ac:dyDescent="0.2">
      <c r="A13" t="s">
        <v>7</v>
      </c>
      <c r="B13" s="21">
        <f>NEP_ENERGY!B13+(NEP_ENERGY!B$40*NEP_ENERGY!B13)</f>
        <v>96773.67386752025</v>
      </c>
      <c r="C13" s="24">
        <v>109984</v>
      </c>
      <c r="D13" s="24">
        <v>116372</v>
      </c>
      <c r="E13" s="24">
        <v>113940</v>
      </c>
      <c r="F13" s="21">
        <f t="shared" si="0"/>
        <v>113940</v>
      </c>
      <c r="H13" s="23"/>
      <c r="I13" s="5"/>
    </row>
    <row r="14" spans="1:9" x14ac:dyDescent="0.2">
      <c r="A14" t="s">
        <v>1</v>
      </c>
      <c r="B14" s="21">
        <f>NEP_ENERGY!B14+(NEP_ENERGY!B$40*NEP_ENERGY!B14)</f>
        <v>48193.045625393228</v>
      </c>
      <c r="C14" s="24">
        <v>50775</v>
      </c>
      <c r="D14" s="24">
        <v>53665</v>
      </c>
      <c r="E14" s="24">
        <v>54505</v>
      </c>
      <c r="F14" s="21">
        <f t="shared" si="0"/>
        <v>54505</v>
      </c>
      <c r="H14" s="23"/>
      <c r="I14" s="5"/>
    </row>
    <row r="15" spans="1:9" x14ac:dyDescent="0.2">
      <c r="A15" t="s">
        <v>27</v>
      </c>
      <c r="B15" s="21">
        <f>NEP_ENERGY!B15+(NEP_ENERGY!B$40*NEP_ENERGY!B15)</f>
        <v>9567.5851024182921</v>
      </c>
      <c r="C15" s="24">
        <v>9399</v>
      </c>
      <c r="D15" s="24">
        <v>9850</v>
      </c>
      <c r="E15" s="24">
        <v>10424</v>
      </c>
      <c r="F15" s="21">
        <f t="shared" si="0"/>
        <v>10424</v>
      </c>
      <c r="H15" s="23"/>
      <c r="I15" s="5"/>
    </row>
    <row r="16" spans="1:9" x14ac:dyDescent="0.2">
      <c r="A16" t="s">
        <v>28</v>
      </c>
      <c r="B16" s="21">
        <f>NEP_ENERGY!B16+(NEP_ENERGY!B$40*NEP_ENERGY!B16)</f>
        <v>14628.784501137407</v>
      </c>
      <c r="C16" s="24">
        <v>18808</v>
      </c>
      <c r="D16" s="24">
        <v>18988</v>
      </c>
      <c r="E16" s="24">
        <v>20025</v>
      </c>
      <c r="F16" s="21">
        <f t="shared" si="0"/>
        <v>20025</v>
      </c>
      <c r="H16" s="23"/>
      <c r="I16" s="5"/>
    </row>
    <row r="17" spans="1:9" x14ac:dyDescent="0.2">
      <c r="A17" s="1" t="s">
        <v>14</v>
      </c>
      <c r="B17" s="21">
        <f>NEP_ENERGY!B17+(NEP_ENERGY!B$40*NEP_ENERGY!B17)</f>
        <v>22474.87320943355</v>
      </c>
      <c r="C17" s="24">
        <f>21549+7807</f>
        <v>29356</v>
      </c>
      <c r="D17" s="24">
        <f>22745+8737</f>
        <v>31482</v>
      </c>
      <c r="E17" s="24">
        <v>31370</v>
      </c>
      <c r="F17" s="21">
        <f t="shared" si="0"/>
        <v>31370</v>
      </c>
      <c r="H17" s="23"/>
      <c r="I17" s="5"/>
    </row>
    <row r="18" spans="1:9" x14ac:dyDescent="0.2">
      <c r="A18" t="s">
        <v>11</v>
      </c>
      <c r="B18" s="21">
        <f>NEP_ENERGY!B18+(NEP_ENERGY!B$40*NEP_ENERGY!B18)</f>
        <v>65068.628848916342</v>
      </c>
      <c r="C18" s="24">
        <v>67869</v>
      </c>
      <c r="D18" s="24">
        <v>71764</v>
      </c>
      <c r="E18" s="24">
        <v>72799</v>
      </c>
      <c r="F18" s="21">
        <f t="shared" si="0"/>
        <v>72799</v>
      </c>
      <c r="H18" s="23"/>
      <c r="I18" s="5"/>
    </row>
    <row r="19" spans="1:9" x14ac:dyDescent="0.2">
      <c r="A19" t="s">
        <v>12</v>
      </c>
      <c r="B19" s="21">
        <f>NEP_ENERGY!B19+(NEP_ENERGY!B$40*NEP_ENERGY!B19)</f>
        <v>25991.644414568796</v>
      </c>
      <c r="C19" s="24">
        <v>25002</v>
      </c>
      <c r="D19" s="24">
        <v>25016</v>
      </c>
      <c r="E19" s="24">
        <v>26315</v>
      </c>
      <c r="F19" s="21">
        <f t="shared" si="0"/>
        <v>26315</v>
      </c>
      <c r="H19" s="23"/>
      <c r="I19" s="5"/>
    </row>
    <row r="20" spans="1:9" x14ac:dyDescent="0.2">
      <c r="A20" t="s">
        <v>21</v>
      </c>
      <c r="B20" s="21">
        <f>NEP_ENERGY!B20+(NEP_ENERGY!B$40*NEP_ENERGY!B20)</f>
        <v>0</v>
      </c>
      <c r="C20" s="24">
        <v>0</v>
      </c>
      <c r="D20" s="24">
        <v>0</v>
      </c>
      <c r="E20" s="24">
        <v>0</v>
      </c>
      <c r="F20" s="21">
        <f t="shared" si="0"/>
        <v>0</v>
      </c>
      <c r="H20" s="23"/>
      <c r="I20" s="5"/>
    </row>
    <row r="21" spans="1:9" x14ac:dyDescent="0.2">
      <c r="A21" t="s">
        <v>29</v>
      </c>
      <c r="B21" s="21">
        <f>NEP_ENERGY!B21+(NEP_ENERGY!B$40*NEP_ENERGY!B21)</f>
        <v>67470.854102885642</v>
      </c>
      <c r="C21" s="24">
        <v>69925</v>
      </c>
      <c r="D21" s="24">
        <v>76056</v>
      </c>
      <c r="E21" s="24">
        <v>76172</v>
      </c>
      <c r="F21" s="21">
        <f t="shared" si="0"/>
        <v>76172</v>
      </c>
      <c r="H21" s="23"/>
      <c r="I21" s="5"/>
    </row>
    <row r="22" spans="1:9" x14ac:dyDescent="0.2">
      <c r="A22" t="s">
        <v>9</v>
      </c>
      <c r="B22" s="21">
        <f>NEP_ENERGY!B22+(NEP_ENERGY!B$40*NEP_ENERGY!B22)</f>
        <v>143027.82269701932</v>
      </c>
      <c r="C22" s="24">
        <v>149761</v>
      </c>
      <c r="D22" s="24">
        <v>158295</v>
      </c>
      <c r="E22" s="24">
        <v>155167</v>
      </c>
      <c r="F22" s="21">
        <f t="shared" si="0"/>
        <v>155167</v>
      </c>
      <c r="H22" s="23"/>
      <c r="I22" s="5"/>
    </row>
    <row r="23" spans="1:9" x14ac:dyDescent="0.2">
      <c r="A23" s="1" t="s">
        <v>17</v>
      </c>
      <c r="B23" s="21">
        <f>NEP_ENERGY!B23+(NEP_ENERGY!B$40*NEP_ENERGY!B23)</f>
        <v>1219.8031592636935</v>
      </c>
      <c r="C23" s="24">
        <v>874</v>
      </c>
      <c r="D23" s="24">
        <v>905</v>
      </c>
      <c r="E23" s="24">
        <v>924</v>
      </c>
      <c r="F23" s="21">
        <f t="shared" si="0"/>
        <v>924</v>
      </c>
      <c r="H23" s="23"/>
      <c r="I23" s="5"/>
    </row>
    <row r="24" spans="1:9" x14ac:dyDescent="0.2">
      <c r="A24" t="s">
        <v>30</v>
      </c>
      <c r="B24" s="21">
        <f>NEP_ENERGY!B24+(NEP_ENERGY!B$40*NEP_ENERGY!B24)</f>
        <v>2059.8933995953016</v>
      </c>
      <c r="C24" s="24">
        <v>1557</v>
      </c>
      <c r="D24" s="24">
        <v>1957</v>
      </c>
      <c r="E24" s="24">
        <v>2112</v>
      </c>
      <c r="F24" s="21">
        <f t="shared" si="0"/>
        <v>2112</v>
      </c>
      <c r="H24" s="23"/>
      <c r="I24" s="5"/>
    </row>
    <row r="25" spans="1:9" x14ac:dyDescent="0.2">
      <c r="A25" t="s">
        <v>19</v>
      </c>
      <c r="B25" s="21">
        <f>NEP_ENERGY!B25+(NEP_ENERGY!B$40*NEP_ENERGY!B25)</f>
        <v>570.55309062334049</v>
      </c>
      <c r="C25" s="24">
        <v>497</v>
      </c>
      <c r="D25" s="24">
        <v>643</v>
      </c>
      <c r="E25" s="24">
        <v>647</v>
      </c>
      <c r="F25" s="21">
        <f t="shared" si="0"/>
        <v>647</v>
      </c>
      <c r="H25" s="23"/>
      <c r="I25" s="5"/>
    </row>
    <row r="26" spans="1:9" x14ac:dyDescent="0.2">
      <c r="A26" t="s">
        <v>31</v>
      </c>
      <c r="B26" s="21">
        <f>NEP_ENERGY!B26+(NEP_ENERGY!B$40*NEP_ENERGY!B26)</f>
        <v>801.72546354831468</v>
      </c>
      <c r="C26" s="24">
        <v>794</v>
      </c>
      <c r="D26" s="24">
        <v>888</v>
      </c>
      <c r="E26" s="24">
        <v>814</v>
      </c>
      <c r="F26" s="21">
        <f t="shared" si="0"/>
        <v>814</v>
      </c>
      <c r="H26" s="23"/>
      <c r="I26" s="5"/>
    </row>
    <row r="27" spans="1:9" x14ac:dyDescent="0.2">
      <c r="A27" t="s">
        <v>15</v>
      </c>
      <c r="B27" s="21">
        <f>NEP_ENERGY!B27+(NEP_ENERGY!B$40*NEP_ENERGY!B27)</f>
        <v>25604.061797835009</v>
      </c>
      <c r="C27" s="24">
        <v>28802</v>
      </c>
      <c r="D27" s="24">
        <v>32145</v>
      </c>
      <c r="E27" s="24">
        <v>29692</v>
      </c>
      <c r="F27" s="21">
        <f t="shared" si="0"/>
        <v>29692</v>
      </c>
      <c r="H27" s="23"/>
      <c r="I27" s="5"/>
    </row>
    <row r="28" spans="1:9" x14ac:dyDescent="0.2">
      <c r="A28" s="1" t="s">
        <v>13</v>
      </c>
      <c r="B28" s="21">
        <f>NEP_ENERGY!B28+(NEP_ENERGY!B$40*NEP_ENERGY!B28)</f>
        <v>2941.2995533858416</v>
      </c>
      <c r="C28" s="24">
        <v>2668</v>
      </c>
      <c r="D28" s="24">
        <v>2766</v>
      </c>
      <c r="E28" s="24">
        <v>2847</v>
      </c>
      <c r="F28" s="21">
        <f t="shared" si="0"/>
        <v>2847</v>
      </c>
      <c r="H28" s="23"/>
      <c r="I28" s="5"/>
    </row>
    <row r="29" spans="1:9" x14ac:dyDescent="0.2">
      <c r="A29" t="s">
        <v>2</v>
      </c>
      <c r="B29" s="21">
        <f>NEP_ENERGY!B29+(NEP_ENERGY!B$40*NEP_ENERGY!B29)</f>
        <v>53236.538204058517</v>
      </c>
      <c r="C29" s="24">
        <v>54812</v>
      </c>
      <c r="D29" s="24">
        <v>55328</v>
      </c>
      <c r="E29" s="24">
        <v>56776</v>
      </c>
      <c r="F29" s="21">
        <f t="shared" si="0"/>
        <v>56776</v>
      </c>
      <c r="H29" s="23"/>
      <c r="I29" s="5"/>
    </row>
    <row r="30" spans="1:9" x14ac:dyDescent="0.2">
      <c r="A30" t="s">
        <v>3</v>
      </c>
      <c r="B30" s="21">
        <f>NEP_ENERGY!B30+(NEP_ENERGY!B$40*NEP_ENERGY!B30)</f>
        <v>72029.376554521092</v>
      </c>
      <c r="C30" s="24">
        <v>71194</v>
      </c>
      <c r="D30" s="24">
        <v>79815</v>
      </c>
      <c r="E30" s="24">
        <v>81281</v>
      </c>
      <c r="F30" s="21">
        <f t="shared" si="0"/>
        <v>81281</v>
      </c>
      <c r="H30" s="23"/>
      <c r="I30" s="5"/>
    </row>
    <row r="31" spans="1:9" x14ac:dyDescent="0.2">
      <c r="A31" t="s">
        <v>32</v>
      </c>
      <c r="B31" s="21">
        <f>NEP_ENERGY!B31+(NEP_ENERGY!B$40*NEP_ENERGY!B31)</f>
        <v>476.1167170029255</v>
      </c>
      <c r="C31" s="24">
        <v>485</v>
      </c>
      <c r="D31" s="24">
        <v>527</v>
      </c>
      <c r="E31" s="24">
        <v>554</v>
      </c>
      <c r="F31" s="21">
        <f t="shared" si="0"/>
        <v>554</v>
      </c>
      <c r="H31" s="23"/>
      <c r="I31" s="5"/>
    </row>
    <row r="32" spans="1:9" x14ac:dyDescent="0.2">
      <c r="A32" t="s">
        <v>33</v>
      </c>
      <c r="B32" s="21">
        <f>NEP_ENERGY!B32+(NEP_ENERGY!B$40*NEP_ENERGY!B32)</f>
        <v>104197.75003120016</v>
      </c>
      <c r="C32" s="24">
        <v>106006</v>
      </c>
      <c r="D32" s="24">
        <v>109482</v>
      </c>
      <c r="E32" s="24">
        <v>108816</v>
      </c>
      <c r="F32" s="21">
        <f t="shared" si="0"/>
        <v>108816</v>
      </c>
      <c r="H32" s="23"/>
      <c r="I32" s="5"/>
    </row>
    <row r="33" spans="1:9" x14ac:dyDescent="0.2">
      <c r="A33" t="s">
        <v>10</v>
      </c>
      <c r="B33" s="21">
        <f>NEP_ENERGY!B33+(NEP_ENERGY!B$40*NEP_ENERGY!B33)</f>
        <v>51836.715707580908</v>
      </c>
      <c r="C33" s="24">
        <v>60319</v>
      </c>
      <c r="D33" s="24">
        <v>66489</v>
      </c>
      <c r="E33" s="24">
        <v>68306</v>
      </c>
      <c r="F33" s="21">
        <f t="shared" si="0"/>
        <v>68306</v>
      </c>
      <c r="H33" s="23"/>
      <c r="I33" s="5"/>
    </row>
    <row r="34" spans="1:9" x14ac:dyDescent="0.2">
      <c r="A34" t="s">
        <v>18</v>
      </c>
      <c r="B34" s="21">
        <f>NEP_ENERGY!B34+(NEP_ENERGY!B$40*NEP_ENERGY!B34)</f>
        <v>1244.3959648940099</v>
      </c>
      <c r="C34" s="24">
        <v>2602</v>
      </c>
      <c r="D34" s="24">
        <v>1863</v>
      </c>
      <c r="E34" s="24">
        <v>1538</v>
      </c>
      <c r="F34" s="21">
        <f t="shared" si="0"/>
        <v>1538</v>
      </c>
      <c r="H34" s="23"/>
      <c r="I34" s="5"/>
    </row>
    <row r="35" spans="1:9" x14ac:dyDescent="0.2">
      <c r="A35" s="1" t="s">
        <v>34</v>
      </c>
      <c r="B35" s="21">
        <f>NEP_ENERGY!B35+(NEP_ENERGY!B$40*NEP_ENERGY!B35)</f>
        <v>106309.78017873173</v>
      </c>
      <c r="C35" s="24">
        <v>120052</v>
      </c>
      <c r="D35" s="24">
        <v>117133</v>
      </c>
      <c r="E35" s="24">
        <v>122549</v>
      </c>
      <c r="F35" s="21">
        <f t="shared" si="0"/>
        <v>122549</v>
      </c>
      <c r="H35" s="23"/>
      <c r="I35" s="5"/>
    </row>
    <row r="36" spans="1:9" x14ac:dyDescent="0.2">
      <c r="A36" t="s">
        <v>4</v>
      </c>
      <c r="B36" s="21">
        <f>NEP_ENERGY!B36+(NEP_ENERGY!B$40*NEP_ENERGY!B36)</f>
        <v>13488.662032115939</v>
      </c>
      <c r="C36" s="24">
        <v>13457</v>
      </c>
      <c r="D36" s="24">
        <v>13845</v>
      </c>
      <c r="E36" s="24">
        <v>14472</v>
      </c>
      <c r="F36" s="21">
        <f t="shared" si="0"/>
        <v>14472</v>
      </c>
      <c r="H36" s="23"/>
      <c r="I36" s="5"/>
    </row>
    <row r="37" spans="1:9" x14ac:dyDescent="0.2">
      <c r="A37" t="s">
        <v>35</v>
      </c>
      <c r="B37" s="21">
        <f>NEP_ENERGY!B37+(NEP_ENERGY!B$40*NEP_ENERGY!B37)</f>
        <v>56408.026418144116</v>
      </c>
      <c r="C37" s="24">
        <v>50760</v>
      </c>
      <c r="D37" s="24">
        <v>51471</v>
      </c>
      <c r="E37" s="24">
        <v>52948</v>
      </c>
      <c r="F37" s="21">
        <f t="shared" si="0"/>
        <v>52948</v>
      </c>
      <c r="H37" s="23"/>
      <c r="I37" s="5"/>
    </row>
    <row r="38" spans="1:9" x14ac:dyDescent="0.2">
      <c r="B38" s="5"/>
      <c r="C38" s="5"/>
      <c r="D38" s="5"/>
      <c r="E38" s="5"/>
      <c r="F38" s="5"/>
      <c r="I38" s="5"/>
    </row>
    <row r="39" spans="1:9" x14ac:dyDescent="0.2">
      <c r="B39" s="17"/>
      <c r="C39" s="17"/>
      <c r="D39" s="19"/>
      <c r="E39" s="19"/>
      <c r="F3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9CFE-8071-46B8-BE2C-29CDCA6AD389}">
  <dimension ref="A1:H38"/>
  <sheetViews>
    <sheetView workbookViewId="0">
      <selection activeCell="G23" sqref="G23"/>
    </sheetView>
  </sheetViews>
  <sheetFormatPr baseColWidth="10" defaultColWidth="8.83203125" defaultRowHeight="16" x14ac:dyDescent="0.2"/>
  <cols>
    <col min="1" max="1" width="22.6640625" bestFit="1" customWidth="1"/>
  </cols>
  <sheetData>
    <row r="1" spans="1:8" x14ac:dyDescent="0.2">
      <c r="A1" t="s">
        <v>36</v>
      </c>
      <c r="B1" s="14">
        <v>2016</v>
      </c>
      <c r="C1" s="14">
        <v>2017</v>
      </c>
      <c r="D1" s="14">
        <v>2018</v>
      </c>
      <c r="E1" s="14">
        <v>2019</v>
      </c>
      <c r="F1" s="14">
        <v>2020</v>
      </c>
    </row>
    <row r="2" spans="1:8" x14ac:dyDescent="0.2">
      <c r="A2" s="11" t="s">
        <v>20</v>
      </c>
      <c r="B2">
        <v>0</v>
      </c>
      <c r="C2" s="21">
        <v>0</v>
      </c>
      <c r="D2" s="21">
        <v>0</v>
      </c>
      <c r="E2" s="21">
        <v>0</v>
      </c>
      <c r="F2" s="21">
        <f>E2</f>
        <v>0</v>
      </c>
      <c r="H2" s="11"/>
    </row>
    <row r="3" spans="1:8" x14ac:dyDescent="0.2">
      <c r="A3" s="11" t="s">
        <v>22</v>
      </c>
      <c r="B3">
        <v>7969</v>
      </c>
      <c r="C3" s="21">
        <v>8993</v>
      </c>
      <c r="D3" s="21">
        <v>9459</v>
      </c>
      <c r="E3" s="21">
        <v>10225</v>
      </c>
      <c r="F3" s="21">
        <f t="shared" ref="F3:F37" si="0">E3</f>
        <v>10225</v>
      </c>
    </row>
    <row r="4" spans="1:8" x14ac:dyDescent="0.2">
      <c r="A4" t="s">
        <v>23</v>
      </c>
      <c r="B4">
        <v>148</v>
      </c>
      <c r="C4" s="21">
        <v>145</v>
      </c>
      <c r="D4" s="21">
        <v>150</v>
      </c>
      <c r="E4" s="21">
        <v>158</v>
      </c>
      <c r="F4" s="21">
        <f t="shared" si="0"/>
        <v>158</v>
      </c>
    </row>
    <row r="5" spans="1:8" x14ac:dyDescent="0.2">
      <c r="A5" s="11" t="s">
        <v>16</v>
      </c>
      <c r="B5">
        <v>1673</v>
      </c>
      <c r="C5" s="21">
        <v>1822</v>
      </c>
      <c r="D5" s="21">
        <v>1865</v>
      </c>
      <c r="E5" s="21">
        <v>2193</v>
      </c>
      <c r="F5" s="21">
        <f t="shared" si="0"/>
        <v>2193</v>
      </c>
    </row>
    <row r="6" spans="1:8" x14ac:dyDescent="0.2">
      <c r="A6" s="11" t="s">
        <v>24</v>
      </c>
      <c r="B6">
        <v>3883</v>
      </c>
      <c r="C6" s="21">
        <v>4521</v>
      </c>
      <c r="D6" s="21">
        <v>5115</v>
      </c>
      <c r="E6" s="21">
        <v>5835</v>
      </c>
      <c r="F6" s="21">
        <f t="shared" si="0"/>
        <v>5835</v>
      </c>
    </row>
    <row r="7" spans="1:8" x14ac:dyDescent="0.2">
      <c r="A7" t="s">
        <v>5</v>
      </c>
      <c r="B7">
        <v>361</v>
      </c>
      <c r="C7" s="21">
        <v>363</v>
      </c>
      <c r="D7" s="21">
        <v>369</v>
      </c>
      <c r="E7" s="21">
        <v>431</v>
      </c>
      <c r="F7" s="21">
        <f t="shared" si="0"/>
        <v>431</v>
      </c>
    </row>
    <row r="8" spans="1:8" x14ac:dyDescent="0.2">
      <c r="A8" t="s">
        <v>8</v>
      </c>
      <c r="B8">
        <v>3875</v>
      </c>
      <c r="C8" s="21">
        <v>4169</v>
      </c>
      <c r="D8" s="21">
        <v>4444</v>
      </c>
      <c r="E8" s="21">
        <v>4746</v>
      </c>
      <c r="F8" s="21">
        <f t="shared" si="0"/>
        <v>4746</v>
      </c>
    </row>
    <row r="9" spans="1:8" x14ac:dyDescent="0.2">
      <c r="A9" t="s">
        <v>25</v>
      </c>
      <c r="B9">
        <v>784</v>
      </c>
      <c r="C9" s="21">
        <v>790</v>
      </c>
      <c r="D9" s="21">
        <v>816</v>
      </c>
      <c r="E9" s="21">
        <v>826</v>
      </c>
      <c r="F9" s="21">
        <f t="shared" si="0"/>
        <v>826</v>
      </c>
    </row>
    <row r="10" spans="1:8" x14ac:dyDescent="0.2">
      <c r="A10" s="1" t="s">
        <v>26</v>
      </c>
      <c r="B10">
        <v>334</v>
      </c>
      <c r="C10" s="21">
        <v>362</v>
      </c>
      <c r="D10" s="21">
        <v>357</v>
      </c>
      <c r="E10" s="21">
        <v>351</v>
      </c>
      <c r="F10" s="21">
        <f t="shared" si="0"/>
        <v>351</v>
      </c>
    </row>
    <row r="11" spans="1:8" x14ac:dyDescent="0.2">
      <c r="A11" t="s">
        <v>0</v>
      </c>
      <c r="B11">
        <v>6342</v>
      </c>
      <c r="C11" s="21">
        <v>6553</v>
      </c>
      <c r="D11" s="21">
        <v>7016</v>
      </c>
      <c r="E11" s="21">
        <v>7409</v>
      </c>
      <c r="F11" s="21">
        <f t="shared" si="0"/>
        <v>7409</v>
      </c>
    </row>
    <row r="12" spans="1:8" x14ac:dyDescent="0.2">
      <c r="A12" s="11" t="s">
        <v>6</v>
      </c>
      <c r="B12">
        <v>546</v>
      </c>
      <c r="C12" s="21">
        <v>559</v>
      </c>
      <c r="D12" s="21">
        <v>596</v>
      </c>
      <c r="E12" s="21">
        <v>625</v>
      </c>
      <c r="F12" s="21">
        <f t="shared" si="0"/>
        <v>625</v>
      </c>
    </row>
    <row r="13" spans="1:8" x14ac:dyDescent="0.2">
      <c r="A13" t="s">
        <v>7</v>
      </c>
      <c r="B13">
        <v>14724</v>
      </c>
      <c r="C13" s="21">
        <v>16590</v>
      </c>
      <c r="D13" s="21">
        <v>17053</v>
      </c>
      <c r="E13" s="21">
        <v>18437</v>
      </c>
      <c r="F13" s="21">
        <f t="shared" si="0"/>
        <v>18437</v>
      </c>
    </row>
    <row r="14" spans="1:8" x14ac:dyDescent="0.2">
      <c r="A14" t="s">
        <v>1</v>
      </c>
      <c r="B14">
        <v>9262</v>
      </c>
      <c r="C14" s="21">
        <v>9671</v>
      </c>
      <c r="D14" s="21">
        <v>10270</v>
      </c>
      <c r="E14" s="21">
        <v>11001</v>
      </c>
      <c r="F14" s="21">
        <f t="shared" si="0"/>
        <v>11001</v>
      </c>
    </row>
    <row r="15" spans="1:8" x14ac:dyDescent="0.2">
      <c r="A15" t="s">
        <v>27</v>
      </c>
      <c r="B15">
        <v>1499</v>
      </c>
      <c r="C15" s="21">
        <v>1594</v>
      </c>
      <c r="D15" s="21">
        <v>1700</v>
      </c>
      <c r="E15" s="21">
        <v>1786</v>
      </c>
      <c r="F15" s="21">
        <f t="shared" si="0"/>
        <v>1786</v>
      </c>
    </row>
    <row r="16" spans="1:8" x14ac:dyDescent="0.2">
      <c r="A16" t="s">
        <v>28</v>
      </c>
      <c r="B16">
        <v>2675</v>
      </c>
      <c r="C16" s="21">
        <v>2899</v>
      </c>
      <c r="D16" s="21">
        <v>3080</v>
      </c>
      <c r="E16" s="21">
        <v>3405</v>
      </c>
      <c r="F16" s="21">
        <f t="shared" si="0"/>
        <v>3405</v>
      </c>
    </row>
    <row r="17" spans="1:6" x14ac:dyDescent="0.2">
      <c r="A17" s="1" t="s">
        <v>14</v>
      </c>
      <c r="B17">
        <v>4219</v>
      </c>
      <c r="C17" s="21">
        <v>4228</v>
      </c>
      <c r="D17" s="21">
        <v>4439</v>
      </c>
      <c r="E17" s="21">
        <v>4410</v>
      </c>
      <c r="F17" s="21">
        <f t="shared" si="0"/>
        <v>4410</v>
      </c>
    </row>
    <row r="18" spans="1:6" x14ac:dyDescent="0.2">
      <c r="A18" t="s">
        <v>11</v>
      </c>
      <c r="B18">
        <v>10261</v>
      </c>
      <c r="C18" s="21">
        <v>10857</v>
      </c>
      <c r="D18" s="21">
        <v>12877</v>
      </c>
      <c r="E18" s="21">
        <v>13272</v>
      </c>
      <c r="F18" s="21">
        <f t="shared" si="0"/>
        <v>13272</v>
      </c>
    </row>
    <row r="19" spans="1:6" x14ac:dyDescent="0.2">
      <c r="A19" t="s">
        <v>12</v>
      </c>
      <c r="B19">
        <v>4132</v>
      </c>
      <c r="C19" s="21">
        <v>3892</v>
      </c>
      <c r="D19" s="21">
        <v>4245</v>
      </c>
      <c r="E19" s="21">
        <v>4487</v>
      </c>
      <c r="F19" s="21">
        <f t="shared" si="0"/>
        <v>4487</v>
      </c>
    </row>
    <row r="20" spans="1:6" x14ac:dyDescent="0.2">
      <c r="A20" t="s">
        <v>21</v>
      </c>
      <c r="B20">
        <v>0</v>
      </c>
      <c r="C20" s="21">
        <v>0</v>
      </c>
      <c r="D20" s="21">
        <v>0</v>
      </c>
      <c r="E20" s="21">
        <v>0</v>
      </c>
      <c r="F20" s="21">
        <f t="shared" si="0"/>
        <v>0</v>
      </c>
    </row>
    <row r="21" spans="1:6" x14ac:dyDescent="0.2">
      <c r="A21" t="s">
        <v>29</v>
      </c>
      <c r="B21">
        <v>11512</v>
      </c>
      <c r="C21" s="21">
        <v>12338</v>
      </c>
      <c r="D21" s="21">
        <v>13815</v>
      </c>
      <c r="E21" s="21">
        <v>14886</v>
      </c>
      <c r="F21" s="21">
        <f t="shared" si="0"/>
        <v>14886</v>
      </c>
    </row>
    <row r="22" spans="1:6" x14ac:dyDescent="0.2">
      <c r="A22" t="s">
        <v>9</v>
      </c>
      <c r="B22">
        <v>22516</v>
      </c>
      <c r="C22" s="21">
        <v>22542</v>
      </c>
      <c r="D22" s="21">
        <v>23864</v>
      </c>
      <c r="E22" s="21">
        <v>24550</v>
      </c>
      <c r="F22" s="21">
        <f t="shared" si="0"/>
        <v>24550</v>
      </c>
    </row>
    <row r="23" spans="1:6" x14ac:dyDescent="0.2">
      <c r="A23" s="1" t="s">
        <v>17</v>
      </c>
      <c r="B23">
        <v>163</v>
      </c>
      <c r="C23" s="21">
        <v>202</v>
      </c>
      <c r="D23" s="21">
        <v>219</v>
      </c>
      <c r="E23" s="21">
        <v>226</v>
      </c>
      <c r="F23" s="21">
        <f t="shared" si="0"/>
        <v>226</v>
      </c>
    </row>
    <row r="24" spans="1:6" x14ac:dyDescent="0.2">
      <c r="A24" t="s">
        <v>30</v>
      </c>
      <c r="B24">
        <v>331</v>
      </c>
      <c r="C24" s="21">
        <v>369</v>
      </c>
      <c r="D24" s="21">
        <v>374</v>
      </c>
      <c r="E24" s="21">
        <v>371</v>
      </c>
      <c r="F24" s="21">
        <f t="shared" si="0"/>
        <v>371</v>
      </c>
    </row>
    <row r="25" spans="1:6" x14ac:dyDescent="0.2">
      <c r="A25" t="s">
        <v>19</v>
      </c>
      <c r="B25">
        <v>98</v>
      </c>
      <c r="C25" s="21">
        <v>105</v>
      </c>
      <c r="D25" s="21">
        <v>121</v>
      </c>
      <c r="E25" s="21">
        <v>133</v>
      </c>
      <c r="F25" s="21">
        <f t="shared" si="0"/>
        <v>133</v>
      </c>
    </row>
    <row r="26" spans="1:6" x14ac:dyDescent="0.2">
      <c r="A26" t="s">
        <v>31</v>
      </c>
      <c r="B26">
        <v>148</v>
      </c>
      <c r="C26" s="21">
        <v>155</v>
      </c>
      <c r="D26" s="21">
        <v>156</v>
      </c>
      <c r="E26" s="21">
        <v>186</v>
      </c>
      <c r="F26" s="21">
        <f t="shared" si="0"/>
        <v>186</v>
      </c>
    </row>
    <row r="27" spans="1:6" x14ac:dyDescent="0.2">
      <c r="A27" t="s">
        <v>15</v>
      </c>
      <c r="B27">
        <v>4012</v>
      </c>
      <c r="C27" s="21">
        <v>4652</v>
      </c>
      <c r="D27" s="21">
        <v>5357</v>
      </c>
      <c r="E27" s="21">
        <v>5292</v>
      </c>
      <c r="F27" s="21">
        <f t="shared" si="0"/>
        <v>5292</v>
      </c>
    </row>
    <row r="28" spans="1:6" x14ac:dyDescent="0.2">
      <c r="A28" s="1" t="s">
        <v>13</v>
      </c>
      <c r="B28">
        <v>371</v>
      </c>
      <c r="C28" s="21">
        <v>390</v>
      </c>
      <c r="D28" s="21">
        <v>440</v>
      </c>
      <c r="E28" s="21">
        <v>470</v>
      </c>
      <c r="F28" s="21">
        <f t="shared" si="0"/>
        <v>470</v>
      </c>
    </row>
    <row r="29" spans="1:6" x14ac:dyDescent="0.2">
      <c r="A29" t="s">
        <v>2</v>
      </c>
      <c r="B29">
        <v>11408</v>
      </c>
      <c r="C29" s="21">
        <v>11705</v>
      </c>
      <c r="D29" s="21">
        <v>12638</v>
      </c>
      <c r="E29" s="21">
        <v>13606</v>
      </c>
      <c r="F29" s="21">
        <f t="shared" si="0"/>
        <v>13606</v>
      </c>
    </row>
    <row r="30" spans="1:6" x14ac:dyDescent="0.2">
      <c r="A30" t="s">
        <v>3</v>
      </c>
      <c r="B30">
        <v>10613</v>
      </c>
      <c r="C30" s="21">
        <v>11722</v>
      </c>
      <c r="D30" s="21">
        <v>13276</v>
      </c>
      <c r="E30" s="21">
        <v>14277</v>
      </c>
      <c r="F30" s="21">
        <f t="shared" si="0"/>
        <v>14277</v>
      </c>
    </row>
    <row r="31" spans="1:6" x14ac:dyDescent="0.2">
      <c r="A31" t="s">
        <v>32</v>
      </c>
      <c r="B31">
        <v>112</v>
      </c>
      <c r="C31" s="21">
        <v>96</v>
      </c>
      <c r="D31" s="21">
        <v>106</v>
      </c>
      <c r="E31" s="21">
        <v>115</v>
      </c>
      <c r="F31" s="21">
        <f t="shared" si="0"/>
        <v>115</v>
      </c>
    </row>
    <row r="32" spans="1:6" x14ac:dyDescent="0.2">
      <c r="A32" t="s">
        <v>33</v>
      </c>
      <c r="B32">
        <v>14832</v>
      </c>
      <c r="C32" s="21">
        <v>15001</v>
      </c>
      <c r="D32" s="21">
        <v>15483</v>
      </c>
      <c r="E32" s="21">
        <v>15727</v>
      </c>
      <c r="F32" s="21">
        <f t="shared" si="0"/>
        <v>15727</v>
      </c>
    </row>
    <row r="33" spans="1:6" x14ac:dyDescent="0.2">
      <c r="A33" t="s">
        <v>10</v>
      </c>
      <c r="B33">
        <v>9187</v>
      </c>
      <c r="C33" s="21">
        <v>10298</v>
      </c>
      <c r="D33" s="21">
        <v>10815</v>
      </c>
      <c r="E33" s="21">
        <v>13168</v>
      </c>
      <c r="F33" s="21">
        <f t="shared" si="0"/>
        <v>13168</v>
      </c>
    </row>
    <row r="34" spans="1:6" x14ac:dyDescent="0.2">
      <c r="A34" t="s">
        <v>18</v>
      </c>
      <c r="B34">
        <v>284</v>
      </c>
      <c r="C34" s="21">
        <v>342</v>
      </c>
      <c r="D34" s="21">
        <v>298</v>
      </c>
      <c r="E34" s="21">
        <v>320</v>
      </c>
      <c r="F34" s="21">
        <f t="shared" si="0"/>
        <v>320</v>
      </c>
    </row>
    <row r="35" spans="1:6" x14ac:dyDescent="0.2">
      <c r="A35" s="1" t="s">
        <v>34</v>
      </c>
      <c r="B35">
        <v>17183</v>
      </c>
      <c r="C35" s="21">
        <v>20274</v>
      </c>
      <c r="D35" s="21">
        <v>20498</v>
      </c>
      <c r="E35" s="21">
        <v>22599</v>
      </c>
      <c r="F35" s="21">
        <f t="shared" si="0"/>
        <v>22599</v>
      </c>
    </row>
    <row r="36" spans="1:6" x14ac:dyDescent="0.2">
      <c r="A36" t="s">
        <v>4</v>
      </c>
      <c r="B36">
        <v>2037</v>
      </c>
      <c r="C36" s="21">
        <v>2149</v>
      </c>
      <c r="D36" s="21">
        <v>2216</v>
      </c>
      <c r="E36" s="21">
        <v>2233</v>
      </c>
      <c r="F36" s="21">
        <f t="shared" si="0"/>
        <v>2233</v>
      </c>
    </row>
    <row r="37" spans="1:6" x14ac:dyDescent="0.2">
      <c r="A37" t="s">
        <v>35</v>
      </c>
      <c r="B37">
        <v>7931</v>
      </c>
      <c r="C37" s="21">
        <v>8137</v>
      </c>
      <c r="D37" s="21">
        <v>9130</v>
      </c>
      <c r="E37" s="21">
        <v>9263</v>
      </c>
      <c r="F37" s="21">
        <f t="shared" si="0"/>
        <v>9263</v>
      </c>
    </row>
    <row r="38" spans="1:6" x14ac:dyDescent="0.2">
      <c r="B3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447A-C75E-4A01-B7CE-1F6AF28C0FCD}">
  <dimension ref="A1:N73"/>
  <sheetViews>
    <sheetView tabSelected="1" workbookViewId="0">
      <selection activeCell="B1" sqref="B1"/>
    </sheetView>
  </sheetViews>
  <sheetFormatPr baseColWidth="10" defaultColWidth="11" defaultRowHeight="16" x14ac:dyDescent="0.2"/>
  <cols>
    <col min="1" max="1" width="23.1640625" bestFit="1" customWidth="1"/>
    <col min="2" max="2" width="12.83203125" bestFit="1" customWidth="1"/>
    <col min="3" max="3" width="22.1640625" customWidth="1"/>
    <col min="4" max="4" width="7.1640625" bestFit="1" customWidth="1"/>
    <col min="6" max="6" width="33.83203125" customWidth="1"/>
  </cols>
  <sheetData>
    <row r="1" spans="1:14" ht="18.75" customHeight="1" x14ac:dyDescent="0.2">
      <c r="A1" t="s">
        <v>36</v>
      </c>
      <c r="B1" t="s">
        <v>55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>
        <v>2026</v>
      </c>
      <c r="M1">
        <v>2031</v>
      </c>
      <c r="N1">
        <v>2036</v>
      </c>
    </row>
    <row r="2" spans="1:14" x14ac:dyDescent="0.2">
      <c r="A2" s="11" t="s">
        <v>20</v>
      </c>
      <c r="B2" s="7" t="s">
        <v>37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</row>
    <row r="3" spans="1:14" x14ac:dyDescent="0.2">
      <c r="A3" s="11" t="s">
        <v>22</v>
      </c>
      <c r="B3" s="7" t="s">
        <v>37</v>
      </c>
      <c r="C3" s="8">
        <f>Growth!C3</f>
        <v>7.6326523146708611E-2</v>
      </c>
      <c r="D3" s="8">
        <f>Growth!D3</f>
        <v>7.5519151684056693E-2</v>
      </c>
      <c r="E3" s="8">
        <f>Growth!E3</f>
        <v>7.4956549217885929E-2</v>
      </c>
      <c r="F3" s="8">
        <f>0</f>
        <v>0</v>
      </c>
      <c r="G3" s="8">
        <f>Growth!G3+0.022</f>
        <v>9.6565604049801607E-2</v>
      </c>
      <c r="H3" s="8">
        <f>Growth!H3+0.0095</f>
        <v>8.4480901451489676E-2</v>
      </c>
      <c r="I3" s="8">
        <f>Growth!I3+0.013</f>
        <v>8.8388788212580977E-2</v>
      </c>
      <c r="J3" s="8">
        <f>Growth!J3+0.0115</f>
        <v>8.1846058109566702E-2</v>
      </c>
      <c r="K3" s="8">
        <f>Growth!K3+0.0112</f>
        <v>8.2108922526008168E-2</v>
      </c>
      <c r="L3" s="8">
        <f>Growth!L3</f>
        <v>7.1229533399953873E-2</v>
      </c>
      <c r="M3" s="8">
        <f>Growth!M3</f>
        <v>0.30195093510337712</v>
      </c>
      <c r="N3" s="8">
        <f>Growth!N3</f>
        <v>0.24142254801995205</v>
      </c>
    </row>
    <row r="4" spans="1:14" x14ac:dyDescent="0.2">
      <c r="A4" s="11" t="s">
        <v>23</v>
      </c>
      <c r="B4" s="7" t="s">
        <v>37</v>
      </c>
      <c r="C4" s="8">
        <f>Growth!C4</f>
        <v>0.10835214446952596</v>
      </c>
      <c r="D4" s="8">
        <f>Growth!D4</f>
        <v>0.10896130346232179</v>
      </c>
      <c r="E4" s="8">
        <f>Growth!E4</f>
        <v>0.1111111111111111</v>
      </c>
      <c r="F4" s="8">
        <f>0</f>
        <v>0</v>
      </c>
      <c r="G4" s="8">
        <f>Growth!G4+0.022</f>
        <v>0.13575464684014871</v>
      </c>
      <c r="H4" s="8">
        <f>Growth!H4+0.0095</f>
        <v>0.12365220293724966</v>
      </c>
      <c r="I4" s="8">
        <f>Growth!I4+0.013</f>
        <v>0.12923726782504494</v>
      </c>
      <c r="J4" s="8">
        <f>Growth!J4+0.0115</f>
        <v>0.12851556629092861</v>
      </c>
      <c r="K4" s="8">
        <f>Growth!K4+0.0112</f>
        <v>0.12893185968284479</v>
      </c>
      <c r="L4" s="8">
        <f>Growth!L4</f>
        <v>0.11822871883061049</v>
      </c>
      <c r="M4" s="8">
        <f>Growth!M4</f>
        <v>0.61553248750480583</v>
      </c>
      <c r="N4" s="8">
        <f>Growth!N4</f>
        <v>0.38362684435982863</v>
      </c>
    </row>
    <row r="5" spans="1:14" x14ac:dyDescent="0.2">
      <c r="A5" s="11" t="s">
        <v>16</v>
      </c>
      <c r="B5" t="s">
        <v>37</v>
      </c>
      <c r="C5" s="8">
        <f>Growth!C5</f>
        <v>9.7032344114704905E-2</v>
      </c>
      <c r="D5" s="8">
        <f>Growth!D5</f>
        <v>9.7365754812563321E-2</v>
      </c>
      <c r="E5" s="8">
        <f>Growth!E5</f>
        <v>9.8144215677222785E-2</v>
      </c>
      <c r="F5" s="8">
        <f>0</f>
        <v>0</v>
      </c>
      <c r="G5" s="8">
        <f>Growth!G5+0.022</f>
        <v>0.10626576124700979</v>
      </c>
      <c r="H5" s="8">
        <f>Growth!H5+0.0095</f>
        <v>8.8711444025336275E-2</v>
      </c>
      <c r="I5" s="8">
        <f>Growth!I5+0.013</f>
        <v>9.1541281983645473E-2</v>
      </c>
      <c r="J5" s="8">
        <f>Growth!J5+0.0115</f>
        <v>8.9518954448180976E-2</v>
      </c>
      <c r="K5" s="8">
        <f>Growth!K5+0.0112</f>
        <v>8.873388917248029E-2</v>
      </c>
      <c r="L5" s="8">
        <f>Growth!L5</f>
        <v>7.7060743236130116E-2</v>
      </c>
      <c r="M5" s="8">
        <f>Growth!M5</f>
        <v>0.31375232137620956</v>
      </c>
      <c r="N5" s="8">
        <f>Growth!N5</f>
        <v>0.22409046945911762</v>
      </c>
    </row>
    <row r="6" spans="1:14" x14ac:dyDescent="0.2">
      <c r="A6" s="11" t="s">
        <v>24</v>
      </c>
      <c r="B6" s="7" t="s">
        <v>37</v>
      </c>
      <c r="C6" s="8">
        <f>Growth!C6</f>
        <v>0.26635492383906662</v>
      </c>
      <c r="D6" s="8">
        <f>Growth!D6</f>
        <v>4.6980111143609241E-2</v>
      </c>
      <c r="E6" s="8">
        <f>Growth!E6</f>
        <v>8.3109264238572469E-2</v>
      </c>
      <c r="F6" s="8">
        <f>0</f>
        <v>0</v>
      </c>
      <c r="G6" s="8">
        <f>Growth!G6+0.022</f>
        <v>0.11485389167045973</v>
      </c>
      <c r="H6" s="8">
        <f>Growth!H6+0.0095</f>
        <v>8.217805081216159E-2</v>
      </c>
      <c r="I6" s="8">
        <f>Growth!I6+0.013</f>
        <v>7.8958066394874779E-2</v>
      </c>
      <c r="J6" s="8">
        <f>Growth!J6+0.0115</f>
        <v>7.5448458771570359E-2</v>
      </c>
      <c r="K6" s="8">
        <f>Growth!K6+0.0112</f>
        <v>9.6403808708676583E-2</v>
      </c>
      <c r="L6" s="8">
        <f>Growth!L6</f>
        <v>7.1889110160301278E-2</v>
      </c>
      <c r="M6" s="8">
        <f>Growth!M6</f>
        <v>0.25773044166068831</v>
      </c>
      <c r="N6" s="8">
        <f>Growth!N6</f>
        <v>0.21360458653874279</v>
      </c>
    </row>
    <row r="7" spans="1:14" x14ac:dyDescent="0.2">
      <c r="A7" t="s">
        <v>5</v>
      </c>
      <c r="B7" s="7" t="s">
        <v>37</v>
      </c>
      <c r="C7" s="8">
        <f>Growth!C7</f>
        <v>6.4498933901918978E-2</v>
      </c>
      <c r="D7" s="8">
        <f>Growth!D7</f>
        <v>3.6554832248372561E-2</v>
      </c>
      <c r="E7" s="8">
        <f>Growth!E7</f>
        <v>3.6231884057971016E-2</v>
      </c>
      <c r="F7" s="8">
        <f>0</f>
        <v>0</v>
      </c>
      <c r="G7" s="8">
        <f>Growth!G7+0.022</f>
        <v>5.8437246963562749E-2</v>
      </c>
      <c r="H7" s="8">
        <f>Growth!H7+0.0095</f>
        <v>4.5958333333333337E-2</v>
      </c>
      <c r="I7" s="8">
        <f>Growth!I7+0.013</f>
        <v>4.9432160804020096E-2</v>
      </c>
      <c r="J7" s="8">
        <f>Growth!J7+0.0115</f>
        <v>4.8267676767676765E-2</v>
      </c>
      <c r="K7" s="8">
        <f>Growth!K7+0.0112</f>
        <v>4.7443180046765399E-2</v>
      </c>
      <c r="L7" s="8">
        <f>Growth!L7</f>
        <v>3.6479879654005266E-2</v>
      </c>
      <c r="M7" s="8">
        <f>Growth!M7</f>
        <v>0.20065312046444123</v>
      </c>
      <c r="N7" s="8">
        <f>Growth!N7</f>
        <v>0.21486854034451497</v>
      </c>
    </row>
    <row r="8" spans="1:14" x14ac:dyDescent="0.2">
      <c r="A8" t="s">
        <v>8</v>
      </c>
      <c r="B8" t="s">
        <v>37</v>
      </c>
      <c r="C8" s="8">
        <f>Growth!C8</f>
        <v>7.3765966061766108E-2</v>
      </c>
      <c r="D8" s="8">
        <f>Growth!D8</f>
        <v>7.5828734016660376E-2</v>
      </c>
      <c r="E8" s="8">
        <f>Growth!E8</f>
        <v>6.6277921167511078E-2</v>
      </c>
      <c r="F8" s="8">
        <f>0</f>
        <v>0</v>
      </c>
      <c r="G8" s="8">
        <f>Growth!G8+0.022</f>
        <v>8.6146910768019336E-2</v>
      </c>
      <c r="H8" s="8">
        <f>Growth!H8+0.0095</f>
        <v>7.0678646934460881E-2</v>
      </c>
      <c r="I8" s="8">
        <f>Growth!I8+0.013</f>
        <v>7.5408168347652849E-2</v>
      </c>
      <c r="J8" s="8">
        <f>Growth!J8+0.0115</f>
        <v>7.3711387449895693E-2</v>
      </c>
      <c r="K8" s="8">
        <f>Growth!K8+0.0112</f>
        <v>7.3673794549266244E-2</v>
      </c>
      <c r="L8" s="8">
        <f>Growth!L8</f>
        <v>6.1105803181988119E-2</v>
      </c>
      <c r="M8" s="8">
        <f>Growth!M8</f>
        <v>0.24714218603194488</v>
      </c>
      <c r="N8" s="8">
        <f>Growth!N8</f>
        <v>0.2032520325203252</v>
      </c>
    </row>
    <row r="9" spans="1:14" x14ac:dyDescent="0.2">
      <c r="A9" t="s">
        <v>25</v>
      </c>
      <c r="B9" s="7" t="s">
        <v>37</v>
      </c>
      <c r="C9" s="8">
        <f>Growth!C9</f>
        <v>8.3969465648854963E-2</v>
      </c>
      <c r="D9" s="8">
        <f>Growth!D9</f>
        <v>7.7887323943661976E-2</v>
      </c>
      <c r="E9" s="8">
        <f>Growth!E9</f>
        <v>7.2781915588658042E-2</v>
      </c>
      <c r="F9" s="8">
        <f>0</f>
        <v>0</v>
      </c>
      <c r="G9" s="8">
        <f>Growth!G9+0.022</f>
        <v>8.6729344729344737E-2</v>
      </c>
      <c r="H9" s="8">
        <f>Growth!H9+0.0095</f>
        <v>7.1257465482179164E-2</v>
      </c>
      <c r="I9" s="8">
        <f>Growth!I9+0.013</f>
        <v>7.2778225806451616E-2</v>
      </c>
      <c r="J9" s="8">
        <f>Growth!J9+0.0115</f>
        <v>6.9238038618852846E-2</v>
      </c>
      <c r="K9" s="8">
        <f>Growth!K9+0.0112</f>
        <v>6.704532374100719E-2</v>
      </c>
      <c r="L9" s="8">
        <f>Growth!L9</f>
        <v>5.3828464355676689E-2</v>
      </c>
      <c r="M9" s="8">
        <f>Growth!M9</f>
        <v>0.26299199870686174</v>
      </c>
      <c r="N9" s="8">
        <f>Growth!N9</f>
        <v>0.20387790362833558</v>
      </c>
    </row>
    <row r="10" spans="1:14" x14ac:dyDescent="0.2">
      <c r="A10" s="11" t="s">
        <v>26</v>
      </c>
      <c r="B10" t="s">
        <v>37</v>
      </c>
      <c r="C10" s="8">
        <f>Growth!C10</f>
        <v>9.4424912104470113E-2</v>
      </c>
      <c r="D10" s="8">
        <f>Growth!D10</f>
        <v>6.7921064708581919E-2</v>
      </c>
      <c r="E10" s="8">
        <f>Growth!E10</f>
        <v>5.2428018908465837E-2</v>
      </c>
      <c r="F10" s="8">
        <f>0</f>
        <v>0</v>
      </c>
      <c r="G10" s="8">
        <f>Growth!G10+0.022</f>
        <v>7.4386495925494761E-2</v>
      </c>
      <c r="H10" s="8">
        <f>Growth!H10+0.0095</f>
        <v>6.2228613569321536E-2</v>
      </c>
      <c r="I10" s="8">
        <f>Growth!I10+0.013</f>
        <v>6.5889667250437836E-2</v>
      </c>
      <c r="J10" s="8">
        <f>Growth!J10+0.0115</f>
        <v>6.4726879574184965E-2</v>
      </c>
      <c r="K10" s="8">
        <f>Growth!K10+0.0112</f>
        <v>6.5211370814908395E-2</v>
      </c>
      <c r="L10" s="8">
        <f>Growth!L10</f>
        <v>5.3940665268204978E-2</v>
      </c>
      <c r="M10" s="8">
        <f>Growth!M10</f>
        <v>0.23144725618424794</v>
      </c>
      <c r="N10" s="8">
        <f>Growth!N10</f>
        <v>0.23158623874393905</v>
      </c>
    </row>
    <row r="11" spans="1:14" x14ac:dyDescent="0.2">
      <c r="A11" t="s">
        <v>0</v>
      </c>
      <c r="B11" s="7" t="s">
        <v>37</v>
      </c>
      <c r="C11" s="8">
        <f>Growth!C11</f>
        <v>3.5476093559194663E-2</v>
      </c>
      <c r="D11" s="8">
        <f>Growth!D11</f>
        <v>3.4200181433323255E-2</v>
      </c>
      <c r="E11" s="8">
        <f>Growth!E11</f>
        <v>3.4472676237536914E-2</v>
      </c>
      <c r="F11" s="8">
        <f>0</f>
        <v>0</v>
      </c>
      <c r="G11" s="8">
        <f>Growth!G11+0.022</f>
        <v>5.4947803024088811E-2</v>
      </c>
      <c r="H11" s="8">
        <f>Growth!H11+0.0095</f>
        <v>4.1767457250251473E-2</v>
      </c>
      <c r="I11" s="8">
        <f>Growth!I11+0.013</f>
        <v>4.4463958766058923E-2</v>
      </c>
      <c r="J11" s="8">
        <f>Growth!J11+0.0115</f>
        <v>4.4639419252187743E-2</v>
      </c>
      <c r="K11" s="8">
        <f>Growth!K11+0.0112</f>
        <v>4.3613311836754341E-2</v>
      </c>
      <c r="L11" s="8">
        <f>Growth!L11</f>
        <v>3.1768599664366959E-2</v>
      </c>
      <c r="M11" s="8">
        <f>Growth!M11</f>
        <v>0.17130142092303521</v>
      </c>
      <c r="N11" s="8">
        <f>Growth!N11</f>
        <v>0.17810993249758919</v>
      </c>
    </row>
    <row r="12" spans="1:14" x14ac:dyDescent="0.2">
      <c r="A12" s="11" t="s">
        <v>6</v>
      </c>
      <c r="B12" t="s">
        <v>37</v>
      </c>
      <c r="C12" s="8">
        <f>Growth!C12</f>
        <v>6.916902738432483E-2</v>
      </c>
      <c r="D12" s="8">
        <f>Growth!D12</f>
        <v>6.0278207109737247E-2</v>
      </c>
      <c r="E12" s="8">
        <f>Growth!E12</f>
        <v>5.5393586005830907E-2</v>
      </c>
      <c r="F12" s="8">
        <f>0</f>
        <v>0</v>
      </c>
      <c r="G12" s="8">
        <f>Growth!G12+0.022</f>
        <v>7.094973743435859E-2</v>
      </c>
      <c r="H12" s="8">
        <f>Growth!H12+0.0095</f>
        <v>5.6344269622742714E-2</v>
      </c>
      <c r="I12" s="8">
        <f>Growth!I12+0.013</f>
        <v>5.8260461144321089E-2</v>
      </c>
      <c r="J12" s="8">
        <f>Growth!J12+0.0115</f>
        <v>5.5454248366013079E-2</v>
      </c>
      <c r="K12" s="8">
        <f>Growth!K12+0.0112</f>
        <v>5.3616653623415243E-2</v>
      </c>
      <c r="L12" s="8">
        <f>Growth!L12</f>
        <v>4.0840840840840838E-2</v>
      </c>
      <c r="M12" s="8">
        <f>Growth!M12</f>
        <v>0.17859203693017889</v>
      </c>
      <c r="N12" s="8">
        <f>Growth!N12</f>
        <v>0.17870257037943696</v>
      </c>
    </row>
    <row r="13" spans="1:14" x14ac:dyDescent="0.2">
      <c r="A13" t="s">
        <v>7</v>
      </c>
      <c r="B13" s="7" t="s">
        <v>37</v>
      </c>
      <c r="C13" s="8">
        <f>Growth!C13</f>
        <v>7.5699357566886227E-2</v>
      </c>
      <c r="D13" s="8">
        <f>Growth!D13</f>
        <v>6.9587896771023311E-2</v>
      </c>
      <c r="E13" s="8">
        <f>Growth!E13</f>
        <v>6.6315036179066505E-2</v>
      </c>
      <c r="F13" s="8">
        <f>0</f>
        <v>0</v>
      </c>
      <c r="G13" s="8">
        <f>Growth!G13+0.022</f>
        <v>8.2692695999002863E-2</v>
      </c>
      <c r="H13" s="8">
        <f>Growth!H13+0.0095</f>
        <v>6.8453135672265505E-2</v>
      </c>
      <c r="I13" s="8">
        <f>Growth!I13+0.013</f>
        <v>7.0488244351046572E-2</v>
      </c>
      <c r="J13" s="8">
        <f>Growth!J13+0.0115</f>
        <v>6.7338662075750122E-2</v>
      </c>
      <c r="K13" s="8">
        <f>Growth!K13+0.0112</f>
        <v>6.5508058314543233E-2</v>
      </c>
      <c r="L13" s="8">
        <f>Growth!L13</f>
        <v>5.2794994461857515E-2</v>
      </c>
      <c r="M13" s="8">
        <f>Growth!M13</f>
        <v>0.2691991292328183</v>
      </c>
      <c r="N13" s="8">
        <f>Growth!N13</f>
        <v>0.20989695630894589</v>
      </c>
    </row>
    <row r="14" spans="1:14" x14ac:dyDescent="0.2">
      <c r="A14" t="s">
        <v>1</v>
      </c>
      <c r="B14" t="s">
        <v>37</v>
      </c>
      <c r="C14" s="8">
        <f>Growth!C14</f>
        <v>4.6192157743258966E-2</v>
      </c>
      <c r="D14" s="8">
        <f>Growth!D14</f>
        <v>5.4785967924454677E-2</v>
      </c>
      <c r="E14" s="8">
        <f>Growth!E14</f>
        <v>5.5880285598017089E-2</v>
      </c>
      <c r="F14" s="8">
        <f>0</f>
        <v>0</v>
      </c>
      <c r="G14" s="8">
        <f>Growth!G14+0.022</f>
        <v>7.6395385839299917E-2</v>
      </c>
      <c r="H14" s="8">
        <f>Growth!H14+0.0095</f>
        <v>5.8684193152881259E-2</v>
      </c>
      <c r="I14" s="8">
        <f>Growth!I14+0.013</f>
        <v>6.6725261060422189E-2</v>
      </c>
      <c r="J14" s="8">
        <f>Growth!J14+0.0115</f>
        <v>7.9419753174185662E-2</v>
      </c>
      <c r="K14" s="8">
        <f>Growth!K14+0.0112</f>
        <v>7.9486513114099322E-2</v>
      </c>
      <c r="L14" s="8">
        <f>Growth!L14</f>
        <v>6.8595072221737566E-2</v>
      </c>
      <c r="M14" s="8">
        <f>Growth!M14</f>
        <v>0.2345380964043712</v>
      </c>
      <c r="N14" s="8">
        <f>Growth!N14</f>
        <v>0.19102906861402133</v>
      </c>
    </row>
    <row r="15" spans="1:14" x14ac:dyDescent="0.2">
      <c r="A15" t="s">
        <v>27</v>
      </c>
      <c r="B15" s="7" t="s">
        <v>37</v>
      </c>
      <c r="C15" s="8">
        <f>Growth!C15</f>
        <v>4.0098704503392965E-2</v>
      </c>
      <c r="D15" s="8">
        <f>Growth!D15</f>
        <v>4.0233293792012653E-2</v>
      </c>
      <c r="E15" s="8">
        <f>Growth!E15</f>
        <v>4.0482752066901072E-2</v>
      </c>
      <c r="F15" s="8">
        <f>0</f>
        <v>0</v>
      </c>
      <c r="G15" s="8">
        <f>Growth!G15+0.022</f>
        <v>6.3425311567491663E-2</v>
      </c>
      <c r="H15" s="8">
        <f>Growth!H15+0.0095</f>
        <v>5.1131552334400809E-2</v>
      </c>
      <c r="I15" s="8">
        <f>Growth!I15+0.013</f>
        <v>5.4747572815533975E-2</v>
      </c>
      <c r="J15" s="8">
        <f>Growth!J15+0.0115</f>
        <v>5.3516154085119602E-2</v>
      </c>
      <c r="K15" s="8">
        <f>Growth!K15+0.0112</f>
        <v>5.3385287322054109E-2</v>
      </c>
      <c r="L15" s="8">
        <f>Growth!L15</f>
        <v>4.2408639061717802E-2</v>
      </c>
      <c r="M15" s="8">
        <f>Growth!M15</f>
        <v>0.21789242590559824</v>
      </c>
      <c r="N15" s="8">
        <f>Growth!N15</f>
        <v>0.22493240198287517</v>
      </c>
    </row>
    <row r="16" spans="1:14" x14ac:dyDescent="0.2">
      <c r="A16" t="s">
        <v>28</v>
      </c>
      <c r="B16" t="s">
        <v>37</v>
      </c>
      <c r="C16" s="8">
        <f>Growth!C16</f>
        <v>4.5188622150494254E-2</v>
      </c>
      <c r="D16" s="8">
        <f>Growth!D16</f>
        <v>4.7609856527053976E-2</v>
      </c>
      <c r="E16" s="8">
        <f>Growth!E16</f>
        <v>5.0727752871092553E-2</v>
      </c>
      <c r="F16" s="8">
        <f>0</f>
        <v>0</v>
      </c>
      <c r="G16" s="8">
        <f>Growth!G16+0.022</f>
        <v>6.6513515013598257E-2</v>
      </c>
      <c r="H16" s="8">
        <f>Growth!H16+0.0095</f>
        <v>7.0289627504118171E-2</v>
      </c>
      <c r="I16" s="8">
        <f>Growth!I16+0.013</f>
        <v>7.3011020387717285E-2</v>
      </c>
      <c r="J16" s="8">
        <f>Growth!J16+0.0115</f>
        <v>7.1610580785407121E-2</v>
      </c>
      <c r="K16" s="8">
        <f>Growth!K16+0.0112</f>
        <v>7.1914126510052148E-2</v>
      </c>
      <c r="L16" s="8">
        <f>Growth!L16</f>
        <v>6.1315402395461231E-2</v>
      </c>
      <c r="M16" s="8">
        <f>Growth!M16</f>
        <v>0.28474697077690664</v>
      </c>
      <c r="N16" s="8">
        <f>Growth!N16</f>
        <v>0.20021574973031284</v>
      </c>
    </row>
    <row r="17" spans="1:14" x14ac:dyDescent="0.2">
      <c r="A17" s="11" t="s">
        <v>14</v>
      </c>
      <c r="B17" t="s">
        <v>37</v>
      </c>
      <c r="C17" s="8">
        <f>Growth!C17</f>
        <v>6.2108810784785751E-2</v>
      </c>
      <c r="D17" s="8">
        <f>Growth!D17</f>
        <v>6.6512816286161708E-2</v>
      </c>
      <c r="E17" s="8">
        <f>Growth!E17</f>
        <v>6.2132921174652238E-2</v>
      </c>
      <c r="F17" s="8">
        <f>0</f>
        <v>0</v>
      </c>
      <c r="G17" s="8">
        <f>Growth!G17+0.022</f>
        <v>7.697039790720088E-2</v>
      </c>
      <c r="H17" s="8">
        <f>Growth!H17+0.0095</f>
        <v>6.0398887402525372E-2</v>
      </c>
      <c r="I17" s="8">
        <f>Growth!I17+0.013</f>
        <v>6.394849265733181E-2</v>
      </c>
      <c r="J17" s="8">
        <f>Growth!J17+0.0115</f>
        <v>6.1544313146233376E-2</v>
      </c>
      <c r="K17" s="8">
        <f>Growth!K17+0.0112</f>
        <v>6.2122799909970744E-2</v>
      </c>
      <c r="L17" s="8">
        <f>Growth!L17</f>
        <v>5.0811158108903999E-2</v>
      </c>
      <c r="M17" s="8">
        <f>Growth!M17</f>
        <v>0.21558137164985225</v>
      </c>
      <c r="N17" s="8">
        <f>Growth!N17</f>
        <v>0.21559709938382865</v>
      </c>
    </row>
    <row r="18" spans="1:14" x14ac:dyDescent="0.2">
      <c r="A18" s="1" t="s">
        <v>11</v>
      </c>
      <c r="B18" s="7" t="s">
        <v>37</v>
      </c>
      <c r="C18" s="8">
        <f>Growth!C18</f>
        <v>5.5362380189278262E-2</v>
      </c>
      <c r="D18" s="8">
        <f>Growth!D18</f>
        <v>5.4836121934448777E-2</v>
      </c>
      <c r="E18" s="8">
        <f>Growth!E18</f>
        <v>5.2908903253843231E-2</v>
      </c>
      <c r="F18" s="8">
        <f>0</f>
        <v>0</v>
      </c>
      <c r="G18" s="8">
        <f>Growth!G18+0.022</f>
        <v>7.4804390973021981E-2</v>
      </c>
      <c r="H18" s="8">
        <f>Growth!H18+0.0095</f>
        <v>6.1273495321882421E-2</v>
      </c>
      <c r="I18" s="8">
        <f>Growth!I18+0.013</f>
        <v>6.4570573461236319E-2</v>
      </c>
      <c r="J18" s="8">
        <f>Growth!J18+0.0115</f>
        <v>6.2782590854569553E-2</v>
      </c>
      <c r="K18" s="8">
        <f>Growth!K18+0.0112</f>
        <v>6.2252884422915253E-2</v>
      </c>
      <c r="L18" s="8">
        <f>Growth!L18</f>
        <v>5.0953655122503973E-2</v>
      </c>
      <c r="M18" s="8">
        <f>Growth!M18</f>
        <v>0.23659031603363292</v>
      </c>
      <c r="N18" s="8">
        <f>Growth!N18</f>
        <v>0.18550703399765534</v>
      </c>
    </row>
    <row r="19" spans="1:14" x14ac:dyDescent="0.2">
      <c r="A19" t="s">
        <v>12</v>
      </c>
      <c r="B19" t="s">
        <v>37</v>
      </c>
      <c r="C19" s="8">
        <f>Growth!C19</f>
        <v>-2.0702444932253424E-2</v>
      </c>
      <c r="D19" s="8">
        <f>Growth!D19</f>
        <v>5.0589371980676326E-2</v>
      </c>
      <c r="E19" s="8">
        <f>Growth!E19</f>
        <v>4.9698351971748086E-2</v>
      </c>
      <c r="F19" s="8">
        <f>0</f>
        <v>0</v>
      </c>
      <c r="G19" s="8">
        <f>Growth!G19+0.022</f>
        <v>7.035583478144633E-2</v>
      </c>
      <c r="H19" s="8">
        <f>Growth!H19+0.0095</f>
        <v>5.6996095119696534E-2</v>
      </c>
      <c r="I19" s="8">
        <f>Growth!I19+0.013</f>
        <v>5.962061410182283E-2</v>
      </c>
      <c r="J19" s="8">
        <f>Growth!J19+0.0115</f>
        <v>5.717789957258744E-2</v>
      </c>
      <c r="K19" s="8">
        <f>Growth!K19+0.0112</f>
        <v>5.6189433878322766E-2</v>
      </c>
      <c r="L19" s="8">
        <f>Growth!L19</f>
        <v>4.723005694215316E-2</v>
      </c>
      <c r="M19" s="8">
        <f>Growth!M19</f>
        <v>0.18881012272276851</v>
      </c>
      <c r="N19" s="8">
        <f>Growth!N19</f>
        <v>0.18898008036248612</v>
      </c>
    </row>
    <row r="20" spans="1:14" x14ac:dyDescent="0.2">
      <c r="A20" t="s">
        <v>21</v>
      </c>
      <c r="B20" t="s">
        <v>37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">
      <c r="A21" t="s">
        <v>29</v>
      </c>
      <c r="B21" s="7" t="s">
        <v>37</v>
      </c>
      <c r="C21" s="8">
        <f>Growth!C21</f>
        <v>9.6532921210707417E-2</v>
      </c>
      <c r="D21" s="8">
        <f>Growth!D21</f>
        <v>8.6731641159967551E-2</v>
      </c>
      <c r="E21" s="8">
        <f>Growth!E21</f>
        <v>7.6958841090392985E-2</v>
      </c>
      <c r="F21" s="8">
        <f>0</f>
        <v>0</v>
      </c>
      <c r="G21" s="8">
        <f>Growth!G21+0.022</f>
        <v>8.1066181694785841E-2</v>
      </c>
      <c r="H21" s="8">
        <f>Growth!H21+0.0095</f>
        <v>5.8573304562886126E-2</v>
      </c>
      <c r="I21" s="8">
        <f>Growth!I21+0.013</f>
        <v>6.0293169930897568E-2</v>
      </c>
      <c r="J21" s="8">
        <f>Growth!J21+0.0115</f>
        <v>5.7413950076097953E-2</v>
      </c>
      <c r="K21" s="8">
        <f>Growth!K21+0.0112</f>
        <v>5.7050215658083915E-2</v>
      </c>
      <c r="L21" s="8">
        <f>Growth!L21</f>
        <v>4.4714939138693795E-2</v>
      </c>
      <c r="M21" s="8">
        <f>Growth!M21</f>
        <v>0.23258688613490278</v>
      </c>
      <c r="N21" s="8">
        <f>Growth!N21</f>
        <v>0.18894402784697106</v>
      </c>
    </row>
    <row r="22" spans="1:14" x14ac:dyDescent="0.2">
      <c r="A22" t="s">
        <v>9</v>
      </c>
      <c r="B22" t="s">
        <v>37</v>
      </c>
      <c r="C22" s="8">
        <f>Growth!C22</f>
        <v>5.457509147431841E-2</v>
      </c>
      <c r="D22" s="8">
        <f>Growth!D22</f>
        <v>5.6055200840012781E-2</v>
      </c>
      <c r="E22" s="8">
        <f>Growth!E22</f>
        <v>5.7970924990427726E-2</v>
      </c>
      <c r="F22" s="8">
        <f>0</f>
        <v>0</v>
      </c>
      <c r="G22" s="8">
        <f>Growth!G22+0.022</f>
        <v>7.5482904324102512E-2</v>
      </c>
      <c r="H22" s="8">
        <f>Growth!H22+0.0095</f>
        <v>6.3741695309580335E-2</v>
      </c>
      <c r="I22" s="8">
        <f>Growth!I22+0.013</f>
        <v>6.801577728071577E-2</v>
      </c>
      <c r="J22" s="8">
        <f>Growth!J22+0.0115</f>
        <v>6.7645797346988029E-2</v>
      </c>
      <c r="K22" s="8">
        <f>Growth!K22+0.0112</f>
        <v>6.8456543188855176E-2</v>
      </c>
      <c r="L22" s="8">
        <f>Growth!L22</f>
        <v>5.7974392771319223E-2</v>
      </c>
      <c r="M22" s="8">
        <f>Growth!M22</f>
        <v>0.23720896694281091</v>
      </c>
      <c r="N22" s="8">
        <f>Growth!N22</f>
        <v>0.17928584842735121</v>
      </c>
    </row>
    <row r="23" spans="1:14" x14ac:dyDescent="0.2">
      <c r="A23" t="s">
        <v>17</v>
      </c>
      <c r="B23" s="7" t="s">
        <v>37</v>
      </c>
      <c r="C23" s="8">
        <f>Growth!C23</f>
        <v>0.14435483870967741</v>
      </c>
      <c r="D23" s="8">
        <f>Growth!D23</f>
        <v>0.12191684284707541</v>
      </c>
      <c r="E23" s="8">
        <f>Growth!E23</f>
        <v>0.11118090452261306</v>
      </c>
      <c r="F23" s="8">
        <f>0</f>
        <v>0</v>
      </c>
      <c r="G23" s="8">
        <f>Growth!G23+0.022</f>
        <v>0.11446753246753247</v>
      </c>
      <c r="H23" s="8">
        <f>Growth!H23+0.0095</f>
        <v>0.1031757013789824</v>
      </c>
      <c r="I23" s="8">
        <f>Growth!I23+0.013</f>
        <v>0.10647826086956522</v>
      </c>
      <c r="J23" s="8">
        <f>Growth!J23+0.0115</f>
        <v>0.10891550695825049</v>
      </c>
      <c r="K23" s="8">
        <f>Growth!K23+0.0112</f>
        <v>0.10540289855072464</v>
      </c>
      <c r="L23" s="8">
        <f>Growth!L23</f>
        <v>9.2715231788079472E-2</v>
      </c>
      <c r="M23" s="8">
        <f>Growth!M23</f>
        <v>0.36757575757575756</v>
      </c>
      <c r="N23" s="8">
        <f>Growth!N23</f>
        <v>0.27919344116995348</v>
      </c>
    </row>
    <row r="24" spans="1:14" x14ac:dyDescent="0.2">
      <c r="A24" t="s">
        <v>30</v>
      </c>
      <c r="B24" t="s">
        <v>37</v>
      </c>
      <c r="C24" s="8">
        <f>Growth!C24</f>
        <v>3.5339063992359122E-2</v>
      </c>
      <c r="D24" s="8">
        <f>Growth!D24</f>
        <v>3.4132841328413287E-2</v>
      </c>
      <c r="E24" s="8">
        <f>Growth!E24</f>
        <v>6.0660124888492414E-2</v>
      </c>
      <c r="F24" s="8">
        <f>0</f>
        <v>0</v>
      </c>
      <c r="G24" s="8">
        <f>Growth!G24+0.022</f>
        <v>6.0866396761133604E-2</v>
      </c>
      <c r="H24" s="8">
        <f>Growth!H24+0.0095</f>
        <v>4.8860872954014034E-2</v>
      </c>
      <c r="I24" s="8">
        <f>Growth!I24+0.013</f>
        <v>5.1995125609298837E-2</v>
      </c>
      <c r="J24" s="8">
        <f>Growth!J24+0.0115</f>
        <v>5.8053590761457954E-2</v>
      </c>
      <c r="K24" s="8">
        <f>Growth!K24+0.0112</f>
        <v>5.8096551724137933E-2</v>
      </c>
      <c r="L24" s="8">
        <f>Growth!L24</f>
        <v>4.6442687747035576E-2</v>
      </c>
      <c r="M24" s="8">
        <f>Growth!M24</f>
        <v>0.1501416430594901</v>
      </c>
      <c r="N24" s="8">
        <f>Growth!N24</f>
        <v>0.15435139573070608</v>
      </c>
    </row>
    <row r="25" spans="1:14" x14ac:dyDescent="0.2">
      <c r="A25" t="s">
        <v>19</v>
      </c>
      <c r="B25" t="s">
        <v>37</v>
      </c>
      <c r="C25" s="8">
        <f>Growth!C25</f>
        <v>8.2758620689655171E-2</v>
      </c>
      <c r="D25" s="8">
        <f>Growth!D25</f>
        <v>8.4394904458598721E-2</v>
      </c>
      <c r="E25" s="8">
        <f>Growth!E25</f>
        <v>8.223201174743025E-2</v>
      </c>
      <c r="F25" s="8">
        <f>0</f>
        <v>0</v>
      </c>
      <c r="G25" s="8">
        <f>Growth!G25+0.022</f>
        <v>0.10585481852315395</v>
      </c>
      <c r="H25" s="8">
        <f>Growth!H25+0.0095</f>
        <v>9.1486143187066965E-2</v>
      </c>
      <c r="I25" s="8">
        <f>Growth!I25+0.013</f>
        <v>9.4109925293489854E-2</v>
      </c>
      <c r="J25" s="8">
        <f>Growth!J25+0.0115</f>
        <v>9.2447680157946688E-2</v>
      </c>
      <c r="K25" s="8">
        <f>Growth!K25+0.0112</f>
        <v>8.9738812785388131E-2</v>
      </c>
      <c r="L25" s="8">
        <f>Growth!L25</f>
        <v>0.10668924640135478</v>
      </c>
      <c r="M25" s="8">
        <f>Growth!M25</f>
        <v>0.34659525631216526</v>
      </c>
      <c r="N25" s="8">
        <f>Growth!N25</f>
        <v>0.25568181818181818</v>
      </c>
    </row>
    <row r="26" spans="1:14" x14ac:dyDescent="0.2">
      <c r="A26" t="s">
        <v>31</v>
      </c>
      <c r="B26" s="7" t="s">
        <v>37</v>
      </c>
      <c r="C26" s="8">
        <f>Growth!C26</f>
        <v>6.2576687116564417E-2</v>
      </c>
      <c r="D26" s="8">
        <f>Growth!D26</f>
        <v>7.3903002309468821E-2</v>
      </c>
      <c r="E26" s="8">
        <f>Growth!E26</f>
        <v>6.6666666666666666E-2</v>
      </c>
      <c r="F26" s="8">
        <f>0</f>
        <v>0</v>
      </c>
      <c r="G26" s="8">
        <f>Growth!G26+0.022</f>
        <v>8.8100094428706338E-2</v>
      </c>
      <c r="H26" s="8">
        <f>Growth!H26+0.0095</f>
        <v>7.2387511071744903E-2</v>
      </c>
      <c r="I26" s="8">
        <f>Growth!I26+0.013</f>
        <v>7.5499999999999998E-2</v>
      </c>
      <c r="J26" s="8">
        <f>Growth!J26+0.0115</f>
        <v>7.5029411764705872E-2</v>
      </c>
      <c r="K26" s="8">
        <f>Growth!K26+0.0112</f>
        <v>7.3884365781710912E-2</v>
      </c>
      <c r="L26" s="8">
        <f>Growth!L26</f>
        <v>5.7598889659958359E-2</v>
      </c>
      <c r="M26" s="8">
        <f>Growth!M26</f>
        <v>0.18241469816272965</v>
      </c>
      <c r="N26" s="8">
        <f>Growth!N26</f>
        <v>0.15760266370699222</v>
      </c>
    </row>
    <row r="27" spans="1:14" x14ac:dyDescent="0.2">
      <c r="A27" t="s">
        <v>15</v>
      </c>
      <c r="B27" s="7" t="s">
        <v>37</v>
      </c>
      <c r="C27" s="8">
        <f>Growth!C27</f>
        <v>5.9435992008606116E-2</v>
      </c>
      <c r="D27" s="8">
        <f>Growth!D27</f>
        <v>5.6174070716228465E-2</v>
      </c>
      <c r="E27" s="8">
        <f>Growth!E27</f>
        <v>4.0447740694959482E-2</v>
      </c>
      <c r="F27" s="8">
        <f>0</f>
        <v>0</v>
      </c>
      <c r="G27" s="8">
        <f>Growth!G27+0.022</f>
        <v>5.2105047399436333E-2</v>
      </c>
      <c r="H27" s="8">
        <f>Growth!H27+0.0095</f>
        <v>4.0839385648551177E-2</v>
      </c>
      <c r="I27" s="8">
        <f>Growth!I27+0.013</f>
        <v>4.2874593030266486E-2</v>
      </c>
      <c r="J27" s="8">
        <f>Growth!J27+0.0115</f>
        <v>4.2410634311974948E-2</v>
      </c>
      <c r="K27" s="8">
        <f>Growth!K27+0.0112</f>
        <v>4.2631897555296859E-2</v>
      </c>
      <c r="L27" s="8">
        <f>Growth!L27</f>
        <v>3.1024610471838354E-2</v>
      </c>
      <c r="M27" s="8">
        <f>Growth!M27</f>
        <v>0.14551571302699384</v>
      </c>
      <c r="N27" s="8">
        <f>Growth!N27</f>
        <v>0.16043167144488729</v>
      </c>
    </row>
    <row r="28" spans="1:14" x14ac:dyDescent="0.2">
      <c r="A28" t="s">
        <v>13</v>
      </c>
      <c r="B28" t="s">
        <v>37</v>
      </c>
      <c r="C28" s="8">
        <f>Growth!C28</f>
        <v>4.3812709030100337E-2</v>
      </c>
      <c r="D28" s="8">
        <f>Growth!D28</f>
        <v>4.2614546619673184E-2</v>
      </c>
      <c r="E28" s="8">
        <f>Growth!E28</f>
        <v>4.0872771972956363E-2</v>
      </c>
      <c r="F28" s="8">
        <f>0</f>
        <v>0</v>
      </c>
      <c r="G28" s="8">
        <f>Growth!G28+0.022</f>
        <v>6.2613462084635044E-2</v>
      </c>
      <c r="H28" s="8">
        <f>Growth!H28+0.0095</f>
        <v>4.9074235807860266E-2</v>
      </c>
      <c r="I28" s="8">
        <f>Growth!I28+0.013</f>
        <v>5.2380414807035966E-2</v>
      </c>
      <c r="J28" s="8">
        <f>Growth!J28+0.0115</f>
        <v>5.0651300833543828E-2</v>
      </c>
      <c r="K28" s="8">
        <f>Growth!K28+0.0112</f>
        <v>5.1306951871657756E-2</v>
      </c>
      <c r="L28" s="8">
        <f>Growth!L28</f>
        <v>3.9495209161018931E-2</v>
      </c>
      <c r="M28" s="8">
        <f>Growth!M28</f>
        <v>0.20683453237410071</v>
      </c>
      <c r="N28" s="8">
        <f>Growth!N28</f>
        <v>0.20696721311475411</v>
      </c>
    </row>
    <row r="29" spans="1:14" x14ac:dyDescent="0.2">
      <c r="A29" t="s">
        <v>2</v>
      </c>
      <c r="B29" s="7" t="s">
        <v>37</v>
      </c>
      <c r="C29" s="8">
        <f>Growth!C29</f>
        <v>6.3380021434642816E-2</v>
      </c>
      <c r="D29" s="8">
        <f>Growth!D29</f>
        <v>6.1305345103218181E-2</v>
      </c>
      <c r="E29" s="8">
        <f>Growth!E29</f>
        <v>5.9827100661470956E-2</v>
      </c>
      <c r="F29" s="8">
        <f>0</f>
        <v>0</v>
      </c>
      <c r="G29" s="8">
        <f>Growth!G29+0.022</f>
        <v>7.878666316311933E-2</v>
      </c>
      <c r="H29" s="8">
        <f>Growth!H29+0.0095</f>
        <v>7.0749861863189295E-2</v>
      </c>
      <c r="I29" s="8">
        <f>Growth!I29+0.013</f>
        <v>7.2133626636815662E-2</v>
      </c>
      <c r="J29" s="8">
        <f>Growth!J29+0.0115</f>
        <v>6.8745388292838799E-2</v>
      </c>
      <c r="K29" s="8">
        <f>Growth!K29+0.0112</f>
        <v>6.6554714217629346E-2</v>
      </c>
      <c r="L29" s="8">
        <f>Growth!L29</f>
        <v>5.3629845025278393E-2</v>
      </c>
      <c r="M29" s="8">
        <f>Growth!M29</f>
        <v>0.24517552112734953</v>
      </c>
      <c r="N29" s="8">
        <f>Growth!N29</f>
        <v>0.20143395656152666</v>
      </c>
    </row>
    <row r="30" spans="1:14" x14ac:dyDescent="0.2">
      <c r="A30" t="s">
        <v>3</v>
      </c>
      <c r="B30" t="s">
        <v>37</v>
      </c>
      <c r="C30" s="8">
        <f>Growth!C30</f>
        <v>4.5710305645844142E-2</v>
      </c>
      <c r="D30" s="8">
        <f>Growth!D30</f>
        <v>3.8083297418015125E-2</v>
      </c>
      <c r="E30" s="8">
        <f>Growth!E30</f>
        <v>4.6335786626407499E-2</v>
      </c>
      <c r="F30" s="8">
        <f>0</f>
        <v>0</v>
      </c>
      <c r="G30" s="8">
        <f>Growth!G30+0.022</f>
        <v>6.9845515847032191E-2</v>
      </c>
      <c r="H30" s="8">
        <f>Growth!H30+0.0095</f>
        <v>5.95570075425364E-2</v>
      </c>
      <c r="I30" s="8">
        <f>Growth!I30+0.013</f>
        <v>6.9565951848990421E-2</v>
      </c>
      <c r="J30" s="8">
        <f>Growth!J30+0.0115</f>
        <v>8.6677865612648217E-2</v>
      </c>
      <c r="K30" s="8">
        <f>Growth!K30+0.0112</f>
        <v>8.8501301374898908E-2</v>
      </c>
      <c r="L30" s="8">
        <f>Growth!L30</f>
        <v>7.7385065561043853E-2</v>
      </c>
      <c r="M30" s="8">
        <f>Growth!M30</f>
        <v>0.2796420935941088</v>
      </c>
      <c r="N30" s="8">
        <f>Growth!N30</f>
        <v>0.23480563840451468</v>
      </c>
    </row>
    <row r="31" spans="1:14" x14ac:dyDescent="0.2">
      <c r="A31" t="s">
        <v>32</v>
      </c>
      <c r="B31" s="7" t="s">
        <v>37</v>
      </c>
      <c r="C31" s="8">
        <f>Growth!C31</f>
        <v>7.43801652892562E-2</v>
      </c>
      <c r="D31" s="8">
        <f>Growth!D31</f>
        <v>5.3846153846153849E-2</v>
      </c>
      <c r="E31" s="8">
        <f>Growth!E31</f>
        <v>5.2919708029197078E-2</v>
      </c>
      <c r="F31" s="8">
        <f>0</f>
        <v>0</v>
      </c>
      <c r="G31" s="8">
        <f>Growth!G31+0.022</f>
        <v>7.3070840197693582E-2</v>
      </c>
      <c r="H31" s="8">
        <f>Growth!H31+0.0095</f>
        <v>5.8089341692789967E-2</v>
      </c>
      <c r="I31" s="8">
        <f>Growth!I31+0.013</f>
        <v>6.232735426008968E-2</v>
      </c>
      <c r="J31" s="8">
        <f>Growth!J31+0.0115</f>
        <v>6.1357549857549862E-2</v>
      </c>
      <c r="K31" s="8">
        <f>Growth!K31+0.0112</f>
        <v>6.0046675712347355E-2</v>
      </c>
      <c r="L31" s="8">
        <f>Growth!L31</f>
        <v>4.7865459249676584E-2</v>
      </c>
      <c r="M31" s="8">
        <f>Growth!M31</f>
        <v>0.17530864197530865</v>
      </c>
      <c r="N31" s="8">
        <f>Growth!N31</f>
        <v>0.15021008403361344</v>
      </c>
    </row>
    <row r="32" spans="1:14" x14ac:dyDescent="0.2">
      <c r="A32" s="1" t="s">
        <v>33</v>
      </c>
      <c r="B32" s="7" t="s">
        <v>37</v>
      </c>
      <c r="C32" s="8">
        <f>Growth!C32</f>
        <v>5.3435042436486883E-2</v>
      </c>
      <c r="D32" s="8">
        <f>Growth!D32</f>
        <v>5.307260066497585E-2</v>
      </c>
      <c r="E32" s="8">
        <f>Growth!E32</f>
        <v>5.2925407429471084E-2</v>
      </c>
      <c r="F32" s="8">
        <f>0</f>
        <v>0</v>
      </c>
      <c r="G32" s="8">
        <f>Growth!G32+0.022</f>
        <v>7.1574080759511161E-2</v>
      </c>
      <c r="H32" s="8">
        <f>Growth!H32+0.0095</f>
        <v>6.4402190379309582E-2</v>
      </c>
      <c r="I32" s="8">
        <f>Growth!I32+0.013</f>
        <v>6.9970411738180305E-2</v>
      </c>
      <c r="J32" s="8">
        <f>Growth!J32+0.0115</f>
        <v>7.0519277092618002E-2</v>
      </c>
      <c r="K32" s="8">
        <f>Growth!K32+0.0112</f>
        <v>6.9911240850578552E-2</v>
      </c>
      <c r="L32" s="8">
        <f>Growth!L32</f>
        <v>5.9518094858976009E-2</v>
      </c>
      <c r="M32" s="8">
        <f>Growth!M32</f>
        <v>0.20422788125245181</v>
      </c>
      <c r="N32" s="8">
        <f>Growth!N32</f>
        <v>0.20442574511819117</v>
      </c>
    </row>
    <row r="33" spans="1:14" x14ac:dyDescent="0.2">
      <c r="A33" t="s">
        <v>10</v>
      </c>
      <c r="B33" t="s">
        <v>37</v>
      </c>
      <c r="C33" s="8">
        <f>Growth!C33</f>
        <v>0.15954075339216245</v>
      </c>
      <c r="D33" s="8">
        <f>Growth!D33</f>
        <v>0.10765605053844392</v>
      </c>
      <c r="E33" s="8">
        <f>Growth!E33</f>
        <v>0.11057919621749408</v>
      </c>
      <c r="F33" s="8">
        <f>0</f>
        <v>0</v>
      </c>
      <c r="G33" s="8">
        <f>Growth!G33+0.022</f>
        <v>7.0364312267657991E-2</v>
      </c>
      <c r="H33" s="8">
        <f>Growth!H33+0.0095</f>
        <v>5.1188829001335652E-2</v>
      </c>
      <c r="I33" s="8">
        <f>Growth!I33+0.013</f>
        <v>5.5051514807670482E-2</v>
      </c>
      <c r="J33" s="8">
        <f>Growth!J33+0.0115</f>
        <v>5.4402565442745771E-2</v>
      </c>
      <c r="K33" s="8">
        <f>Growth!K33+0.0112</f>
        <v>5.4728650183762113E-2</v>
      </c>
      <c r="L33" s="8">
        <f>Growth!L33</f>
        <v>4.4024213317324527E-2</v>
      </c>
      <c r="M33" s="8">
        <f>Growth!M33</f>
        <v>0.23064833005893909</v>
      </c>
      <c r="N33" s="8">
        <f>Growth!N33</f>
        <v>0.23084291187739464</v>
      </c>
    </row>
    <row r="34" spans="1:14" x14ac:dyDescent="0.2">
      <c r="A34" t="s">
        <v>18</v>
      </c>
      <c r="B34" t="s">
        <v>37</v>
      </c>
      <c r="C34" s="8">
        <f>Growth!C34</f>
        <v>4.9802371541501973E-2</v>
      </c>
      <c r="D34" s="8">
        <f>Growth!D34</f>
        <v>4.9698795180722892E-2</v>
      </c>
      <c r="E34" s="8">
        <f>Growth!E34</f>
        <v>4.4476327116212341E-2</v>
      </c>
      <c r="F34" s="8">
        <f>0</f>
        <v>0</v>
      </c>
      <c r="G34" s="8">
        <f>Growth!G34+0.022</f>
        <v>6.7901639344262299E-2</v>
      </c>
      <c r="H34" s="8">
        <f>Growth!H34+0.0095</f>
        <v>5.0879310344827587E-2</v>
      </c>
      <c r="I34" s="8">
        <f>Growth!I34+0.013</f>
        <v>5.5143287176399755E-2</v>
      </c>
      <c r="J34" s="8">
        <f>Growth!J34+0.0115</f>
        <v>4.9050548815713454E-2</v>
      </c>
      <c r="K34" s="8">
        <f>Growth!K34+0.0112</f>
        <v>5.0175501113585749E-2</v>
      </c>
      <c r="L34" s="8">
        <f>Growth!L34</f>
        <v>3.4297963558413719E-2</v>
      </c>
      <c r="M34" s="8">
        <f>Growth!M34</f>
        <v>0.19222797927461141</v>
      </c>
      <c r="N34" s="8">
        <f>Growth!N34</f>
        <v>0.20773576705780095</v>
      </c>
    </row>
    <row r="35" spans="1:14" x14ac:dyDescent="0.2">
      <c r="A35" t="s">
        <v>34</v>
      </c>
      <c r="B35" s="7" t="s">
        <v>37</v>
      </c>
      <c r="C35" s="8">
        <f>Growth!C35</f>
        <v>7.0491348200240583E-2</v>
      </c>
      <c r="D35" s="8">
        <f>Growth!D35</f>
        <v>7.1424866883341404E-2</v>
      </c>
      <c r="E35" s="8">
        <f>Growth!E35</f>
        <v>6.8777178078434226E-2</v>
      </c>
      <c r="F35" s="8">
        <f>0</f>
        <v>0</v>
      </c>
      <c r="G35" s="8">
        <f>Growth!G35+0.022</f>
        <v>8.8260800701426889E-2</v>
      </c>
      <c r="H35" s="8">
        <f>Growth!H35+0.0095</f>
        <v>6.6629783749013571E-2</v>
      </c>
      <c r="I35" s="8">
        <f>Growth!I35+0.013</f>
        <v>6.5185531829473314E-2</v>
      </c>
      <c r="J35" s="8">
        <f>Growth!J35+0.0115</f>
        <v>6.3643014708074236E-2</v>
      </c>
      <c r="K35" s="8">
        <f>Growth!K35+0.0112</f>
        <v>6.3314439842019066E-2</v>
      </c>
      <c r="L35" s="8">
        <f>Growth!L35</f>
        <v>5.1967426780270796E-2</v>
      </c>
      <c r="M35" s="8">
        <f>Growth!M35</f>
        <v>0.19950031486307296</v>
      </c>
      <c r="N35" s="8">
        <f>Growth!N35</f>
        <v>0.21492594647658883</v>
      </c>
    </row>
    <row r="36" spans="1:14" x14ac:dyDescent="0.2">
      <c r="A36" t="s">
        <v>4</v>
      </c>
      <c r="B36" t="s">
        <v>37</v>
      </c>
      <c r="C36" s="8">
        <f>Growth!C36</f>
        <v>7.6866977829638278E-2</v>
      </c>
      <c r="D36" s="8">
        <f>Growth!D36</f>
        <v>7.5443586617905997E-2</v>
      </c>
      <c r="E36" s="8">
        <f>Growth!E36</f>
        <v>7.0969773299748115E-2</v>
      </c>
      <c r="F36" s="8">
        <f>0</f>
        <v>0</v>
      </c>
      <c r="G36" s="8">
        <f>Growth!G36+0.022</f>
        <v>8.9378032011440511E-2</v>
      </c>
      <c r="H36" s="8">
        <f>Growth!H36+0.0095</f>
        <v>7.5510512212717706E-2</v>
      </c>
      <c r="I36" s="8">
        <f>Growth!I36+0.013</f>
        <v>7.7871658529511278E-2</v>
      </c>
      <c r="J36" s="8">
        <f>Growth!J36+0.0115</f>
        <v>7.5461142130827538E-2</v>
      </c>
      <c r="K36" s="8">
        <f>Growth!K36+0.0112</f>
        <v>7.4430651079443647E-2</v>
      </c>
      <c r="L36" s="8">
        <f>Growth!L36</f>
        <v>6.2600321027287326E-2</v>
      </c>
      <c r="M36" s="8">
        <f>Growth!M36</f>
        <v>0.22685045317220545</v>
      </c>
      <c r="N36" s="8">
        <f>Growth!N36</f>
        <v>0.18358112475759533</v>
      </c>
    </row>
    <row r="37" spans="1:14" x14ac:dyDescent="0.2">
      <c r="A37" t="s">
        <v>35</v>
      </c>
      <c r="B37" t="s">
        <v>37</v>
      </c>
      <c r="C37" s="8">
        <f>Growth!C37</f>
        <v>3.1495239091765201E-2</v>
      </c>
      <c r="D37" s="8">
        <f>Growth!D37</f>
        <v>3.9511057009535402E-2</v>
      </c>
      <c r="E37" s="8">
        <f>Growth!E37</f>
        <v>4.0562738879401483E-2</v>
      </c>
      <c r="F37" s="8">
        <f>0</f>
        <v>0</v>
      </c>
      <c r="G37" s="8">
        <f>Growth!G37+0.022</f>
        <v>6.2925053276105286E-2</v>
      </c>
      <c r="H37" s="8">
        <f>Growth!H37+0.0095</f>
        <v>5.0747963553005294E-2</v>
      </c>
      <c r="I37" s="8">
        <f>Growth!I37+0.013</f>
        <v>5.5120129600398769E-2</v>
      </c>
      <c r="J37" s="8">
        <f>Growth!J37+0.0115</f>
        <v>5.4003720238095243E-2</v>
      </c>
      <c r="K37" s="8">
        <f>Growth!K37+0.0112</f>
        <v>5.5195258911843799E-2</v>
      </c>
      <c r="L37" s="8">
        <f>Growth!L37</f>
        <v>4.4863578099249221E-2</v>
      </c>
      <c r="M37" s="8">
        <f>Growth!M37</f>
        <v>0.2118471784086926</v>
      </c>
      <c r="N37" s="8">
        <f>Growth!N37</f>
        <v>0.21197045949750293</v>
      </c>
    </row>
    <row r="38" spans="1:14" x14ac:dyDescent="0.2">
      <c r="A38" s="11" t="s">
        <v>20</v>
      </c>
      <c r="B38" s="7" t="s">
        <v>38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">
      <c r="A39" s="11" t="s">
        <v>22</v>
      </c>
      <c r="B39" s="7" t="s">
        <v>38</v>
      </c>
      <c r="C39" s="8">
        <f>Growth!C39</f>
        <v>7.628865979381444E-2</v>
      </c>
      <c r="D39" s="8">
        <f>Growth!D39</f>
        <v>7.5501464953797615E-2</v>
      </c>
      <c r="E39" s="8">
        <f>Growth!E39</f>
        <v>7.4916177703269068E-2</v>
      </c>
      <c r="F39" s="8">
        <f>0</f>
        <v>0</v>
      </c>
      <c r="G39" s="8">
        <f>Growth!G39+0.022</f>
        <v>9.6584883404409766E-2</v>
      </c>
      <c r="H39" s="8">
        <f>Growth!H39+0.0095</f>
        <v>8.4481001435447095E-2</v>
      </c>
      <c r="I39" s="8">
        <f>Growth!I39+0.013</f>
        <v>8.8327939674809522E-2</v>
      </c>
      <c r="J39" s="8">
        <f>Growth!J39+0.0115</f>
        <v>8.2062454346238128E-2</v>
      </c>
      <c r="K39" s="8">
        <f>Growth!K39+0.0112</f>
        <v>8.2297161572052399E-2</v>
      </c>
      <c r="L39" s="8">
        <f>Growth!L39</f>
        <v>7.1474073130335075E-2</v>
      </c>
      <c r="M39" s="8">
        <f>Growth!M39</f>
        <v>0.38067776456599289</v>
      </c>
      <c r="N39" s="8">
        <f>Growth!N39</f>
        <v>0.27722516470740216</v>
      </c>
    </row>
    <row r="40" spans="1:14" x14ac:dyDescent="0.2">
      <c r="A40" s="11" t="s">
        <v>23</v>
      </c>
      <c r="B40" s="7" t="s">
        <v>38</v>
      </c>
      <c r="C40" s="8">
        <f>Growth!C40</f>
        <v>0.10975609756097561</v>
      </c>
      <c r="D40" s="8">
        <f>Growth!D40</f>
        <v>0.10989010989010989</v>
      </c>
      <c r="E40" s="8">
        <f>Growth!E40</f>
        <v>0.10891089108910891</v>
      </c>
      <c r="F40" s="8">
        <f>0</f>
        <v>0</v>
      </c>
      <c r="G40" s="8">
        <f>Growth!G40+0.022</f>
        <v>0.13846586345381526</v>
      </c>
      <c r="H40" s="8">
        <f>Growth!H40+0.0095</f>
        <v>0.12101079136690647</v>
      </c>
      <c r="I40" s="8">
        <f>Growth!I40+0.013</f>
        <v>0.12950485436893205</v>
      </c>
      <c r="J40" s="8">
        <f>Growth!J40+0.0115</f>
        <v>0.13034057971014493</v>
      </c>
      <c r="K40" s="8">
        <f>Growth!K40+0.0112</f>
        <v>0.127780310880829</v>
      </c>
      <c r="L40" s="8">
        <f>Growth!L40</f>
        <v>0.11832946635730858</v>
      </c>
      <c r="M40" s="8">
        <f>Growth!M40</f>
        <v>0.60580912863070535</v>
      </c>
      <c r="N40" s="8">
        <f>Growth!N40</f>
        <v>0.36175710594315247</v>
      </c>
    </row>
    <row r="41" spans="1:14" x14ac:dyDescent="0.2">
      <c r="A41" s="11" t="s">
        <v>16</v>
      </c>
      <c r="B41" t="s">
        <v>38</v>
      </c>
      <c r="C41" s="8">
        <f>Growth!C41</f>
        <v>0.22967741935483871</v>
      </c>
      <c r="D41" s="8">
        <f>Growth!D41</f>
        <v>9.7061909758656875E-2</v>
      </c>
      <c r="E41" s="8">
        <f>Growth!E41</f>
        <v>9.8517455762792916E-2</v>
      </c>
      <c r="F41" s="8">
        <f>0</f>
        <v>0</v>
      </c>
      <c r="G41" s="8">
        <f>Growth!G41+0.022</f>
        <v>0.10633253397282175</v>
      </c>
      <c r="H41" s="8">
        <f>Growth!H41+0.0095</f>
        <v>0.10754644305197199</v>
      </c>
      <c r="I41" s="8">
        <f>Growth!I41+0.013</f>
        <v>0.11101946962067807</v>
      </c>
      <c r="J41" s="8">
        <f>Growth!J41+0.0115</f>
        <v>0.10902369306022623</v>
      </c>
      <c r="K41" s="8">
        <f>Growth!K41+0.0112</f>
        <v>8.8637325905292483E-2</v>
      </c>
      <c r="L41" s="8">
        <f>Growth!L41</f>
        <v>7.7042399172699075E-2</v>
      </c>
      <c r="M41" s="8">
        <f>Growth!M41</f>
        <v>0.29236677868458955</v>
      </c>
      <c r="N41" s="8">
        <f>Growth!N41</f>
        <v>0.1825780089153046</v>
      </c>
    </row>
    <row r="42" spans="1:14" x14ac:dyDescent="0.2">
      <c r="A42" s="11" t="s">
        <v>24</v>
      </c>
      <c r="B42" s="7" t="s">
        <v>38</v>
      </c>
      <c r="C42" s="8">
        <f>Growth!C42</f>
        <v>0.31217077904075408</v>
      </c>
      <c r="D42" s="8">
        <f>Growth!D42</f>
        <v>3.6129304880625393E-2</v>
      </c>
      <c r="E42" s="8">
        <f>Growth!E42</f>
        <v>8.2381729200652523E-2</v>
      </c>
      <c r="F42" s="8">
        <f>0</f>
        <v>0</v>
      </c>
      <c r="G42" s="8">
        <f>Growth!G42+0.022</f>
        <v>0.11508510638297872</v>
      </c>
      <c r="H42" s="8">
        <f>Growth!H42+0.0095</f>
        <v>8.2188564476885634E-2</v>
      </c>
      <c r="I42" s="8">
        <f>Growth!I42+0.013</f>
        <v>7.920357244116813E-2</v>
      </c>
      <c r="J42" s="8">
        <f>Growth!J42+0.0115</f>
        <v>7.5587222443823959E-2</v>
      </c>
      <c r="K42" s="8">
        <f>Growth!K42+0.0112</f>
        <v>9.5918230663501192E-2</v>
      </c>
      <c r="L42" s="8">
        <f>Growth!L42</f>
        <v>7.2226701992857967E-2</v>
      </c>
      <c r="M42" s="8">
        <f>Growth!M42</f>
        <v>0.28319724967769661</v>
      </c>
      <c r="N42" s="8">
        <f>Growth!N42</f>
        <v>0.21358004018754187</v>
      </c>
    </row>
    <row r="43" spans="1:14" x14ac:dyDescent="0.2">
      <c r="A43" t="s">
        <v>5</v>
      </c>
      <c r="B43" s="7" t="s">
        <v>38</v>
      </c>
      <c r="C43" s="8">
        <f>Growth!C43</f>
        <v>6.25E-2</v>
      </c>
      <c r="D43" s="8">
        <f>Growth!D43</f>
        <v>3.7647058823529408E-2</v>
      </c>
      <c r="E43" s="8">
        <f>Growth!E43</f>
        <v>3.6281179138321996E-2</v>
      </c>
      <c r="F43" s="8">
        <f>0</f>
        <v>0</v>
      </c>
      <c r="G43" s="8">
        <f>Growth!G43+0.022</f>
        <v>5.7864978902953584E-2</v>
      </c>
      <c r="H43" s="8">
        <f>Growth!H43+0.0095</f>
        <v>4.6159877800407333E-2</v>
      </c>
      <c r="I43" s="8">
        <f>Growth!I43+0.013</f>
        <v>4.8363457760314338E-2</v>
      </c>
      <c r="J43" s="8">
        <f>Growth!J43+0.0115</f>
        <v>4.7553130929791271E-2</v>
      </c>
      <c r="K43" s="8">
        <f>Growth!K43+0.0112</f>
        <v>4.7830036630036633E-2</v>
      </c>
      <c r="L43" s="8">
        <f>Growth!L43</f>
        <v>3.7102473498233215E-2</v>
      </c>
      <c r="M43" s="8">
        <f>Growth!M43</f>
        <v>0.19080068143100512</v>
      </c>
      <c r="N43" s="8">
        <f>Growth!N43</f>
        <v>0.17167381974248927</v>
      </c>
    </row>
    <row r="44" spans="1:14" x14ac:dyDescent="0.2">
      <c r="A44" t="s">
        <v>8</v>
      </c>
      <c r="B44" t="s">
        <v>38</v>
      </c>
      <c r="C44" s="8">
        <f>Growth!C44</f>
        <v>8.026678932842686E-2</v>
      </c>
      <c r="D44" s="8">
        <f>Growth!D44</f>
        <v>8.1541409410261875E-2</v>
      </c>
      <c r="E44" s="8">
        <f>Growth!E44</f>
        <v>7.1259842519685035E-2</v>
      </c>
      <c r="F44" s="8">
        <f>0</f>
        <v>0</v>
      </c>
      <c r="G44" s="8">
        <f>Growth!G44+0.022</f>
        <v>9.0686520915820273E-2</v>
      </c>
      <c r="H44" s="8">
        <f>Growth!H44+0.0095</f>
        <v>7.4738402061855669E-2</v>
      </c>
      <c r="I44" s="8">
        <f>Growth!I44+0.013</f>
        <v>7.9081959776198391E-2</v>
      </c>
      <c r="J44" s="8">
        <f>Growth!J44+0.0115</f>
        <v>7.7173758865248229E-2</v>
      </c>
      <c r="K44" s="8">
        <f>Growth!K44+0.0112</f>
        <v>7.6819592705976311E-2</v>
      </c>
      <c r="L44" s="8">
        <f>Growth!L44</f>
        <v>6.3952035973020238E-2</v>
      </c>
      <c r="M44" s="8">
        <f>Growth!M44</f>
        <v>0.26590749002113173</v>
      </c>
      <c r="N44" s="8">
        <f>Growth!N44</f>
        <v>0.2032829453769823</v>
      </c>
    </row>
    <row r="45" spans="1:14" x14ac:dyDescent="0.2">
      <c r="A45" t="s">
        <v>25</v>
      </c>
      <c r="B45" s="7" t="s">
        <v>38</v>
      </c>
      <c r="C45" s="8">
        <f>Growth!C45</f>
        <v>9.5238095238095233E-2</v>
      </c>
      <c r="D45" s="8">
        <f>Growth!D45</f>
        <v>8.8016967126193002E-2</v>
      </c>
      <c r="E45" s="8">
        <f>Growth!E45</f>
        <v>8.3820662768031184E-2</v>
      </c>
      <c r="F45" s="8">
        <f>0</f>
        <v>0</v>
      </c>
      <c r="G45" s="8">
        <f>Growth!G45+0.022</f>
        <v>9.6937552039966707E-2</v>
      </c>
      <c r="H45" s="8">
        <f>Growth!H45+0.0095</f>
        <v>8.231177381874516E-2</v>
      </c>
      <c r="I45" s="8">
        <f>Growth!I45+0.013</f>
        <v>8.3758122743682314E-2</v>
      </c>
      <c r="J45" s="8">
        <f>Growth!J45+0.0115</f>
        <v>7.9605192178017523E-2</v>
      </c>
      <c r="K45" s="8">
        <f>Growth!K45+0.0112</f>
        <v>7.7487878787878786E-2</v>
      </c>
      <c r="L45" s="8">
        <f>Growth!L45</f>
        <v>6.4535227945529905E-2</v>
      </c>
      <c r="M45" s="8">
        <f>Growth!M45</f>
        <v>0.38264738598442716</v>
      </c>
      <c r="N45" s="8">
        <f>Growth!N45</f>
        <v>0.23853580048270315</v>
      </c>
    </row>
    <row r="46" spans="1:14" x14ac:dyDescent="0.2">
      <c r="A46" t="s">
        <v>26</v>
      </c>
      <c r="B46" t="s">
        <v>38</v>
      </c>
      <c r="C46" s="8">
        <f>Growth!C46</f>
        <v>9.5846645367412137E-2</v>
      </c>
      <c r="D46" s="8">
        <f>Growth!D46</f>
        <v>6.7055393586005832E-2</v>
      </c>
      <c r="E46" s="8">
        <f>Growth!E46</f>
        <v>5.1912568306010931E-2</v>
      </c>
      <c r="F46" s="8">
        <f>0</f>
        <v>0</v>
      </c>
      <c r="G46" s="8">
        <f>Growth!G46+0.022</f>
        <v>7.3851851851851849E-2</v>
      </c>
      <c r="H46" s="8">
        <f>Growth!H46+0.0095</f>
        <v>6.3490610328638494E-2</v>
      </c>
      <c r="I46" s="8">
        <f>Growth!I46+0.013</f>
        <v>6.64521158129176E-2</v>
      </c>
      <c r="J46" s="8">
        <f>Growth!J46+0.0115</f>
        <v>6.435412262156448E-2</v>
      </c>
      <c r="K46" s="8">
        <f>Growth!K46+0.0112</f>
        <v>6.5416867469879514E-2</v>
      </c>
      <c r="L46" s="8">
        <f>Growth!L46</f>
        <v>5.3333333333333337E-2</v>
      </c>
      <c r="M46" s="8">
        <f>Growth!M46</f>
        <v>0.27667269439421338</v>
      </c>
      <c r="N46" s="8">
        <f>Growth!N46</f>
        <v>0.23229461756373937</v>
      </c>
    </row>
    <row r="47" spans="1:14" x14ac:dyDescent="0.2">
      <c r="A47" t="s">
        <v>0</v>
      </c>
      <c r="B47" s="7" t="s">
        <v>38</v>
      </c>
      <c r="C47" s="8">
        <f>Growth!C47</f>
        <v>3.5295979740424185E-2</v>
      </c>
      <c r="D47" s="8">
        <f>Growth!D47</f>
        <v>3.40926463843449E-2</v>
      </c>
      <c r="E47" s="8">
        <f>Growth!E47</f>
        <v>3.4447072738024838E-2</v>
      </c>
      <c r="F47" s="8">
        <f>0</f>
        <v>0</v>
      </c>
      <c r="G47" s="8">
        <f>Growth!G47+0.022</f>
        <v>5.4904742154016313E-2</v>
      </c>
      <c r="H47" s="8">
        <f>Growth!H47+0.0095</f>
        <v>4.1758064516129033E-2</v>
      </c>
      <c r="I47" s="8">
        <f>Growth!I47+0.013</f>
        <v>4.4379668049792528E-2</v>
      </c>
      <c r="J47" s="8">
        <f>Growth!J47+0.0115</f>
        <v>4.4565124465677647E-2</v>
      </c>
      <c r="K47" s="8">
        <f>Growth!K47+0.0112</f>
        <v>4.3450212973104543E-2</v>
      </c>
      <c r="L47" s="8">
        <f>Growth!L47</f>
        <v>3.1714218344730018E-2</v>
      </c>
      <c r="M47" s="8">
        <f>Growth!M47</f>
        <v>0.15861044452062623</v>
      </c>
      <c r="N47" s="8">
        <f>Growth!N47</f>
        <v>0.13906696912910543</v>
      </c>
    </row>
    <row r="48" spans="1:14" x14ac:dyDescent="0.2">
      <c r="A48" s="11" t="s">
        <v>6</v>
      </c>
      <c r="B48" t="s">
        <v>38</v>
      </c>
      <c r="C48" s="8">
        <f>Growth!C48</f>
        <v>8.0128205128205135E-2</v>
      </c>
      <c r="D48" s="8">
        <f>Growth!D48</f>
        <v>6.9732937685459948E-2</v>
      </c>
      <c r="E48" s="8">
        <f>Growth!E48</f>
        <v>6.3800277392510402E-2</v>
      </c>
      <c r="F48" s="8">
        <f>0</f>
        <v>0</v>
      </c>
      <c r="G48" s="8">
        <f>Growth!G48+0.022</f>
        <v>7.7350553505535047E-2</v>
      </c>
      <c r="H48" s="8">
        <f>Growth!H48+0.0095</f>
        <v>6.311305361305361E-2</v>
      </c>
      <c r="I48" s="8">
        <f>Growth!I48+0.013</f>
        <v>6.4991150442477871E-2</v>
      </c>
      <c r="J48" s="8">
        <f>Growth!J48+0.0115</f>
        <v>6.1973186119873819E-2</v>
      </c>
      <c r="K48" s="8">
        <f>Growth!K48+0.0112</f>
        <v>5.9248048048048049E-2</v>
      </c>
      <c r="L48" s="8">
        <f>Growth!L48</f>
        <v>4.6800382043935052E-2</v>
      </c>
      <c r="M48" s="8">
        <f>Growth!M48</f>
        <v>0.24178832116788321</v>
      </c>
      <c r="N48" s="8">
        <f>Growth!N48</f>
        <v>0.17854518736223365</v>
      </c>
    </row>
    <row r="49" spans="1:14" x14ac:dyDescent="0.2">
      <c r="A49" t="s">
        <v>7</v>
      </c>
      <c r="B49" s="7" t="s">
        <v>38</v>
      </c>
      <c r="C49" s="8">
        <f>Growth!C49</f>
        <v>7.708319781434983E-2</v>
      </c>
      <c r="D49" s="8">
        <f>Growth!D49</f>
        <v>7.1143857953859163E-2</v>
      </c>
      <c r="E49" s="8">
        <f>Growth!E49</f>
        <v>6.771538114569238E-2</v>
      </c>
      <c r="F49" s="8">
        <f>0</f>
        <v>0</v>
      </c>
      <c r="G49" s="8">
        <f>Growth!G49+0.022</f>
        <v>8.431409875074361E-2</v>
      </c>
      <c r="H49" s="8">
        <f>Growth!H49+0.0095</f>
        <v>7.0212119090951514E-2</v>
      </c>
      <c r="I49" s="8">
        <f>Growth!I49+0.013</f>
        <v>7.2348878134623845E-2</v>
      </c>
      <c r="J49" s="8">
        <f>Growth!J49+0.0115</f>
        <v>6.9309709705552558E-2</v>
      </c>
      <c r="K49" s="8">
        <f>Growth!K49+0.0112</f>
        <v>6.7617101802049384E-2</v>
      </c>
      <c r="L49" s="8">
        <f>Growth!L49</f>
        <v>5.4965066151330462E-2</v>
      </c>
      <c r="M49" s="8">
        <f>Growth!M49</f>
        <v>0.31606016838693768</v>
      </c>
      <c r="N49" s="8">
        <f>Growth!N49</f>
        <v>0.20990925881313741</v>
      </c>
    </row>
    <row r="50" spans="1:14" x14ac:dyDescent="0.2">
      <c r="A50" t="s">
        <v>1</v>
      </c>
      <c r="B50" t="s">
        <v>38</v>
      </c>
      <c r="C50" s="8">
        <f>Growth!C50</f>
        <v>4.5927025880356388E-2</v>
      </c>
      <c r="D50" s="8">
        <f>Growth!D50</f>
        <v>5.4355542034276443E-2</v>
      </c>
      <c r="E50" s="8">
        <f>Growth!E50</f>
        <v>5.5592959507550256E-2</v>
      </c>
      <c r="F50" s="8">
        <f>0</f>
        <v>0</v>
      </c>
      <c r="G50" s="8">
        <f>Growth!G50+0.022</f>
        <v>7.5984132459468778E-2</v>
      </c>
      <c r="H50" s="8">
        <f>Growth!H50+0.0095</f>
        <v>5.8346342660775652E-2</v>
      </c>
      <c r="I50" s="8">
        <f>Growth!I50+0.013</f>
        <v>6.6202277868788517E-2</v>
      </c>
      <c r="J50" s="8">
        <f>Growth!J50+0.0115</f>
        <v>7.9198688986001034E-2</v>
      </c>
      <c r="K50" s="8">
        <f>Growth!K50+0.0112</f>
        <v>7.9392854665279219E-2</v>
      </c>
      <c r="L50" s="8">
        <f>Growth!L50</f>
        <v>6.838550461098844E-2</v>
      </c>
      <c r="M50" s="8">
        <f>Growth!M50</f>
        <v>0.21852774907300468</v>
      </c>
      <c r="N50" s="8">
        <f>Growth!N50</f>
        <v>0.17160530779207822</v>
      </c>
    </row>
    <row r="51" spans="1:14" x14ac:dyDescent="0.2">
      <c r="A51" t="s">
        <v>27</v>
      </c>
      <c r="B51" s="7" t="s">
        <v>38</v>
      </c>
      <c r="C51" s="8">
        <f>Growth!C51</f>
        <v>4.0514469453376209E-2</v>
      </c>
      <c r="D51" s="8">
        <f>Growth!D51</f>
        <v>4.0173053152039555E-2</v>
      </c>
      <c r="E51" s="8">
        <f>Growth!E51</f>
        <v>4.0404040404040407E-2</v>
      </c>
      <c r="F51" s="8">
        <f>0</f>
        <v>0</v>
      </c>
      <c r="G51" s="8">
        <f>Growth!G51+0.022</f>
        <v>6.3712403951701427E-2</v>
      </c>
      <c r="H51" s="8">
        <f>Growth!H51+0.0095</f>
        <v>5.1122760800842992E-2</v>
      </c>
      <c r="I51" s="8">
        <f>Growth!I51+0.013</f>
        <v>5.4476985331310061E-2</v>
      </c>
      <c r="J51" s="8">
        <f>Growth!J51+0.0115</f>
        <v>5.3753521126760559E-2</v>
      </c>
      <c r="K51" s="8">
        <f>Growth!K51+0.0112</f>
        <v>5.3138490214352282E-2</v>
      </c>
      <c r="L51" s="8">
        <f>Growth!L51</f>
        <v>4.2486583184257604E-2</v>
      </c>
      <c r="M51" s="8">
        <f>Growth!M51</f>
        <v>0.24195624195624196</v>
      </c>
      <c r="N51" s="8">
        <f>Growth!N51</f>
        <v>0.22487046632124352</v>
      </c>
    </row>
    <row r="52" spans="1:14" x14ac:dyDescent="0.2">
      <c r="A52" t="s">
        <v>28</v>
      </c>
      <c r="B52" t="s">
        <v>38</v>
      </c>
      <c r="C52" s="8">
        <f>Growth!C52</f>
        <v>5.9701492537313432E-2</v>
      </c>
      <c r="D52" s="8">
        <f>Growth!D52</f>
        <v>6.2551781275890644E-2</v>
      </c>
      <c r="E52" s="8">
        <f>Growth!E52</f>
        <v>6.5497076023391818E-2</v>
      </c>
      <c r="F52" s="8">
        <f>0</f>
        <v>0</v>
      </c>
      <c r="G52" s="8">
        <f>Growth!G52+0.022</f>
        <v>8.1931506849315064E-2</v>
      </c>
      <c r="H52" s="8">
        <f>Growth!H52+0.0095</f>
        <v>8.6075121163166388E-2</v>
      </c>
      <c r="I52" s="8">
        <f>Growth!I52+0.013</f>
        <v>8.8930372148859543E-2</v>
      </c>
      <c r="J52" s="8">
        <f>Growth!J52+0.0115</f>
        <v>8.7929567642956757E-2</v>
      </c>
      <c r="K52" s="8">
        <f>Growth!K52+0.0112</f>
        <v>8.8422078258616227E-2</v>
      </c>
      <c r="L52" s="8">
        <f>Growth!L52</f>
        <v>7.818138080346404E-2</v>
      </c>
      <c r="M52" s="8">
        <f>Growth!M52</f>
        <v>0.29116465863453816</v>
      </c>
      <c r="N52" s="8">
        <f>Growth!N52</f>
        <v>0.18178676343528599</v>
      </c>
    </row>
    <row r="53" spans="1:14" x14ac:dyDescent="0.2">
      <c r="A53" t="s">
        <v>14</v>
      </c>
      <c r="B53" t="s">
        <v>38</v>
      </c>
      <c r="C53" s="8">
        <f>Growth!C53</f>
        <v>6.9142125480153652E-2</v>
      </c>
      <c r="D53" s="8">
        <f>Growth!D53</f>
        <v>4.8622754491017967E-2</v>
      </c>
      <c r="E53" s="8">
        <f>Growth!E53</f>
        <v>6.3499314755596156E-2</v>
      </c>
      <c r="F53" s="8">
        <f>0</f>
        <v>0</v>
      </c>
      <c r="G53" s="8">
        <f>Growth!G53+0.022</f>
        <v>7.8561546286876907E-2</v>
      </c>
      <c r="H53" s="8">
        <f>Growth!H53+0.0095</f>
        <v>5.8989697669940305E-2</v>
      </c>
      <c r="I53" s="8">
        <f>Growth!I53+0.013</f>
        <v>6.4926605504587162E-2</v>
      </c>
      <c r="J53" s="8">
        <f>Growth!J53+0.0115</f>
        <v>6.0340048840048843E-2</v>
      </c>
      <c r="K53" s="8">
        <f>Growth!K53+0.0112</f>
        <v>6.3253883252951934E-2</v>
      </c>
      <c r="L53" s="8">
        <f>Growth!L53</f>
        <v>4.7423332279481506E-2</v>
      </c>
      <c r="M53" s="8">
        <f>Growth!M53</f>
        <v>0.23075762149109569</v>
      </c>
      <c r="N53" s="8">
        <f>Growth!N53</f>
        <v>0.21557326793378295</v>
      </c>
    </row>
    <row r="54" spans="1:14" x14ac:dyDescent="0.2">
      <c r="A54" s="11" t="s">
        <v>11</v>
      </c>
      <c r="B54" s="7" t="s">
        <v>38</v>
      </c>
      <c r="C54" s="8">
        <f>Growth!C54</f>
        <v>5.709040844424048E-2</v>
      </c>
      <c r="D54" s="8">
        <f>Growth!D54</f>
        <v>5.661196492142051E-2</v>
      </c>
      <c r="E54" s="8">
        <f>Growth!E54</f>
        <v>5.4647053989645825E-2</v>
      </c>
      <c r="F54" s="8">
        <f>0</f>
        <v>0</v>
      </c>
      <c r="G54" s="8">
        <f>Growth!G54+0.022</f>
        <v>7.6455445544554454E-2</v>
      </c>
      <c r="H54" s="8">
        <f>Growth!H54+0.0095</f>
        <v>6.2894996846752149E-2</v>
      </c>
      <c r="I54" s="8">
        <f>Growth!I54+0.013</f>
        <v>6.6282777888644978E-2</v>
      </c>
      <c r="J54" s="8">
        <f>Growth!J54+0.0115</f>
        <v>6.4550397877984084E-2</v>
      </c>
      <c r="K54" s="8">
        <f>Growth!K54+0.0112</f>
        <v>6.3976778217584254E-2</v>
      </c>
      <c r="L54" s="8">
        <f>Growth!L54</f>
        <v>5.2808476700467129E-2</v>
      </c>
      <c r="M54" s="8">
        <f>Growth!M54</f>
        <v>0.24338509820897136</v>
      </c>
      <c r="N54" s="8">
        <f>Growth!N54</f>
        <v>0.18551721136690022</v>
      </c>
    </row>
    <row r="55" spans="1:14" x14ac:dyDescent="0.2">
      <c r="A55" s="1" t="s">
        <v>12</v>
      </c>
      <c r="B55" t="s">
        <v>38</v>
      </c>
      <c r="C55" s="8">
        <f>Growth!C55</f>
        <v>5.0835148874364564E-2</v>
      </c>
      <c r="D55" s="8">
        <f>Growth!D55</f>
        <v>5.0679566920064499E-2</v>
      </c>
      <c r="E55" s="8">
        <f>Growth!E55</f>
        <v>4.9769787327340498E-2</v>
      </c>
      <c r="F55" s="8">
        <f>0</f>
        <v>0</v>
      </c>
      <c r="G55" s="8">
        <f>Growth!G55+0.022</f>
        <v>7.0197570205138421E-2</v>
      </c>
      <c r="H55" s="8">
        <f>Growth!H55+0.0095</f>
        <v>5.7001425042751283E-2</v>
      </c>
      <c r="I55" s="8">
        <f>Growth!I55+0.013</f>
        <v>5.9617086885543256E-2</v>
      </c>
      <c r="J55" s="8">
        <f>Growth!J55+0.0115</f>
        <v>5.7253899480069328E-2</v>
      </c>
      <c r="K55" s="8">
        <f>Growth!K55+0.0112</f>
        <v>5.611216440172357E-2</v>
      </c>
      <c r="L55" s="8">
        <f>Growth!L55</f>
        <v>4.726407613005551E-2</v>
      </c>
      <c r="M55" s="8">
        <f>Growth!M55</f>
        <v>0.20733000151446312</v>
      </c>
      <c r="N55" s="8">
        <f>Growth!N55</f>
        <v>0.18891118916206723</v>
      </c>
    </row>
    <row r="56" spans="1:14" x14ac:dyDescent="0.2">
      <c r="A56" t="s">
        <v>21</v>
      </c>
      <c r="B56" t="s">
        <v>38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14" x14ac:dyDescent="0.2">
      <c r="A57" t="s">
        <v>29</v>
      </c>
      <c r="B57" s="7" t="s">
        <v>38</v>
      </c>
      <c r="C57" s="8">
        <f>Growth!C57</f>
        <v>9.6507523685677138E-2</v>
      </c>
      <c r="D57" s="8">
        <f>Growth!D57</f>
        <v>8.6742905548496396E-2</v>
      </c>
      <c r="E57" s="8">
        <f>Growth!E57</f>
        <v>7.6935068984332375E-2</v>
      </c>
      <c r="F57" s="8">
        <f>0</f>
        <v>0</v>
      </c>
      <c r="G57" s="8">
        <f>Growth!G57+0.022</f>
        <v>8.104607485474935E-2</v>
      </c>
      <c r="H57" s="8">
        <f>Growth!H57+0.0095</f>
        <v>5.8555881602449608E-2</v>
      </c>
      <c r="I57" s="8">
        <f>Growth!I57+0.013</f>
        <v>6.0309212526603831E-2</v>
      </c>
      <c r="J57" s="8">
        <f>Growth!J57+0.0115</f>
        <v>5.7426958137374445E-2</v>
      </c>
      <c r="K57" s="8">
        <f>Growth!K57+0.0112</f>
        <v>5.7053225269235043E-2</v>
      </c>
      <c r="L57" s="8">
        <f>Growth!L57</f>
        <v>4.4692144373673033E-2</v>
      </c>
      <c r="M57" s="8">
        <f>Growth!M57</f>
        <v>0.28061172645056398</v>
      </c>
      <c r="N57" s="8">
        <f>Growth!N57</f>
        <v>0.18897044237254512</v>
      </c>
    </row>
    <row r="58" spans="1:14" x14ac:dyDescent="0.2">
      <c r="A58" t="s">
        <v>9</v>
      </c>
      <c r="B58" t="s">
        <v>38</v>
      </c>
      <c r="C58" s="8">
        <f>Growth!C58</f>
        <v>0.10001956372884672</v>
      </c>
      <c r="D58" s="8">
        <f>Growth!D58</f>
        <v>6.500377928949358E-2</v>
      </c>
      <c r="E58" s="8">
        <f>Growth!E58</f>
        <v>6.6421742579217638E-2</v>
      </c>
      <c r="F58" s="8">
        <f>0</f>
        <v>0</v>
      </c>
      <c r="G58" s="8">
        <f>Growth!G58+0.022</f>
        <v>8.5282746426992767E-2</v>
      </c>
      <c r="H58" s="8">
        <f>Growth!H58+0.0095</f>
        <v>7.3901025427838968E-2</v>
      </c>
      <c r="I58" s="8">
        <f>Growth!I58+0.013</f>
        <v>7.7833197721724978E-2</v>
      </c>
      <c r="J58" s="8">
        <f>Growth!J58+0.0115</f>
        <v>7.8559938258397771E-2</v>
      </c>
      <c r="K58" s="8">
        <f>Growth!K58+0.0112</f>
        <v>7.874318123227636E-2</v>
      </c>
      <c r="L58" s="8">
        <f>Growth!L58</f>
        <v>6.8662963857361342E-2</v>
      </c>
      <c r="M58" s="8">
        <f>Growth!M58</f>
        <v>0.27844732349101137</v>
      </c>
      <c r="N58" s="8">
        <f>Growth!N58</f>
        <v>0.17928826741034604</v>
      </c>
    </row>
    <row r="59" spans="1:14" x14ac:dyDescent="0.2">
      <c r="A59" t="s">
        <v>17</v>
      </c>
      <c r="B59" s="7" t="s">
        <v>38</v>
      </c>
      <c r="C59" s="8">
        <f>Growth!C59</f>
        <v>0.15086206896551724</v>
      </c>
      <c r="D59" s="8">
        <f>Growth!D59</f>
        <v>0.1348314606741573</v>
      </c>
      <c r="E59" s="8">
        <f>Growth!E59</f>
        <v>0.11881188118811881</v>
      </c>
      <c r="F59" s="8">
        <f>0</f>
        <v>0</v>
      </c>
      <c r="G59" s="8">
        <f>Growth!G59+0.022</f>
        <v>0.12415053763440861</v>
      </c>
      <c r="H59" s="8">
        <f>Growth!H59+0.0095</f>
        <v>0.1143780487804878</v>
      </c>
      <c r="I59" s="8">
        <f>Growth!I59+0.013</f>
        <v>0.11454525386313466</v>
      </c>
      <c r="J59" s="8">
        <f>Growth!J59+0.0115</f>
        <v>0.11971643286573146</v>
      </c>
      <c r="K59" s="8">
        <f>Growth!K59+0.0112</f>
        <v>0.11608245931283906</v>
      </c>
      <c r="L59" s="8">
        <f>Growth!L59</f>
        <v>9.1653027823240585E-2</v>
      </c>
      <c r="M59" s="8">
        <f>Growth!M59</f>
        <v>0.35532233883058473</v>
      </c>
      <c r="N59" s="8">
        <f>Growth!N59</f>
        <v>0.23561946902654868</v>
      </c>
    </row>
    <row r="60" spans="1:14" x14ac:dyDescent="0.2">
      <c r="A60" t="s">
        <v>30</v>
      </c>
      <c r="B60" t="s">
        <v>38</v>
      </c>
      <c r="C60" s="8">
        <f>Growth!C60</f>
        <v>3.5087719298245612E-2</v>
      </c>
      <c r="D60" s="8">
        <f>Growth!D60</f>
        <v>3.3898305084745763E-2</v>
      </c>
      <c r="E60" s="8">
        <f>Growth!E60</f>
        <v>6.0889929742388757E-2</v>
      </c>
      <c r="F60" s="8">
        <f>0</f>
        <v>0</v>
      </c>
      <c r="G60" s="8">
        <f>Growth!G60+0.022</f>
        <v>6.029787234042553E-2</v>
      </c>
      <c r="H60" s="8">
        <f>Growth!H60+0.0095</f>
        <v>5.0483606557377048E-2</v>
      </c>
      <c r="I60" s="8">
        <f>Growth!I60+0.013</f>
        <v>5.2370078740157477E-2</v>
      </c>
      <c r="J60" s="8">
        <f>Growth!J60+0.0115</f>
        <v>5.6954545454545452E-2</v>
      </c>
      <c r="K60" s="8">
        <f>Growth!K60+0.0112</f>
        <v>5.8301449275362321E-2</v>
      </c>
      <c r="L60" s="8">
        <f>Growth!L60</f>
        <v>4.6712802768166091E-2</v>
      </c>
      <c r="M60" s="8">
        <f>Growth!M60</f>
        <v>0.15537190082644628</v>
      </c>
      <c r="N60" s="8">
        <f>Growth!N60</f>
        <v>0.11731044349070101</v>
      </c>
    </row>
    <row r="61" spans="1:14" x14ac:dyDescent="0.2">
      <c r="A61" t="s">
        <v>19</v>
      </c>
      <c r="B61" t="s">
        <v>38</v>
      </c>
      <c r="C61" s="8">
        <f>Growth!C61</f>
        <v>7.6271186440677971E-2</v>
      </c>
      <c r="D61" s="8">
        <f>Growth!D61</f>
        <v>7.874015748031496E-2</v>
      </c>
      <c r="E61" s="8">
        <f>Growth!E61</f>
        <v>8.0291970802919707E-2</v>
      </c>
      <c r="F61" s="8">
        <f>0</f>
        <v>0</v>
      </c>
      <c r="G61" s="8">
        <f>Growth!G61+0.022</f>
        <v>9.747169811320755E-2</v>
      </c>
      <c r="H61" s="8">
        <f>Growth!H61+0.0095</f>
        <v>9.1371345029239756E-2</v>
      </c>
      <c r="I61" s="8">
        <f>Growth!I61+0.013</f>
        <v>8.8675675675675678E-2</v>
      </c>
      <c r="J61" s="8">
        <f>Growth!J61+0.0115</f>
        <v>8.1851758793969845E-2</v>
      </c>
      <c r="K61" s="8">
        <f>Growth!K61+0.0112</f>
        <v>8.6317370892018783E-2</v>
      </c>
      <c r="L61" s="8">
        <f>Growth!L61</f>
        <v>0.10043668122270742</v>
      </c>
      <c r="M61" s="8">
        <f>Growth!M61</f>
        <v>0.34126984126984128</v>
      </c>
      <c r="N61" s="8">
        <f>Growth!N61</f>
        <v>0.21597633136094674</v>
      </c>
    </row>
    <row r="62" spans="1:14" x14ac:dyDescent="0.2">
      <c r="A62" t="s">
        <v>31</v>
      </c>
      <c r="B62" s="7" t="s">
        <v>38</v>
      </c>
      <c r="C62" s="8">
        <f>Growth!C62</f>
        <v>6.6265060240963861E-2</v>
      </c>
      <c r="D62" s="8">
        <f>Growth!D62</f>
        <v>7.909604519774012E-2</v>
      </c>
      <c r="E62" s="8">
        <f>Growth!E62</f>
        <v>6.8062827225130892E-2</v>
      </c>
      <c r="F62" s="8">
        <f>0</f>
        <v>0</v>
      </c>
      <c r="G62" s="8">
        <f>Growth!G62+0.022</f>
        <v>9.0493150684931495E-2</v>
      </c>
      <c r="H62" s="8">
        <f>Growth!H62+0.0095</f>
        <v>7.7876068376068378E-2</v>
      </c>
      <c r="I62" s="8">
        <f>Growth!I62+0.013</f>
        <v>7.6999999999999999E-2</v>
      </c>
      <c r="J62" s="8">
        <f>Growth!J62+0.0115</f>
        <v>7.916917293233082E-2</v>
      </c>
      <c r="K62" s="8">
        <f>Growth!K62+0.0112</f>
        <v>7.8101408450704221E-2</v>
      </c>
      <c r="L62" s="8">
        <f>Growth!L62</f>
        <v>6.2706270627062702E-2</v>
      </c>
      <c r="M62" s="8">
        <f>Growth!M62</f>
        <v>0.16459627329192547</v>
      </c>
      <c r="N62" s="8">
        <f>Growth!N62</f>
        <v>0.11733333333333333</v>
      </c>
    </row>
    <row r="63" spans="1:14" x14ac:dyDescent="0.2">
      <c r="A63" t="s">
        <v>15</v>
      </c>
      <c r="B63" s="7" t="s">
        <v>38</v>
      </c>
      <c r="C63" s="8">
        <f>Growth!C63</f>
        <v>5.8987459359033906E-2</v>
      </c>
      <c r="D63" s="8">
        <f>Growth!D63</f>
        <v>5.6140350877192984E-2</v>
      </c>
      <c r="E63" s="8">
        <f>Growth!E63</f>
        <v>4.0905315614617938E-2</v>
      </c>
      <c r="F63" s="8">
        <f>0</f>
        <v>0</v>
      </c>
      <c r="G63" s="8">
        <f>Growth!G63+0.022</f>
        <v>5.3684698608964451E-2</v>
      </c>
      <c r="H63" s="8">
        <f>Growth!H63+0.0095</f>
        <v>4.2646067415730342E-2</v>
      </c>
      <c r="I63" s="8">
        <f>Growth!I63+0.013</f>
        <v>4.4538879825992382E-2</v>
      </c>
      <c r="J63" s="8">
        <f>Growth!J63+0.0115</f>
        <v>4.4358900017571604E-2</v>
      </c>
      <c r="K63" s="8">
        <f>Growth!K63+0.0112</f>
        <v>4.4374549166383122E-2</v>
      </c>
      <c r="L63" s="8">
        <f>Growth!L63</f>
        <v>3.2932652725177015E-2</v>
      </c>
      <c r="M63" s="8">
        <f>Growth!M63</f>
        <v>0.15287741112705244</v>
      </c>
      <c r="N63" s="8">
        <f>Growth!N63</f>
        <v>0.16039823008849557</v>
      </c>
    </row>
    <row r="64" spans="1:14" x14ac:dyDescent="0.2">
      <c r="A64" s="11" t="s">
        <v>13</v>
      </c>
      <c r="B64" t="s">
        <v>38</v>
      </c>
      <c r="C64" s="8">
        <f>Growth!C64</f>
        <v>4.4117647058823532E-2</v>
      </c>
      <c r="D64" s="8">
        <f>Growth!D64</f>
        <v>4.2253521126760563E-2</v>
      </c>
      <c r="E64" s="8">
        <f>Growth!E64</f>
        <v>4.0540540540540543E-2</v>
      </c>
      <c r="F64" s="8">
        <f>0</f>
        <v>0</v>
      </c>
      <c r="G64" s="8">
        <f>Growth!G64+0.022</f>
        <v>6.1215686274509802E-2</v>
      </c>
      <c r="H64" s="8">
        <f>Growth!H64+0.0095</f>
        <v>4.8951114922813038E-2</v>
      </c>
      <c r="I64" s="8">
        <f>Growth!I64+0.013</f>
        <v>5.2603960396039602E-2</v>
      </c>
      <c r="J64" s="8">
        <f>Growth!J64+0.0115</f>
        <v>5.1182539682539677E-2</v>
      </c>
      <c r="K64" s="8">
        <f>Growth!K64+0.0112</f>
        <v>5.0894656488549621E-2</v>
      </c>
      <c r="L64" s="8">
        <f>Growth!L64</f>
        <v>3.9647577092511016E-2</v>
      </c>
      <c r="M64" s="8">
        <f>Growth!M64</f>
        <v>0.23587570621468926</v>
      </c>
      <c r="N64" s="8">
        <f>Growth!N64</f>
        <v>0.20799999999999999</v>
      </c>
    </row>
    <row r="65" spans="1:14" x14ac:dyDescent="0.2">
      <c r="A65" t="s">
        <v>2</v>
      </c>
      <c r="B65" s="7" t="s">
        <v>38</v>
      </c>
      <c r="C65" s="8">
        <f>Growth!C65</f>
        <v>6.3371136698121375E-2</v>
      </c>
      <c r="D65" s="8">
        <f>Growth!D65</f>
        <v>5.1371814703248392E-2</v>
      </c>
      <c r="E65" s="8">
        <f>Growth!E65</f>
        <v>4.9945795260957097E-2</v>
      </c>
      <c r="F65" s="8">
        <f>0</f>
        <v>0</v>
      </c>
      <c r="G65" s="8">
        <f>Growth!G65+0.022</f>
        <v>6.9129994372537987E-2</v>
      </c>
      <c r="H65" s="8">
        <f>Growth!H65+0.0095</f>
        <v>6.1092099959693676E-2</v>
      </c>
      <c r="I65" s="8">
        <f>Growth!I65+0.013</f>
        <v>6.2635875814488318E-2</v>
      </c>
      <c r="J65" s="8">
        <f>Growth!J65+0.0115</f>
        <v>5.9336406792039442E-2</v>
      </c>
      <c r="K65" s="8">
        <f>Growth!K65+0.0112</f>
        <v>5.7201045478306324E-2</v>
      </c>
      <c r="L65" s="8">
        <f>Growth!L65</f>
        <v>4.4422233327780551E-2</v>
      </c>
      <c r="M65" s="8">
        <f>Growth!M65</f>
        <v>0.22297836142272318</v>
      </c>
      <c r="N65" s="8">
        <f>Growth!N65</f>
        <v>0.16210929009259661</v>
      </c>
    </row>
    <row r="66" spans="1:14" x14ac:dyDescent="0.2">
      <c r="A66" t="s">
        <v>3</v>
      </c>
      <c r="B66" t="s">
        <v>38</v>
      </c>
      <c r="C66" s="8">
        <f>Growth!C66</f>
        <v>4.6380580840918943E-2</v>
      </c>
      <c r="D66" s="8">
        <f>Growth!D66</f>
        <v>3.8939519469759737E-2</v>
      </c>
      <c r="E66" s="8">
        <f>Growth!E66</f>
        <v>4.7288676236044658E-2</v>
      </c>
      <c r="F66" s="8">
        <f>0</f>
        <v>0</v>
      </c>
      <c r="G66" s="8">
        <f>Growth!G66+0.022</f>
        <v>7.0978998619286388E-2</v>
      </c>
      <c r="H66" s="8">
        <f>Growth!H66+0.0095</f>
        <v>6.0833564253550403E-2</v>
      </c>
      <c r="I66" s="8">
        <f>Growth!I66+0.013</f>
        <v>7.0459146020031629E-2</v>
      </c>
      <c r="J66" s="8">
        <f>Growth!J66+0.0115</f>
        <v>8.8394317048853435E-2</v>
      </c>
      <c r="K66" s="8">
        <f>Growth!K66+0.0112</f>
        <v>9.0415368591598197E-2</v>
      </c>
      <c r="L66" s="8">
        <f>Growth!L66</f>
        <v>7.9352313548871373E-2</v>
      </c>
      <c r="M66" s="8">
        <f>Growth!M66</f>
        <v>0.32010332323282498</v>
      </c>
      <c r="N66" s="8">
        <f>Growth!N66</f>
        <v>0.27939793038570082</v>
      </c>
    </row>
    <row r="67" spans="1:14" x14ac:dyDescent="0.2">
      <c r="A67" t="s">
        <v>32</v>
      </c>
      <c r="B67" s="7" t="s">
        <v>38</v>
      </c>
      <c r="C67" s="8">
        <f>Growth!C67</f>
        <v>7.7519379844961239E-2</v>
      </c>
      <c r="D67" s="8">
        <f>Growth!D67</f>
        <v>5.0359712230215826E-2</v>
      </c>
      <c r="E67" s="8">
        <f>Growth!E67</f>
        <v>5.4794520547945202E-2</v>
      </c>
      <c r="F67" s="8">
        <f>0</f>
        <v>0</v>
      </c>
      <c r="G67" s="8">
        <f>Growth!G67+0.022</f>
        <v>7.1382716049382705E-2</v>
      </c>
      <c r="H67" s="8">
        <f>Growth!H67+0.0095</f>
        <v>6.2441176470588236E-2</v>
      </c>
      <c r="I67" s="8">
        <f>Growth!I67+0.013</f>
        <v>5.7692737430167597E-2</v>
      </c>
      <c r="J67" s="8">
        <f>Growth!J67+0.0115</f>
        <v>6.4975935828877007E-2</v>
      </c>
      <c r="K67" s="8">
        <f>Growth!K67+0.0112</f>
        <v>4.1656852791878175E-2</v>
      </c>
      <c r="L67" s="8">
        <f>Growth!L67</f>
        <v>6.4039408866995079E-2</v>
      </c>
      <c r="M67" s="8">
        <f>Growth!M67</f>
        <v>0.14351851851851852</v>
      </c>
      <c r="N67" s="8">
        <f>Growth!N67</f>
        <v>0.10121457489878542</v>
      </c>
    </row>
    <row r="68" spans="1:14" x14ac:dyDescent="0.2">
      <c r="A68" t="s">
        <v>33</v>
      </c>
      <c r="B68" s="7" t="s">
        <v>38</v>
      </c>
      <c r="C68" s="8">
        <f>Growth!C68</f>
        <v>5.7552556449519857E-2</v>
      </c>
      <c r="D68" s="8">
        <f>Growth!D68</f>
        <v>5.7120068715872142E-2</v>
      </c>
      <c r="E68" s="8">
        <f>Growth!E68</f>
        <v>5.7051654091700522E-2</v>
      </c>
      <c r="F68" s="8">
        <f>0</f>
        <v>0</v>
      </c>
      <c r="G68" s="8">
        <f>Growth!G68+0.022</f>
        <v>7.5690228690228692E-2</v>
      </c>
      <c r="H68" s="8">
        <f>Growth!H68+0.0095</f>
        <v>6.8593375425442707E-2</v>
      </c>
      <c r="I68" s="8">
        <f>Growth!I68+0.013</f>
        <v>7.4152251874621586E-2</v>
      </c>
      <c r="J68" s="8">
        <f>Growth!J68+0.0115</f>
        <v>7.4746137640449434E-2</v>
      </c>
      <c r="K68" s="8">
        <f>Growth!K68+0.0112</f>
        <v>7.4151496388028898E-2</v>
      </c>
      <c r="L68" s="8">
        <f>Growth!L68</f>
        <v>6.3766990291262135E-2</v>
      </c>
      <c r="M68" s="8">
        <f>Growth!M68</f>
        <v>0.25007301401869159</v>
      </c>
      <c r="N68" s="8">
        <f>Growth!N68</f>
        <v>0.23850826470416447</v>
      </c>
    </row>
    <row r="69" spans="1:14" x14ac:dyDescent="0.2">
      <c r="A69" s="1" t="s">
        <v>10</v>
      </c>
      <c r="B69" t="s">
        <v>38</v>
      </c>
      <c r="C69" s="8">
        <f>Growth!C69</f>
        <v>0.206144578313253</v>
      </c>
      <c r="D69" s="8">
        <f>Growth!D69</f>
        <v>0.12496254120467486</v>
      </c>
      <c r="E69" s="8">
        <f>Growth!E69</f>
        <v>0.12875155389806428</v>
      </c>
      <c r="F69" s="8">
        <f>0</f>
        <v>0</v>
      </c>
      <c r="G69" s="8">
        <f>Growth!G69+0.022</f>
        <v>7.5936177945773065E-2</v>
      </c>
      <c r="H69" s="8">
        <f>Growth!H69+0.0095</f>
        <v>6.7366059728257113E-2</v>
      </c>
      <c r="I69" s="8">
        <f>Growth!I69+0.013</f>
        <v>6.1767766331985913E-2</v>
      </c>
      <c r="J69" s="8">
        <f>Growth!J69+0.0115</f>
        <v>6.1170520949894322E-2</v>
      </c>
      <c r="K69" s="8">
        <f>Growth!K69+0.0112</f>
        <v>6.1718211430263549E-2</v>
      </c>
      <c r="L69" s="8">
        <f>Growth!L69</f>
        <v>5.1584169579433986E-2</v>
      </c>
      <c r="M69" s="8">
        <f>Growth!M69</f>
        <v>0.23041869940492146</v>
      </c>
      <c r="N69" s="8">
        <f>Growth!N69</f>
        <v>0.21188619232277461</v>
      </c>
    </row>
    <row r="70" spans="1:14" x14ac:dyDescent="0.2">
      <c r="A70" t="s">
        <v>18</v>
      </c>
      <c r="B70" t="s">
        <v>38</v>
      </c>
      <c r="C70" s="8">
        <f>Growth!C70</f>
        <v>6.0606060606060608E-2</v>
      </c>
      <c r="D70" s="8">
        <f>Growth!D70</f>
        <v>5.7142857142857141E-2</v>
      </c>
      <c r="E70" s="8">
        <f>Growth!E70</f>
        <v>5.4054054054054057E-2</v>
      </c>
      <c r="F70" s="8">
        <f>0</f>
        <v>0</v>
      </c>
      <c r="G70" s="8">
        <f>Growth!G70+0.022</f>
        <v>7.590835579514825E-2</v>
      </c>
      <c r="H70" s="8">
        <f>Growth!H70+0.0095</f>
        <v>6.0650895140664962E-2</v>
      </c>
      <c r="I70" s="8">
        <f>Growth!I70+0.013</f>
        <v>6.409489051094891E-2</v>
      </c>
      <c r="J70" s="8">
        <f>Growth!J70+0.0115</f>
        <v>5.779629629629629E-2</v>
      </c>
      <c r="K70" s="8">
        <f>Growth!K70+0.0112</f>
        <v>5.9872566371681417E-2</v>
      </c>
      <c r="L70" s="8">
        <f>Growth!L70</f>
        <v>4.4303797468354431E-2</v>
      </c>
      <c r="M70" s="8">
        <f>Growth!M70</f>
        <v>0.15151515151515152</v>
      </c>
      <c r="N70" s="8">
        <f>Growth!N70</f>
        <v>0.156140350877193</v>
      </c>
    </row>
    <row r="71" spans="1:14" x14ac:dyDescent="0.2">
      <c r="A71" s="11" t="s">
        <v>34</v>
      </c>
      <c r="B71" s="7" t="s">
        <v>38</v>
      </c>
      <c r="C71" s="8">
        <f>Growth!C71</f>
        <v>8.1658056886786581E-2</v>
      </c>
      <c r="D71" s="8">
        <f>Growth!D71</f>
        <v>8.2973703895506068E-2</v>
      </c>
      <c r="E71" s="8">
        <f>Growth!E71</f>
        <v>8.038892726210084E-2</v>
      </c>
      <c r="F71" s="8">
        <f>0</f>
        <v>0</v>
      </c>
      <c r="G71" s="8">
        <f>Growth!G71+0.022</f>
        <v>0.10018480043739747</v>
      </c>
      <c r="H71" s="8">
        <f>Growth!H71+0.0095</f>
        <v>7.9944557133198105E-2</v>
      </c>
      <c r="I71" s="8">
        <f>Growth!I71+0.013</f>
        <v>6.5386404010895738E-2</v>
      </c>
      <c r="J71" s="8">
        <f>Growth!J71+0.0115</f>
        <v>6.3829507089804186E-2</v>
      </c>
      <c r="K71" s="8">
        <f>Growth!K71+0.0112</f>
        <v>6.3565165935907025E-2</v>
      </c>
      <c r="L71" s="8">
        <f>Growth!L71</f>
        <v>5.2232233588510264E-2</v>
      </c>
      <c r="M71" s="8">
        <f>Growth!M71</f>
        <v>0.25177053824362605</v>
      </c>
      <c r="N71" s="8">
        <f>Growth!N71</f>
        <v>0.24721615018644721</v>
      </c>
    </row>
    <row r="72" spans="1:14" x14ac:dyDescent="0.2">
      <c r="A72" t="s">
        <v>4</v>
      </c>
      <c r="B72" t="s">
        <v>38</v>
      </c>
      <c r="C72" s="8">
        <f>Growth!C72</f>
        <v>8.5926614026939158E-2</v>
      </c>
      <c r="D72" s="8">
        <f>Growth!D72</f>
        <v>8.4687767322497859E-2</v>
      </c>
      <c r="E72" s="8">
        <f>Growth!E72</f>
        <v>8.0047318611987384E-2</v>
      </c>
      <c r="F72" s="8">
        <f>0</f>
        <v>0</v>
      </c>
      <c r="G72" s="8">
        <f>Growth!G72+0.022</f>
        <v>9.8870978665763637E-2</v>
      </c>
      <c r="H72" s="8">
        <f>Growth!H72+0.0095</f>
        <v>8.4971698113207539E-2</v>
      </c>
      <c r="I72" s="8">
        <f>Growth!I72+0.013</f>
        <v>8.7561403508771923E-2</v>
      </c>
      <c r="J72" s="8">
        <f>Growth!J72+0.0115</f>
        <v>8.4969387755102044E-2</v>
      </c>
      <c r="K72" s="8">
        <f>Growth!K72+0.0112</f>
        <v>8.3950316856780741E-2</v>
      </c>
      <c r="L72" s="8">
        <f>Growth!L72</f>
        <v>7.2306238185255195E-2</v>
      </c>
      <c r="M72" s="8">
        <f>Growth!M72</f>
        <v>0.24944909651829</v>
      </c>
      <c r="N72" s="8">
        <f>Growth!N72</f>
        <v>0.18377425044091711</v>
      </c>
    </row>
    <row r="73" spans="1:14" x14ac:dyDescent="0.2">
      <c r="A73" t="s">
        <v>35</v>
      </c>
      <c r="B73" t="s">
        <v>38</v>
      </c>
      <c r="C73" s="8">
        <f>Growth!C73</f>
        <v>4.1799094673986327E-2</v>
      </c>
      <c r="D73" s="8">
        <f>Growth!D73</f>
        <v>4.1601183322547843E-2</v>
      </c>
      <c r="E73" s="8">
        <f>Growth!E73</f>
        <v>4.056093014999556E-2</v>
      </c>
      <c r="F73" s="8">
        <f>0</f>
        <v>0</v>
      </c>
      <c r="G73" s="8">
        <f>Growth!G73+0.022</f>
        <v>6.2767779509474209E-2</v>
      </c>
      <c r="H73" s="8">
        <f>Growth!H73+0.0095</f>
        <v>5.9153215636822194E-2</v>
      </c>
      <c r="I73" s="8">
        <f>Growth!I73+0.013</f>
        <v>5.4672923862441804E-2</v>
      </c>
      <c r="J73" s="8">
        <f>Growth!J73+0.0115</f>
        <v>5.2010343833345352E-2</v>
      </c>
      <c r="K73" s="8">
        <f>Growth!K73+0.0112</f>
        <v>5.4843921025285763E-2</v>
      </c>
      <c r="L73" s="8">
        <f>Growth!L73</f>
        <v>4.0823099900431467E-2</v>
      </c>
      <c r="M73" s="8">
        <f>Growth!M73</f>
        <v>0.20070153061224491</v>
      </c>
      <c r="N73" s="8">
        <f>Growth!N73</f>
        <v>0.19302066181547778</v>
      </c>
    </row>
  </sheetData>
  <sortState xmlns:xlrd2="http://schemas.microsoft.com/office/spreadsheetml/2017/richdata2" ref="A2:N77">
    <sortCondition ref="B2:B77"/>
    <sortCondition ref="A2:A77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D5E1-8BCB-4F42-88EB-DBFEEB386294}">
  <dimension ref="A1:O48"/>
  <sheetViews>
    <sheetView zoomScale="96" workbookViewId="0">
      <selection activeCell="A48" sqref="A48:B48"/>
    </sheetView>
  </sheetViews>
  <sheetFormatPr baseColWidth="10" defaultColWidth="8.83203125" defaultRowHeight="16" x14ac:dyDescent="0.2"/>
  <cols>
    <col min="1" max="1" width="22.6640625" bestFit="1" customWidth="1"/>
    <col min="2" max="2" width="22.6640625" customWidth="1"/>
    <col min="3" max="5" width="12.6640625" bestFit="1" customWidth="1"/>
    <col min="6" max="14" width="13.5" bestFit="1" customWidth="1"/>
  </cols>
  <sheetData>
    <row r="1" spans="1:15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>
        <v>2026</v>
      </c>
      <c r="M1">
        <v>2031</v>
      </c>
      <c r="N1">
        <v>2036</v>
      </c>
    </row>
    <row r="2" spans="1:15" x14ac:dyDescent="0.2">
      <c r="A2" s="11" t="s">
        <v>20</v>
      </c>
      <c r="B2" s="21">
        <f>Energy_actual!B2</f>
        <v>0</v>
      </c>
      <c r="C2" s="21">
        <f>Energy_actual!C2</f>
        <v>0</v>
      </c>
      <c r="D2" s="21">
        <f>Energy_actual!D2</f>
        <v>0</v>
      </c>
      <c r="E2" s="21">
        <f>Energy_actual!E2</f>
        <v>0</v>
      </c>
      <c r="F2" s="21">
        <f>Energy_actual!F2</f>
        <v>0</v>
      </c>
      <c r="O2" s="10"/>
    </row>
    <row r="3" spans="1:15" x14ac:dyDescent="0.2">
      <c r="A3" s="11" t="s">
        <v>22</v>
      </c>
      <c r="B3" s="21">
        <f>Energy_actual!B3</f>
        <v>53782.498489051541</v>
      </c>
      <c r="C3" s="21">
        <f>Energy_actual!C3</f>
        <v>58384</v>
      </c>
      <c r="D3" s="21">
        <f>Energy_actual!D3</f>
        <v>63861</v>
      </c>
      <c r="E3" s="21">
        <f>Energy_actual!E3</f>
        <v>65452</v>
      </c>
      <c r="F3" s="21">
        <f>Energy_actual!F3</f>
        <v>65452</v>
      </c>
      <c r="G3" s="5">
        <f>F3+(F3*Growth_NREL_Baseline!G3)</f>
        <v>71772.411916267622</v>
      </c>
      <c r="H3" s="5">
        <f>G3+(G3*Growth_NREL_Baseline!H3)</f>
        <v>77835.809974301548</v>
      </c>
      <c r="I3" s="5">
        <f>H3+(H3*Growth_NREL_Baseline!I3)</f>
        <v>84715.622897474779</v>
      </c>
      <c r="J3" s="5">
        <f>I3+(I3*Growth_NREL_Baseline!J3)</f>
        <v>91649.262691929645</v>
      </c>
      <c r="K3" s="5">
        <f>J3+(J3*Growth_NREL_Baseline!K3)</f>
        <v>99174.484901867065</v>
      </c>
      <c r="L3" s="5">
        <f>K3+(K3*Growth_NREL_Baseline!L3)</f>
        <v>106238.63718660783</v>
      </c>
      <c r="M3" s="5">
        <f>L3+(L3*Growth_NREL_Baseline!M3)</f>
        <v>138317.49302921246</v>
      </c>
      <c r="N3" s="5">
        <f>M3+(M3*Growth_NREL_Baseline!N3)</f>
        <v>171710.45463205688</v>
      </c>
      <c r="O3" s="10"/>
    </row>
    <row r="4" spans="1:15" x14ac:dyDescent="0.2">
      <c r="A4" s="11" t="s">
        <v>23</v>
      </c>
      <c r="B4" s="21">
        <f>Energy_actual!B4</f>
        <v>871.56903153841324</v>
      </c>
      <c r="C4" s="21">
        <f>Energy_actual!C4</f>
        <v>799</v>
      </c>
      <c r="D4" s="21">
        <f>Energy_actual!D4</f>
        <v>869</v>
      </c>
      <c r="E4" s="21">
        <f>Energy_actual!E4</f>
        <v>753</v>
      </c>
      <c r="F4" s="21">
        <f>Energy_actual!F4</f>
        <v>753</v>
      </c>
      <c r="G4" s="5">
        <f>F4+(F4*Growth_NREL_Baseline!G4)</f>
        <v>855.22324907063194</v>
      </c>
      <c r="H4" s="5">
        <f>G4+(G4*Growth_NREL_Baseline!H4)</f>
        <v>960.97348782136771</v>
      </c>
      <c r="I4" s="5">
        <f>H4+(H4*Growth_NREL_Baseline!I4)</f>
        <v>1085.1670758397054</v>
      </c>
      <c r="J4" s="5">
        <f>I4+(I4*Growth_NREL_Baseline!J4)</f>
        <v>1224.6279371115161</v>
      </c>
      <c r="K4" s="5">
        <f>J4+(J4*Growth_NREL_Baseline!K4)</f>
        <v>1382.5214944628697</v>
      </c>
      <c r="L4" s="5">
        <f>K4+(K4*Growth_NREL_Baseline!L4)</f>
        <v>1545.9752395089956</v>
      </c>
      <c r="M4" s="5">
        <f>L4+(L4*Growth_NREL_Baseline!M4)</f>
        <v>2497.5732243048055</v>
      </c>
      <c r="N4" s="5">
        <f>M4+(M4*Growth_NREL_Baseline!N4)</f>
        <v>3455.7093589024607</v>
      </c>
      <c r="O4" s="10"/>
    </row>
    <row r="5" spans="1:15" x14ac:dyDescent="0.2">
      <c r="A5" s="11" t="s">
        <v>16</v>
      </c>
      <c r="B5" s="21">
        <f>Energy_actual!B5</f>
        <v>8850.4588902382657</v>
      </c>
      <c r="C5" s="21">
        <f>Energy_actual!C5</f>
        <v>9094</v>
      </c>
      <c r="D5" s="21">
        <f>Energy_actual!D5</f>
        <v>9566</v>
      </c>
      <c r="E5" s="21">
        <f>Energy_actual!E5</f>
        <v>9804</v>
      </c>
      <c r="F5" s="21">
        <f>Energy_actual!F5</f>
        <v>9804</v>
      </c>
      <c r="G5" s="5">
        <f>F5+(F5*Growth_NREL_Baseline!G5)</f>
        <v>10845.829523265684</v>
      </c>
      <c r="H5" s="5">
        <f>G5+(G5*Growth_NREL_Baseline!H5)</f>
        <v>11807.978721927208</v>
      </c>
      <c r="I5" s="5">
        <f>H5+(H5*Growth_NREL_Baseline!I5)</f>
        <v>12888.896231768031</v>
      </c>
      <c r="J5" s="5">
        <f>I5+(I5*Growth_NREL_Baseline!J5)</f>
        <v>14042.696746427004</v>
      </c>
      <c r="K5" s="5">
        <f>J5+(J5*Growth_NREL_Baseline!K5)</f>
        <v>15288.759843207206</v>
      </c>
      <c r="L5" s="5">
        <f>K5+(K5*Growth_NREL_Baseline!L5)</f>
        <v>16466.923039883455</v>
      </c>
      <c r="M5" s="5">
        <f>L5+(L5*Growth_NREL_Baseline!M5)</f>
        <v>21633.458369570279</v>
      </c>
      <c r="N5" s="5">
        <f>M5+(M5*Growth_NREL_Baseline!N5)</f>
        <v>26481.31021163156</v>
      </c>
      <c r="O5" s="10"/>
    </row>
    <row r="6" spans="1:15" x14ac:dyDescent="0.2">
      <c r="A6" s="11" t="s">
        <v>24</v>
      </c>
      <c r="B6" s="21">
        <f>Energy_actual!B6</f>
        <v>21247.200352368156</v>
      </c>
      <c r="C6" s="21">
        <f>Energy_actual!C6</f>
        <v>27019</v>
      </c>
      <c r="D6" s="21">
        <f>Energy_actual!D6</f>
        <v>30061</v>
      </c>
      <c r="E6" s="21">
        <f>Energy_actual!E6</f>
        <v>31627</v>
      </c>
      <c r="F6" s="21">
        <f>Energy_actual!F6</f>
        <v>31627</v>
      </c>
      <c r="G6" s="5">
        <f>F6+(F6*Growth_NREL_Baseline!G6)</f>
        <v>35259.484031861633</v>
      </c>
      <c r="H6" s="5">
        <f>G6+(G6*Growth_NREL_Baseline!H6)</f>
        <v>38157.03970224256</v>
      </c>
      <c r="I6" s="5">
        <f>H6+(H6*Growth_NREL_Baseline!I6)</f>
        <v>41169.8457764841</v>
      </c>
      <c r="J6" s="5">
        <f>I6+(I6*Growth_NREL_Baseline!J6)</f>
        <v>44276.047188183074</v>
      </c>
      <c r="K6" s="5">
        <f>J6+(J6*Growth_NREL_Baseline!K6)</f>
        <v>48544.426771689017</v>
      </c>
      <c r="L6" s="5">
        <f>K6+(K6*Growth_NREL_Baseline!L6)</f>
        <v>52034.242415547647</v>
      </c>
      <c r="M6" s="5">
        <f>L6+(L6*Growth_NREL_Baseline!M6)</f>
        <v>65445.050694786063</v>
      </c>
      <c r="N6" s="5">
        <f>M6+(M6*Growth_NREL_Baseline!N6)</f>
        <v>79424.413689452907</v>
      </c>
      <c r="O6" s="10"/>
    </row>
    <row r="7" spans="1:15" x14ac:dyDescent="0.2">
      <c r="A7" t="s">
        <v>5</v>
      </c>
      <c r="B7" s="21">
        <f>Energy_actual!B7</f>
        <v>1845.4441344989427</v>
      </c>
      <c r="C7" s="21">
        <f>Energy_actual!C7</f>
        <v>1610</v>
      </c>
      <c r="D7" s="21">
        <f>Energy_actual!D7</f>
        <v>1571</v>
      </c>
      <c r="E7" s="21">
        <f>Energy_actual!E7</f>
        <v>1732</v>
      </c>
      <c r="F7" s="21">
        <f>Energy_actual!F7</f>
        <v>1732</v>
      </c>
      <c r="G7" s="5">
        <f>F7+(F7*Growth_NREL_Baseline!G7)</f>
        <v>1833.2133117408907</v>
      </c>
      <c r="H7" s="5">
        <f>G7+(G7*Growth_NREL_Baseline!H7)</f>
        <v>1917.4647401929824</v>
      </c>
      <c r="I7" s="5">
        <f>H7+(H7*Growth_NREL_Baseline!I7)</f>
        <v>2012.2491655662404</v>
      </c>
      <c r="J7" s="5">
        <f>I7+(I7*Growth_NREL_Baseline!J7)</f>
        <v>2109.3757578658192</v>
      </c>
      <c r="K7" s="5">
        <f>J7+(J7*Growth_NREL_Baseline!K7)</f>
        <v>2209.4512517325293</v>
      </c>
      <c r="L7" s="5">
        <f>K7+(K7*Growth_NREL_Baseline!L7)</f>
        <v>2290.0517674971234</v>
      </c>
      <c r="M7" s="5">
        <f>L7+(L7*Growth_NREL_Baseline!M7)</f>
        <v>2749.55780067053</v>
      </c>
      <c r="N7" s="5">
        <f>M7+(M7*Growth_NREL_Baseline!N7)</f>
        <v>3340.3512718934817</v>
      </c>
      <c r="O7" s="10"/>
    </row>
    <row r="8" spans="1:15" x14ac:dyDescent="0.2">
      <c r="A8" t="s">
        <v>8</v>
      </c>
      <c r="B8" s="21">
        <f>Energy_actual!B8</f>
        <v>26724.510022352224</v>
      </c>
      <c r="C8" s="21">
        <f>Energy_actual!C8</f>
        <v>25916</v>
      </c>
      <c r="D8" s="21">
        <f>Energy_actual!D8</f>
        <v>26417</v>
      </c>
      <c r="E8" s="21">
        <f>Energy_actual!E8</f>
        <v>30111</v>
      </c>
      <c r="F8" s="21">
        <f>Energy_actual!F8</f>
        <v>30111</v>
      </c>
      <c r="G8" s="5">
        <f>F8+(F8*Growth_NREL_Baseline!G8)</f>
        <v>32704.969630135831</v>
      </c>
      <c r="H8" s="5">
        <f>G8+(G8*Growth_NREL_Baseline!H8)</f>
        <v>35016.512631626465</v>
      </c>
      <c r="I8" s="5">
        <f>H8+(H8*Growth_NREL_Baseline!I8)</f>
        <v>37657.043711099868</v>
      </c>
      <c r="J8" s="5">
        <f>I8+(I8*Growth_NREL_Baseline!J8)</f>
        <v>40432.796650306409</v>
      </c>
      <c r="K8" s="5">
        <f>J8+(J8*Growth_NREL_Baseline!K8)</f>
        <v>43411.634203773341</v>
      </c>
      <c r="L8" s="5">
        <f>K8+(K8*Growth_NREL_Baseline!L8)</f>
        <v>46064.336979237582</v>
      </c>
      <c r="M8" s="5">
        <f>L8+(L8*Growth_NREL_Baseline!M8)</f>
        <v>57448.777918398511</v>
      </c>
      <c r="N8" s="5">
        <f>M8+(M8*Growth_NREL_Baseline!N8)</f>
        <v>69125.358796121785</v>
      </c>
      <c r="O8" s="10"/>
    </row>
    <row r="9" spans="1:15" x14ac:dyDescent="0.2">
      <c r="A9" t="s">
        <v>25</v>
      </c>
      <c r="B9" s="21">
        <f>Energy_actual!B9</f>
        <v>6443.3150751428966</v>
      </c>
      <c r="C9" s="21">
        <f>Energy_actual!C9</f>
        <v>6168</v>
      </c>
      <c r="D9" s="21">
        <f>Energy_actual!D9</f>
        <v>6303</v>
      </c>
      <c r="E9" s="21">
        <f>Energy_actual!E9</f>
        <v>6528</v>
      </c>
      <c r="F9" s="21">
        <f>Energy_actual!F9</f>
        <v>6528</v>
      </c>
      <c r="G9" s="5">
        <f>F9+(F9*Growth_NREL_Baseline!G9)</f>
        <v>7094.169162393162</v>
      </c>
      <c r="H9" s="5">
        <f>G9+(G9*Growth_NREL_Baseline!H9)</f>
        <v>7599.6816766071324</v>
      </c>
      <c r="I9" s="5">
        <f>H9+(H9*Growth_NREL_Baseline!I9)</f>
        <v>8152.7730257243993</v>
      </c>
      <c r="J9" s="5">
        <f>I9+(I9*Growth_NREL_Baseline!J9)</f>
        <v>8717.2550393302463</v>
      </c>
      <c r="K9" s="5">
        <f>J9+(J9*Growth_NREL_Baseline!K9)</f>
        <v>9301.7062255750698</v>
      </c>
      <c r="L9" s="5">
        <f>K9+(K9*Growth_NREL_Baseline!L9)</f>
        <v>9802.4027875854135</v>
      </c>
      <c r="M9" s="5">
        <f>L9+(L9*Growth_NREL_Baseline!M9)</f>
        <v>12380.356288822215</v>
      </c>
      <c r="N9" s="5">
        <f>M9+(M9*Growth_NREL_Baseline!N9)</f>
        <v>14904.437375159168</v>
      </c>
      <c r="O9" s="10"/>
    </row>
    <row r="10" spans="1:15" x14ac:dyDescent="0.2">
      <c r="A10" s="11" t="s">
        <v>26</v>
      </c>
      <c r="B10" s="21">
        <f>Energy_actual!B10</f>
        <v>1958.5710403983981</v>
      </c>
      <c r="C10" s="21">
        <f>Energy_actual!C10</f>
        <v>2534</v>
      </c>
      <c r="D10" s="21">
        <f>Energy_actual!D10</f>
        <v>2558</v>
      </c>
      <c r="E10" s="21">
        <f>Energy_actual!E10</f>
        <v>2574</v>
      </c>
      <c r="F10" s="21">
        <f>Energy_actual!F10</f>
        <v>2574</v>
      </c>
      <c r="G10" s="5">
        <f>F10+(F10*Growth_NREL_Baseline!G10)</f>
        <v>2765.4708405122237</v>
      </c>
      <c r="H10" s="5">
        <f>G10+(G10*Growth_NREL_Baseline!H10)</f>
        <v>2937.5622567836858</v>
      </c>
      <c r="I10" s="5">
        <f>H10+(H10*Growth_NREL_Baseline!I10)</f>
        <v>3131.1172564106082</v>
      </c>
      <c r="J10" s="5">
        <f>I10+(I10*Growth_NREL_Baseline!J10)</f>
        <v>3333.7847059989499</v>
      </c>
      <c r="K10" s="5">
        <f>J10+(J10*Growth_NREL_Baseline!K10)</f>
        <v>3551.1853766789177</v>
      </c>
      <c r="L10" s="5">
        <f>K10+(K10*Growth_NREL_Baseline!L10)</f>
        <v>3742.7386783876996</v>
      </c>
      <c r="M10" s="5">
        <f>L10+(L10*Growth_NREL_Baseline!M10)</f>
        <v>4608.9852761151906</v>
      </c>
      <c r="N10" s="5">
        <f>M10+(M10*Growth_NREL_Baseline!N10)</f>
        <v>5676.3628406369025</v>
      </c>
      <c r="O10" s="10"/>
    </row>
    <row r="11" spans="1:15" x14ac:dyDescent="0.2">
      <c r="A11" t="s">
        <v>0</v>
      </c>
      <c r="B11" s="21">
        <f>Energy_actual!B11</f>
        <v>31416.817336616594</v>
      </c>
      <c r="C11" s="21">
        <f>Energy_actual!C11</f>
        <v>31826</v>
      </c>
      <c r="D11" s="21">
        <f>Energy_actual!D11</f>
        <v>32299</v>
      </c>
      <c r="E11" s="21">
        <f>Energy_actual!E11</f>
        <v>33086</v>
      </c>
      <c r="F11" s="21">
        <f>Energy_actual!F11</f>
        <v>33086</v>
      </c>
      <c r="G11" s="5">
        <f>F11+(F11*Growth_NREL_Baseline!G11)</f>
        <v>34904.003010855005</v>
      </c>
      <c r="H11" s="5">
        <f>G11+(G11*Growth_NREL_Baseline!H11)</f>
        <v>36361.854464473538</v>
      </c>
      <c r="I11" s="5">
        <f>H11+(H11*Growth_NREL_Baseline!I11)</f>
        <v>37978.646462039324</v>
      </c>
      <c r="J11" s="5">
        <f>I11+(I11*Growth_NREL_Baseline!J11)</f>
        <v>39673.991184088911</v>
      </c>
      <c r="K11" s="5">
        <f>J11+(J11*Growth_NREL_Baseline!K11)</f>
        <v>41404.305333409226</v>
      </c>
      <c r="L11" s="5">
        <f>K11+(K11*Growth_NREL_Baseline!L11)</f>
        <v>42719.662133927515</v>
      </c>
      <c r="M11" s="5">
        <f>L11+(L11*Growth_NREL_Baseline!M11)</f>
        <v>50037.600958821284</v>
      </c>
      <c r="N11" s="5">
        <f>M11+(M11*Growth_NREL_Baseline!N11)</f>
        <v>58949.794687938251</v>
      </c>
      <c r="O11" s="10"/>
    </row>
    <row r="12" spans="1:15" x14ac:dyDescent="0.2">
      <c r="A12" s="11" t="s">
        <v>6</v>
      </c>
      <c r="B12" s="21">
        <f>Energy_actual!B12</f>
        <v>4167.0049860008112</v>
      </c>
      <c r="C12" s="21">
        <f>Energy_actual!C12</f>
        <v>4117</v>
      </c>
      <c r="D12" s="21">
        <f>Energy_actual!D12</f>
        <v>4295</v>
      </c>
      <c r="E12" s="21">
        <f>Energy_actual!E12</f>
        <v>4350</v>
      </c>
      <c r="F12" s="21">
        <f>Energy_actual!F12</f>
        <v>4350</v>
      </c>
      <c r="G12" s="5">
        <f>F12+(F12*Growth_NREL_Baseline!G12)</f>
        <v>4658.6313578394602</v>
      </c>
      <c r="H12" s="5">
        <f>G12+(G12*Growth_NREL_Baseline!H12)</f>
        <v>4921.1185391385307</v>
      </c>
      <c r="I12" s="5">
        <f>H12+(H12*Growth_NREL_Baseline!I12)</f>
        <v>5207.8251745746093</v>
      </c>
      <c r="J12" s="5">
        <f>I12+(I12*Growth_NREL_Baseline!J12)</f>
        <v>5496.6212052522451</v>
      </c>
      <c r="K12" s="5">
        <f>J12+(J12*Growth_NREL_Baseline!K12)</f>
        <v>5791.3316405133737</v>
      </c>
      <c r="L12" s="5">
        <f>K12+(K12*Growth_NREL_Baseline!L12)</f>
        <v>6027.8544943001061</v>
      </c>
      <c r="M12" s="5">
        <f>L12+(L12*Growth_NREL_Baseline!M12)</f>
        <v>7104.3813067558949</v>
      </c>
      <c r="N12" s="5">
        <f>M12+(M12*Growth_NREL_Baseline!N12)</f>
        <v>8373.9525072287961</v>
      </c>
      <c r="O12" s="10"/>
    </row>
    <row r="13" spans="1:15" x14ac:dyDescent="0.2">
      <c r="A13" t="s">
        <v>7</v>
      </c>
      <c r="B13" s="21">
        <f>Energy_actual!B13</f>
        <v>96773.67386752025</v>
      </c>
      <c r="C13" s="21">
        <f>Energy_actual!C13</f>
        <v>109984</v>
      </c>
      <c r="D13" s="21">
        <f>Energy_actual!D13</f>
        <v>116372</v>
      </c>
      <c r="E13" s="21">
        <f>Energy_actual!E13</f>
        <v>113940</v>
      </c>
      <c r="F13" s="21">
        <f>Energy_actual!F13</f>
        <v>113940</v>
      </c>
      <c r="G13" s="5">
        <f>F13+(F13*Growth_NREL_Baseline!G13)</f>
        <v>123362.00578212639</v>
      </c>
      <c r="H13" s="5">
        <f>G13+(G13*Growth_NREL_Baseline!H13)</f>
        <v>131806.52190073309</v>
      </c>
      <c r="I13" s="5">
        <f>H13+(H13*Growth_NREL_Baseline!I13)</f>
        <v>141097.33222353354</v>
      </c>
      <c r="J13" s="5">
        <f>I13+(I13*Growth_NREL_Baseline!J13)</f>
        <v>150598.6377979239</v>
      </c>
      <c r="K13" s="5">
        <f>J13+(J13*Growth_NREL_Baseline!K13)</f>
        <v>160464.06214488109</v>
      </c>
      <c r="L13" s="5">
        <f>K13+(K13*Growth_NREL_Baseline!L13)</f>
        <v>168935.76141714724</v>
      </c>
      <c r="M13" s="5">
        <f>L13+(L13*Growth_NREL_Baseline!M13)</f>
        <v>214413.12128692641</v>
      </c>
      <c r="N13" s="5">
        <f>M13+(M13*Growth_NREL_Baseline!N13)</f>
        <v>259417.78283775313</v>
      </c>
      <c r="O13" s="10"/>
    </row>
    <row r="14" spans="1:15" x14ac:dyDescent="0.2">
      <c r="A14" t="s">
        <v>1</v>
      </c>
      <c r="B14" s="21">
        <f>Energy_actual!B14</f>
        <v>48193.045625393228</v>
      </c>
      <c r="C14" s="21">
        <f>Energy_actual!C14</f>
        <v>50775</v>
      </c>
      <c r="D14" s="21">
        <f>Energy_actual!D14</f>
        <v>53665</v>
      </c>
      <c r="E14" s="21">
        <f>Energy_actual!E14</f>
        <v>54505</v>
      </c>
      <c r="F14" s="21">
        <f>Energy_actual!F14</f>
        <v>54505</v>
      </c>
      <c r="G14" s="5">
        <f>F14+(F14*Growth_NREL_Baseline!G14)</f>
        <v>58668.93050517104</v>
      </c>
      <c r="H14" s="5">
        <f>G14+(G14*Growth_NREL_Baseline!H14)</f>
        <v>62111.869355009461</v>
      </c>
      <c r="I14" s="5">
        <f>H14+(H14*Growth_NREL_Baseline!I14)</f>
        <v>66256.300052673309</v>
      </c>
      <c r="J14" s="5">
        <f>I14+(I14*Growth_NREL_Baseline!J14)</f>
        <v>71518.359049091407</v>
      </c>
      <c r="K14" s="5">
        <f>J14+(J14*Growth_NREL_Baseline!K14)</f>
        <v>77203.104033545882</v>
      </c>
      <c r="L14" s="5">
        <f>K14+(K14*Growth_NREL_Baseline!L14)</f>
        <v>82498.856530469275</v>
      </c>
      <c r="M14" s="5">
        <f>L14+(L14*Growth_NREL_Baseline!M14)</f>
        <v>101847.98129666287</v>
      </c>
      <c r="N14" s="5">
        <f>M14+(M14*Growth_NREL_Baseline!N14)</f>
        <v>121303.90630398264</v>
      </c>
      <c r="O14" s="10"/>
    </row>
    <row r="15" spans="1:15" x14ac:dyDescent="0.2">
      <c r="A15" t="s">
        <v>27</v>
      </c>
      <c r="B15" s="21">
        <f>Energy_actual!B15</f>
        <v>9567.5851024182921</v>
      </c>
      <c r="C15" s="21">
        <f>Energy_actual!C15</f>
        <v>9399</v>
      </c>
      <c r="D15" s="21">
        <f>Energy_actual!D15</f>
        <v>9850</v>
      </c>
      <c r="E15" s="21">
        <f>Energy_actual!E15</f>
        <v>10424</v>
      </c>
      <c r="F15" s="21">
        <f>Energy_actual!F15</f>
        <v>10424</v>
      </c>
      <c r="G15" s="5">
        <f>F15+(F15*Growth_NREL_Baseline!G15)</f>
        <v>11085.145447779532</v>
      </c>
      <c r="H15" s="5">
        <f>G15+(G15*Growth_NREL_Baseline!H15)</f>
        <v>11651.946142377117</v>
      </c>
      <c r="I15" s="5">
        <f>H15+(H15*Growth_NREL_Baseline!I15)</f>
        <v>12289.861912249589</v>
      </c>
      <c r="J15" s="5">
        <f>I15+(I15*Growth_NREL_Baseline!J15)</f>
        <v>12947.568056030381</v>
      </c>
      <c r="K15" s="5">
        <f>J15+(J15*Growth_NREL_Baseline!K15)</f>
        <v>13638.777696823412</v>
      </c>
      <c r="L15" s="5">
        <f>K15+(K15*Growth_NREL_Baseline!L15)</f>
        <v>14217.179697411004</v>
      </c>
      <c r="M15" s="5">
        <f>L15+(L15*Growth_NREL_Baseline!M15)</f>
        <v>17314.995471215705</v>
      </c>
      <c r="N15" s="5">
        <f>M15+(M15*Growth_NREL_Baseline!N15)</f>
        <v>21209.698992878861</v>
      </c>
      <c r="O15" s="10"/>
    </row>
    <row r="16" spans="1:15" x14ac:dyDescent="0.2">
      <c r="A16" t="s">
        <v>28</v>
      </c>
      <c r="B16" s="21">
        <f>Energy_actual!B16</f>
        <v>14628.784501137407</v>
      </c>
      <c r="C16" s="21">
        <f>Energy_actual!C16</f>
        <v>18808</v>
      </c>
      <c r="D16" s="21">
        <f>Energy_actual!D16</f>
        <v>18988</v>
      </c>
      <c r="E16" s="21">
        <f>Energy_actual!E16</f>
        <v>20025</v>
      </c>
      <c r="F16" s="21">
        <f>Energy_actual!F16</f>
        <v>20025</v>
      </c>
      <c r="G16" s="5">
        <f>F16+(F16*Growth_NREL_Baseline!G16)</f>
        <v>21356.933138147306</v>
      </c>
      <c r="H16" s="5">
        <f>G16+(G16*Growth_NREL_Baseline!H16)</f>
        <v>22858.104013058037</v>
      </c>
      <c r="I16" s="5">
        <f>H16+(H16*Growth_NREL_Baseline!I16)</f>
        <v>24526.997511179979</v>
      </c>
      <c r="J16" s="5">
        <f>I16+(I16*Growth_NREL_Baseline!J16)</f>
        <v>26283.390047877812</v>
      </c>
      <c r="K16" s="5">
        <f>J16+(J16*Growth_NREL_Baseline!K16)</f>
        <v>28173.537084893942</v>
      </c>
      <c r="L16" s="5">
        <f>K16+(K16*Growth_NREL_Baseline!L16)</f>
        <v>29901.008848157664</v>
      </c>
      <c r="M16" s="5">
        <f>L16+(L16*Growth_NREL_Baseline!M16)</f>
        <v>38415.230540844044</v>
      </c>
      <c r="N16" s="5">
        <f>M16+(M16*Growth_NREL_Baseline!N16)</f>
        <v>46106.564724641947</v>
      </c>
      <c r="O16" s="10"/>
    </row>
    <row r="17" spans="1:15" x14ac:dyDescent="0.2">
      <c r="A17" s="11" t="s">
        <v>14</v>
      </c>
      <c r="B17" s="21">
        <f>Energy_actual!B17</f>
        <v>22474.87320943355</v>
      </c>
      <c r="C17" s="21">
        <f>Energy_actual!C17</f>
        <v>29356</v>
      </c>
      <c r="D17" s="21">
        <f>Energy_actual!D17</f>
        <v>31482</v>
      </c>
      <c r="E17" s="21">
        <f>Energy_actual!E17</f>
        <v>31370</v>
      </c>
      <c r="F17" s="21">
        <f>Energy_actual!F17</f>
        <v>31370</v>
      </c>
      <c r="G17" s="5">
        <f>F17+(F17*Growth_NREL_Baseline!G17)</f>
        <v>33784.561382348889</v>
      </c>
      <c r="H17" s="5">
        <f>G17+(G17*Growth_NREL_Baseline!H17)</f>
        <v>35825.111301225086</v>
      </c>
      <c r="I17" s="5">
        <f>H17+(H17*Growth_NREL_Baseline!I17)</f>
        <v>38116.073168219576</v>
      </c>
      <c r="J17" s="5">
        <f>I17+(I17*Growth_NREL_Baseline!J17)</f>
        <v>40461.900711189228</v>
      </c>
      <c r="K17" s="5">
        <f>J17+(J17*Growth_NREL_Baseline!K17)</f>
        <v>42975.507273047537</v>
      </c>
      <c r="L17" s="5">
        <f>K17+(K17*Growth_NREL_Baseline!L17)</f>
        <v>45159.142567908711</v>
      </c>
      <c r="M17" s="5">
        <f>L17+(L17*Growth_NREL_Baseline!M17)</f>
        <v>54894.6124652297</v>
      </c>
      <c r="N17" s="5">
        <f>M17+(M17*Growth_NREL_Baseline!N17)</f>
        <v>66729.731684532584</v>
      </c>
      <c r="O17" s="10"/>
    </row>
    <row r="18" spans="1:15" x14ac:dyDescent="0.2">
      <c r="A18" s="2" t="s">
        <v>49</v>
      </c>
      <c r="B18" s="21">
        <v>13664.412058272432</v>
      </c>
      <c r="C18" s="21">
        <v>14252.49</v>
      </c>
      <c r="D18" s="21">
        <v>15070.439999999999</v>
      </c>
      <c r="E18" s="21">
        <v>15287.789999999999</v>
      </c>
      <c r="F18" s="21">
        <v>15287.789999999999</v>
      </c>
      <c r="G18" s="21">
        <v>16431.383820273455</v>
      </c>
      <c r="H18" s="5">
        <v>18268.582241817847</v>
      </c>
      <c r="I18" s="5">
        <v>19448.195073495779</v>
      </c>
      <c r="J18" s="5">
        <v>20669.203147654924</v>
      </c>
      <c r="K18" s="5">
        <v>21955.920662319641</v>
      </c>
      <c r="L18" s="5">
        <v>24123.503029446561</v>
      </c>
      <c r="M18" s="5">
        <v>29830.890235021623</v>
      </c>
      <c r="N18" s="5">
        <v>35364.730204030107</v>
      </c>
      <c r="O18" s="10"/>
    </row>
    <row r="19" spans="1:15" x14ac:dyDescent="0.2">
      <c r="A19" s="2" t="s">
        <v>50</v>
      </c>
      <c r="B19" s="21">
        <v>15291.12777949534</v>
      </c>
      <c r="C19" s="21">
        <v>15949.214999999998</v>
      </c>
      <c r="D19" s="21">
        <v>16864.539999999997</v>
      </c>
      <c r="E19" s="21">
        <v>16743.77</v>
      </c>
      <c r="F19" s="21">
        <v>16743.77</v>
      </c>
      <c r="G19" s="5">
        <v>17605.054093150131</v>
      </c>
      <c r="H19" s="5">
        <v>18268.582241817847</v>
      </c>
      <c r="I19" s="5">
        <v>19448.195073495779</v>
      </c>
      <c r="J19" s="5">
        <v>20669.203147654924</v>
      </c>
      <c r="K19" s="5">
        <v>21456.922465448741</v>
      </c>
      <c r="L19" s="5">
        <v>22550.231092743521</v>
      </c>
      <c r="M19" s="5">
        <v>27885.397393607167</v>
      </c>
      <c r="N19" s="5">
        <v>33058.334755941185</v>
      </c>
      <c r="O19" s="10"/>
    </row>
    <row r="20" spans="1:15" x14ac:dyDescent="0.2">
      <c r="A20" s="2" t="s">
        <v>51</v>
      </c>
      <c r="B20" s="21">
        <v>5205.4903079133073</v>
      </c>
      <c r="C20" s="21">
        <v>5429.52</v>
      </c>
      <c r="D20" s="21">
        <v>5741.12</v>
      </c>
      <c r="E20" s="21">
        <v>5823.92</v>
      </c>
      <c r="F20" s="21">
        <v>5823.92</v>
      </c>
      <c r="G20" s="21">
        <v>6259.5747886756017</v>
      </c>
      <c r="H20" s="21">
        <v>6643.1208152064892</v>
      </c>
      <c r="I20" s="5">
        <v>7956.079802793728</v>
      </c>
      <c r="J20" s="5">
        <v>8455.5831058588319</v>
      </c>
      <c r="K20" s="5">
        <v>8981.9675436762172</v>
      </c>
      <c r="L20" s="5">
        <v>9439.6316202182188</v>
      </c>
      <c r="M20" s="5">
        <v>11672.957048486722</v>
      </c>
      <c r="N20" s="5">
        <v>13838.372688533518</v>
      </c>
      <c r="O20" s="10"/>
    </row>
    <row r="21" spans="1:15" x14ac:dyDescent="0.2">
      <c r="A21" s="2" t="s">
        <v>52</v>
      </c>
      <c r="B21" s="21">
        <v>8458.9217503591244</v>
      </c>
      <c r="C21" s="21">
        <v>8822.9700000000012</v>
      </c>
      <c r="D21" s="21">
        <v>8611.68</v>
      </c>
      <c r="E21" s="21">
        <v>8735.8799999999992</v>
      </c>
      <c r="F21" s="21">
        <v>8735.8799999999992</v>
      </c>
      <c r="G21" s="21">
        <v>9389.3621830134016</v>
      </c>
      <c r="H21" s="21">
        <v>9964.6812228097333</v>
      </c>
      <c r="I21" s="21">
        <v>10608.106403724971</v>
      </c>
      <c r="J21" s="21">
        <v>11274.110807811776</v>
      </c>
      <c r="K21" s="21">
        <v>11975.956724901622</v>
      </c>
      <c r="L21" s="5">
        <v>11537.327535822267</v>
      </c>
      <c r="M21" s="5">
        <v>14266.947503705993</v>
      </c>
      <c r="N21" s="5">
        <v>16913.566619318746</v>
      </c>
      <c r="O21" s="10"/>
    </row>
    <row r="22" spans="1:15" x14ac:dyDescent="0.2">
      <c r="A22" s="2" t="s">
        <v>53</v>
      </c>
      <c r="B22" s="21">
        <v>7157.5491733807976</v>
      </c>
      <c r="C22" s="21">
        <v>7465.59</v>
      </c>
      <c r="D22" s="21">
        <v>7894.04</v>
      </c>
      <c r="E22" s="21">
        <v>8735.8799999999992</v>
      </c>
      <c r="F22" s="21">
        <v>8735.8799999999992</v>
      </c>
      <c r="G22" s="21">
        <v>9389.3621830134016</v>
      </c>
      <c r="H22" s="21">
        <v>10795.071324710545</v>
      </c>
      <c r="I22" s="21">
        <v>11492.115270702052</v>
      </c>
      <c r="J22" s="21">
        <v>12213.62004179609</v>
      </c>
      <c r="K22" s="21">
        <v>13971.949512385228</v>
      </c>
      <c r="L22" s="21">
        <v>14683.871409228343</v>
      </c>
      <c r="M22" s="21">
        <v>18157.933186534901</v>
      </c>
      <c r="N22" s="21">
        <v>21526.357515496587</v>
      </c>
      <c r="O22" s="10"/>
    </row>
    <row r="23" spans="1:15" x14ac:dyDescent="0.2">
      <c r="A23" s="2" t="s">
        <v>54</v>
      </c>
      <c r="B23" s="21">
        <v>15291.12777949534</v>
      </c>
      <c r="C23" s="21">
        <v>15949.214999999998</v>
      </c>
      <c r="D23" s="21">
        <v>16864.539999999997</v>
      </c>
      <c r="E23" s="21">
        <v>16743.77</v>
      </c>
      <c r="F23" s="21">
        <v>16743.77</v>
      </c>
      <c r="G23" s="5">
        <v>17605.054093150131</v>
      </c>
      <c r="H23" s="5">
        <v>18268.582241817847</v>
      </c>
      <c r="I23" s="5">
        <v>19448.195073495779</v>
      </c>
      <c r="J23" s="5">
        <v>20669.203147654924</v>
      </c>
      <c r="K23" s="5">
        <v>21456.922465448741</v>
      </c>
      <c r="L23" s="5">
        <v>22550.231092743521</v>
      </c>
      <c r="M23" s="5">
        <v>27885.397393607167</v>
      </c>
      <c r="N23" s="5">
        <v>33058.334755941185</v>
      </c>
      <c r="O23" s="10"/>
    </row>
    <row r="24" spans="1:15" x14ac:dyDescent="0.2">
      <c r="A24" t="s">
        <v>12</v>
      </c>
      <c r="B24" s="21">
        <f>Energy_actual!B19</f>
        <v>25991.644414568796</v>
      </c>
      <c r="C24" s="21">
        <f>Energy_actual!C19</f>
        <v>25002</v>
      </c>
      <c r="D24" s="21">
        <f>Energy_actual!D19</f>
        <v>25016</v>
      </c>
      <c r="E24" s="21">
        <f>Energy_actual!E19</f>
        <v>26315</v>
      </c>
      <c r="F24" s="21">
        <f>Energy_actual!F19</f>
        <v>26315</v>
      </c>
      <c r="G24" s="5">
        <f>F24+(F24*Growth_NREL_Baseline!G19)</f>
        <v>28166.413792273761</v>
      </c>
      <c r="H24" s="5">
        <f>G24+(G24*Growth_NREL_Baseline!H19)</f>
        <v>29771.78939195893</v>
      </c>
      <c r="I24" s="5">
        <f>H24+(H24*Growth_NREL_Baseline!I19)</f>
        <v>31546.801758417656</v>
      </c>
      <c r="J24" s="5">
        <f>I24+(I24*Growth_NREL_Baseline!J19)</f>
        <v>33350.581621196783</v>
      </c>
      <c r="K24" s="5">
        <f>J24+(J24*Growth_NREL_Baseline!K19)</f>
        <v>35224.531922004629</v>
      </c>
      <c r="L24" s="5">
        <f>K24+(K24*Growth_NREL_Baseline!L19)</f>
        <v>36888.188570441598</v>
      </c>
      <c r="M24" s="5">
        <f>L24+(L24*Growth_NREL_Baseline!M19)</f>
        <v>43853.051981447301</v>
      </c>
      <c r="N24" s="5">
        <f>M24+(M24*Growth_NREL_Baseline!N19)</f>
        <v>52140.405269041497</v>
      </c>
      <c r="O24" s="10"/>
    </row>
    <row r="25" spans="1:15" x14ac:dyDescent="0.2">
      <c r="A25" t="s">
        <v>21</v>
      </c>
      <c r="B25" s="21">
        <f>Energy_actual!B20</f>
        <v>0</v>
      </c>
      <c r="C25" s="21">
        <f>Energy_actual!C20</f>
        <v>0</v>
      </c>
      <c r="D25" s="21">
        <f>Energy_actual!D20</f>
        <v>0</v>
      </c>
      <c r="E25" s="21">
        <f>Energy_actual!E20</f>
        <v>0</v>
      </c>
      <c r="F25" s="21">
        <f>Energy_actual!F20</f>
        <v>0</v>
      </c>
      <c r="G25" s="5"/>
      <c r="H25" s="5"/>
      <c r="I25" s="5"/>
      <c r="J25" s="5"/>
      <c r="K25" s="5"/>
      <c r="L25" s="5"/>
      <c r="M25" s="5"/>
      <c r="N25" s="5"/>
      <c r="O25" s="10"/>
    </row>
    <row r="26" spans="1:15" x14ac:dyDescent="0.2">
      <c r="A26" t="s">
        <v>29</v>
      </c>
      <c r="B26" s="21">
        <f>Energy_actual!B21</f>
        <v>67470.854102885642</v>
      </c>
      <c r="C26" s="21">
        <f>Energy_actual!C21</f>
        <v>69925</v>
      </c>
      <c r="D26" s="21">
        <f>Energy_actual!D21</f>
        <v>76056</v>
      </c>
      <c r="E26" s="21">
        <f>Energy_actual!E21</f>
        <v>76172</v>
      </c>
      <c r="F26" s="21">
        <f>Energy_actual!F21</f>
        <v>76172</v>
      </c>
      <c r="G26" s="5">
        <f>F26+(F26*Growth_NREL_Baseline!G21)</f>
        <v>82346.973192055229</v>
      </c>
      <c r="H26" s="5">
        <f>G26+(G26*Growth_NREL_Baseline!H21)</f>
        <v>87170.307532665305</v>
      </c>
      <c r="I26" s="5">
        <f>H26+(H26*Growth_NREL_Baseline!I21)</f>
        <v>92426.081697660891</v>
      </c>
      <c r="J26" s="5">
        <f>I26+(I26*Growth_NREL_Baseline!J21)</f>
        <v>97732.628137979744</v>
      </c>
      <c r="K26" s="5">
        <f>J26+(J26*Growth_NREL_Baseline!K21)</f>
        <v>103308.29565008281</v>
      </c>
      <c r="L26" s="5">
        <f>K26+(K26*Growth_NREL_Baseline!L21)</f>
        <v>107927.71980259845</v>
      </c>
      <c r="M26" s="5">
        <f>L26+(L26*Growth_NREL_Baseline!M21)</f>
        <v>133030.29207912512</v>
      </c>
      <c r="N26" s="5">
        <f>M26+(M26*Growth_NREL_Baseline!N21)</f>
        <v>158165.57129021402</v>
      </c>
      <c r="O26" s="10"/>
    </row>
    <row r="27" spans="1:15" x14ac:dyDescent="0.2">
      <c r="A27" t="s">
        <v>9</v>
      </c>
      <c r="B27" s="21">
        <f>Energy_actual!B22</f>
        <v>143027.82269701932</v>
      </c>
      <c r="C27" s="21">
        <f>Energy_actual!C22</f>
        <v>149761</v>
      </c>
      <c r="D27" s="21">
        <f>Energy_actual!D22</f>
        <v>158295</v>
      </c>
      <c r="E27" s="21">
        <f>Energy_actual!E22</f>
        <v>155167</v>
      </c>
      <c r="F27" s="21">
        <f>Energy_actual!F22</f>
        <v>155167</v>
      </c>
      <c r="G27" s="5">
        <f>F27+(F27*Growth_NREL_Baseline!G22)</f>
        <v>166879.45581525803</v>
      </c>
      <c r="H27" s="5">
        <f>G27+(G27*Growth_NREL_Baseline!H22)</f>
        <v>177516.63524126279</v>
      </c>
      <c r="I27" s="5">
        <f>H27+(H27*Growth_NREL_Baseline!I22)</f>
        <v>189590.56716745457</v>
      </c>
      <c r="J27" s="5">
        <f>I27+(I27*Growth_NREL_Baseline!J22)</f>
        <v>202415.57225296472</v>
      </c>
      <c r="K27" s="5">
        <f>J27+(J27*Growth_NREL_Baseline!K22)</f>
        <v>216272.24261699663</v>
      </c>
      <c r="L27" s="5">
        <f>K27+(K27*Growth_NREL_Baseline!L22)</f>
        <v>228810.49455600843</v>
      </c>
      <c r="M27" s="5">
        <f>L27+(L27*Growth_NREL_Baseline!M22)</f>
        <v>283086.39559531282</v>
      </c>
      <c r="N27" s="5">
        <f>M27+(M27*Growth_NREL_Baseline!N22)</f>
        <v>333839.78020785924</v>
      </c>
      <c r="O27" s="10"/>
    </row>
    <row r="28" spans="1:15" x14ac:dyDescent="0.2">
      <c r="A28" t="s">
        <v>17</v>
      </c>
      <c r="B28" s="21">
        <f>Energy_actual!B23</f>
        <v>1219.8031592636935</v>
      </c>
      <c r="C28" s="21">
        <f>Energy_actual!C23</f>
        <v>874</v>
      </c>
      <c r="D28" s="21">
        <f>Energy_actual!D23</f>
        <v>905</v>
      </c>
      <c r="E28" s="21">
        <f>Energy_actual!E23</f>
        <v>924</v>
      </c>
      <c r="F28" s="21">
        <f>Energy_actual!F23</f>
        <v>924</v>
      </c>
      <c r="G28" s="5">
        <f>F28+(F28*Growth_NREL_Baseline!G23)</f>
        <v>1029.768</v>
      </c>
      <c r="H28" s="5">
        <f>G28+(G28*Growth_NREL_Baseline!H23)</f>
        <v>1136.0150356576319</v>
      </c>
      <c r="I28" s="5">
        <f>H28+(H28*Growth_NREL_Baseline!I23)</f>
        <v>1256.9759409761336</v>
      </c>
      <c r="J28" s="5">
        <f>I28+(I28*Growth_NREL_Baseline!J23)</f>
        <v>1393.8801128218731</v>
      </c>
      <c r="K28" s="5">
        <f>J28+(J28*Growth_NREL_Baseline!K23)</f>
        <v>1540.7991169455097</v>
      </c>
      <c r="L28" s="5">
        <f>K28+(K28*Growth_NREL_Baseline!L23)</f>
        <v>1683.6546642119808</v>
      </c>
      <c r="M28" s="5">
        <f>L28+(L28*Growth_NREL_Baseline!M23)</f>
        <v>2302.5253029056576</v>
      </c>
      <c r="N28" s="5">
        <f>M28+(M28*Growth_NREL_Baseline!N23)</f>
        <v>2945.3752656047777</v>
      </c>
      <c r="O28" s="10"/>
    </row>
    <row r="29" spans="1:15" x14ac:dyDescent="0.2">
      <c r="A29" t="s">
        <v>30</v>
      </c>
      <c r="B29" s="21">
        <f>Energy_actual!B24</f>
        <v>2059.8933995953016</v>
      </c>
      <c r="C29" s="21">
        <f>Energy_actual!C24</f>
        <v>1557</v>
      </c>
      <c r="D29" s="21">
        <f>Energy_actual!D24</f>
        <v>1957</v>
      </c>
      <c r="E29" s="21">
        <f>Energy_actual!E24</f>
        <v>2112</v>
      </c>
      <c r="F29" s="21">
        <f>Energy_actual!F24</f>
        <v>2112</v>
      </c>
      <c r="G29" s="5">
        <f>F29+(F29*Growth_NREL_Baseline!G24)</f>
        <v>2240.5498299595142</v>
      </c>
      <c r="H29" s="5">
        <f>G29+(G29*Growth_NREL_Baseline!H24)</f>
        <v>2350.0250505483036</v>
      </c>
      <c r="I29" s="5">
        <f>H29+(H29*Growth_NREL_Baseline!I24)</f>
        <v>2472.2148982365616</v>
      </c>
      <c r="J29" s="5">
        <f>I29+(I29*Growth_NREL_Baseline!J24)</f>
        <v>2615.7358502131665</v>
      </c>
      <c r="K29" s="5">
        <f>J29+(J29*Growth_NREL_Baseline!K24)</f>
        <v>2767.7010833317577</v>
      </c>
      <c r="L29" s="5">
        <f>K29+(K29*Growth_NREL_Baseline!L24)</f>
        <v>2896.2405605220665</v>
      </c>
      <c r="M29" s="5">
        <f>L29+(L29*Growth_NREL_Baseline!M24)</f>
        <v>3331.0868769743884</v>
      </c>
      <c r="N29" s="5">
        <f>M29+(M29*Growth_NREL_Baseline!N24)</f>
        <v>3845.2447857356242</v>
      </c>
      <c r="O29" s="10"/>
    </row>
    <row r="30" spans="1:15" x14ac:dyDescent="0.2">
      <c r="A30" t="s">
        <v>19</v>
      </c>
      <c r="B30" s="21">
        <f>Energy_actual!B25</f>
        <v>570.55309062334049</v>
      </c>
      <c r="C30" s="21">
        <f>Energy_actual!C25</f>
        <v>497</v>
      </c>
      <c r="D30" s="21">
        <f>Energy_actual!D25</f>
        <v>643</v>
      </c>
      <c r="E30" s="21">
        <f>Energy_actual!E25</f>
        <v>647</v>
      </c>
      <c r="F30" s="21">
        <f>Energy_actual!F25</f>
        <v>647</v>
      </c>
      <c r="G30" s="5">
        <f>F30+(F30*Growth_NREL_Baseline!G25)</f>
        <v>715.48806758448063</v>
      </c>
      <c r="H30" s="5">
        <f>G30+(G30*Growth_NREL_Baseline!H25)</f>
        <v>780.94531138415232</v>
      </c>
      <c r="I30" s="5">
        <f>H30+(H30*Growth_NREL_Baseline!I25)</f>
        <v>854.44001629681611</v>
      </c>
      <c r="J30" s="5">
        <f>I30+(I30*Growth_NREL_Baseline!J25)</f>
        <v>933.43101363757489</v>
      </c>
      <c r="K30" s="5">
        <f>J30+(J30*Growth_NREL_Baseline!K25)</f>
        <v>1017.1960046184723</v>
      </c>
      <c r="L30" s="5">
        <f>K30+(K30*Growth_NREL_Baseline!L25)</f>
        <v>1125.7198797936862</v>
      </c>
      <c r="M30" s="5">
        <f>L30+(L30*Growth_NREL_Baseline!M25)</f>
        <v>1515.8890500664788</v>
      </c>
      <c r="N30" s="5">
        <f>M30+(M30*Growth_NREL_Baseline!N25)</f>
        <v>1903.4743185493853</v>
      </c>
      <c r="O30" s="10"/>
    </row>
    <row r="31" spans="1:15" x14ac:dyDescent="0.2">
      <c r="A31" t="s">
        <v>31</v>
      </c>
      <c r="B31" s="21">
        <f>Energy_actual!B26</f>
        <v>801.72546354831468</v>
      </c>
      <c r="C31" s="21">
        <f>Energy_actual!C26</f>
        <v>794</v>
      </c>
      <c r="D31" s="21">
        <f>Energy_actual!D26</f>
        <v>888</v>
      </c>
      <c r="E31" s="21">
        <f>Energy_actual!E26</f>
        <v>814</v>
      </c>
      <c r="F31" s="21">
        <f>Energy_actual!F26</f>
        <v>814</v>
      </c>
      <c r="G31" s="5">
        <f>F31+(F31*Growth_NREL_Baseline!G26)</f>
        <v>885.71347686496699</v>
      </c>
      <c r="H31" s="5">
        <f>G31+(G31*Growth_NREL_Baseline!H26)</f>
        <v>949.82807097792352</v>
      </c>
      <c r="I31" s="5">
        <f>H31+(H31*Growth_NREL_Baseline!I26)</f>
        <v>1021.5400903367567</v>
      </c>
      <c r="J31" s="5">
        <f>I31+(I31*Growth_NREL_Baseline!J26)</f>
        <v>1098.185642408788</v>
      </c>
      <c r="K31" s="5">
        <f>J31+(J31*Growth_NREL_Baseline!K26)</f>
        <v>1179.3243921087421</v>
      </c>
      <c r="L31" s="5">
        <f>K31+(K31*Growth_NREL_Baseline!L26)</f>
        <v>1247.2521676431111</v>
      </c>
      <c r="M31" s="5">
        <f>L31+(L31*Growth_NREL_Baseline!M26)</f>
        <v>1474.7692953365395</v>
      </c>
      <c r="N31" s="5">
        <f>M31+(M31*Growth_NREL_Baseline!N26)</f>
        <v>1707.1968646348619</v>
      </c>
      <c r="O31" s="10"/>
    </row>
    <row r="32" spans="1:15" x14ac:dyDescent="0.2">
      <c r="A32" t="s">
        <v>15</v>
      </c>
      <c r="B32" s="21">
        <f>Energy_actual!B27</f>
        <v>25604.061797835009</v>
      </c>
      <c r="C32" s="21">
        <f>Energy_actual!C27</f>
        <v>28802</v>
      </c>
      <c r="D32" s="21">
        <f>Energy_actual!D27</f>
        <v>32145</v>
      </c>
      <c r="E32" s="21">
        <f>Energy_actual!E27</f>
        <v>29692</v>
      </c>
      <c r="F32" s="21">
        <f>Energy_actual!F27</f>
        <v>29692</v>
      </c>
      <c r="G32" s="5">
        <f>F32+(F32*Growth_NREL_Baseline!G27)</f>
        <v>31239.103067384065</v>
      </c>
      <c r="H32" s="5">
        <f>G32+(G32*Growth_NREL_Baseline!H27)</f>
        <v>32514.888844867801</v>
      </c>
      <c r="I32" s="5">
        <f>H32+(H32*Growth_NREL_Baseline!I27)</f>
        <v>33908.951471515858</v>
      </c>
      <c r="J32" s="5">
        <f>I32+(I32*Growth_NREL_Baseline!J27)</f>
        <v>35347.051612276824</v>
      </c>
      <c r="K32" s="5">
        <f>J32+(J32*Growth_NREL_Baseline!K27)</f>
        <v>36853.963495493197</v>
      </c>
      <c r="L32" s="5">
        <f>K32+(K32*Growth_NREL_Baseline!L27)</f>
        <v>37997.343357284226</v>
      </c>
      <c r="M32" s="5">
        <f>L32+(L32*Growth_NREL_Baseline!M27)</f>
        <v>43526.553869050949</v>
      </c>
      <c r="N32" s="5">
        <f>M32+(M32*Growth_NREL_Baseline!N27)</f>
        <v>50509.591658498721</v>
      </c>
      <c r="O32" s="10"/>
    </row>
    <row r="33" spans="1:15" x14ac:dyDescent="0.2">
      <c r="A33" t="s">
        <v>13</v>
      </c>
      <c r="B33" s="21">
        <f>Energy_actual!B28</f>
        <v>2941.2995533858416</v>
      </c>
      <c r="C33" s="21">
        <f>Energy_actual!C28</f>
        <v>2668</v>
      </c>
      <c r="D33" s="21">
        <f>Energy_actual!D28</f>
        <v>2766</v>
      </c>
      <c r="E33" s="21">
        <f>Energy_actual!E28</f>
        <v>2847</v>
      </c>
      <c r="F33" s="21">
        <f>Energy_actual!F28</f>
        <v>2847</v>
      </c>
      <c r="G33" s="5">
        <f>F33+(F33*Growth_NREL_Baseline!G28)</f>
        <v>3025.260526554956</v>
      </c>
      <c r="H33" s="5">
        <f>G33+(G33*Growth_NREL_Baseline!H28)</f>
        <v>3173.7228750153254</v>
      </c>
      <c r="I33" s="5">
        <f>H33+(H33*Growth_NREL_Baseline!I28)</f>
        <v>3339.963795691207</v>
      </c>
      <c r="J33" s="5">
        <f>I33+(I33*Growth_NREL_Baseline!J28)</f>
        <v>3509.1373066799074</v>
      </c>
      <c r="K33" s="5">
        <f>J33+(J33*Growth_NREL_Baseline!K28)</f>
        <v>3689.1804455847723</v>
      </c>
      <c r="L33" s="5">
        <f>K33+(K33*Growth_NREL_Baseline!L28)</f>
        <v>3834.8853989158838</v>
      </c>
      <c r="M33" s="5">
        <f>L33+(L33*Growth_NREL_Baseline!M28)</f>
        <v>4628.0721271089169</v>
      </c>
      <c r="N33" s="5">
        <f>M33+(M33*Growth_NREL_Baseline!N28)</f>
        <v>5585.9313173507217</v>
      </c>
      <c r="O33" s="10"/>
    </row>
    <row r="34" spans="1:15" x14ac:dyDescent="0.2">
      <c r="A34" t="s">
        <v>2</v>
      </c>
      <c r="B34" s="21">
        <f>Energy_actual!B29</f>
        <v>53236.538204058517</v>
      </c>
      <c r="C34" s="21">
        <f>Energy_actual!C29</f>
        <v>54812</v>
      </c>
      <c r="D34" s="21">
        <f>Energy_actual!D29</f>
        <v>55328</v>
      </c>
      <c r="E34" s="21">
        <f>Energy_actual!E29</f>
        <v>56776</v>
      </c>
      <c r="F34" s="21">
        <f>Energy_actual!F29</f>
        <v>56776</v>
      </c>
      <c r="G34" s="5">
        <f>F34+(F34*Growth_NREL_Baseline!G29)</f>
        <v>61249.191587749265</v>
      </c>
      <c r="H34" s="5">
        <f>G34+(G34*Growth_NREL_Baseline!H29)</f>
        <v>65582.563431814546</v>
      </c>
      <c r="I34" s="5">
        <f>H34+(H34*Growth_NREL_Baseline!I29)</f>
        <v>70313.271576290339</v>
      </c>
      <c r="J34" s="5">
        <f>I34+(I34*Growth_NREL_Baseline!J29)</f>
        <v>75146.984732942248</v>
      </c>
      <c r="K34" s="5">
        <f>J34+(J34*Growth_NREL_Baseline!K29)</f>
        <v>80148.370826159779</v>
      </c>
      <c r="L34" s="5">
        <f>K34+(K34*Growth_NREL_Baseline!L29)</f>
        <v>84446.715532595277</v>
      </c>
      <c r="M34" s="5">
        <f>L34+(L34*Growth_NREL_Baseline!M29)</f>
        <v>105150.98302079237</v>
      </c>
      <c r="N34" s="5">
        <f>M34+(M34*Growth_NREL_Baseline!N29)</f>
        <v>126331.96156700449</v>
      </c>
      <c r="O34" s="10"/>
    </row>
    <row r="35" spans="1:15" x14ac:dyDescent="0.2">
      <c r="A35" t="s">
        <v>3</v>
      </c>
      <c r="B35" s="21">
        <f>Energy_actual!B30</f>
        <v>72029.376554521092</v>
      </c>
      <c r="C35" s="21">
        <f>Energy_actual!C30</f>
        <v>71194</v>
      </c>
      <c r="D35" s="21">
        <f>Energy_actual!D30</f>
        <v>79815</v>
      </c>
      <c r="E35" s="21">
        <f>Energy_actual!E30</f>
        <v>81281</v>
      </c>
      <c r="F35" s="21">
        <f>Energy_actual!F30</f>
        <v>81281</v>
      </c>
      <c r="G35" s="5">
        <f>F35+(F35*Growth_NREL_Baseline!G30)</f>
        <v>86958.113373562621</v>
      </c>
      <c r="H35" s="5">
        <f>G35+(G35*Growth_NREL_Baseline!H30)</f>
        <v>92137.078387636619</v>
      </c>
      <c r="I35" s="5">
        <f>H35+(H35*Growth_NREL_Baseline!I30)</f>
        <v>98546.68194625761</v>
      </c>
      <c r="J35" s="5">
        <f>I35+(I35*Growth_NREL_Baseline!J30)</f>
        <v>107088.49800056772</v>
      </c>
      <c r="K35" s="5">
        <f>J35+(J35*Growth_NREL_Baseline!K30)</f>
        <v>116565.96943590122</v>
      </c>
      <c r="L35" s="5">
        <f>K35+(K35*Growth_NREL_Baseline!L30)</f>
        <v>125586.43462288508</v>
      </c>
      <c r="M35" s="5">
        <f>L35+(L35*Growth_NREL_Baseline!M30)</f>
        <v>160705.68812784832</v>
      </c>
      <c r="N35" s="5">
        <f>M35+(M35*Growth_NREL_Baseline!N30)</f>
        <v>198440.28982394456</v>
      </c>
      <c r="O35" s="10"/>
    </row>
    <row r="36" spans="1:15" x14ac:dyDescent="0.2">
      <c r="A36" t="s">
        <v>32</v>
      </c>
      <c r="B36" s="21">
        <f>Energy_actual!B31</f>
        <v>476.1167170029255</v>
      </c>
      <c r="C36" s="21">
        <f>Energy_actual!C31</f>
        <v>485</v>
      </c>
      <c r="D36" s="21">
        <f>Energy_actual!D31</f>
        <v>527</v>
      </c>
      <c r="E36" s="21">
        <f>Energy_actual!E31</f>
        <v>554</v>
      </c>
      <c r="F36" s="21">
        <f>Energy_actual!F31</f>
        <v>554</v>
      </c>
      <c r="G36" s="5">
        <f>F36+(F36*Growth_NREL_Baseline!G31)</f>
        <v>594.48124546952226</v>
      </c>
      <c r="H36" s="5">
        <f>G36+(G36*Growth_NREL_Baseline!H31)</f>
        <v>629.01426966755673</v>
      </c>
      <c r="I36" s="5">
        <f>H36+(H36*Growth_NREL_Baseline!I31)</f>
        <v>668.21906488777813</v>
      </c>
      <c r="J36" s="5">
        <f>I36+(I36*Growth_NREL_Baseline!J31)</f>
        <v>709.21934947739533</v>
      </c>
      <c r="K36" s="5">
        <f>J36+(J36*Growth_NREL_Baseline!K31)</f>
        <v>751.80561376438641</v>
      </c>
      <c r="L36" s="5">
        <f>K36+(K36*Growth_NREL_Baseline!L31)</f>
        <v>787.79113473370376</v>
      </c>
      <c r="M36" s="5">
        <f>L36+(L36*Growth_NREL_Baseline!M31)</f>
        <v>925.89772872405683</v>
      </c>
      <c r="N36" s="5">
        <f>M36+(M36*Growth_NREL_Baseline!N31)</f>
        <v>1064.9769043622291</v>
      </c>
      <c r="O36" s="10"/>
    </row>
    <row r="37" spans="1:15" x14ac:dyDescent="0.2">
      <c r="A37" s="1" t="s">
        <v>33</v>
      </c>
      <c r="B37" s="21">
        <f>Energy_actual!B32</f>
        <v>104197.75003120016</v>
      </c>
      <c r="C37" s="21">
        <f>Energy_actual!C32</f>
        <v>106006</v>
      </c>
      <c r="D37" s="21">
        <f>Energy_actual!D32</f>
        <v>109482</v>
      </c>
      <c r="E37" s="21">
        <f>Energy_actual!E32</f>
        <v>108816</v>
      </c>
      <c r="F37" s="21">
        <f>Energy_actual!F32</f>
        <v>108816</v>
      </c>
      <c r="G37" s="5">
        <f>F37+(F37*Growth_NREL_Baseline!G32)</f>
        <v>116604.40517192696</v>
      </c>
      <c r="H37" s="5">
        <f>G37+(G37*Growth_NREL_Baseline!H32)</f>
        <v>124113.98427287556</v>
      </c>
      <c r="I37" s="5">
        <f>H37+(H37*Growth_NREL_Baseline!I32)</f>
        <v>132798.2908549147</v>
      </c>
      <c r="J37" s="5">
        <f>I37+(I37*Growth_NREL_Baseline!J32)</f>
        <v>142163.13032513851</v>
      </c>
      <c r="K37" s="5">
        <f>J37+(J37*Growth_NREL_Baseline!K32)</f>
        <v>152101.93116937147</v>
      </c>
      <c r="L37" s="5">
        <f>K37+(K37*Growth_NREL_Baseline!L32)</f>
        <v>161154.74833694356</v>
      </c>
      <c r="M37" s="5">
        <f>L37+(L37*Growth_NREL_Baseline!M32)</f>
        <v>194067.04114356963</v>
      </c>
      <c r="N37" s="5">
        <f>M37+(M37*Growth_NREL_Baseline!N32)</f>
        <v>233739.34063222652</v>
      </c>
      <c r="O37" s="10"/>
    </row>
    <row r="38" spans="1:15" x14ac:dyDescent="0.2">
      <c r="A38" t="s">
        <v>10</v>
      </c>
      <c r="B38" s="21">
        <f>Energy_actual!B33</f>
        <v>51836.715707580908</v>
      </c>
      <c r="C38" s="21">
        <f>Energy_actual!C33</f>
        <v>60319</v>
      </c>
      <c r="D38" s="21">
        <f>Energy_actual!D33</f>
        <v>66489</v>
      </c>
      <c r="E38" s="21">
        <f>Energy_actual!E33</f>
        <v>68306</v>
      </c>
      <c r="F38" s="21">
        <f>Energy_actual!F33</f>
        <v>68306</v>
      </c>
      <c r="G38" s="5">
        <f>F38+(F38*Growth_NREL_Baseline!G33)</f>
        <v>73112.304713754653</v>
      </c>
      <c r="H38" s="5">
        <f>G38+(G38*Growth_NREL_Baseline!H33)</f>
        <v>76854.837977640593</v>
      </c>
      <c r="I38" s="5">
        <f>H38+(H38*Growth_NREL_Baseline!I33)</f>
        <v>81085.813228607789</v>
      </c>
      <c r="J38" s="5">
        <f>I38+(I38*Growth_NREL_Baseline!J33)</f>
        <v>85497.089489255392</v>
      </c>
      <c r="K38" s="5">
        <f>J38+(J38*Growth_NREL_Baseline!K33)</f>
        <v>90176.229791642661</v>
      </c>
      <c r="L38" s="5">
        <f>K38+(K38*Growth_NREL_Baseline!L33)</f>
        <v>94146.167368142007</v>
      </c>
      <c r="M38" s="5">
        <f>L38+(L38*Growth_NREL_Baseline!M33)</f>
        <v>115860.82365305335</v>
      </c>
      <c r="N38" s="5">
        <f>M38+(M38*Growth_NREL_Baseline!N33)</f>
        <v>142606.47355763751</v>
      </c>
      <c r="O38" s="10"/>
    </row>
    <row r="39" spans="1:15" x14ac:dyDescent="0.2">
      <c r="A39" t="s">
        <v>18</v>
      </c>
      <c r="B39" s="21">
        <f>Energy_actual!B34</f>
        <v>1244.3959648940099</v>
      </c>
      <c r="C39" s="21">
        <f>Energy_actual!C34</f>
        <v>2602</v>
      </c>
      <c r="D39" s="21">
        <f>Energy_actual!D34</f>
        <v>1863</v>
      </c>
      <c r="E39" s="21">
        <f>Energy_actual!E34</f>
        <v>1538</v>
      </c>
      <c r="F39" s="21">
        <f>Energy_actual!F34</f>
        <v>1538</v>
      </c>
      <c r="G39" s="5">
        <f>F39+(F39*Growth_NREL_Baseline!G34)</f>
        <v>1642.4327213114755</v>
      </c>
      <c r="H39" s="5">
        <f>G39+(G39*Growth_NREL_Baseline!H34)</f>
        <v>1725.9985654595816</v>
      </c>
      <c r="I39" s="5">
        <f>H39+(H39*Growth_NREL_Baseline!I34)</f>
        <v>1821.1758000207733</v>
      </c>
      <c r="J39" s="5">
        <f>I39+(I39*Growth_NREL_Baseline!J34)</f>
        <v>1910.5054725016882</v>
      </c>
      <c r="K39" s="5">
        <f>J39+(J39*Growth_NREL_Baseline!K34)</f>
        <v>2006.3660419647083</v>
      </c>
      <c r="L39" s="5">
        <f>K39+(K39*Growth_NREL_Baseline!L34)</f>
        <v>2075.1803113568526</v>
      </c>
      <c r="M39" s="5">
        <f>L39+(L39*Growth_NREL_Baseline!M34)</f>
        <v>2474.0880292394395</v>
      </c>
      <c r="N39" s="5">
        <f>M39+(M39*Growth_NREL_Baseline!N34)</f>
        <v>2988.0446037620177</v>
      </c>
      <c r="O39" s="10"/>
    </row>
    <row r="40" spans="1:15" x14ac:dyDescent="0.2">
      <c r="A40" t="s">
        <v>34</v>
      </c>
      <c r="B40" s="21">
        <f>Energy_actual!B35</f>
        <v>106309.78017873173</v>
      </c>
      <c r="C40" s="21">
        <f>Energy_actual!C35</f>
        <v>120052</v>
      </c>
      <c r="D40" s="21">
        <f>Energy_actual!D35</f>
        <v>117133</v>
      </c>
      <c r="E40" s="21">
        <f>Energy_actual!E35</f>
        <v>122549</v>
      </c>
      <c r="F40" s="21">
        <f>Energy_actual!F35</f>
        <v>122549</v>
      </c>
      <c r="G40" s="5">
        <f>F40+(F40*Growth_NREL_Baseline!G35)</f>
        <v>133365.27286515918</v>
      </c>
      <c r="H40" s="5">
        <f>G40+(G40*Growth_NREL_Baseline!H35)</f>
        <v>142251.37215579292</v>
      </c>
      <c r="I40" s="5">
        <f>H40+(H40*Growth_NREL_Baseline!I35)</f>
        <v>151524.10350324062</v>
      </c>
      <c r="J40" s="5">
        <f>I40+(I40*Growth_NREL_Baseline!J35)</f>
        <v>161167.55425112514</v>
      </c>
      <c r="K40" s="5">
        <f>J40+(J40*Growth_NREL_Baseline!K35)</f>
        <v>171371.78766924335</v>
      </c>
      <c r="L40" s="5">
        <f>K40+(K40*Growth_NREL_Baseline!L35)</f>
        <v>180277.53849714887</v>
      </c>
      <c r="M40" s="5">
        <f>L40+(L40*Growth_NREL_Baseline!M35)</f>
        <v>216242.96419006982</v>
      </c>
      <c r="N40" s="5">
        <f>M40+(M40*Growth_NREL_Baseline!N35)</f>
        <v>262719.1879375237</v>
      </c>
      <c r="O40" s="10"/>
    </row>
    <row r="41" spans="1:15" x14ac:dyDescent="0.2">
      <c r="A41" t="s">
        <v>4</v>
      </c>
      <c r="B41" s="21">
        <f>Energy_actual!B36</f>
        <v>13488.662032115939</v>
      </c>
      <c r="C41" s="21">
        <f>Energy_actual!C36</f>
        <v>13457</v>
      </c>
      <c r="D41" s="21">
        <f>Energy_actual!D36</f>
        <v>13845</v>
      </c>
      <c r="E41" s="21">
        <f>Energy_actual!E36</f>
        <v>14472</v>
      </c>
      <c r="F41" s="21">
        <f>Energy_actual!F36</f>
        <v>14472</v>
      </c>
      <c r="G41" s="5">
        <f>F41+(F41*Growth_NREL_Baseline!G36)</f>
        <v>15765.478879269567</v>
      </c>
      <c r="H41" s="5">
        <f>G41+(G41*Growth_NREL_Baseline!H36)</f>
        <v>16955.938264721994</v>
      </c>
      <c r="I41" s="5">
        <f>H41+(H41*Growth_NREL_Baseline!I36)</f>
        <v>18276.325299319898</v>
      </c>
      <c r="J41" s="5">
        <f>I41+(I41*Growth_NREL_Baseline!J36)</f>
        <v>19655.477680361117</v>
      </c>
      <c r="K41" s="5">
        <f>J41+(J41*Growth_NREL_Baseline!K36)</f>
        <v>21118.447681387868</v>
      </c>
      <c r="L41" s="5">
        <f>K41+(K41*Growth_NREL_Baseline!L36)</f>
        <v>22440.469285840722</v>
      </c>
      <c r="M41" s="5">
        <f>L41+(L41*Growth_NREL_Baseline!M36)</f>
        <v>27531.099912730646</v>
      </c>
      <c r="N41" s="5">
        <f>M41+(M41*Growth_NREL_Baseline!N36)</f>
        <v>32585.290200523472</v>
      </c>
      <c r="O41" s="10"/>
    </row>
    <row r="42" spans="1:15" x14ac:dyDescent="0.2">
      <c r="A42" t="s">
        <v>35</v>
      </c>
      <c r="B42" s="21">
        <f>Energy_actual!B37</f>
        <v>56408.026418144116</v>
      </c>
      <c r="C42" s="21">
        <f>Energy_actual!C37</f>
        <v>50760</v>
      </c>
      <c r="D42" s="21">
        <f>Energy_actual!D37</f>
        <v>51471</v>
      </c>
      <c r="E42" s="21">
        <f>Energy_actual!E37</f>
        <v>52948</v>
      </c>
      <c r="F42" s="21">
        <f>Energy_actual!F37</f>
        <v>52948</v>
      </c>
      <c r="G42" s="5">
        <f>F42+(F42*Growth_NREL_Baseline!G37)</f>
        <v>56279.755720863221</v>
      </c>
      <c r="H42" s="5">
        <f>G42+(G42*Growth_NREL_Baseline!H37)</f>
        <v>59135.838712957629</v>
      </c>
      <c r="I42" s="5">
        <f>H42+(H42*Growth_NREL_Baseline!I37)</f>
        <v>62395.413806844132</v>
      </c>
      <c r="J42" s="5">
        <f>I42+(I42*Growth_NREL_Baseline!J37)</f>
        <v>65764.998278209125</v>
      </c>
      <c r="K42" s="5">
        <f>J42+(J42*Growth_NREL_Baseline!K37)</f>
        <v>69394.914385511845</v>
      </c>
      <c r="L42" s="5">
        <f>K42+(K42*Growth_NREL_Baseline!L37)</f>
        <v>72508.218546736971</v>
      </c>
      <c r="M42" s="5">
        <f>L42+(L42*Growth_NREL_Baseline!M37)</f>
        <v>87868.880057304035</v>
      </c>
      <c r="N42" s="5">
        <f>M42+(M42*Growth_NREL_Baseline!N37)</f>
        <v>106494.48693858174</v>
      </c>
      <c r="O42" s="10"/>
    </row>
    <row r="43" spans="1:15" x14ac:dyDescent="0.2">
      <c r="A43" t="s">
        <v>39</v>
      </c>
      <c r="C43" s="15">
        <f t="shared" ref="C43:N43" si="0">(SUM(C2:C42)-SUM(B2:B42))/SUM(B2:B42)</f>
        <v>6.1505132864771342E-2</v>
      </c>
      <c r="D43" s="15">
        <f t="shared" si="0"/>
        <v>4.9951459951781303E-2</v>
      </c>
      <c r="E43" s="15">
        <f t="shared" si="0"/>
        <v>1.2917488285068819E-2</v>
      </c>
      <c r="F43" s="15">
        <f t="shared" si="0"/>
        <v>0</v>
      </c>
      <c r="G43" s="15">
        <f t="shared" si="0"/>
        <v>7.7075340682920074E-2</v>
      </c>
      <c r="H43" s="15">
        <f t="shared" si="0"/>
        <v>6.4039746556359162E-2</v>
      </c>
      <c r="I43" s="16">
        <f t="shared" si="0"/>
        <v>6.7493449499110028E-2</v>
      </c>
      <c r="J43" s="16">
        <f t="shared" si="0"/>
        <v>6.6950388463987223E-2</v>
      </c>
      <c r="K43" s="16">
        <f t="shared" si="0"/>
        <v>6.7441784216167977E-2</v>
      </c>
      <c r="L43" s="15">
        <f t="shared" si="0"/>
        <v>5.5935390387824295E-2</v>
      </c>
      <c r="M43" s="15">
        <f t="shared" si="0"/>
        <v>0.23600341672200495</v>
      </c>
      <c r="N43" s="15">
        <f t="shared" si="0"/>
        <v>0.20508032131706144</v>
      </c>
    </row>
    <row r="44" spans="1:15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5" x14ac:dyDescent="0.2">
      <c r="F45" s="17"/>
    </row>
    <row r="48" spans="1:15" x14ac:dyDescent="0.2">
      <c r="B48" s="5"/>
    </row>
  </sheetData>
  <pageMargins left="0.7" right="0.7" top="0.75" bottom="0.75" header="0.3" footer="0.3"/>
  <ignoredErrors>
    <ignoredError sqref="C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C5CE-ECD6-4611-A1C7-45E8750D4313}">
  <dimension ref="A1:O45"/>
  <sheetViews>
    <sheetView workbookViewId="0">
      <selection activeCell="B18" sqref="B18:B23"/>
    </sheetView>
  </sheetViews>
  <sheetFormatPr baseColWidth="10" defaultColWidth="8.83203125" defaultRowHeight="16" x14ac:dyDescent="0.2"/>
  <cols>
    <col min="1" max="1" width="22.6640625" bestFit="1" customWidth="1"/>
    <col min="2" max="14" width="11.1640625" bestFit="1" customWidth="1"/>
  </cols>
  <sheetData>
    <row r="1" spans="1:15" x14ac:dyDescent="0.2">
      <c r="A1" t="s">
        <v>36</v>
      </c>
      <c r="B1">
        <v>2016</v>
      </c>
      <c r="C1">
        <v>2017</v>
      </c>
      <c r="D1">
        <v>2018</v>
      </c>
      <c r="E1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>
        <v>2025</v>
      </c>
      <c r="L1">
        <v>2026</v>
      </c>
      <c r="M1">
        <v>2031</v>
      </c>
      <c r="N1">
        <v>2036</v>
      </c>
    </row>
    <row r="2" spans="1:15" x14ac:dyDescent="0.2">
      <c r="A2" s="11" t="s">
        <v>20</v>
      </c>
      <c r="B2" s="21">
        <f>Peak_actual!B2</f>
        <v>0</v>
      </c>
      <c r="C2" s="21">
        <f>Peak_actual!C2</f>
        <v>0</v>
      </c>
      <c r="D2" s="21">
        <f>Peak_actual!D2</f>
        <v>0</v>
      </c>
      <c r="E2" s="21">
        <f>Peak_actual!E2</f>
        <v>0</v>
      </c>
      <c r="F2" s="21">
        <f>Peak_actual!F2</f>
        <v>0</v>
      </c>
      <c r="O2" s="10"/>
    </row>
    <row r="3" spans="1:15" x14ac:dyDescent="0.2">
      <c r="A3" s="11" t="s">
        <v>22</v>
      </c>
      <c r="B3" s="21">
        <f>Peak_actual!B3</f>
        <v>7969</v>
      </c>
      <c r="C3" s="21">
        <f>Peak_actual!C3</f>
        <v>8993</v>
      </c>
      <c r="D3" s="21">
        <f>Peak_actual!D3</f>
        <v>9459</v>
      </c>
      <c r="E3" s="21">
        <f>Peak_actual!E3</f>
        <v>10225</v>
      </c>
      <c r="F3" s="21">
        <f>Peak_actual!F3</f>
        <v>10225</v>
      </c>
      <c r="G3">
        <f>F3+(F3*Growth_NREL_Baseline!G39)</f>
        <v>11212.580432810089</v>
      </c>
      <c r="H3">
        <f>G3+(G3*Growth_NREL_Baseline!H39)</f>
        <v>12159.830456449385</v>
      </c>
      <c r="I3">
        <f>H3+(H3*Growth_NREL_Baseline!I39)</f>
        <v>13233.883227462557</v>
      </c>
      <c r="J3">
        <f>I3+(I3*Growth_NREL_Baseline!J39)</f>
        <v>14319.88816563965</v>
      </c>
      <c r="K3">
        <f>J3+(J3*Growth_NREL_Baseline!K39)</f>
        <v>15498.374315701018</v>
      </c>
      <c r="L3">
        <f>K3+(K3*Growth_NREL_Baseline!L39)</f>
        <v>16606.106254942741</v>
      </c>
      <c r="M3">
        <f>L3+(L3*Growth_NREL_Baseline!M39)</f>
        <v>22927.681662219693</v>
      </c>
      <c r="N3">
        <f>M3+(M3*Growth_NREL_Baseline!N39)</f>
        <v>29283.811987387431</v>
      </c>
      <c r="O3" s="10"/>
    </row>
    <row r="4" spans="1:15" x14ac:dyDescent="0.2">
      <c r="A4" s="11" t="s">
        <v>23</v>
      </c>
      <c r="B4" s="21">
        <f>Peak_actual!B4</f>
        <v>148</v>
      </c>
      <c r="C4" s="21">
        <f>Peak_actual!C4</f>
        <v>145</v>
      </c>
      <c r="D4" s="21">
        <f>Peak_actual!D4</f>
        <v>150</v>
      </c>
      <c r="E4" s="21">
        <f>Peak_actual!E4</f>
        <v>158</v>
      </c>
      <c r="F4" s="21">
        <f>Peak_actual!F4</f>
        <v>158</v>
      </c>
      <c r="G4">
        <f>F4+(F4*Growth_NREL_Baseline!G40)</f>
        <v>179.87760642570282</v>
      </c>
      <c r="H4">
        <f>G4+(G4*Growth_NREL_Baseline!H40)</f>
        <v>201.64473792846206</v>
      </c>
      <c r="I4">
        <f>H4+(H4*Growth_NREL_Baseline!I40)</f>
        <v>227.75871034814901</v>
      </c>
      <c r="J4">
        <f>I4+(I4*Growth_NREL_Baseline!J40)</f>
        <v>257.44491268896172</v>
      </c>
      <c r="K4">
        <f>J4+(J4*Growth_NREL_Baseline!K40)</f>
        <v>290.34130366704511</v>
      </c>
      <c r="L4">
        <f>K4+(K4*Growth_NREL_Baseline!L40)</f>
        <v>324.69723519145185</v>
      </c>
      <c r="M4">
        <f>L4+(L4*Growth_NREL_Baseline!M40)</f>
        <v>521.40178431158449</v>
      </c>
      <c r="N4">
        <f>M4+(M4*Growth_NREL_Baseline!N40)</f>
        <v>710.02258483773903</v>
      </c>
      <c r="O4" s="10"/>
    </row>
    <row r="5" spans="1:15" x14ac:dyDescent="0.2">
      <c r="A5" s="11" t="s">
        <v>16</v>
      </c>
      <c r="B5" s="21">
        <f>Peak_actual!B5</f>
        <v>1673</v>
      </c>
      <c r="C5" s="21">
        <f>Peak_actual!C5</f>
        <v>1822</v>
      </c>
      <c r="D5" s="21">
        <f>Peak_actual!D5</f>
        <v>1865</v>
      </c>
      <c r="E5" s="21">
        <f>Peak_actual!E5</f>
        <v>2193</v>
      </c>
      <c r="F5" s="21">
        <f>Peak_actual!F5</f>
        <v>2193</v>
      </c>
      <c r="G5">
        <f>F5+(F5*Growth_NREL_Baseline!G41)</f>
        <v>2426.1872470023982</v>
      </c>
      <c r="H5">
        <f>G5+(G5*Growth_NREL_Baseline!H41)</f>
        <v>2687.1150555955624</v>
      </c>
      <c r="I5">
        <f>H5+(H5*Growth_NREL_Baseline!I41)</f>
        <v>2985.4371438775206</v>
      </c>
      <c r="J5">
        <f>I5+(I5*Growth_NREL_Baseline!J41)</f>
        <v>3310.9205267022217</v>
      </c>
      <c r="K5">
        <f>J5+(J5*Growth_NREL_Baseline!K41)</f>
        <v>3604.3916684740493</v>
      </c>
      <c r="L5">
        <f>K5+(K5*Growth_NREL_Baseline!L41)</f>
        <v>3882.0826501713777</v>
      </c>
      <c r="M5">
        <f>L5+(L5*Growth_NREL_Baseline!M41)</f>
        <v>5017.0746491893178</v>
      </c>
      <c r="N5">
        <f>M5+(M5*Growth_NREL_Baseline!N41)</f>
        <v>5933.0821492177538</v>
      </c>
      <c r="O5" s="10"/>
    </row>
    <row r="6" spans="1:15" x14ac:dyDescent="0.2">
      <c r="A6" s="11" t="s">
        <v>24</v>
      </c>
      <c r="B6" s="21">
        <f>Peak_actual!B6</f>
        <v>3883</v>
      </c>
      <c r="C6" s="21">
        <f>Peak_actual!C6</f>
        <v>4521</v>
      </c>
      <c r="D6" s="21">
        <f>Peak_actual!D6</f>
        <v>5115</v>
      </c>
      <c r="E6" s="21">
        <f>Peak_actual!E6</f>
        <v>5835</v>
      </c>
      <c r="F6" s="21">
        <f>Peak_actual!F6</f>
        <v>5835</v>
      </c>
      <c r="G6">
        <f>F6+(F6*Growth_NREL_Baseline!G42)</f>
        <v>6506.5215957446808</v>
      </c>
      <c r="H6">
        <f>G6+(G6*Growth_NREL_Baseline!H42)</f>
        <v>7041.2832654367912</v>
      </c>
      <c r="I6">
        <f>H6+(H6*Growth_NREL_Baseline!I42)</f>
        <v>7598.9780546295988</v>
      </c>
      <c r="J6">
        <f>I6+(I6*Growth_NREL_Baseline!J42)</f>
        <v>8173.3636991906233</v>
      </c>
      <c r="K6">
        <f>J6+(J6*Growth_NREL_Baseline!K42)</f>
        <v>8957.3382837862773</v>
      </c>
      <c r="L6">
        <f>K6+(K6*Growth_NREL_Baseline!L42)</f>
        <v>9604.297286658526</v>
      </c>
      <c r="M6">
        <f>L6+(L6*Growth_NREL_Baseline!M42)</f>
        <v>12324.207863327185</v>
      </c>
      <c r="N6">
        <f>M6+(M6*Growth_NREL_Baseline!N42)</f>
        <v>14956.412674056224</v>
      </c>
      <c r="O6" s="10"/>
    </row>
    <row r="7" spans="1:15" x14ac:dyDescent="0.2">
      <c r="A7" t="s">
        <v>5</v>
      </c>
      <c r="B7" s="21">
        <f>Peak_actual!B7</f>
        <v>361</v>
      </c>
      <c r="C7" s="21">
        <f>Peak_actual!C7</f>
        <v>363</v>
      </c>
      <c r="D7" s="21">
        <f>Peak_actual!D7</f>
        <v>369</v>
      </c>
      <c r="E7" s="21">
        <f>Peak_actual!E7</f>
        <v>431</v>
      </c>
      <c r="F7" s="21">
        <f>Peak_actual!F7</f>
        <v>431</v>
      </c>
      <c r="G7">
        <f>F7+(F7*Growth_NREL_Baseline!G43)</f>
        <v>455.93980590717297</v>
      </c>
      <c r="H7">
        <f>G7+(G7*Growth_NREL_Baseline!H43)</f>
        <v>476.98593163218953</v>
      </c>
      <c r="I7">
        <f>H7+(H7*Growth_NREL_Baseline!I43)</f>
        <v>500.0546205889471</v>
      </c>
      <c r="J7">
        <f>I7+(I7*Growth_NREL_Baseline!J43)</f>
        <v>523.83378343386039</v>
      </c>
      <c r="K7">
        <f>J7+(J7*Growth_NREL_Baseline!K43)</f>
        <v>548.88877248355266</v>
      </c>
      <c r="L7">
        <f>K7+(K7*Growth_NREL_Baseline!L43)</f>
        <v>569.25390361810139</v>
      </c>
      <c r="M7">
        <f>L7+(L7*Growth_NREL_Baseline!M43)</f>
        <v>677.86793633569482</v>
      </c>
      <c r="N7">
        <f>M7+(M7*Growth_NREL_Baseline!N43)</f>
        <v>794.24011424740206</v>
      </c>
      <c r="O7" s="10"/>
    </row>
    <row r="8" spans="1:15" x14ac:dyDescent="0.2">
      <c r="A8" t="s">
        <v>8</v>
      </c>
      <c r="B8" s="21">
        <f>Peak_actual!B8</f>
        <v>3875</v>
      </c>
      <c r="C8" s="21">
        <f>Peak_actual!C8</f>
        <v>4169</v>
      </c>
      <c r="D8" s="21">
        <f>Peak_actual!D8</f>
        <v>4444</v>
      </c>
      <c r="E8" s="21">
        <f>Peak_actual!E8</f>
        <v>4746</v>
      </c>
      <c r="F8" s="21">
        <f>Peak_actual!F8</f>
        <v>4746</v>
      </c>
      <c r="G8">
        <f>F8+(F8*Growth_NREL_Baseline!G44)</f>
        <v>5176.3982282664829</v>
      </c>
      <c r="H8">
        <f>G8+(G8*Growth_NREL_Baseline!H44)</f>
        <v>5563.2739602829406</v>
      </c>
      <c r="I8">
        <f>H8+(H8*Growth_NREL_Baseline!I44)</f>
        <v>6003.2285678340077</v>
      </c>
      <c r="J8">
        <f>I8+(I8*Growth_NREL_Baseline!J44)</f>
        <v>6466.5202817409991</v>
      </c>
      <c r="K8">
        <f>J8+(J8*Growth_NREL_Baseline!K44)</f>
        <v>6963.2757360092783</v>
      </c>
      <c r="L8">
        <f>K8+(K8*Growth_NREL_Baseline!L44)</f>
        <v>7408.5913963686025</v>
      </c>
      <c r="M8">
        <f>L8+(L8*Growth_NREL_Baseline!M44)</f>
        <v>9378.5913391691283</v>
      </c>
      <c r="N8">
        <f>M8+(M8*Growth_NREL_Baseline!N44)</f>
        <v>11285.099010082486</v>
      </c>
      <c r="O8" s="10"/>
    </row>
    <row r="9" spans="1:15" x14ac:dyDescent="0.2">
      <c r="A9" t="s">
        <v>25</v>
      </c>
      <c r="B9" s="21">
        <f>Peak_actual!B9</f>
        <v>784</v>
      </c>
      <c r="C9" s="21">
        <f>Peak_actual!C9</f>
        <v>790</v>
      </c>
      <c r="D9" s="21">
        <f>Peak_actual!D9</f>
        <v>816</v>
      </c>
      <c r="E9" s="21">
        <f>Peak_actual!E9</f>
        <v>826</v>
      </c>
      <c r="F9" s="21">
        <f>Peak_actual!F9</f>
        <v>826</v>
      </c>
      <c r="G9">
        <f>F9+(F9*Growth_NREL_Baseline!G45)</f>
        <v>906.07041798501245</v>
      </c>
      <c r="H9">
        <f>G9+(G9*Growth_NREL_Baseline!H45)</f>
        <v>980.65068129405063</v>
      </c>
      <c r="I9">
        <f>H9+(H9*Growth_NREL_Baseline!I45)</f>
        <v>1062.7881414265535</v>
      </c>
      <c r="J9">
        <f>I9+(I9*Growth_NREL_Baseline!J45)</f>
        <v>1147.3915956693322</v>
      </c>
      <c r="K9">
        <f>J9+(J9*Growth_NREL_Baseline!K45)</f>
        <v>1236.3005365567883</v>
      </c>
      <c r="L9">
        <f>K9+(K9*Growth_NREL_Baseline!L45)</f>
        <v>1316.0854734926615</v>
      </c>
      <c r="M9">
        <f>L9+(L9*Growth_NREL_Baseline!M45)</f>
        <v>1819.6821396567057</v>
      </c>
      <c r="N9">
        <f>M9+(M9*Growth_NREL_Baseline!N45)</f>
        <v>2253.7414754637957</v>
      </c>
      <c r="O9" s="10"/>
    </row>
    <row r="10" spans="1:15" x14ac:dyDescent="0.2">
      <c r="A10" s="11" t="s">
        <v>26</v>
      </c>
      <c r="B10" s="21">
        <f>Peak_actual!B10</f>
        <v>334</v>
      </c>
      <c r="C10" s="21">
        <f>Peak_actual!C10</f>
        <v>362</v>
      </c>
      <c r="D10" s="21">
        <f>Peak_actual!D10</f>
        <v>357</v>
      </c>
      <c r="E10" s="21">
        <f>Peak_actual!E10</f>
        <v>351</v>
      </c>
      <c r="F10" s="21">
        <f>Peak_actual!F10</f>
        <v>351</v>
      </c>
      <c r="G10">
        <f>F10+(F10*Growth_NREL_Baseline!G46)</f>
        <v>376.92200000000003</v>
      </c>
      <c r="H10">
        <f>G10+(G10*Growth_NREL_Baseline!H46)</f>
        <v>400.8530078262911</v>
      </c>
      <c r="I10">
        <f>H10+(H10*Growth_NREL_Baseline!I46)</f>
        <v>427.49053832632018</v>
      </c>
      <c r="J10">
        <f>I10+(I10*Growth_NREL_Baseline!J46)</f>
        <v>455.00131684933081</v>
      </c>
      <c r="K10">
        <f>J10+(J10*Growth_NREL_Baseline!K46)</f>
        <v>484.76607769228411</v>
      </c>
      <c r="L10">
        <f>K10+(K10*Growth_NREL_Baseline!L46)</f>
        <v>510.62026850253926</v>
      </c>
      <c r="M10">
        <f>L10+(L10*Growth_NREL_Baseline!M46)</f>
        <v>651.89495400143346</v>
      </c>
      <c r="N10">
        <f>M10+(M10*Growth_NREL_Baseline!N46)</f>
        <v>803.3266430329279</v>
      </c>
      <c r="O10" s="10"/>
    </row>
    <row r="11" spans="1:15" x14ac:dyDescent="0.2">
      <c r="A11" t="s">
        <v>0</v>
      </c>
      <c r="B11" s="21">
        <f>Peak_actual!B11</f>
        <v>6342</v>
      </c>
      <c r="C11" s="21">
        <f>Peak_actual!C11</f>
        <v>6553</v>
      </c>
      <c r="D11" s="21">
        <f>Peak_actual!D11</f>
        <v>7016</v>
      </c>
      <c r="E11" s="21">
        <f>Peak_actual!E11</f>
        <v>7409</v>
      </c>
      <c r="F11" s="21">
        <f>Peak_actual!F11</f>
        <v>7409</v>
      </c>
      <c r="G11">
        <f>F11+(F11*Growth_NREL_Baseline!G47)</f>
        <v>7815.7892346191065</v>
      </c>
      <c r="H11">
        <f>G11+(G11*Growth_NREL_Baseline!H47)</f>
        <v>8142.1614657227983</v>
      </c>
      <c r="I11">
        <f>H11+(H11*Growth_NREL_Baseline!I47)</f>
        <v>8503.5078887793879</v>
      </c>
      <c r="J11">
        <f>I11+(I11*Growth_NREL_Baseline!J47)</f>
        <v>8882.4677762377123</v>
      </c>
      <c r="K11">
        <f>J11+(J11*Growth_NREL_Baseline!K47)</f>
        <v>9268.4128928419796</v>
      </c>
      <c r="L11">
        <f>K11+(K11*Growth_NREL_Baseline!L47)</f>
        <v>9562.353363034681</v>
      </c>
      <c r="M11">
        <f>L11+(L11*Growth_NREL_Baseline!M47)</f>
        <v>11079.042480608918</v>
      </c>
      <c r="N11">
        <f>M11+(M11*Growth_NREL_Baseline!N47)</f>
        <v>12619.771339239805</v>
      </c>
      <c r="O11" s="10"/>
    </row>
    <row r="12" spans="1:15" x14ac:dyDescent="0.2">
      <c r="A12" s="11" t="s">
        <v>6</v>
      </c>
      <c r="B12" s="21">
        <f>Peak_actual!B12</f>
        <v>546</v>
      </c>
      <c r="C12" s="21">
        <f>Peak_actual!C12</f>
        <v>559</v>
      </c>
      <c r="D12" s="21">
        <f>Peak_actual!D12</f>
        <v>596</v>
      </c>
      <c r="E12" s="21">
        <f>Peak_actual!E12</f>
        <v>625</v>
      </c>
      <c r="F12" s="21">
        <f>Peak_actual!F12</f>
        <v>625</v>
      </c>
      <c r="G12">
        <f>F12+(F12*Growth_NREL_Baseline!G48)</f>
        <v>673.34409594095939</v>
      </c>
      <c r="H12">
        <f>G12+(G12*Growth_NREL_Baseline!H48)</f>
        <v>715.84089796811429</v>
      </c>
      <c r="I12">
        <f>H12+(H12*Growth_NREL_Baseline!I48)</f>
        <v>762.36422146083851</v>
      </c>
      <c r="J12">
        <f>I12+(I12*Growth_NREL_Baseline!J48)</f>
        <v>809.61036124856378</v>
      </c>
      <c r="K12">
        <f>J12+(J12*Growth_NREL_Baseline!K48)</f>
        <v>857.57819483201627</v>
      </c>
      <c r="L12">
        <f>K12+(K12*Growth_NREL_Baseline!L48)</f>
        <v>897.71318198270274</v>
      </c>
      <c r="M12">
        <f>L12+(L12*Growth_NREL_Baseline!M48)</f>
        <v>1114.7697451445788</v>
      </c>
      <c r="N12">
        <f>M12+(M12*Growth_NREL_Baseline!N48)</f>
        <v>1313.8065181571671</v>
      </c>
      <c r="O12" s="10"/>
    </row>
    <row r="13" spans="1:15" x14ac:dyDescent="0.2">
      <c r="A13" t="s">
        <v>7</v>
      </c>
      <c r="B13" s="21">
        <f>Peak_actual!B13</f>
        <v>14724</v>
      </c>
      <c r="C13" s="21">
        <f>Peak_actual!C13</f>
        <v>16590</v>
      </c>
      <c r="D13" s="21">
        <f>Peak_actual!D13</f>
        <v>17053</v>
      </c>
      <c r="E13" s="21">
        <f>Peak_actual!E13</f>
        <v>18437</v>
      </c>
      <c r="F13" s="21">
        <f>Peak_actual!F13</f>
        <v>18437</v>
      </c>
      <c r="G13">
        <f>F13+(F13*Growth_NREL_Baseline!G49)</f>
        <v>19991.499038667462</v>
      </c>
      <c r="H13">
        <f>G13+(G13*Growth_NREL_Baseline!H49)</f>
        <v>21395.144549977023</v>
      </c>
      <c r="I13">
        <f>H13+(H13*Growth_NREL_Baseline!I49)</f>
        <v>22943.059255695971</v>
      </c>
      <c r="J13">
        <f>I13+(I13*Growth_NREL_Baseline!J49)</f>
        <v>24533.236032465549</v>
      </c>
      <c r="K13">
        <f>J13+(J13*Growth_NREL_Baseline!K49)</f>
        <v>26192.102350806479</v>
      </c>
      <c r="L13">
        <f>K13+(K13*Growth_NREL_Baseline!L49)</f>
        <v>27631.752989160974</v>
      </c>
      <c r="M13">
        <f>L13+(L13*Growth_NREL_Baseline!M49)</f>
        <v>36365.049491741462</v>
      </c>
      <c r="N13">
        <f>M13+(M13*Growth_NREL_Baseline!N49)</f>
        <v>43998.410077255969</v>
      </c>
      <c r="O13" s="10"/>
    </row>
    <row r="14" spans="1:15" x14ac:dyDescent="0.2">
      <c r="A14" t="s">
        <v>1</v>
      </c>
      <c r="B14" s="21">
        <f>Peak_actual!B14</f>
        <v>9262</v>
      </c>
      <c r="C14" s="21">
        <f>Peak_actual!C14</f>
        <v>9671</v>
      </c>
      <c r="D14" s="21">
        <f>Peak_actual!D14</f>
        <v>10270</v>
      </c>
      <c r="E14" s="21">
        <f>Peak_actual!E14</f>
        <v>11001</v>
      </c>
      <c r="F14" s="21">
        <f>Peak_actual!F14</f>
        <v>11001</v>
      </c>
      <c r="G14">
        <f>F14+(F14*Growth_NREL_Baseline!G50)</f>
        <v>11836.901441186616</v>
      </c>
      <c r="H14">
        <f>G14+(G14*Growth_NREL_Baseline!H50)</f>
        <v>12527.541348715919</v>
      </c>
      <c r="I14">
        <f>H14+(H14*Growth_NREL_Baseline!I50)</f>
        <v>13356.893122096348</v>
      </c>
      <c r="J14">
        <f>I14+(I14*Growth_NREL_Baseline!J50)</f>
        <v>14414.741546292513</v>
      </c>
      <c r="K14">
        <f>J14+(J14*Growth_NREL_Baseline!K50)</f>
        <v>15559.169026914877</v>
      </c>
      <c r="L14">
        <f>K14+(K14*Growth_NREL_Baseline!L50)</f>
        <v>16623.190652148114</v>
      </c>
      <c r="M14">
        <f>L14+(L14*Growth_NREL_Baseline!M50)</f>
        <v>20255.819087773452</v>
      </c>
      <c r="N14">
        <f>M14+(M14*Growth_NREL_Baseline!N50)</f>
        <v>23731.825156911469</v>
      </c>
      <c r="O14" s="10"/>
    </row>
    <row r="15" spans="1:15" x14ac:dyDescent="0.2">
      <c r="A15" t="s">
        <v>27</v>
      </c>
      <c r="B15" s="21">
        <f>Peak_actual!B15</f>
        <v>1499</v>
      </c>
      <c r="C15" s="21">
        <f>Peak_actual!C15</f>
        <v>1594</v>
      </c>
      <c r="D15" s="21">
        <f>Peak_actual!D15</f>
        <v>1700</v>
      </c>
      <c r="E15" s="21">
        <f>Peak_actual!E15</f>
        <v>1786</v>
      </c>
      <c r="F15" s="21">
        <f>Peak_actual!F15</f>
        <v>1786</v>
      </c>
      <c r="G15">
        <f>F15+(F15*Growth_NREL_Baseline!G51)</f>
        <v>1899.7903534577388</v>
      </c>
      <c r="H15">
        <f>G15+(G15*Growth_NREL_Baseline!H51)</f>
        <v>1996.9128812693077</v>
      </c>
      <c r="I15">
        <f>H15+(H15*Growth_NREL_Baseline!I51)</f>
        <v>2105.69867501012</v>
      </c>
      <c r="J15">
        <f>I15+(I15*Growth_NREL_Baseline!J51)</f>
        <v>2218.8873932238685</v>
      </c>
      <c r="K15">
        <f>J15+(J15*Growth_NREL_Baseline!K51)</f>
        <v>2336.7957192554445</v>
      </c>
      <c r="L15">
        <f>K15+(K15*Growth_NREL_Baseline!L51)</f>
        <v>2436.078184966208</v>
      </c>
      <c r="M15">
        <f>L15+(L15*Growth_NREL_Baseline!M51)</f>
        <v>3025.5025077122145</v>
      </c>
      <c r="N15">
        <f>M15+(M15*Growth_NREL_Baseline!N51)</f>
        <v>3705.8486674775518</v>
      </c>
      <c r="O15" s="10"/>
    </row>
    <row r="16" spans="1:15" x14ac:dyDescent="0.2">
      <c r="A16" t="s">
        <v>28</v>
      </c>
      <c r="B16" s="21">
        <f>Peak_actual!B16</f>
        <v>2675</v>
      </c>
      <c r="C16" s="21">
        <f>Peak_actual!C16</f>
        <v>2899</v>
      </c>
      <c r="D16" s="21">
        <f>Peak_actual!D16</f>
        <v>3080</v>
      </c>
      <c r="E16" s="21">
        <f>Peak_actual!E16</f>
        <v>3405</v>
      </c>
      <c r="F16" s="21">
        <f>Peak_actual!F16</f>
        <v>3405</v>
      </c>
      <c r="G16">
        <f>F16+(F16*Growth_NREL_Baseline!G52)</f>
        <v>3683.9767808219176</v>
      </c>
      <c r="H16">
        <f>G16+(G16*Growth_NREL_Baseline!H52)</f>
        <v>4001.0755285934556</v>
      </c>
      <c r="I16">
        <f>H16+(H16*Growth_NREL_Baseline!I52)</f>
        <v>4356.8926643469667</v>
      </c>
      <c r="J16">
        <f>I16+(I16*Growth_NREL_Baseline!J52)</f>
        <v>4739.9923525897657</v>
      </c>
      <c r="K16">
        <f>J16+(J16*Growth_NREL_Baseline!K52)</f>
        <v>5159.1123273357007</v>
      </c>
      <c r="L16">
        <f>K16+(K16*Growth_NREL_Baseline!L52)</f>
        <v>5562.4588528069789</v>
      </c>
      <c r="M16">
        <f>L16+(L16*Growth_NREL_Baseline!M52)</f>
        <v>7182.0502858531872</v>
      </c>
      <c r="N16">
        <f>M16+(M16*Growth_NREL_Baseline!N52)</f>
        <v>8487.6519621479092</v>
      </c>
      <c r="O16" s="10"/>
    </row>
    <row r="17" spans="1:15" x14ac:dyDescent="0.2">
      <c r="A17" s="11" t="s">
        <v>14</v>
      </c>
      <c r="B17" s="21">
        <f>Peak_actual!B17</f>
        <v>4219</v>
      </c>
      <c r="C17" s="21">
        <f>Peak_actual!C17</f>
        <v>4228</v>
      </c>
      <c r="D17" s="21">
        <f>Peak_actual!D17</f>
        <v>4439</v>
      </c>
      <c r="E17" s="21">
        <f>Peak_actual!E17</f>
        <v>4410</v>
      </c>
      <c r="F17" s="21">
        <f>Peak_actual!F17</f>
        <v>4410</v>
      </c>
      <c r="G17">
        <f>F17+(F17*Growth_NREL_Baseline!G53)</f>
        <v>4756.4564191251275</v>
      </c>
      <c r="H17">
        <f>G17+(G17*Growth_NREL_Baseline!H53)</f>
        <v>5037.038345269566</v>
      </c>
      <c r="I17">
        <f>H17+(H17*Growth_NREL_Baseline!I53)</f>
        <v>5364.0761468243618</v>
      </c>
      <c r="J17">
        <f>I17+(I17*Growth_NREL_Baseline!J53)</f>
        <v>5687.744763505485</v>
      </c>
      <c r="K17">
        <f>J17+(J17*Growth_NREL_Baseline!K53)</f>
        <v>6047.5167067488501</v>
      </c>
      <c r="L17">
        <f>K17+(K17*Growth_NREL_Baseline!L53)</f>
        <v>6334.3101009987167</v>
      </c>
      <c r="M17">
        <f>L17+(L17*Growth_NREL_Baseline!M53)</f>
        <v>7796.0004336922029</v>
      </c>
      <c r="N17">
        <f>M17+(M17*Growth_NREL_Baseline!N53)</f>
        <v>9476.6097239964201</v>
      </c>
      <c r="O17" s="10"/>
    </row>
    <row r="18" spans="1:15" x14ac:dyDescent="0.2">
      <c r="A18" s="2" t="s">
        <v>49</v>
      </c>
      <c r="B18" s="21">
        <v>1846.98</v>
      </c>
      <c r="C18" s="21">
        <v>1954.26</v>
      </c>
      <c r="D18" s="21">
        <v>2317.86</v>
      </c>
      <c r="E18" s="21">
        <v>2521.6799999999998</v>
      </c>
      <c r="F18" s="21">
        <v>2521.6799999999998</v>
      </c>
      <c r="G18" s="21">
        <v>2714.4761679207922</v>
      </c>
      <c r="H18" s="21">
        <v>2885.203137942754</v>
      </c>
      <c r="I18" s="21">
        <v>3238.3604386301427</v>
      </c>
      <c r="J18" s="21">
        <v>3447.3978934160414</v>
      </c>
      <c r="K18" s="21">
        <v>3667.9513038708865</v>
      </c>
      <c r="L18" s="21">
        <v>4054.7327360817899</v>
      </c>
      <c r="M18" s="21">
        <v>5041.5942612641875</v>
      </c>
      <c r="N18" s="21">
        <v>5976.8967694572875</v>
      </c>
      <c r="O18" s="10"/>
    </row>
    <row r="19" spans="1:15" x14ac:dyDescent="0.2">
      <c r="A19" s="2" t="s">
        <v>50</v>
      </c>
      <c r="B19" s="21">
        <v>2462.64</v>
      </c>
      <c r="C19" s="21">
        <v>2605.6799999999998</v>
      </c>
      <c r="D19" s="21">
        <v>3090.48</v>
      </c>
      <c r="E19" s="21">
        <v>3118.9199999999996</v>
      </c>
      <c r="F19" s="21">
        <v>3118.9199999999996</v>
      </c>
      <c r="G19" s="21">
        <v>3285.9448348514852</v>
      </c>
      <c r="H19" s="21">
        <v>3416.6879265111561</v>
      </c>
      <c r="I19" s="21">
        <v>3643.1554934589103</v>
      </c>
      <c r="J19" s="21">
        <v>3792.1376827576455</v>
      </c>
      <c r="K19" s="21">
        <v>4034.7464342579751</v>
      </c>
      <c r="L19" s="21">
        <v>4151.2739917027848</v>
      </c>
      <c r="M19" s="21">
        <v>5161.6322198657163</v>
      </c>
      <c r="N19" s="21">
        <v>6119.2038353967464</v>
      </c>
      <c r="O19" s="10"/>
    </row>
    <row r="20" spans="1:15" x14ac:dyDescent="0.2">
      <c r="A20" s="2" t="s">
        <v>51</v>
      </c>
      <c r="B20" s="21">
        <v>923.49</v>
      </c>
      <c r="C20" s="21">
        <v>977.13</v>
      </c>
      <c r="D20" s="21">
        <v>1287.7</v>
      </c>
      <c r="E20" s="21">
        <v>1327.2</v>
      </c>
      <c r="F20" s="21">
        <v>1327.2</v>
      </c>
      <c r="G20" s="21">
        <v>1428.6716673267329</v>
      </c>
      <c r="H20" s="21">
        <v>1518.5279673382918</v>
      </c>
      <c r="I20" s="21">
        <v>1619.1802193150713</v>
      </c>
      <c r="J20" s="21">
        <v>1723.6989467080207</v>
      </c>
      <c r="K20" s="21">
        <v>1833.9756519354432</v>
      </c>
      <c r="L20" s="21">
        <v>1930.8251124199001</v>
      </c>
      <c r="M20" s="21">
        <v>2400.7591720305659</v>
      </c>
      <c r="N20" s="21">
        <v>2846.1413187891849</v>
      </c>
      <c r="O20" s="10"/>
    </row>
    <row r="21" spans="1:15" x14ac:dyDescent="0.2">
      <c r="A21" s="2" t="s">
        <v>52</v>
      </c>
      <c r="B21" s="21">
        <v>1231.32</v>
      </c>
      <c r="C21" s="21">
        <v>1302.8399999999999</v>
      </c>
      <c r="D21" s="21">
        <v>1545.24</v>
      </c>
      <c r="E21" s="21">
        <v>1592.6399999999999</v>
      </c>
      <c r="F21" s="21">
        <v>1592.6399999999999</v>
      </c>
      <c r="G21" s="21">
        <v>1714.4060007920791</v>
      </c>
      <c r="H21" s="21">
        <v>1822.23356080595</v>
      </c>
      <c r="I21" s="21">
        <v>1943.0162631780854</v>
      </c>
      <c r="J21" s="21">
        <v>2068.4387360496248</v>
      </c>
      <c r="K21" s="21">
        <v>2017.3732171289876</v>
      </c>
      <c r="L21" s="21">
        <v>2123.9076236618898</v>
      </c>
      <c r="M21" s="21">
        <v>2640.8350892336221</v>
      </c>
      <c r="N21" s="21">
        <v>3130.7554506681031</v>
      </c>
      <c r="O21" s="10"/>
    </row>
    <row r="22" spans="1:15" x14ac:dyDescent="0.2">
      <c r="A22" s="2" t="s">
        <v>53</v>
      </c>
      <c r="B22" s="21">
        <v>1231.32</v>
      </c>
      <c r="C22" s="21">
        <v>1302.8399999999999</v>
      </c>
      <c r="D22" s="21">
        <v>1674.01</v>
      </c>
      <c r="E22" s="21">
        <v>1725.3600000000001</v>
      </c>
      <c r="F22" s="21">
        <v>1725.3600000000001</v>
      </c>
      <c r="G22" s="21">
        <v>2000.140334257426</v>
      </c>
      <c r="H22" s="21">
        <v>2125.9391542736084</v>
      </c>
      <c r="I22" s="21">
        <v>2266.8523070410997</v>
      </c>
      <c r="J22" s="21">
        <v>2585.5484200620308</v>
      </c>
      <c r="K22" s="21">
        <v>2750.9634779031649</v>
      </c>
      <c r="L22" s="21">
        <v>2896.2376686298498</v>
      </c>
      <c r="M22" s="21">
        <v>3841.2146752489052</v>
      </c>
      <c r="N22" s="21">
        <v>4553.8261100626951</v>
      </c>
      <c r="O22" s="10"/>
    </row>
    <row r="23" spans="1:15" x14ac:dyDescent="0.2">
      <c r="A23" s="2" t="s">
        <v>54</v>
      </c>
      <c r="B23" s="21">
        <v>2462.64</v>
      </c>
      <c r="C23" s="21">
        <v>2605.6799999999998</v>
      </c>
      <c r="D23" s="21">
        <v>3090.48</v>
      </c>
      <c r="E23" s="21">
        <v>3118.9199999999996</v>
      </c>
      <c r="F23" s="21">
        <v>3118.9199999999996</v>
      </c>
      <c r="G23">
        <v>3285.9448348514852</v>
      </c>
      <c r="H23">
        <v>3416.6879265111561</v>
      </c>
      <c r="I23">
        <v>3643.1554934589103</v>
      </c>
      <c r="J23">
        <v>3792.1376827576455</v>
      </c>
      <c r="K23">
        <v>4034.7464342579751</v>
      </c>
      <c r="L23">
        <v>4151.2739917027848</v>
      </c>
      <c r="M23">
        <v>5161.6322198657163</v>
      </c>
      <c r="N23">
        <v>6119.2038353967464</v>
      </c>
      <c r="O23" s="10"/>
    </row>
    <row r="24" spans="1:15" x14ac:dyDescent="0.2">
      <c r="A24" t="s">
        <v>12</v>
      </c>
      <c r="B24" s="21">
        <f>Peak_actual!B19</f>
        <v>4132</v>
      </c>
      <c r="C24" s="21">
        <f>Peak_actual!C19</f>
        <v>3892</v>
      </c>
      <c r="D24" s="21">
        <f>Peak_actual!D19</f>
        <v>4245</v>
      </c>
      <c r="E24" s="21">
        <f>Peak_actual!E19</f>
        <v>4487</v>
      </c>
      <c r="F24" s="21">
        <f>Peak_actual!F19</f>
        <v>4487</v>
      </c>
      <c r="G24">
        <f>F24+(F24*Growth_NREL_Baseline!G55)</f>
        <v>4801.9764975104563</v>
      </c>
      <c r="H24">
        <f>G24+(G24*Growth_NREL_Baseline!H55)</f>
        <v>5075.6960008903516</v>
      </c>
      <c r="I24">
        <f>H24+(H24*Growth_NREL_Baseline!I55)</f>
        <v>5378.294210380036</v>
      </c>
      <c r="J24">
        <f>I24+(I24*Growth_NREL_Baseline!J55)</f>
        <v>5686.2225264753733</v>
      </c>
      <c r="K24">
        <f>J24+(J24*Growth_NREL_Baseline!K55)</f>
        <v>6005.2887797057438</v>
      </c>
      <c r="L24">
        <f>K24+(K24*Growth_NREL_Baseline!L55)</f>
        <v>6289.1232057727238</v>
      </c>
      <c r="M24">
        <f>L24+(L24*Growth_NREL_Baseline!M55)</f>
        <v>7593.0471295502284</v>
      </c>
      <c r="N24">
        <f>M24+(M24*Growth_NREL_Baseline!N55)</f>
        <v>9027.4586921571827</v>
      </c>
      <c r="O24" s="10"/>
    </row>
    <row r="25" spans="1:15" x14ac:dyDescent="0.2">
      <c r="A25" t="s">
        <v>21</v>
      </c>
      <c r="B25" s="21">
        <f>Peak_actual!B20</f>
        <v>0</v>
      </c>
      <c r="C25" s="21">
        <f>Peak_actual!C20</f>
        <v>0</v>
      </c>
      <c r="D25" s="21">
        <f>Peak_actual!D20</f>
        <v>0</v>
      </c>
      <c r="E25" s="21">
        <f>Peak_actual!E20</f>
        <v>0</v>
      </c>
      <c r="F25" s="21">
        <f>Peak_actual!F20</f>
        <v>0</v>
      </c>
      <c r="O25" s="10"/>
    </row>
    <row r="26" spans="1:15" x14ac:dyDescent="0.2">
      <c r="A26" t="s">
        <v>29</v>
      </c>
      <c r="B26" s="21">
        <f>Peak_actual!B21</f>
        <v>11512</v>
      </c>
      <c r="C26" s="21">
        <f>Peak_actual!C21</f>
        <v>12338</v>
      </c>
      <c r="D26" s="21">
        <f>Peak_actual!D21</f>
        <v>13815</v>
      </c>
      <c r="E26" s="21">
        <f>Peak_actual!E21</f>
        <v>14886</v>
      </c>
      <c r="F26" s="21">
        <f>Peak_actual!F21</f>
        <v>14886</v>
      </c>
      <c r="G26">
        <f>F26+(F26*Growth_NREL_Baseline!G57)</f>
        <v>16092.451870287799</v>
      </c>
      <c r="H26">
        <f>G26+(G26*Growth_NREL_Baseline!H57)</f>
        <v>17034.759576697492</v>
      </c>
      <c r="I26">
        <f>H26+(H26*Growth_NREL_Baseline!I57)</f>
        <v>18062.11251234814</v>
      </c>
      <c r="J26">
        <f>I26+(I26*Growth_NREL_Baseline!J57)</f>
        <v>19099.364691467305</v>
      </c>
      <c r="K26">
        <f>J26+(J26*Growth_NREL_Baseline!K57)</f>
        <v>20189.045047708863</v>
      </c>
      <c r="L26">
        <f>K26+(K26*Growth_NREL_Baseline!L57)</f>
        <v>21091.336763747655</v>
      </c>
      <c r="M26">
        <f>L26+(L26*Growth_NREL_Baseline!M57)</f>
        <v>27009.813186173134</v>
      </c>
      <c r="N26">
        <f>M26+(M26*Growth_NREL_Baseline!N57)</f>
        <v>32113.869532364075</v>
      </c>
      <c r="O26" s="10"/>
    </row>
    <row r="27" spans="1:15" x14ac:dyDescent="0.2">
      <c r="A27" t="s">
        <v>9</v>
      </c>
      <c r="B27" s="21">
        <f>Peak_actual!B22</f>
        <v>22516</v>
      </c>
      <c r="C27" s="21">
        <f>Peak_actual!C22</f>
        <v>22542</v>
      </c>
      <c r="D27" s="21">
        <f>Peak_actual!D22</f>
        <v>23864</v>
      </c>
      <c r="E27" s="21">
        <f>Peak_actual!E22</f>
        <v>24550</v>
      </c>
      <c r="F27" s="21">
        <f>Peak_actual!F22</f>
        <v>24550</v>
      </c>
      <c r="G27">
        <f>F27+(F27*Growth_NREL_Baseline!G58)</f>
        <v>26643.691424782672</v>
      </c>
      <c r="H27">
        <f>G27+(G27*Growth_NREL_Baseline!H58)</f>
        <v>28612.68754225703</v>
      </c>
      <c r="I27">
        <f>H27+(H27*Growth_NREL_Baseline!I58)</f>
        <v>30839.704509083458</v>
      </c>
      <c r="J27">
        <f>I27+(I27*Growth_NREL_Baseline!J58)</f>
        <v>33262.469791224285</v>
      </c>
      <c r="K27">
        <f>J27+(J27*Growth_NREL_Baseline!K58)</f>
        <v>35881.66247822778</v>
      </c>
      <c r="L27">
        <f>K27+(K27*Growth_NREL_Baseline!L58)</f>
        <v>38345.403772112375</v>
      </c>
      <c r="M27">
        <f>L27+(L27*Growth_NREL_Baseline!M58)</f>
        <v>49022.578820639195</v>
      </c>
      <c r="N27">
        <f>M27+(M27*Growth_NREL_Baseline!N58)</f>
        <v>57811.752041378721</v>
      </c>
      <c r="O27" s="10"/>
    </row>
    <row r="28" spans="1:15" x14ac:dyDescent="0.2">
      <c r="A28" t="s">
        <v>17</v>
      </c>
      <c r="B28" s="21">
        <f>Peak_actual!B23</f>
        <v>163</v>
      </c>
      <c r="C28" s="21">
        <f>Peak_actual!C23</f>
        <v>202</v>
      </c>
      <c r="D28" s="21">
        <f>Peak_actual!D23</f>
        <v>219</v>
      </c>
      <c r="E28" s="21">
        <f>Peak_actual!E23</f>
        <v>226</v>
      </c>
      <c r="F28" s="21">
        <f>Peak_actual!F23</f>
        <v>226</v>
      </c>
      <c r="G28">
        <f>F28+(F28*Growth_NREL_Baseline!G59)</f>
        <v>254.05802150537636</v>
      </c>
      <c r="H28">
        <f>G28+(G28*Growth_NREL_Baseline!H59)</f>
        <v>283.11668228219253</v>
      </c>
      <c r="I28">
        <f>H28+(H28*Growth_NREL_Baseline!I59)</f>
        <v>315.54635452709471</v>
      </c>
      <c r="J28">
        <f>I28+(I28*Growth_NREL_Baseline!J59)</f>
        <v>353.32243849486395</v>
      </c>
      <c r="K28">
        <f>J28+(J28*Growth_NREL_Baseline!K59)</f>
        <v>394.3369760857571</v>
      </c>
      <c r="L28">
        <f>K28+(K28*Growth_NREL_Baseline!L59)</f>
        <v>430.47915392667755</v>
      </c>
      <c r="M28">
        <f>L28+(L28*Growth_NREL_Baseline!M59)</f>
        <v>583.43801371771588</v>
      </c>
      <c r="N28">
        <f>M28+(M28*Growth_NREL_Baseline!N59)</f>
        <v>720.90736871978834</v>
      </c>
      <c r="O28" s="10"/>
    </row>
    <row r="29" spans="1:15" x14ac:dyDescent="0.2">
      <c r="A29" t="s">
        <v>30</v>
      </c>
      <c r="B29" s="21">
        <f>Peak_actual!B24</f>
        <v>331</v>
      </c>
      <c r="C29" s="21">
        <f>Peak_actual!C24</f>
        <v>369</v>
      </c>
      <c r="D29" s="21">
        <f>Peak_actual!D24</f>
        <v>374</v>
      </c>
      <c r="E29" s="21">
        <f>Peak_actual!E24</f>
        <v>371</v>
      </c>
      <c r="F29" s="21">
        <f>Peak_actual!F24</f>
        <v>371</v>
      </c>
      <c r="G29">
        <f>F29+(F29*Growth_NREL_Baseline!G60)</f>
        <v>393.3705106382979</v>
      </c>
      <c r="H29">
        <f>G29+(G29*Growth_NREL_Baseline!H60)</f>
        <v>413.22927272863626</v>
      </c>
      <c r="I29">
        <f>H29+(H29*Growth_NREL_Baseline!I60)</f>
        <v>434.87012227917296</v>
      </c>
      <c r="J29">
        <f>I29+(I29*Growth_NREL_Baseline!J60)</f>
        <v>459.63795242534587</v>
      </c>
      <c r="K29">
        <f>J29+(J29*Growth_NREL_Baseline!K60)</f>
        <v>486.43551119370358</v>
      </c>
      <c r="L29">
        <f>K29+(K29*Growth_NREL_Baseline!L60)</f>
        <v>509.15827728752708</v>
      </c>
      <c r="M29">
        <f>L29+(L29*Growth_NREL_Baseline!M60)</f>
        <v>588.26716665120898</v>
      </c>
      <c r="N29">
        <f>M29+(M29*Growth_NREL_Baseline!N60)</f>
        <v>657.27704886208039</v>
      </c>
      <c r="O29" s="10"/>
    </row>
    <row r="30" spans="1:15" x14ac:dyDescent="0.2">
      <c r="A30" t="s">
        <v>19</v>
      </c>
      <c r="B30" s="21">
        <f>Peak_actual!B25</f>
        <v>98</v>
      </c>
      <c r="C30" s="21">
        <f>Peak_actual!C25</f>
        <v>105</v>
      </c>
      <c r="D30" s="21">
        <f>Peak_actual!D25</f>
        <v>121</v>
      </c>
      <c r="E30" s="21">
        <f>Peak_actual!E25</f>
        <v>133</v>
      </c>
      <c r="F30" s="21">
        <f>Peak_actual!F25</f>
        <v>133</v>
      </c>
      <c r="G30">
        <f>F30+(F30*Growth_NREL_Baseline!G61)</f>
        <v>145.9637358490566</v>
      </c>
      <c r="H30">
        <f>G30+(G30*Growth_NREL_Baseline!H61)</f>
        <v>159.30063871907757</v>
      </c>
      <c r="I30">
        <f>H30+(H30*Growth_NREL_Baseline!I61)</f>
        <v>173.42673049305847</v>
      </c>
      <c r="J30">
        <f>I30+(I30*Growth_NREL_Baseline!J61)</f>
        <v>187.6220134058031</v>
      </c>
      <c r="K30">
        <f>J30+(J30*Growth_NREL_Baseline!K61)</f>
        <v>203.81705232445913</v>
      </c>
      <c r="L30">
        <f>K30+(K30*Growth_NREL_Baseline!L61)</f>
        <v>224.28776063652271</v>
      </c>
      <c r="M30">
        <f>L30+(L30*Growth_NREL_Baseline!M61)</f>
        <v>300.83040910771695</v>
      </c>
      <c r="N30">
        <f>M30+(M30*Growth_NREL_Baseline!N61)</f>
        <v>365.80265722861441</v>
      </c>
      <c r="O30" s="10"/>
    </row>
    <row r="31" spans="1:15" x14ac:dyDescent="0.2">
      <c r="A31" t="s">
        <v>31</v>
      </c>
      <c r="B31" s="21">
        <f>Peak_actual!B26</f>
        <v>148</v>
      </c>
      <c r="C31" s="21">
        <f>Peak_actual!C26</f>
        <v>155</v>
      </c>
      <c r="D31" s="21">
        <f>Peak_actual!D26</f>
        <v>156</v>
      </c>
      <c r="E31" s="21">
        <f>Peak_actual!E26</f>
        <v>186</v>
      </c>
      <c r="F31" s="21">
        <f>Peak_actual!F26</f>
        <v>186</v>
      </c>
      <c r="G31">
        <f>F31+(F31*Growth_NREL_Baseline!G62)</f>
        <v>202.83172602739725</v>
      </c>
      <c r="H31">
        <f>G31+(G31*Growth_NREL_Baseline!H62)</f>
        <v>218.6274633923428</v>
      </c>
      <c r="I31">
        <f>H31+(H31*Growth_NREL_Baseline!I62)</f>
        <v>235.46177807355321</v>
      </c>
      <c r="J31">
        <f>I31+(I31*Growth_NREL_Baseline!J62)</f>
        <v>254.10309230081245</v>
      </c>
      <c r="K31">
        <f>J31+(J31*Growth_NREL_Baseline!K62)</f>
        <v>273.94890170118521</v>
      </c>
      <c r="L31">
        <f>K31+(K31*Growth_NREL_Baseline!L62)</f>
        <v>291.12721566924631</v>
      </c>
      <c r="M31">
        <f>L31+(L31*Growth_NREL_Baseline!M62)</f>
        <v>339.04567042225892</v>
      </c>
      <c r="N31">
        <f>M31+(M31*Growth_NREL_Baseline!N62)</f>
        <v>378.82702908513733</v>
      </c>
      <c r="O31" s="10"/>
    </row>
    <row r="32" spans="1:15" x14ac:dyDescent="0.2">
      <c r="A32" t="s">
        <v>15</v>
      </c>
      <c r="B32" s="21">
        <f>Peak_actual!B27</f>
        <v>4012</v>
      </c>
      <c r="C32" s="21">
        <f>Peak_actual!C27</f>
        <v>4652</v>
      </c>
      <c r="D32" s="21">
        <f>Peak_actual!D27</f>
        <v>5357</v>
      </c>
      <c r="E32" s="21">
        <f>Peak_actual!E27</f>
        <v>5292</v>
      </c>
      <c r="F32" s="21">
        <f>Peak_actual!F27</f>
        <v>5292</v>
      </c>
      <c r="G32">
        <f>F32+(F32*Growth_NREL_Baseline!G63)</f>
        <v>5576.0994250386402</v>
      </c>
      <c r="H32">
        <f>G32+(G32*Growth_NREL_Baseline!H63)</f>
        <v>5813.8981370356532</v>
      </c>
      <c r="I32">
        <f>H32+(H32*Growth_NREL_Baseline!I63)</f>
        <v>6072.8426474816451</v>
      </c>
      <c r="J32">
        <f>I32+(I32*Growth_NREL_Baseline!J63)</f>
        <v>6342.2272673037287</v>
      </c>
      <c r="K32">
        <f>J32+(J32*Growth_NREL_Baseline!K63)</f>
        <v>6623.6607430010736</v>
      </c>
      <c r="L32">
        <f>K32+(K32*Growth_NREL_Baseline!L63)</f>
        <v>6841.7954620197161</v>
      </c>
      <c r="M32">
        <f>L32+(L32*Growth_NREL_Baseline!M63)</f>
        <v>7887.7514397141058</v>
      </c>
      <c r="N32">
        <f>M32+(M32*Growth_NREL_Baseline!N63)</f>
        <v>9152.9328100222319</v>
      </c>
      <c r="O32" s="10"/>
    </row>
    <row r="33" spans="1:15" x14ac:dyDescent="0.2">
      <c r="A33" t="s">
        <v>13</v>
      </c>
      <c r="B33" s="21">
        <f>Peak_actual!B28</f>
        <v>371</v>
      </c>
      <c r="C33" s="21">
        <f>Peak_actual!C28</f>
        <v>390</v>
      </c>
      <c r="D33" s="21">
        <f>Peak_actual!D28</f>
        <v>440</v>
      </c>
      <c r="E33" s="21">
        <f>Peak_actual!E28</f>
        <v>470</v>
      </c>
      <c r="F33" s="21">
        <f>Peak_actual!F28</f>
        <v>470</v>
      </c>
      <c r="G33">
        <f>F33+(F33*Growth_NREL_Baseline!G64)</f>
        <v>498.77137254901959</v>
      </c>
      <c r="H33">
        <f>G33+(G33*Growth_NREL_Baseline!H64)</f>
        <v>523.18678732687579</v>
      </c>
      <c r="I33">
        <f>H33+(H33*Growth_NREL_Baseline!I64)</f>
        <v>550.70848436714994</v>
      </c>
      <c r="J33">
        <f>I33+(I33*Growth_NREL_Baseline!J64)</f>
        <v>578.89514322178286</v>
      </c>
      <c r="K33">
        <f>J33+(J33*Growth_NREL_Baseline!K64)</f>
        <v>608.35781267894527</v>
      </c>
      <c r="L33">
        <f>K33+(K33*Growth_NREL_Baseline!L64)</f>
        <v>632.47772595696517</v>
      </c>
      <c r="M33">
        <f>L33+(L33*Growth_NREL_Baseline!M64)</f>
        <v>781.663856232125</v>
      </c>
      <c r="N33">
        <f>M33+(M33*Growth_NREL_Baseline!N64)</f>
        <v>944.24993832840698</v>
      </c>
      <c r="O33" s="10"/>
    </row>
    <row r="34" spans="1:15" x14ac:dyDescent="0.2">
      <c r="A34" t="s">
        <v>2</v>
      </c>
      <c r="B34" s="21">
        <f>Peak_actual!B29</f>
        <v>11408</v>
      </c>
      <c r="C34" s="21">
        <f>Peak_actual!C29</f>
        <v>11705</v>
      </c>
      <c r="D34" s="21">
        <f>Peak_actual!D29</f>
        <v>12638</v>
      </c>
      <c r="E34" s="21">
        <f>Peak_actual!E29</f>
        <v>13606</v>
      </c>
      <c r="F34" s="21">
        <f>Peak_actual!F29</f>
        <v>13606</v>
      </c>
      <c r="G34">
        <f>F34+(F34*Growth_NREL_Baseline!G65)</f>
        <v>14546.582703432752</v>
      </c>
      <c r="H34">
        <f>G34+(G34*Growth_NREL_Baseline!H65)</f>
        <v>15435.263988022816</v>
      </c>
      <c r="I34">
        <f>H34+(H34*Growth_NREL_Baseline!I65)</f>
        <v>16402.065266340458</v>
      </c>
      <c r="J34">
        <f>I34+(I34*Growth_NREL_Baseline!J65)</f>
        <v>17375.304883213616</v>
      </c>
      <c r="K34">
        <f>J34+(J34*Growth_NREL_Baseline!K65)</f>
        <v>18369.190488037755</v>
      </c>
      <c r="L34">
        <f>K34+(K34*Growth_NREL_Baseline!L65)</f>
        <v>19185.190953939815</v>
      </c>
      <c r="M34">
        <f>L34+(L34*Growth_NREL_Baseline!M65)</f>
        <v>23463.073396431366</v>
      </c>
      <c r="N34">
        <f>M34+(M34*Growth_NREL_Baseline!N65)</f>
        <v>27266.655568117345</v>
      </c>
      <c r="O34" s="10"/>
    </row>
    <row r="35" spans="1:15" x14ac:dyDescent="0.2">
      <c r="A35" t="s">
        <v>3</v>
      </c>
      <c r="B35" s="21">
        <f>Peak_actual!B30</f>
        <v>10613</v>
      </c>
      <c r="C35" s="21">
        <f>Peak_actual!C30</f>
        <v>11722</v>
      </c>
      <c r="D35" s="21">
        <f>Peak_actual!D30</f>
        <v>13276</v>
      </c>
      <c r="E35" s="21">
        <f>Peak_actual!E30</f>
        <v>14277</v>
      </c>
      <c r="F35" s="21">
        <f>Peak_actual!F30</f>
        <v>14277</v>
      </c>
      <c r="G35">
        <f>F35+(F35*Growth_NREL_Baseline!G66)</f>
        <v>15290.367163287552</v>
      </c>
      <c r="H35">
        <f>G35+(G35*Growth_NREL_Baseline!H66)</f>
        <v>16220.534696575782</v>
      </c>
      <c r="I35">
        <f>H35+(H35*Growth_NREL_Baseline!I66)</f>
        <v>17363.419719284804</v>
      </c>
      <c r="J35">
        <f>I35+(I35*Growth_NREL_Baseline!J66)</f>
        <v>18898.24734700358</v>
      </c>
      <c r="K35">
        <f>J35+(J35*Growth_NREL_Baseline!K66)</f>
        <v>20606.939346618103</v>
      </c>
      <c r="L35">
        <f>K35+(K35*Growth_NREL_Baseline!L66)</f>
        <v>22242.147658933518</v>
      </c>
      <c r="M35">
        <f>L35+(L35*Growth_NREL_Baseline!M66)</f>
        <v>29361.933040393335</v>
      </c>
      <c r="N35">
        <f>M35+(M35*Growth_NREL_Baseline!N66)</f>
        <v>37565.596364002762</v>
      </c>
      <c r="O35" s="10"/>
    </row>
    <row r="36" spans="1:15" x14ac:dyDescent="0.2">
      <c r="A36" t="s">
        <v>32</v>
      </c>
      <c r="B36" s="21">
        <f>Peak_actual!B31</f>
        <v>112</v>
      </c>
      <c r="C36" s="21">
        <f>Peak_actual!C31</f>
        <v>96</v>
      </c>
      <c r="D36" s="21">
        <f>Peak_actual!D31</f>
        <v>106</v>
      </c>
      <c r="E36" s="21">
        <f>Peak_actual!E31</f>
        <v>115</v>
      </c>
      <c r="F36" s="21">
        <f>Peak_actual!F31</f>
        <v>115</v>
      </c>
      <c r="G36">
        <f>F36+(F36*Growth_NREL_Baseline!G67)</f>
        <v>123.20901234567901</v>
      </c>
      <c r="H36">
        <f>G36+(G36*Growth_NREL_Baseline!H67)</f>
        <v>130.90232802832244</v>
      </c>
      <c r="I36">
        <f>H36+(H36*Growth_NREL_Baseline!I67)</f>
        <v>138.45444166825811</v>
      </c>
      <c r="J36">
        <f>I36+(I36*Growth_NREL_Baseline!J67)</f>
        <v>147.45064858531785</v>
      </c>
      <c r="K36">
        <f>J36+(J36*Growth_NREL_Baseline!K67)</f>
        <v>153.59297854750341</v>
      </c>
      <c r="L36">
        <f>K36+(K36*Growth_NREL_Baseline!L67)</f>
        <v>163.42898209980657</v>
      </c>
      <c r="M36">
        <f>L36+(L36*Growth_NREL_Baseline!M67)</f>
        <v>186.88406749376028</v>
      </c>
      <c r="N36">
        <f>M36+(M36*Growth_NREL_Baseline!N67)</f>
        <v>205.79945894049715</v>
      </c>
      <c r="O36" s="10"/>
    </row>
    <row r="37" spans="1:15" x14ac:dyDescent="0.2">
      <c r="A37" s="1" t="s">
        <v>33</v>
      </c>
      <c r="B37" s="21">
        <f>Peak_actual!B32</f>
        <v>14832</v>
      </c>
      <c r="C37" s="21">
        <f>Peak_actual!C32</f>
        <v>15001</v>
      </c>
      <c r="D37" s="21">
        <f>Peak_actual!D32</f>
        <v>15483</v>
      </c>
      <c r="E37" s="21">
        <f>Peak_actual!E32</f>
        <v>15727</v>
      </c>
      <c r="F37" s="21">
        <f>Peak_actual!F32</f>
        <v>15727</v>
      </c>
      <c r="G37">
        <f>F37+(F37*Growth_NREL_Baseline!G68)</f>
        <v>16917.380226611225</v>
      </c>
      <c r="H37">
        <f>G37+(G37*Growth_NREL_Baseline!H68)</f>
        <v>18077.800439710129</v>
      </c>
      <c r="I37">
        <f>H37+(H37*Growth_NREL_Baseline!I68)</f>
        <v>19418.310051254659</v>
      </c>
      <c r="J37">
        <f>I37+(I37*Growth_NREL_Baseline!J68)</f>
        <v>20869.753727090661</v>
      </c>
      <c r="K37">
        <f>J37+(J37*Growth_NREL_Baseline!K68)</f>
        <v>22417.277195204078</v>
      </c>
      <c r="L37">
        <f>K37+(K37*Growth_NREL_Baseline!L68)</f>
        <v>23846.75949246719</v>
      </c>
      <c r="M37">
        <f>L37+(L37*Growth_NREL_Baseline!M68)</f>
        <v>29810.190513327303</v>
      </c>
      <c r="N37">
        <f>M37+(M37*Growth_NREL_Baseline!N68)</f>
        <v>36920.167323161542</v>
      </c>
      <c r="O37" s="10"/>
    </row>
    <row r="38" spans="1:15" x14ac:dyDescent="0.2">
      <c r="A38" t="s">
        <v>10</v>
      </c>
      <c r="B38" s="21">
        <f>Peak_actual!B33</f>
        <v>9187</v>
      </c>
      <c r="C38" s="21">
        <f>Peak_actual!C33</f>
        <v>10298</v>
      </c>
      <c r="D38" s="21">
        <f>Peak_actual!D33</f>
        <v>10815</v>
      </c>
      <c r="E38" s="21">
        <f>Peak_actual!E33</f>
        <v>13168</v>
      </c>
      <c r="F38" s="21">
        <f>Peak_actual!F33</f>
        <v>13168</v>
      </c>
      <c r="G38">
        <f>F38+(F38*Growth_NREL_Baseline!G69)</f>
        <v>14167.92759118994</v>
      </c>
      <c r="H38">
        <f>G38+(G38*Growth_NREL_Baseline!H69)</f>
        <v>15122.365047523665</v>
      </c>
      <c r="I38">
        <f>H38+(H38*Growth_NREL_Baseline!I69)</f>
        <v>16056.439758166098</v>
      </c>
      <c r="J38">
        <f>I38+(I38*Growth_NREL_Baseline!J69)</f>
        <v>17038.620542773715</v>
      </c>
      <c r="K38">
        <f>J38+(J38*Growth_NREL_Baseline!K69)</f>
        <v>18090.213727912655</v>
      </c>
      <c r="L38">
        <f>K38+(K38*Growth_NREL_Baseline!L69)</f>
        <v>19023.382380581505</v>
      </c>
      <c r="M38">
        <f>L38+(L38*Growth_NREL_Baseline!M69)</f>
        <v>23406.725406997593</v>
      </c>
      <c r="N38">
        <f>M38+(M38*Growth_NREL_Baseline!N69)</f>
        <v>28366.287328231061</v>
      </c>
      <c r="O38" s="10"/>
    </row>
    <row r="39" spans="1:15" x14ac:dyDescent="0.2">
      <c r="A39" t="s">
        <v>18</v>
      </c>
      <c r="B39" s="21">
        <f>Peak_actual!B34</f>
        <v>284</v>
      </c>
      <c r="C39" s="21">
        <f>Peak_actual!C34</f>
        <v>342</v>
      </c>
      <c r="D39" s="21">
        <f>Peak_actual!D34</f>
        <v>298</v>
      </c>
      <c r="E39" s="21">
        <f>Peak_actual!E34</f>
        <v>320</v>
      </c>
      <c r="F39" s="21">
        <f>Peak_actual!F34</f>
        <v>320</v>
      </c>
      <c r="G39">
        <f>F39+(F39*Growth_NREL_Baseline!G70)</f>
        <v>344.29067385444745</v>
      </c>
      <c r="H39">
        <f>G39+(G39*Growth_NREL_Baseline!H70)</f>
        <v>365.17221141230243</v>
      </c>
      <c r="I39">
        <f>H39+(H39*Growth_NREL_Baseline!I70)</f>
        <v>388.57788432041502</v>
      </c>
      <c r="J39">
        <f>I39+(I39*Growth_NREL_Baseline!J70)</f>
        <v>411.03624685678568</v>
      </c>
      <c r="K39">
        <f>J39+(J39*Growth_NREL_Baseline!K70)</f>
        <v>435.64604182788543</v>
      </c>
      <c r="L39">
        <f>K39+(K39*Growth_NREL_Baseline!L70)</f>
        <v>454.94681583291833</v>
      </c>
      <c r="M39">
        <f>L39+(L39*Growth_NREL_Baseline!M70)</f>
        <v>523.87815156517865</v>
      </c>
      <c r="N39">
        <f>M39+(M39*Growth_NREL_Baseline!N70)</f>
        <v>605.67666996746095</v>
      </c>
      <c r="O39" s="10"/>
    </row>
    <row r="40" spans="1:15" x14ac:dyDescent="0.2">
      <c r="A40" t="s">
        <v>34</v>
      </c>
      <c r="B40" s="21">
        <f>Peak_actual!B35</f>
        <v>17183</v>
      </c>
      <c r="C40" s="21">
        <f>Peak_actual!C35</f>
        <v>20274</v>
      </c>
      <c r="D40" s="21">
        <f>Peak_actual!D35</f>
        <v>20498</v>
      </c>
      <c r="E40" s="21">
        <f>Peak_actual!E35</f>
        <v>22599</v>
      </c>
      <c r="F40" s="21">
        <f>Peak_actual!F35</f>
        <v>22599</v>
      </c>
      <c r="G40">
        <f>F40+(F40*Growth_NREL_Baseline!G71)</f>
        <v>24863.076305084745</v>
      </c>
      <c r="H40">
        <f>G40+(G40*Growth_NREL_Baseline!H71)</f>
        <v>26850.743929263655</v>
      </c>
      <c r="I40">
        <f>H40+(H40*Growth_NREL_Baseline!I71)</f>
        <v>28606.417519815594</v>
      </c>
      <c r="J40">
        <f>I40+(I40*Growth_NREL_Baseline!J71)</f>
        <v>30432.35104971056</v>
      </c>
      <c r="K40">
        <f>J40+(J40*Growth_NREL_Baseline!K71)</f>
        <v>32366.788494005184</v>
      </c>
      <c r="L40">
        <f>K40+(K40*Growth_NREL_Baseline!L71)</f>
        <v>34057.378151133969</v>
      </c>
      <c r="M40">
        <f>L40+(L40*Growth_NREL_Baseline!M71)</f>
        <v>42632.022579411678</v>
      </c>
      <c r="N40">
        <f>M40+(M40*Growth_NREL_Baseline!N71)</f>
        <v>53171.347076155522</v>
      </c>
      <c r="O40" s="10"/>
    </row>
    <row r="41" spans="1:15" x14ac:dyDescent="0.2">
      <c r="A41" t="s">
        <v>4</v>
      </c>
      <c r="B41" s="21">
        <f>Peak_actual!B36</f>
        <v>2037</v>
      </c>
      <c r="C41" s="21">
        <f>Peak_actual!C36</f>
        <v>2149</v>
      </c>
      <c r="D41" s="21">
        <f>Peak_actual!D36</f>
        <v>2216</v>
      </c>
      <c r="E41" s="21">
        <f>Peak_actual!E36</f>
        <v>2233</v>
      </c>
      <c r="F41" s="21">
        <f>Peak_actual!F36</f>
        <v>2233</v>
      </c>
      <c r="G41">
        <f>F41+(F41*Growth_NREL_Baseline!G72)</f>
        <v>2453.77889536065</v>
      </c>
      <c r="H41">
        <f>G41+(G41*Growth_NREL_Baseline!H72)</f>
        <v>2662.2806548937951</v>
      </c>
      <c r="I41">
        <f>H41+(H41*Growth_NREL_Baseline!I72)</f>
        <v>2895.3936855705483</v>
      </c>
      <c r="J41">
        <f>I41+(I41*Growth_NREL_Baseline!J72)</f>
        <v>3141.4135143434664</v>
      </c>
      <c r="K41">
        <f>J41+(J41*Growth_NREL_Baseline!K72)</f>
        <v>3405.1361742507734</v>
      </c>
      <c r="L41">
        <f>K41+(K41*Growth_NREL_Baseline!L72)</f>
        <v>3651.3487615193785</v>
      </c>
      <c r="M41">
        <f>L41+(L41*Growth_NREL_Baseline!M72)</f>
        <v>4562.1744111535645</v>
      </c>
      <c r="N41">
        <f>M41+(M41*Growth_NREL_Baseline!N72)</f>
        <v>5400.5845939440433</v>
      </c>
      <c r="O41" s="10"/>
    </row>
    <row r="42" spans="1:15" x14ac:dyDescent="0.2">
      <c r="A42" t="s">
        <v>35</v>
      </c>
      <c r="B42" s="21">
        <f>Peak_actual!B37</f>
        <v>7931</v>
      </c>
      <c r="C42" s="21">
        <f>Peak_actual!C37</f>
        <v>8137</v>
      </c>
      <c r="D42" s="21">
        <f>Peak_actual!D37</f>
        <v>9130</v>
      </c>
      <c r="E42" s="21">
        <f>Peak_actual!E37</f>
        <v>9263</v>
      </c>
      <c r="F42" s="21">
        <f>Peak_actual!F37</f>
        <v>9263</v>
      </c>
      <c r="G42">
        <f>F42+(F42*Growth_NREL_Baseline!G73)</f>
        <v>9844.417941596259</v>
      </c>
      <c r="H42">
        <f>G42+(G42*Growth_NREL_Baseline!H73)</f>
        <v>10426.746918914503</v>
      </c>
      <c r="I42">
        <f>H42+(H42*Growth_NREL_Baseline!I73)</f>
        <v>10996.807659345266</v>
      </c>
      <c r="J42">
        <f>I42+(I42*Growth_NREL_Baseline!J73)</f>
        <v>11568.75540677698</v>
      </c>
      <c r="K42">
        <f>J42+(J42*Growth_NREL_Baseline!K73)</f>
        <v>12203.231314667104</v>
      </c>
      <c r="L42">
        <f>K42+(K42*Growth_NREL_Baseline!L73)</f>
        <v>12701.405045733833</v>
      </c>
      <c r="M42">
        <f>L42+(L42*Growth_NREL_Baseline!M73)</f>
        <v>15250.596479338703</v>
      </c>
      <c r="N42">
        <f>M42+(M42*Growth_NREL_Baseline!N73)</f>
        <v>18194.276704861455</v>
      </c>
      <c r="O42" s="10"/>
    </row>
    <row r="43" spans="1:15" x14ac:dyDescent="0.2">
      <c r="A43" t="s">
        <v>39</v>
      </c>
      <c r="C43" s="15">
        <f t="shared" ref="C43:N43" si="0">(SUM(C2:C42)-SUM(B2:B42))/SUM(B2:B42)</f>
        <v>7.0439626857823165E-2</v>
      </c>
      <c r="D43" s="15">
        <f t="shared" si="0"/>
        <v>7.2636351001981417E-2</v>
      </c>
      <c r="E43" s="15">
        <f t="shared" si="0"/>
        <v>6.7513678193800192E-2</v>
      </c>
      <c r="F43" s="15">
        <f t="shared" si="0"/>
        <v>0</v>
      </c>
      <c r="G43" s="15">
        <f t="shared" si="0"/>
        <v>8.0722979491031133E-2</v>
      </c>
      <c r="H43" s="15">
        <f t="shared" si="0"/>
        <v>6.7012867690036323E-2</v>
      </c>
      <c r="I43" s="15">
        <f t="shared" si="0"/>
        <v>6.9389225370097868E-2</v>
      </c>
      <c r="J43" s="15">
        <f t="shared" si="0"/>
        <v>6.9052137183975307E-2</v>
      </c>
      <c r="K43" s="15">
        <f t="shared" si="0"/>
        <v>6.8796099062612789E-2</v>
      </c>
      <c r="L43" s="15">
        <f t="shared" si="0"/>
        <v>5.7802933051371429E-2</v>
      </c>
      <c r="M43" s="15">
        <f t="shared" si="0"/>
        <v>0.2632604415854839</v>
      </c>
      <c r="N43" s="15">
        <f t="shared" si="0"/>
        <v>0.20875239057260564</v>
      </c>
    </row>
    <row r="44" spans="1:15" x14ac:dyDescent="0.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F4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compare</vt:lpstr>
      <vt:lpstr>NEP_ENERGY</vt:lpstr>
      <vt:lpstr>NEP_PEAK</vt:lpstr>
      <vt:lpstr>Growth</vt:lpstr>
      <vt:lpstr>Energy_actual</vt:lpstr>
      <vt:lpstr>Peak_actual</vt:lpstr>
      <vt:lpstr>Growth_NREL_Baseline</vt:lpstr>
      <vt:lpstr>Energy_Baseline</vt:lpstr>
      <vt:lpstr>Peak_Baseline</vt:lpstr>
      <vt:lpstr>Growth_TERI_LShaped</vt:lpstr>
      <vt:lpstr>Energy_LShaped</vt:lpstr>
      <vt:lpstr>Peak_LShaped</vt:lpstr>
      <vt:lpstr>Growth_TERI_VShaped</vt:lpstr>
      <vt:lpstr>Energy_VShaped</vt:lpstr>
      <vt:lpstr>Peak_VShaped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Rose</dc:creator>
  <cp:lastModifiedBy>Koebrich, Sam</cp:lastModifiedBy>
  <dcterms:created xsi:type="dcterms:W3CDTF">2018-06-08T18:22:22Z</dcterms:created>
  <dcterms:modified xsi:type="dcterms:W3CDTF">2020-11-25T23:36:38Z</dcterms:modified>
</cp:coreProperties>
</file>